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objekt A - stavební ..." sheetId="2" r:id="rId2"/>
    <sheet name="02 - objekt B - stavební ..." sheetId="3" r:id="rId3"/>
    <sheet name="03 - objekt C - stavební ..." sheetId="4" r:id="rId4"/>
    <sheet name="04 - objekt D - stavební ..." sheetId="5" r:id="rId5"/>
    <sheet name="05 - objekt E - stavební ..." sheetId="6" r:id="rId6"/>
    <sheet name="06 - objekt F - stavební ..." sheetId="7" r:id="rId7"/>
    <sheet name="07 - objekt G - stavební ..." sheetId="8" r:id="rId8"/>
    <sheet name="08 - objekt H - stavební ..." sheetId="9" r:id="rId9"/>
    <sheet name="09 - objekt I - stavební ..." sheetId="10" r:id="rId10"/>
    <sheet name="10 - objekt J - stavební ..." sheetId="11" r:id="rId11"/>
    <sheet name="11 - Měření a regulace" sheetId="12" r:id="rId12"/>
    <sheet name="12.01 - vytápění, objekty..." sheetId="13" r:id="rId13"/>
    <sheet name="12.02 - vytápění, objekty..." sheetId="14" r:id="rId14"/>
    <sheet name="13 - Vzduchotechnika" sheetId="15" r:id="rId15"/>
    <sheet name="14.01 - Elektroinstalace ..." sheetId="16" r:id="rId16"/>
    <sheet name="14.01_1 - Silnoproud" sheetId="17" r:id="rId17"/>
    <sheet name="14.01_2 - Slaboproud" sheetId="18" r:id="rId18"/>
    <sheet name="14.01_3 - Bleskosvod" sheetId="19" r:id="rId19"/>
    <sheet name="14.01_4 - Zemní práce" sheetId="20" r:id="rId20"/>
    <sheet name="14.02 - Elektroinstalace ..." sheetId="21" r:id="rId21"/>
    <sheet name="14.02_1 - Silnoproud" sheetId="22" r:id="rId22"/>
    <sheet name="14.02_2 - Slaboproud" sheetId="23" r:id="rId23"/>
    <sheet name="14.02_3 - Bleskosvod" sheetId="24" r:id="rId24"/>
    <sheet name="14.02_4 - Zemní práce" sheetId="25" r:id="rId25"/>
    <sheet name="14.03 - Elektroinstalace ..." sheetId="26" r:id="rId26"/>
    <sheet name="14.03_1 - Silnoproud" sheetId="27" r:id="rId27"/>
    <sheet name="14.03_2 - Slaboproud" sheetId="28" r:id="rId28"/>
    <sheet name="14.03_3 - Bleskosvod" sheetId="29" r:id="rId29"/>
    <sheet name="14.03_4 - Zemní práce" sheetId="30" r:id="rId30"/>
    <sheet name="14.04 - Elektroinstalace ..." sheetId="31" r:id="rId31"/>
    <sheet name="14.04_1 - Silnoproud" sheetId="32" r:id="rId32"/>
    <sheet name="14.04_2 - Slaboproud" sheetId="33" r:id="rId33"/>
    <sheet name="14.04_3 - Bleskosvod" sheetId="34" r:id="rId34"/>
    <sheet name="14.04_4 - Zemní práce" sheetId="35" r:id="rId35"/>
    <sheet name="15 - Zdravotechnika - ven..." sheetId="36" r:id="rId36"/>
    <sheet name="16 - Ostatní " sheetId="37" r:id="rId37"/>
    <sheet name="Seznam figur" sheetId="38" r:id="rId38"/>
  </sheets>
  <definedNames>
    <definedName name="_xlnm.Print_Area" localSheetId="0">'Rekapitulace stavby'!$D$4:$AO$76,'Rekapitulace stavby'!$C$82:$AQ$137</definedName>
    <definedName name="_xlnm.Print_Titles" localSheetId="0">'Rekapitulace stavby'!$92:$92</definedName>
    <definedName name="_xlnm._FilterDatabase" localSheetId="1" hidden="1">'01 - objekt A - stavební ...'!$C$143:$K$789</definedName>
    <definedName name="_xlnm.Print_Area" localSheetId="1">'01 - objekt A - stavební ...'!$C$4:$J$76,'01 - objekt A - stavební ...'!$C$82:$J$125,'01 - objekt A - stavební ...'!$C$131:$J$789</definedName>
    <definedName name="_xlnm.Print_Titles" localSheetId="1">'01 - objekt A - stavební ...'!$143:$143</definedName>
    <definedName name="_xlnm._FilterDatabase" localSheetId="2" hidden="1">'02 - objekt B - stavební ...'!$C$139:$K$710</definedName>
    <definedName name="_xlnm.Print_Area" localSheetId="2">'02 - objekt B - stavební ...'!$C$4:$J$76,'02 - objekt B - stavební ...'!$C$82:$J$121,'02 - objekt B - stavební ...'!$C$127:$J$710</definedName>
    <definedName name="_xlnm.Print_Titles" localSheetId="2">'02 - objekt B - stavební ...'!$139:$139</definedName>
    <definedName name="_xlnm._FilterDatabase" localSheetId="3" hidden="1">'03 - objekt C - stavební ...'!$C$139:$K$608</definedName>
    <definedName name="_xlnm.Print_Area" localSheetId="3">'03 - objekt C - stavební ...'!$C$4:$J$76,'03 - objekt C - stavební ...'!$C$82:$J$121,'03 - objekt C - stavební ...'!$C$127:$J$608</definedName>
    <definedName name="_xlnm.Print_Titles" localSheetId="3">'03 - objekt C - stavební ...'!$139:$139</definedName>
    <definedName name="_xlnm._FilterDatabase" localSheetId="4" hidden="1">'04 - objekt D - stavební ...'!$C$144:$K$684</definedName>
    <definedName name="_xlnm.Print_Area" localSheetId="4">'04 - objekt D - stavební ...'!$C$4:$J$76,'04 - objekt D - stavební ...'!$C$82:$J$126,'04 - objekt D - stavební ...'!$C$132:$J$684</definedName>
    <definedName name="_xlnm.Print_Titles" localSheetId="4">'04 - objekt D - stavební ...'!$144:$144</definedName>
    <definedName name="_xlnm._FilterDatabase" localSheetId="5" hidden="1">'05 - objekt E - stavební ...'!$C$137:$K$602</definedName>
    <definedName name="_xlnm.Print_Area" localSheetId="5">'05 - objekt E - stavební ...'!$C$4:$J$76,'05 - objekt E - stavební ...'!$C$82:$J$119,'05 - objekt E - stavební ...'!$C$125:$J$602</definedName>
    <definedName name="_xlnm.Print_Titles" localSheetId="5">'05 - objekt E - stavební ...'!$137:$137</definedName>
    <definedName name="_xlnm._FilterDatabase" localSheetId="6" hidden="1">'06 - objekt F - stavební ...'!$C$138:$K$583</definedName>
    <definedName name="_xlnm.Print_Area" localSheetId="6">'06 - objekt F - stavební ...'!$C$4:$J$76,'06 - objekt F - stavební ...'!$C$82:$J$120,'06 - objekt F - stavební ...'!$C$126:$J$583</definedName>
    <definedName name="_xlnm.Print_Titles" localSheetId="6">'06 - objekt F - stavební ...'!$138:$138</definedName>
    <definedName name="_xlnm._FilterDatabase" localSheetId="7" hidden="1">'07 - objekt G - stavební ...'!$C$137:$K$549</definedName>
    <definedName name="_xlnm.Print_Area" localSheetId="7">'07 - objekt G - stavební ...'!$C$4:$J$76,'07 - objekt G - stavební ...'!$C$82:$J$119,'07 - objekt G - stavební ...'!$C$125:$J$549</definedName>
    <definedName name="_xlnm.Print_Titles" localSheetId="7">'07 - objekt G - stavební ...'!$137:$137</definedName>
    <definedName name="_xlnm._FilterDatabase" localSheetId="8" hidden="1">'08 - objekt H - stavební ...'!$C$137:$K$542</definedName>
    <definedName name="_xlnm.Print_Area" localSheetId="8">'08 - objekt H - stavební ...'!$C$4:$J$76,'08 - objekt H - stavební ...'!$C$82:$J$119,'08 - objekt H - stavební ...'!$C$125:$J$542</definedName>
    <definedName name="_xlnm.Print_Titles" localSheetId="8">'08 - objekt H - stavební ...'!$137:$137</definedName>
    <definedName name="_xlnm._FilterDatabase" localSheetId="9" hidden="1">'09 - objekt I - stavební ...'!$C$137:$K$623</definedName>
    <definedName name="_xlnm.Print_Area" localSheetId="9">'09 - objekt I - stavební ...'!$C$4:$J$76,'09 - objekt I - stavební ...'!$C$82:$J$119,'09 - objekt I - stavební ...'!$C$125:$J$623</definedName>
    <definedName name="_xlnm.Print_Titles" localSheetId="9">'09 - objekt I - stavební ...'!$137:$137</definedName>
    <definedName name="_xlnm._FilterDatabase" localSheetId="10" hidden="1">'10 - objekt J - stavební ...'!$C$137:$K$515</definedName>
    <definedName name="_xlnm.Print_Area" localSheetId="10">'10 - objekt J - stavební ...'!$C$4:$J$76,'10 - objekt J - stavební ...'!$C$82:$J$119,'10 - objekt J - stavební ...'!$C$125:$J$515</definedName>
    <definedName name="_xlnm.Print_Titles" localSheetId="10">'10 - objekt J - stavební ...'!$137:$137</definedName>
    <definedName name="_xlnm._FilterDatabase" localSheetId="11" hidden="1">'11 - Měření a regulace'!$C$122:$K$179</definedName>
    <definedName name="_xlnm.Print_Area" localSheetId="11">'11 - Měření a regulace'!$C$4:$J$76,'11 - Měření a regulace'!$C$82:$J$104,'11 - Měření a regulace'!$C$110:$J$179</definedName>
    <definedName name="_xlnm.Print_Titles" localSheetId="11">'11 - Měření a regulace'!$122:$122</definedName>
    <definedName name="_xlnm._FilterDatabase" localSheetId="12" hidden="1">'12.01 - vytápění, objekty...'!$C$129:$K$283</definedName>
    <definedName name="_xlnm.Print_Area" localSheetId="12">'12.01 - vytápění, objekty...'!$C$4:$J$76,'12.01 - vytápění, objekty...'!$C$82:$J$109,'12.01 - vytápění, objekty...'!$C$115:$J$283</definedName>
    <definedName name="_xlnm.Print_Titles" localSheetId="12">'12.01 - vytápění, objekty...'!$129:$129</definedName>
    <definedName name="_xlnm._FilterDatabase" localSheetId="13" hidden="1">'12.02 - vytápění, objekty...'!$C$128:$K$200</definedName>
    <definedName name="_xlnm.Print_Area" localSheetId="13">'12.02 - vytápění, objekty...'!$C$4:$J$76,'12.02 - vytápění, objekty...'!$C$82:$J$108,'12.02 - vytápění, objekty...'!$C$114:$J$200</definedName>
    <definedName name="_xlnm.Print_Titles" localSheetId="13">'12.02 - vytápění, objekty...'!$128:$128</definedName>
    <definedName name="_xlnm._FilterDatabase" localSheetId="14" hidden="1">'13 - Vzduchotechnika'!$C$132:$K$232</definedName>
    <definedName name="_xlnm.Print_Area" localSheetId="14">'13 - Vzduchotechnika'!$C$4:$J$76,'13 - Vzduchotechnika'!$C$82:$J$114,'13 - Vzduchotechnika'!$C$120:$J$232</definedName>
    <definedName name="_xlnm.Print_Titles" localSheetId="14">'13 - Vzduchotechnika'!$132:$132</definedName>
    <definedName name="_xlnm._FilterDatabase" localSheetId="15" hidden="1">'14.01 - Elektroinstalace ...'!$C$121:$K$127</definedName>
    <definedName name="_xlnm.Print_Area" localSheetId="15">'14.01 - Elektroinstalace ...'!$C$4:$J$76,'14.01 - Elektroinstalace ...'!$C$82:$J$101,'14.01 - Elektroinstalace ...'!$C$107:$J$127</definedName>
    <definedName name="_xlnm.Print_Titles" localSheetId="15">'14.01 - Elektroinstalace ...'!$121:$121</definedName>
    <definedName name="_xlnm._FilterDatabase" localSheetId="16" hidden="1">'14.01_1 - Silnoproud'!$C$125:$K$174</definedName>
    <definedName name="_xlnm.Print_Area" localSheetId="16">'14.01_1 - Silnoproud'!$C$4:$J$76,'14.01_1 - Silnoproud'!$C$82:$J$103,'14.01_1 - Silnoproud'!$C$109:$J$174</definedName>
    <definedName name="_xlnm.Print_Titles" localSheetId="16">'14.01_1 - Silnoproud'!$125:$125</definedName>
    <definedName name="_xlnm._FilterDatabase" localSheetId="17" hidden="1">'14.01_2 - Slaboproud'!$C$125:$K$140</definedName>
    <definedName name="_xlnm.Print_Area" localSheetId="17">'14.01_2 - Slaboproud'!$C$4:$J$76,'14.01_2 - Slaboproud'!$C$82:$J$103,'14.01_2 - Slaboproud'!$C$109:$J$140</definedName>
    <definedName name="_xlnm.Print_Titles" localSheetId="17">'14.01_2 - Slaboproud'!$125:$125</definedName>
    <definedName name="_xlnm._FilterDatabase" localSheetId="18" hidden="1">'14.01_3 - Bleskosvod'!$C$125:$K$168</definedName>
    <definedName name="_xlnm.Print_Area" localSheetId="18">'14.01_3 - Bleskosvod'!$C$4:$J$76,'14.01_3 - Bleskosvod'!$C$82:$J$103,'14.01_3 - Bleskosvod'!$C$109:$J$168</definedName>
    <definedName name="_xlnm.Print_Titles" localSheetId="18">'14.01_3 - Bleskosvod'!$125:$125</definedName>
    <definedName name="_xlnm._FilterDatabase" localSheetId="19" hidden="1">'14.01_4 - Zemní práce'!$C$124:$K$145</definedName>
    <definedName name="_xlnm.Print_Area" localSheetId="19">'14.01_4 - Zemní práce'!$C$4:$J$76,'14.01_4 - Zemní práce'!$C$82:$J$102,'14.01_4 - Zemní práce'!$C$108:$J$145</definedName>
    <definedName name="_xlnm.Print_Titles" localSheetId="19">'14.01_4 - Zemní práce'!$124:$124</definedName>
    <definedName name="_xlnm._FilterDatabase" localSheetId="20" hidden="1">'14.02 - Elektroinstalace ...'!$C$121:$K$127</definedName>
    <definedName name="_xlnm.Print_Area" localSheetId="20">'14.02 - Elektroinstalace ...'!$C$4:$J$76,'14.02 - Elektroinstalace ...'!$C$82:$J$101,'14.02 - Elektroinstalace ...'!$C$107:$J$127</definedName>
    <definedName name="_xlnm.Print_Titles" localSheetId="20">'14.02 - Elektroinstalace ...'!$121:$121</definedName>
    <definedName name="_xlnm._FilterDatabase" localSheetId="21" hidden="1">'14.02_1 - Silnoproud'!$C$126:$K$166</definedName>
    <definedName name="_xlnm.Print_Area" localSheetId="21">'14.02_1 - Silnoproud'!$C$4:$J$76,'14.02_1 - Silnoproud'!$C$82:$J$104,'14.02_1 - Silnoproud'!$C$110:$J$166</definedName>
    <definedName name="_xlnm.Print_Titles" localSheetId="21">'14.02_1 - Silnoproud'!$126:$126</definedName>
    <definedName name="_xlnm._FilterDatabase" localSheetId="22" hidden="1">'14.02_2 - Slaboproud'!$C$125:$K$143</definedName>
    <definedName name="_xlnm.Print_Area" localSheetId="22">'14.02_2 - Slaboproud'!$C$4:$J$76,'14.02_2 - Slaboproud'!$C$82:$J$103,'14.02_2 - Slaboproud'!$C$109:$J$143</definedName>
    <definedName name="_xlnm.Print_Titles" localSheetId="22">'14.02_2 - Slaboproud'!$125:$125</definedName>
    <definedName name="_xlnm._FilterDatabase" localSheetId="23" hidden="1">'14.02_3 - Bleskosvod'!$C$125:$K$160</definedName>
    <definedName name="_xlnm.Print_Area" localSheetId="23">'14.02_3 - Bleskosvod'!$C$4:$J$76,'14.02_3 - Bleskosvod'!$C$82:$J$103,'14.02_3 - Bleskosvod'!$C$109:$J$160</definedName>
    <definedName name="_xlnm.Print_Titles" localSheetId="23">'14.02_3 - Bleskosvod'!$125:$125</definedName>
    <definedName name="_xlnm._FilterDatabase" localSheetId="24" hidden="1">'14.02_4 - Zemní práce'!$C$124:$K$145</definedName>
    <definedName name="_xlnm.Print_Area" localSheetId="24">'14.02_4 - Zemní práce'!$C$4:$J$76,'14.02_4 - Zemní práce'!$C$82:$J$102,'14.02_4 - Zemní práce'!$C$108:$J$145</definedName>
    <definedName name="_xlnm.Print_Titles" localSheetId="24">'14.02_4 - Zemní práce'!$124:$124</definedName>
    <definedName name="_xlnm._FilterDatabase" localSheetId="25" hidden="1">'14.03 - Elektroinstalace ...'!$C$121:$K$127</definedName>
    <definedName name="_xlnm.Print_Area" localSheetId="25">'14.03 - Elektroinstalace ...'!$C$4:$J$76,'14.03 - Elektroinstalace ...'!$C$82:$J$101,'14.03 - Elektroinstalace ...'!$C$107:$J$127</definedName>
    <definedName name="_xlnm.Print_Titles" localSheetId="25">'14.03 - Elektroinstalace ...'!$121:$121</definedName>
    <definedName name="_xlnm._FilterDatabase" localSheetId="26" hidden="1">'14.03_1 - Silnoproud'!$C$126:$K$178</definedName>
    <definedName name="_xlnm.Print_Area" localSheetId="26">'14.03_1 - Silnoproud'!$C$4:$J$76,'14.03_1 - Silnoproud'!$C$82:$J$104,'14.03_1 - Silnoproud'!$C$110:$J$178</definedName>
    <definedName name="_xlnm.Print_Titles" localSheetId="26">'14.03_1 - Silnoproud'!$126:$126</definedName>
    <definedName name="_xlnm._FilterDatabase" localSheetId="27" hidden="1">'14.03_2 - Slaboproud'!$C$125:$K$140</definedName>
    <definedName name="_xlnm.Print_Area" localSheetId="27">'14.03_2 - Slaboproud'!$C$4:$J$76,'14.03_2 - Slaboproud'!$C$82:$J$103,'14.03_2 - Slaboproud'!$C$109:$J$140</definedName>
    <definedName name="_xlnm.Print_Titles" localSheetId="27">'14.03_2 - Slaboproud'!$125:$125</definedName>
    <definedName name="_xlnm._FilterDatabase" localSheetId="28" hidden="1">'14.03_3 - Bleskosvod'!$C$125:$K$160</definedName>
    <definedName name="_xlnm.Print_Area" localSheetId="28">'14.03_3 - Bleskosvod'!$C$4:$J$76,'14.03_3 - Bleskosvod'!$C$82:$J$103,'14.03_3 - Bleskosvod'!$C$109:$J$160</definedName>
    <definedName name="_xlnm.Print_Titles" localSheetId="28">'14.03_3 - Bleskosvod'!$125:$125</definedName>
    <definedName name="_xlnm._FilterDatabase" localSheetId="29" hidden="1">'14.03_4 - Zemní práce'!$C$124:$K$145</definedName>
    <definedName name="_xlnm.Print_Area" localSheetId="29">'14.03_4 - Zemní práce'!$C$4:$J$76,'14.03_4 - Zemní práce'!$C$82:$J$102,'14.03_4 - Zemní práce'!$C$108:$J$145</definedName>
    <definedName name="_xlnm.Print_Titles" localSheetId="29">'14.03_4 - Zemní práce'!$124:$124</definedName>
    <definedName name="_xlnm._FilterDatabase" localSheetId="30" hidden="1">'14.04 - Elektroinstalace ...'!$C$121:$K$127</definedName>
    <definedName name="_xlnm.Print_Area" localSheetId="30">'14.04 - Elektroinstalace ...'!$C$4:$J$76,'14.04 - Elektroinstalace ...'!$C$82:$J$101,'14.04 - Elektroinstalace ...'!$C$107:$J$127</definedName>
    <definedName name="_xlnm.Print_Titles" localSheetId="30">'14.04 - Elektroinstalace ...'!$121:$121</definedName>
    <definedName name="_xlnm._FilterDatabase" localSheetId="31" hidden="1">'14.04_1 - Silnoproud'!$C$126:$K$173</definedName>
    <definedName name="_xlnm.Print_Area" localSheetId="31">'14.04_1 - Silnoproud'!$C$4:$J$76,'14.04_1 - Silnoproud'!$C$82:$J$104,'14.04_1 - Silnoproud'!$C$110:$J$173</definedName>
    <definedName name="_xlnm.Print_Titles" localSheetId="31">'14.04_1 - Silnoproud'!$126:$126</definedName>
    <definedName name="_xlnm._FilterDatabase" localSheetId="32" hidden="1">'14.04_2 - Slaboproud'!$C$125:$K$140</definedName>
    <definedName name="_xlnm.Print_Area" localSheetId="32">'14.04_2 - Slaboproud'!$C$4:$J$76,'14.04_2 - Slaboproud'!$C$82:$J$103,'14.04_2 - Slaboproud'!$C$109:$J$140</definedName>
    <definedName name="_xlnm.Print_Titles" localSheetId="32">'14.04_2 - Slaboproud'!$125:$125</definedName>
    <definedName name="_xlnm._FilterDatabase" localSheetId="33" hidden="1">'14.04_3 - Bleskosvod'!$C$125:$K$164</definedName>
    <definedName name="_xlnm.Print_Area" localSheetId="33">'14.04_3 - Bleskosvod'!$C$4:$J$76,'14.04_3 - Bleskosvod'!$C$82:$J$103,'14.04_3 - Bleskosvod'!$C$109:$J$164</definedName>
    <definedName name="_xlnm.Print_Titles" localSheetId="33">'14.04_3 - Bleskosvod'!$125:$125</definedName>
    <definedName name="_xlnm._FilterDatabase" localSheetId="34" hidden="1">'14.04_4 - Zemní práce'!$C$124:$K$145</definedName>
    <definedName name="_xlnm.Print_Area" localSheetId="34">'14.04_4 - Zemní práce'!$C$4:$J$76,'14.04_4 - Zemní práce'!$C$82:$J$102,'14.04_4 - Zemní práce'!$C$108:$J$145</definedName>
    <definedName name="_xlnm.Print_Titles" localSheetId="34">'14.04_4 - Zemní práce'!$124:$124</definedName>
    <definedName name="_xlnm._FilterDatabase" localSheetId="35" hidden="1">'15 - Zdravotechnika - ven...'!$C$122:$K$179</definedName>
    <definedName name="_xlnm.Print_Area" localSheetId="35">'15 - Zdravotechnika - ven...'!$C$4:$J$76,'15 - Zdravotechnika - ven...'!$C$82:$J$104,'15 - Zdravotechnika - ven...'!$C$110:$J$179</definedName>
    <definedName name="_xlnm.Print_Titles" localSheetId="35">'15 - Zdravotechnika - ven...'!$122:$122</definedName>
    <definedName name="_xlnm._FilterDatabase" localSheetId="36" hidden="1">'16 - Ostatní '!$C$121:$K$142</definedName>
    <definedName name="_xlnm.Print_Area" localSheetId="36">'16 - Ostatní '!$C$4:$J$76,'16 - Ostatní '!$C$82:$J$103,'16 - Ostatní '!$C$109:$J$142</definedName>
    <definedName name="_xlnm.Print_Titles" localSheetId="36">'16 - Ostatní '!$121:$121</definedName>
    <definedName name="_xlnm.Print_Area" localSheetId="37">'Seznam figur'!$C$4:$G$1982</definedName>
    <definedName name="_xlnm.Print_Titles" localSheetId="37">'Seznam figur'!$9:$9</definedName>
  </definedNames>
  <calcPr/>
</workbook>
</file>

<file path=xl/calcChain.xml><?xml version="1.0" encoding="utf-8"?>
<calcChain xmlns="http://schemas.openxmlformats.org/spreadsheetml/2006/main">
  <c i="38" l="1" r="D7"/>
  <c i="37" r="R135"/>
  <c r="P135"/>
  <c r="T132"/>
  <c r="T123"/>
  <c r="P123"/>
  <c r="J37"/>
  <c r="J36"/>
  <c i="1" r="AY136"/>
  <c i="37" r="J35"/>
  <c i="1" r="AX136"/>
  <c i="37" r="BI142"/>
  <c r="BH142"/>
  <c r="BG142"/>
  <c r="BF142"/>
  <c r="T142"/>
  <c r="T141"/>
  <c r="R142"/>
  <c r="R141"/>
  <c r="P142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T129"/>
  <c r="R130"/>
  <c r="R129"/>
  <c r="P130"/>
  <c r="P129"/>
  <c r="BI124"/>
  <c r="BH124"/>
  <c r="BG124"/>
  <c r="BF124"/>
  <c r="T124"/>
  <c r="R124"/>
  <c r="R123"/>
  <c r="P124"/>
  <c r="J119"/>
  <c r="J118"/>
  <c r="F118"/>
  <c r="F116"/>
  <c r="E114"/>
  <c r="J92"/>
  <c r="J91"/>
  <c r="F91"/>
  <c r="F89"/>
  <c r="E87"/>
  <c r="J18"/>
  <c r="E18"/>
  <c r="F119"/>
  <c r="J17"/>
  <c r="J12"/>
  <c r="J89"/>
  <c r="E7"/>
  <c r="E85"/>
  <c i="36" r="J37"/>
  <c r="J36"/>
  <c i="1" r="AY135"/>
  <c i="36" r="J35"/>
  <c i="1" r="AX135"/>
  <c i="36" r="BI179"/>
  <c r="BH179"/>
  <c r="BG179"/>
  <c r="BF179"/>
  <c r="T179"/>
  <c r="T178"/>
  <c r="R179"/>
  <c r="R178"/>
  <c r="P179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117"/>
  <c r="E7"/>
  <c r="E113"/>
  <c i="35" r="J41"/>
  <c r="J40"/>
  <c i="1" r="AY134"/>
  <c i="35" r="J39"/>
  <c i="1" r="AX134"/>
  <c i="35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2"/>
  <c r="J121"/>
  <c r="F121"/>
  <c r="F119"/>
  <c r="E117"/>
  <c r="J96"/>
  <c r="J95"/>
  <c r="F95"/>
  <c r="F93"/>
  <c r="E91"/>
  <c r="J22"/>
  <c r="E22"/>
  <c r="F96"/>
  <c r="J21"/>
  <c r="J16"/>
  <c r="J119"/>
  <c r="E7"/>
  <c r="E85"/>
  <c i="34" r="J41"/>
  <c r="J40"/>
  <c i="1" r="AY133"/>
  <c i="34" r="J39"/>
  <c i="1" r="AX133"/>
  <c i="34"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3"/>
  <c r="J122"/>
  <c r="F122"/>
  <c r="F120"/>
  <c r="E118"/>
  <c r="J96"/>
  <c r="J95"/>
  <c r="F95"/>
  <c r="F93"/>
  <c r="E91"/>
  <c r="J22"/>
  <c r="E22"/>
  <c r="F96"/>
  <c r="J21"/>
  <c r="J16"/>
  <c r="J120"/>
  <c r="E7"/>
  <c r="E112"/>
  <c i="33" r="J41"/>
  <c r="J40"/>
  <c i="1" r="AY132"/>
  <c i="33" r="J39"/>
  <c i="1" r="AX132"/>
  <c i="33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3"/>
  <c r="J122"/>
  <c r="F122"/>
  <c r="F120"/>
  <c r="E118"/>
  <c r="J96"/>
  <c r="J95"/>
  <c r="F95"/>
  <c r="F93"/>
  <c r="E91"/>
  <c r="J22"/>
  <c r="E22"/>
  <c r="F123"/>
  <c r="J21"/>
  <c r="J16"/>
  <c r="J93"/>
  <c r="E7"/>
  <c r="E85"/>
  <c i="32" r="J41"/>
  <c r="J40"/>
  <c i="1" r="AY131"/>
  <c i="32" r="J39"/>
  <c i="1" r="AX131"/>
  <c i="32"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4"/>
  <c r="J123"/>
  <c r="F123"/>
  <c r="F121"/>
  <c r="E119"/>
  <c r="J96"/>
  <c r="J95"/>
  <c r="F95"/>
  <c r="F93"/>
  <c r="E91"/>
  <c r="J22"/>
  <c r="E22"/>
  <c r="F124"/>
  <c r="J21"/>
  <c r="J16"/>
  <c r="J121"/>
  <c r="E7"/>
  <c r="E113"/>
  <c i="31" r="J39"/>
  <c r="J38"/>
  <c i="1" r="AY130"/>
  <c i="31" r="J37"/>
  <c i="1" r="AX130"/>
  <c i="31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91"/>
  <c r="E7"/>
  <c r="E85"/>
  <c i="30" r="J41"/>
  <c r="J40"/>
  <c i="1" r="AY128"/>
  <c i="30" r="J39"/>
  <c i="1" r="AX128"/>
  <c i="30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2"/>
  <c r="J121"/>
  <c r="F121"/>
  <c r="F119"/>
  <c r="E117"/>
  <c r="J96"/>
  <c r="J95"/>
  <c r="F95"/>
  <c r="F93"/>
  <c r="E91"/>
  <c r="J22"/>
  <c r="E22"/>
  <c r="F122"/>
  <c r="J21"/>
  <c r="J16"/>
  <c r="J119"/>
  <c r="E7"/>
  <c r="E85"/>
  <c i="29" r="J41"/>
  <c r="J40"/>
  <c i="1" r="AY127"/>
  <c i="29" r="J39"/>
  <c i="1" r="AX127"/>
  <c i="29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3"/>
  <c r="J122"/>
  <c r="F122"/>
  <c r="F120"/>
  <c r="E118"/>
  <c r="J96"/>
  <c r="J95"/>
  <c r="F95"/>
  <c r="F93"/>
  <c r="E91"/>
  <c r="J22"/>
  <c r="E22"/>
  <c r="F123"/>
  <c r="J21"/>
  <c r="J16"/>
  <c r="J120"/>
  <c r="E7"/>
  <c r="E112"/>
  <c i="28" r="J41"/>
  <c r="J40"/>
  <c i="1" r="AY126"/>
  <c i="28" r="J39"/>
  <c i="1" r="AX126"/>
  <c i="28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3"/>
  <c r="J122"/>
  <c r="F122"/>
  <c r="F120"/>
  <c r="E118"/>
  <c r="J96"/>
  <c r="J95"/>
  <c r="F95"/>
  <c r="F93"/>
  <c r="E91"/>
  <c r="J22"/>
  <c r="E22"/>
  <c r="F123"/>
  <c r="J21"/>
  <c r="J16"/>
  <c r="J93"/>
  <c r="E7"/>
  <c r="E112"/>
  <c i="27" r="J41"/>
  <c r="J40"/>
  <c i="1" r="AY125"/>
  <c i="27" r="J39"/>
  <c i="1" r="AX125"/>
  <c i="27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4"/>
  <c r="J123"/>
  <c r="F123"/>
  <c r="F121"/>
  <c r="E119"/>
  <c r="J96"/>
  <c r="J95"/>
  <c r="F95"/>
  <c r="F93"/>
  <c r="E91"/>
  <c r="J22"/>
  <c r="E22"/>
  <c r="F96"/>
  <c r="J21"/>
  <c r="J16"/>
  <c r="J121"/>
  <c r="E7"/>
  <c r="E113"/>
  <c i="26" r="J39"/>
  <c r="J38"/>
  <c i="1" r="AY124"/>
  <c i="26" r="J37"/>
  <c i="1" r="AX124"/>
  <c i="26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25" r="J41"/>
  <c r="J40"/>
  <c i="1" r="AY122"/>
  <c i="25" r="J39"/>
  <c i="1" r="AX122"/>
  <c i="25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2"/>
  <c r="J121"/>
  <c r="F121"/>
  <c r="F119"/>
  <c r="E117"/>
  <c r="J96"/>
  <c r="J95"/>
  <c r="F95"/>
  <c r="F93"/>
  <c r="E91"/>
  <c r="J22"/>
  <c r="E22"/>
  <c r="F122"/>
  <c r="J21"/>
  <c r="J16"/>
  <c r="J93"/>
  <c r="E7"/>
  <c r="E85"/>
  <c i="24" r="J41"/>
  <c r="J40"/>
  <c i="1" r="AY121"/>
  <c i="24" r="J39"/>
  <c i="1" r="AX121"/>
  <c i="24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3"/>
  <c r="J122"/>
  <c r="F122"/>
  <c r="F120"/>
  <c r="E118"/>
  <c r="J96"/>
  <c r="J95"/>
  <c r="F95"/>
  <c r="F93"/>
  <c r="E91"/>
  <c r="J22"/>
  <c r="E22"/>
  <c r="F123"/>
  <c r="J21"/>
  <c r="J16"/>
  <c r="J93"/>
  <c r="E7"/>
  <c r="E112"/>
  <c i="23" r="J41"/>
  <c r="J40"/>
  <c i="1" r="AY120"/>
  <c i="23" r="J39"/>
  <c i="1" r="AX120"/>
  <c i="23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3"/>
  <c r="J122"/>
  <c r="F122"/>
  <c r="F120"/>
  <c r="E118"/>
  <c r="J96"/>
  <c r="J95"/>
  <c r="F95"/>
  <c r="F93"/>
  <c r="E91"/>
  <c r="J22"/>
  <c r="E22"/>
  <c r="F123"/>
  <c r="J21"/>
  <c r="J16"/>
  <c r="J120"/>
  <c r="E7"/>
  <c r="E112"/>
  <c i="22" r="J41"/>
  <c r="J40"/>
  <c i="1" r="AY119"/>
  <c i="22" r="J39"/>
  <c i="1" r="AX119"/>
  <c i="22"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4"/>
  <c r="J123"/>
  <c r="F123"/>
  <c r="F121"/>
  <c r="E119"/>
  <c r="J96"/>
  <c r="J95"/>
  <c r="F95"/>
  <c r="F93"/>
  <c r="E91"/>
  <c r="J22"/>
  <c r="E22"/>
  <c r="F124"/>
  <c r="J21"/>
  <c r="J16"/>
  <c r="J121"/>
  <c r="E7"/>
  <c r="E113"/>
  <c i="21" r="J39"/>
  <c r="J38"/>
  <c i="1" r="AY118"/>
  <c i="21" r="J37"/>
  <c i="1" r="AX118"/>
  <c i="21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94"/>
  <c r="J19"/>
  <c r="J14"/>
  <c r="J116"/>
  <c r="E7"/>
  <c r="E85"/>
  <c i="20" r="J41"/>
  <c r="J40"/>
  <c i="1" r="AY116"/>
  <c i="20" r="J39"/>
  <c i="1" r="AX116"/>
  <c i="20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2"/>
  <c r="J121"/>
  <c r="F121"/>
  <c r="F119"/>
  <c r="E117"/>
  <c r="J96"/>
  <c r="J95"/>
  <c r="F95"/>
  <c r="F93"/>
  <c r="E91"/>
  <c r="J22"/>
  <c r="E22"/>
  <c r="F122"/>
  <c r="J21"/>
  <c r="J16"/>
  <c r="J93"/>
  <c r="E7"/>
  <c r="E111"/>
  <c i="19" r="J41"/>
  <c r="J40"/>
  <c i="1" r="AY115"/>
  <c i="19" r="J39"/>
  <c i="1" r="AX115"/>
  <c i="19"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3"/>
  <c r="J122"/>
  <c r="F122"/>
  <c r="F120"/>
  <c r="E118"/>
  <c r="J96"/>
  <c r="J95"/>
  <c r="F95"/>
  <c r="F93"/>
  <c r="E91"/>
  <c r="J22"/>
  <c r="E22"/>
  <c r="F123"/>
  <c r="J21"/>
  <c r="J16"/>
  <c r="J93"/>
  <c r="E7"/>
  <c r="E112"/>
  <c i="18" r="J41"/>
  <c r="J40"/>
  <c i="1" r="AY114"/>
  <c i="18" r="J39"/>
  <c i="1" r="AX114"/>
  <c i="18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3"/>
  <c r="J122"/>
  <c r="F122"/>
  <c r="F120"/>
  <c r="E118"/>
  <c r="J96"/>
  <c r="J95"/>
  <c r="F95"/>
  <c r="F93"/>
  <c r="E91"/>
  <c r="J22"/>
  <c r="E22"/>
  <c r="F96"/>
  <c r="J21"/>
  <c r="J16"/>
  <c r="J93"/>
  <c r="E7"/>
  <c r="E85"/>
  <c i="17" r="J41"/>
  <c r="J40"/>
  <c i="1" r="AY113"/>
  <c i="17" r="J39"/>
  <c i="1" r="AX113"/>
  <c i="17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3"/>
  <c r="J122"/>
  <c r="F122"/>
  <c r="F120"/>
  <c r="E118"/>
  <c r="J96"/>
  <c r="J95"/>
  <c r="F95"/>
  <c r="F93"/>
  <c r="E91"/>
  <c r="J22"/>
  <c r="E22"/>
  <c r="F123"/>
  <c r="J21"/>
  <c r="J16"/>
  <c r="J93"/>
  <c r="E7"/>
  <c r="E112"/>
  <c i="16" r="J39"/>
  <c r="J38"/>
  <c i="1" r="AY112"/>
  <c i="16" r="J37"/>
  <c i="1" r="AX112"/>
  <c i="16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94"/>
  <c r="J19"/>
  <c r="J14"/>
  <c r="J91"/>
  <c r="E7"/>
  <c r="E85"/>
  <c i="15" r="J37"/>
  <c r="J36"/>
  <c i="1" r="AY109"/>
  <c i="15" r="J35"/>
  <c i="1" r="AX109"/>
  <c i="15"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T228"/>
  <c r="R229"/>
  <c r="R228"/>
  <c r="P229"/>
  <c r="P228"/>
  <c r="BI227"/>
  <c r="BH227"/>
  <c r="BG227"/>
  <c r="BF227"/>
  <c r="T227"/>
  <c r="T226"/>
  <c r="R227"/>
  <c r="R226"/>
  <c r="P227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30"/>
  <c r="J129"/>
  <c r="F129"/>
  <c r="F127"/>
  <c r="E125"/>
  <c r="J92"/>
  <c r="J91"/>
  <c r="F91"/>
  <c r="F89"/>
  <c r="E87"/>
  <c r="J18"/>
  <c r="E18"/>
  <c r="F92"/>
  <c r="J17"/>
  <c r="J12"/>
  <c r="J127"/>
  <c r="E7"/>
  <c r="E123"/>
  <c i="14" r="J39"/>
  <c r="J38"/>
  <c i="1" r="AY108"/>
  <c i="14" r="J37"/>
  <c i="1" r="AX108"/>
  <c i="14"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T183"/>
  <c r="R184"/>
  <c r="R183"/>
  <c r="P184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6"/>
  <c r="J125"/>
  <c r="F125"/>
  <c r="F123"/>
  <c r="E121"/>
  <c r="J94"/>
  <c r="J93"/>
  <c r="F93"/>
  <c r="F91"/>
  <c r="E89"/>
  <c r="J20"/>
  <c r="E20"/>
  <c r="F94"/>
  <c r="J19"/>
  <c r="J14"/>
  <c r="J91"/>
  <c r="E7"/>
  <c r="E117"/>
  <c i="13" r="J39"/>
  <c r="J38"/>
  <c i="1" r="AY107"/>
  <c i="13" r="J37"/>
  <c i="1" r="AX107"/>
  <c i="13"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7"/>
  <c r="J126"/>
  <c r="F126"/>
  <c r="F124"/>
  <c r="E122"/>
  <c r="J94"/>
  <c r="J93"/>
  <c r="F93"/>
  <c r="F91"/>
  <c r="E89"/>
  <c r="J20"/>
  <c r="E20"/>
  <c r="F127"/>
  <c r="J19"/>
  <c r="J14"/>
  <c r="J124"/>
  <c r="E7"/>
  <c r="E118"/>
  <c i="12" r="J37"/>
  <c r="J36"/>
  <c i="1" r="AY105"/>
  <c i="12" r="J35"/>
  <c i="1" r="AX105"/>
  <c i="12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T124"/>
  <c r="R125"/>
  <c r="R124"/>
  <c r="P125"/>
  <c r="P124"/>
  <c r="J120"/>
  <c r="J119"/>
  <c r="F119"/>
  <c r="F117"/>
  <c r="E115"/>
  <c r="J92"/>
  <c r="J91"/>
  <c r="F91"/>
  <c r="F89"/>
  <c r="E87"/>
  <c r="J18"/>
  <c r="E18"/>
  <c r="F120"/>
  <c r="J17"/>
  <c r="J12"/>
  <c r="J117"/>
  <c r="E7"/>
  <c r="E85"/>
  <c i="11" r="J37"/>
  <c r="J36"/>
  <c i="1" r="AY104"/>
  <c i="11" r="J35"/>
  <c i="1" r="AX104"/>
  <c i="11" r="BI515"/>
  <c r="BH515"/>
  <c r="BG515"/>
  <c r="BF515"/>
  <c r="T515"/>
  <c r="R515"/>
  <c r="P515"/>
  <c r="BI510"/>
  <c r="BH510"/>
  <c r="BG510"/>
  <c r="BF510"/>
  <c r="T510"/>
  <c r="R510"/>
  <c r="P510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6"/>
  <c r="BH496"/>
  <c r="BG496"/>
  <c r="BF496"/>
  <c r="T496"/>
  <c r="T495"/>
  <c r="R496"/>
  <c r="R495"/>
  <c r="P496"/>
  <c r="P495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5"/>
  <c r="BH455"/>
  <c r="BG455"/>
  <c r="BF455"/>
  <c r="T455"/>
  <c r="R455"/>
  <c r="P455"/>
  <c r="BI454"/>
  <c r="BH454"/>
  <c r="BG454"/>
  <c r="BF454"/>
  <c r="T454"/>
  <c r="R454"/>
  <c r="P454"/>
  <c r="BI452"/>
  <c r="BH452"/>
  <c r="BG452"/>
  <c r="BF452"/>
  <c r="T452"/>
  <c r="R452"/>
  <c r="P452"/>
  <c r="BI451"/>
  <c r="BH451"/>
  <c r="BG451"/>
  <c r="BF451"/>
  <c r="T451"/>
  <c r="R451"/>
  <c r="P451"/>
  <c r="BI449"/>
  <c r="BH449"/>
  <c r="BG449"/>
  <c r="BF449"/>
  <c r="T449"/>
  <c r="R449"/>
  <c r="P449"/>
  <c r="BI448"/>
  <c r="BH448"/>
  <c r="BG448"/>
  <c r="BF448"/>
  <c r="T448"/>
  <c r="R448"/>
  <c r="P448"/>
  <c r="BI446"/>
  <c r="BH446"/>
  <c r="BG446"/>
  <c r="BF446"/>
  <c r="T446"/>
  <c r="R446"/>
  <c r="P446"/>
  <c r="BI442"/>
  <c r="BH442"/>
  <c r="BG442"/>
  <c r="BF442"/>
  <c r="T442"/>
  <c r="R442"/>
  <c r="P442"/>
  <c r="BI440"/>
  <c r="BH440"/>
  <c r="BG440"/>
  <c r="BF440"/>
  <c r="T440"/>
  <c r="R440"/>
  <c r="P440"/>
  <c r="BI439"/>
  <c r="BH439"/>
  <c r="BG439"/>
  <c r="BF439"/>
  <c r="T439"/>
  <c r="R439"/>
  <c r="P439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T424"/>
  <c r="R425"/>
  <c r="R424"/>
  <c r="P425"/>
  <c r="P424"/>
  <c r="BI423"/>
  <c r="BH423"/>
  <c r="BG423"/>
  <c r="BF423"/>
  <c r="T423"/>
  <c r="R423"/>
  <c r="P423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T339"/>
  <c r="R340"/>
  <c r="R339"/>
  <c r="P340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T162"/>
  <c r="R163"/>
  <c r="R162"/>
  <c r="P163"/>
  <c r="P162"/>
  <c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J135"/>
  <c r="J134"/>
  <c r="F134"/>
  <c r="F132"/>
  <c r="E130"/>
  <c r="J92"/>
  <c r="J91"/>
  <c r="F91"/>
  <c r="F89"/>
  <c r="E87"/>
  <c r="J18"/>
  <c r="E18"/>
  <c r="F135"/>
  <c r="J17"/>
  <c r="J12"/>
  <c r="J89"/>
  <c r="E7"/>
  <c r="E85"/>
  <c i="10" r="J37"/>
  <c r="J36"/>
  <c i="1" r="AY103"/>
  <c i="10" r="J35"/>
  <c i="1" r="AX103"/>
  <c i="10" r="BI623"/>
  <c r="BH623"/>
  <c r="BG623"/>
  <c r="BF623"/>
  <c r="T623"/>
  <c r="R623"/>
  <c r="P623"/>
  <c r="BI618"/>
  <c r="BH618"/>
  <c r="BG618"/>
  <c r="BF618"/>
  <c r="T618"/>
  <c r="R618"/>
  <c r="P618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09"/>
  <c r="BH609"/>
  <c r="BG609"/>
  <c r="BF609"/>
  <c r="T609"/>
  <c r="R609"/>
  <c r="P609"/>
  <c r="BI605"/>
  <c r="BH605"/>
  <c r="BG605"/>
  <c r="BF605"/>
  <c r="T605"/>
  <c r="R605"/>
  <c r="P605"/>
  <c r="BI601"/>
  <c r="BH601"/>
  <c r="BG601"/>
  <c r="BF601"/>
  <c r="T601"/>
  <c r="R601"/>
  <c r="P601"/>
  <c r="BI598"/>
  <c r="BH598"/>
  <c r="BG598"/>
  <c r="BF598"/>
  <c r="T598"/>
  <c r="T597"/>
  <c r="R598"/>
  <c r="R597"/>
  <c r="P598"/>
  <c r="P597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9"/>
  <c r="BH579"/>
  <c r="BG579"/>
  <c r="BF579"/>
  <c r="T579"/>
  <c r="R579"/>
  <c r="P579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69"/>
  <c r="BH569"/>
  <c r="BG569"/>
  <c r="BF569"/>
  <c r="T569"/>
  <c r="R569"/>
  <c r="P569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7"/>
  <c r="BH547"/>
  <c r="BG547"/>
  <c r="BF547"/>
  <c r="T547"/>
  <c r="R547"/>
  <c r="P547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7"/>
  <c r="BH537"/>
  <c r="BG537"/>
  <c r="BF537"/>
  <c r="T537"/>
  <c r="R537"/>
  <c r="P537"/>
  <c r="BI536"/>
  <c r="BH536"/>
  <c r="BG536"/>
  <c r="BF536"/>
  <c r="T536"/>
  <c r="R536"/>
  <c r="P536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8"/>
  <c r="BH528"/>
  <c r="BG528"/>
  <c r="BF528"/>
  <c r="T528"/>
  <c r="R528"/>
  <c r="P528"/>
  <c r="BI527"/>
  <c r="BH527"/>
  <c r="BG527"/>
  <c r="BF527"/>
  <c r="T527"/>
  <c r="R527"/>
  <c r="P527"/>
  <c r="BI525"/>
  <c r="BH525"/>
  <c r="BG525"/>
  <c r="BF525"/>
  <c r="T525"/>
  <c r="R525"/>
  <c r="P525"/>
  <c r="BI521"/>
  <c r="BH521"/>
  <c r="BG521"/>
  <c r="BF521"/>
  <c r="T521"/>
  <c r="R521"/>
  <c r="P521"/>
  <c r="BI520"/>
  <c r="BH520"/>
  <c r="BG520"/>
  <c r="BF520"/>
  <c r="T520"/>
  <c r="R520"/>
  <c r="P520"/>
  <c r="BI516"/>
  <c r="BH516"/>
  <c r="BG516"/>
  <c r="BF516"/>
  <c r="T516"/>
  <c r="R516"/>
  <c r="P516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T497"/>
  <c r="R498"/>
  <c r="R497"/>
  <c r="P498"/>
  <c r="P497"/>
  <c r="BI496"/>
  <c r="BH496"/>
  <c r="BG496"/>
  <c r="BF496"/>
  <c r="T496"/>
  <c r="R496"/>
  <c r="P496"/>
  <c r="BI495"/>
  <c r="BH495"/>
  <c r="BG495"/>
  <c r="BF495"/>
  <c r="T495"/>
  <c r="R495"/>
  <c r="P495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8"/>
  <c r="BH488"/>
  <c r="BG488"/>
  <c r="BF488"/>
  <c r="T488"/>
  <c r="R488"/>
  <c r="P488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T475"/>
  <c r="R476"/>
  <c r="R475"/>
  <c r="P476"/>
  <c r="P475"/>
  <c r="BI474"/>
  <c r="BH474"/>
  <c r="BG474"/>
  <c r="BF474"/>
  <c r="T474"/>
  <c r="R474"/>
  <c r="P474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4"/>
  <c r="BH424"/>
  <c r="BG424"/>
  <c r="BF424"/>
  <c r="T424"/>
  <c r="R424"/>
  <c r="P424"/>
  <c r="BI420"/>
  <c r="BH420"/>
  <c r="BG420"/>
  <c r="BF420"/>
  <c r="T420"/>
  <c r="R420"/>
  <c r="P420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7"/>
  <c r="BH377"/>
  <c r="BG377"/>
  <c r="BF377"/>
  <c r="T377"/>
  <c r="R377"/>
  <c r="P377"/>
  <c r="BI375"/>
  <c r="BH375"/>
  <c r="BG375"/>
  <c r="BF375"/>
  <c r="T375"/>
  <c r="R375"/>
  <c r="P375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T349"/>
  <c r="R350"/>
  <c r="R349"/>
  <c r="P350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J135"/>
  <c r="J134"/>
  <c r="F134"/>
  <c r="F132"/>
  <c r="E130"/>
  <c r="J92"/>
  <c r="J91"/>
  <c r="F91"/>
  <c r="F89"/>
  <c r="E87"/>
  <c r="J18"/>
  <c r="E18"/>
  <c r="F135"/>
  <c r="J17"/>
  <c r="J12"/>
  <c r="J89"/>
  <c r="E7"/>
  <c r="E85"/>
  <c i="9" r="J37"/>
  <c r="J36"/>
  <c i="1" r="AY102"/>
  <c i="9" r="J35"/>
  <c i="1" r="AX102"/>
  <c i="9" r="BI542"/>
  <c r="BH542"/>
  <c r="BG542"/>
  <c r="BF542"/>
  <c r="T542"/>
  <c r="R542"/>
  <c r="P542"/>
  <c r="BI537"/>
  <c r="BH537"/>
  <c r="BG537"/>
  <c r="BF537"/>
  <c r="T537"/>
  <c r="R537"/>
  <c r="P537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T527"/>
  <c r="R528"/>
  <c r="R527"/>
  <c r="P528"/>
  <c r="P527"/>
  <c r="BI526"/>
  <c r="BH526"/>
  <c r="BG526"/>
  <c r="BF526"/>
  <c r="T526"/>
  <c r="R526"/>
  <c r="P526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6"/>
  <c r="BH516"/>
  <c r="BG516"/>
  <c r="BF516"/>
  <c r="T516"/>
  <c r="R516"/>
  <c r="P516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8"/>
  <c r="BH488"/>
  <c r="BG488"/>
  <c r="BF488"/>
  <c r="T488"/>
  <c r="R488"/>
  <c r="P488"/>
  <c r="BI487"/>
  <c r="BH487"/>
  <c r="BG487"/>
  <c r="BF487"/>
  <c r="T487"/>
  <c r="R487"/>
  <c r="P487"/>
  <c r="BI485"/>
  <c r="BH485"/>
  <c r="BG485"/>
  <c r="BF485"/>
  <c r="T485"/>
  <c r="R485"/>
  <c r="P485"/>
  <c r="BI484"/>
  <c r="BH484"/>
  <c r="BG484"/>
  <c r="BF484"/>
  <c r="T484"/>
  <c r="R484"/>
  <c r="P484"/>
  <c r="BI482"/>
  <c r="BH482"/>
  <c r="BG482"/>
  <c r="BF482"/>
  <c r="T482"/>
  <c r="R482"/>
  <c r="P482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2"/>
  <c r="BH442"/>
  <c r="BG442"/>
  <c r="BF442"/>
  <c r="T442"/>
  <c r="R442"/>
  <c r="P442"/>
  <c r="BI440"/>
  <c r="BH440"/>
  <c r="BG440"/>
  <c r="BF440"/>
  <c r="T440"/>
  <c r="T439"/>
  <c r="R440"/>
  <c r="R439"/>
  <c r="P440"/>
  <c r="P439"/>
  <c r="BI438"/>
  <c r="BH438"/>
  <c r="BG438"/>
  <c r="BF438"/>
  <c r="T438"/>
  <c r="R438"/>
  <c r="P438"/>
  <c r="BI437"/>
  <c r="BH437"/>
  <c r="BG437"/>
  <c r="BF437"/>
  <c r="T437"/>
  <c r="R437"/>
  <c r="P437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T342"/>
  <c r="R343"/>
  <c r="R342"/>
  <c r="P343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T149"/>
  <c r="R150"/>
  <c r="R149"/>
  <c r="P150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J135"/>
  <c r="J134"/>
  <c r="F134"/>
  <c r="F132"/>
  <c r="E130"/>
  <c r="J92"/>
  <c r="J91"/>
  <c r="F91"/>
  <c r="F89"/>
  <c r="E87"/>
  <c r="J18"/>
  <c r="E18"/>
  <c r="F135"/>
  <c r="J17"/>
  <c r="J12"/>
  <c r="J132"/>
  <c r="E7"/>
  <c r="E85"/>
  <c i="8" r="J37"/>
  <c r="J36"/>
  <c i="1" r="AY101"/>
  <c i="8" r="J35"/>
  <c i="1" r="AX101"/>
  <c i="8" r="BI549"/>
  <c r="BH549"/>
  <c r="BG549"/>
  <c r="BF549"/>
  <c r="T549"/>
  <c r="R549"/>
  <c r="P549"/>
  <c r="BI543"/>
  <c r="BH543"/>
  <c r="BG543"/>
  <c r="BF543"/>
  <c r="T543"/>
  <c r="R543"/>
  <c r="P543"/>
  <c r="BI540"/>
  <c r="BH540"/>
  <c r="BG540"/>
  <c r="BF540"/>
  <c r="T540"/>
  <c r="T539"/>
  <c r="R540"/>
  <c r="R539"/>
  <c r="P540"/>
  <c r="P539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5"/>
  <c r="BH525"/>
  <c r="BG525"/>
  <c r="BF525"/>
  <c r="T525"/>
  <c r="R525"/>
  <c r="P525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5"/>
  <c r="BH495"/>
  <c r="BG495"/>
  <c r="BF495"/>
  <c r="T495"/>
  <c r="R495"/>
  <c r="P495"/>
  <c r="BI494"/>
  <c r="BH494"/>
  <c r="BG494"/>
  <c r="BF494"/>
  <c r="T494"/>
  <c r="R494"/>
  <c r="P494"/>
  <c r="BI492"/>
  <c r="BH492"/>
  <c r="BG492"/>
  <c r="BF492"/>
  <c r="T492"/>
  <c r="R492"/>
  <c r="P492"/>
  <c r="BI491"/>
  <c r="BH491"/>
  <c r="BG491"/>
  <c r="BF491"/>
  <c r="T491"/>
  <c r="R491"/>
  <c r="P491"/>
  <c r="BI489"/>
  <c r="BH489"/>
  <c r="BG489"/>
  <c r="BF489"/>
  <c r="T489"/>
  <c r="R489"/>
  <c r="P489"/>
  <c r="BI488"/>
  <c r="BH488"/>
  <c r="BG488"/>
  <c r="BF488"/>
  <c r="T488"/>
  <c r="R488"/>
  <c r="P488"/>
  <c r="BI486"/>
  <c r="BH486"/>
  <c r="BG486"/>
  <c r="BF486"/>
  <c r="T486"/>
  <c r="R486"/>
  <c r="P486"/>
  <c r="BI481"/>
  <c r="BH481"/>
  <c r="BG481"/>
  <c r="BF481"/>
  <c r="T481"/>
  <c r="R481"/>
  <c r="P481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6"/>
  <c r="BH466"/>
  <c r="BG466"/>
  <c r="BF466"/>
  <c r="T466"/>
  <c r="T465"/>
  <c r="R466"/>
  <c r="R465"/>
  <c r="P466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5"/>
  <c r="BH455"/>
  <c r="BG455"/>
  <c r="BF455"/>
  <c r="T455"/>
  <c r="R455"/>
  <c r="P455"/>
  <c r="BI453"/>
  <c r="BH453"/>
  <c r="BG453"/>
  <c r="BF453"/>
  <c r="T453"/>
  <c r="T452"/>
  <c r="R453"/>
  <c r="R452"/>
  <c r="P453"/>
  <c r="P452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T357"/>
  <c r="R358"/>
  <c r="R357"/>
  <c r="P358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T157"/>
  <c r="R158"/>
  <c r="R157"/>
  <c r="P158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J135"/>
  <c r="J134"/>
  <c r="F134"/>
  <c r="F132"/>
  <c r="E130"/>
  <c r="J92"/>
  <c r="J91"/>
  <c r="F91"/>
  <c r="F89"/>
  <c r="E87"/>
  <c r="J18"/>
  <c r="E18"/>
  <c r="F92"/>
  <c r="J17"/>
  <c r="J12"/>
  <c r="J89"/>
  <c r="E7"/>
  <c r="E85"/>
  <c i="7" r="J37"/>
  <c r="J36"/>
  <c i="1" r="AY100"/>
  <c i="7" r="J35"/>
  <c i="1" r="AX100"/>
  <c i="7" r="BI583"/>
  <c r="BH583"/>
  <c r="BG583"/>
  <c r="BF583"/>
  <c r="T583"/>
  <c r="R583"/>
  <c r="P583"/>
  <c r="BI577"/>
  <c r="BH577"/>
  <c r="BG577"/>
  <c r="BF577"/>
  <c r="T577"/>
  <c r="R577"/>
  <c r="P577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7"/>
  <c r="BH567"/>
  <c r="BG567"/>
  <c r="BF567"/>
  <c r="T567"/>
  <c r="T566"/>
  <c r="R567"/>
  <c r="R566"/>
  <c r="P567"/>
  <c r="P566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4"/>
  <c r="BH554"/>
  <c r="BG554"/>
  <c r="BF554"/>
  <c r="T554"/>
  <c r="R554"/>
  <c r="P554"/>
  <c r="BI553"/>
  <c r="BH553"/>
  <c r="BG553"/>
  <c r="BF553"/>
  <c r="T553"/>
  <c r="R553"/>
  <c r="P553"/>
  <c r="BI551"/>
  <c r="BH551"/>
  <c r="BG551"/>
  <c r="BF551"/>
  <c r="T551"/>
  <c r="R551"/>
  <c r="P551"/>
  <c r="BI550"/>
  <c r="BH550"/>
  <c r="BG550"/>
  <c r="BF550"/>
  <c r="T550"/>
  <c r="R550"/>
  <c r="P550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8"/>
  <c r="BH518"/>
  <c r="BG518"/>
  <c r="BF518"/>
  <c r="T518"/>
  <c r="R518"/>
  <c r="P518"/>
  <c r="BI517"/>
  <c r="BH517"/>
  <c r="BG517"/>
  <c r="BF517"/>
  <c r="T517"/>
  <c r="R517"/>
  <c r="P517"/>
  <c r="BI515"/>
  <c r="BH515"/>
  <c r="BG515"/>
  <c r="BF515"/>
  <c r="T515"/>
  <c r="R515"/>
  <c r="P515"/>
  <c r="BI514"/>
  <c r="BH514"/>
  <c r="BG514"/>
  <c r="BF514"/>
  <c r="T514"/>
  <c r="R514"/>
  <c r="P514"/>
  <c r="BI512"/>
  <c r="BH512"/>
  <c r="BG512"/>
  <c r="BF512"/>
  <c r="T512"/>
  <c r="R512"/>
  <c r="P512"/>
  <c r="BI511"/>
  <c r="BH511"/>
  <c r="BG511"/>
  <c r="BF511"/>
  <c r="T511"/>
  <c r="R511"/>
  <c r="P511"/>
  <c r="BI509"/>
  <c r="BH509"/>
  <c r="BG509"/>
  <c r="BF509"/>
  <c r="T509"/>
  <c r="R509"/>
  <c r="P509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89"/>
  <c r="BH489"/>
  <c r="BG489"/>
  <c r="BF489"/>
  <c r="T489"/>
  <c r="T488"/>
  <c r="R489"/>
  <c r="R488"/>
  <c r="P489"/>
  <c r="P488"/>
  <c r="BI486"/>
  <c r="BH486"/>
  <c r="BG486"/>
  <c r="BF486"/>
  <c r="T486"/>
  <c r="T485"/>
  <c r="R486"/>
  <c r="R485"/>
  <c r="P486"/>
  <c r="P485"/>
  <c r="BI484"/>
  <c r="BH484"/>
  <c r="BG484"/>
  <c r="BF484"/>
  <c r="T484"/>
  <c r="R484"/>
  <c r="P484"/>
  <c r="BI483"/>
  <c r="BH483"/>
  <c r="BG483"/>
  <c r="BF483"/>
  <c r="T483"/>
  <c r="R483"/>
  <c r="P483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0"/>
  <c r="BH390"/>
  <c r="BG390"/>
  <c r="BF390"/>
  <c r="T390"/>
  <c r="R390"/>
  <c r="P390"/>
  <c r="BI387"/>
  <c r="BH387"/>
  <c r="BG387"/>
  <c r="BF387"/>
  <c r="T387"/>
  <c r="T386"/>
  <c r="R387"/>
  <c r="R386"/>
  <c r="P387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T187"/>
  <c r="R188"/>
  <c r="R187"/>
  <c r="P188"/>
  <c r="P187"/>
  <c r="BI183"/>
  <c r="BH183"/>
  <c r="BG183"/>
  <c r="BF183"/>
  <c r="T183"/>
  <c r="T182"/>
  <c r="R183"/>
  <c r="R182"/>
  <c r="P183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J136"/>
  <c r="J135"/>
  <c r="F135"/>
  <c r="F133"/>
  <c r="E131"/>
  <c r="J92"/>
  <c r="J91"/>
  <c r="F91"/>
  <c r="F89"/>
  <c r="E87"/>
  <c r="J18"/>
  <c r="E18"/>
  <c r="F136"/>
  <c r="J17"/>
  <c r="J12"/>
  <c r="J89"/>
  <c r="E7"/>
  <c r="E85"/>
  <c i="6" r="J37"/>
  <c r="J36"/>
  <c i="1" r="AY99"/>
  <c i="6" r="J35"/>
  <c i="1" r="AX99"/>
  <c i="6" r="BI602"/>
  <c r="BH602"/>
  <c r="BG602"/>
  <c r="BF602"/>
  <c r="T602"/>
  <c r="R602"/>
  <c r="P602"/>
  <c r="BI596"/>
  <c r="BH596"/>
  <c r="BG596"/>
  <c r="BF596"/>
  <c r="T596"/>
  <c r="R596"/>
  <c r="P596"/>
  <c r="BI591"/>
  <c r="BH591"/>
  <c r="BG591"/>
  <c r="BF591"/>
  <c r="T591"/>
  <c r="R591"/>
  <c r="P591"/>
  <c r="BI588"/>
  <c r="BH588"/>
  <c r="BG588"/>
  <c r="BF588"/>
  <c r="T588"/>
  <c r="R588"/>
  <c r="P588"/>
  <c r="BI585"/>
  <c r="BH585"/>
  <c r="BG585"/>
  <c r="BF585"/>
  <c r="T585"/>
  <c r="T584"/>
  <c r="R585"/>
  <c r="R584"/>
  <c r="P585"/>
  <c r="P584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8"/>
  <c r="BH568"/>
  <c r="BG568"/>
  <c r="BF568"/>
  <c r="T568"/>
  <c r="R568"/>
  <c r="P568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8"/>
  <c r="BH558"/>
  <c r="BG558"/>
  <c r="BF558"/>
  <c r="T558"/>
  <c r="R558"/>
  <c r="P558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2"/>
  <c r="BH552"/>
  <c r="BG552"/>
  <c r="BF552"/>
  <c r="T552"/>
  <c r="R552"/>
  <c r="P552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1"/>
  <c r="BH541"/>
  <c r="BG541"/>
  <c r="BF541"/>
  <c r="T541"/>
  <c r="R541"/>
  <c r="P541"/>
  <c r="BI540"/>
  <c r="BH540"/>
  <c r="BG540"/>
  <c r="BF540"/>
  <c r="T540"/>
  <c r="R540"/>
  <c r="P540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29"/>
  <c r="BH529"/>
  <c r="BG529"/>
  <c r="BF529"/>
  <c r="T529"/>
  <c r="R529"/>
  <c r="P529"/>
  <c r="BI528"/>
  <c r="BH528"/>
  <c r="BG528"/>
  <c r="BF528"/>
  <c r="T528"/>
  <c r="R528"/>
  <c r="P528"/>
  <c r="BI526"/>
  <c r="BH526"/>
  <c r="BG526"/>
  <c r="BF526"/>
  <c r="T526"/>
  <c r="R526"/>
  <c r="P526"/>
  <c r="BI525"/>
  <c r="BH525"/>
  <c r="BG525"/>
  <c r="BF525"/>
  <c r="T525"/>
  <c r="R525"/>
  <c r="P525"/>
  <c r="BI523"/>
  <c r="BH523"/>
  <c r="BG523"/>
  <c r="BF523"/>
  <c r="T523"/>
  <c r="R523"/>
  <c r="P523"/>
  <c r="BI522"/>
  <c r="BH522"/>
  <c r="BG522"/>
  <c r="BF522"/>
  <c r="T522"/>
  <c r="R522"/>
  <c r="P522"/>
  <c r="BI520"/>
  <c r="BH520"/>
  <c r="BG520"/>
  <c r="BF520"/>
  <c r="T520"/>
  <c r="R520"/>
  <c r="P520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2"/>
  <c r="BH502"/>
  <c r="BG502"/>
  <c r="BF502"/>
  <c r="T502"/>
  <c r="R502"/>
  <c r="P502"/>
  <c r="BI500"/>
  <c r="BH500"/>
  <c r="BG500"/>
  <c r="BF500"/>
  <c r="T500"/>
  <c r="R500"/>
  <c r="P500"/>
  <c r="BI499"/>
  <c r="BH499"/>
  <c r="BG499"/>
  <c r="BF499"/>
  <c r="T499"/>
  <c r="R499"/>
  <c r="P499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3"/>
  <c r="BH483"/>
  <c r="BG483"/>
  <c r="BF483"/>
  <c r="T483"/>
  <c r="R483"/>
  <c r="P483"/>
  <c r="BI478"/>
  <c r="BH478"/>
  <c r="BG478"/>
  <c r="BF478"/>
  <c r="T478"/>
  <c r="R478"/>
  <c r="P478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0"/>
  <c r="BH450"/>
  <c r="BG450"/>
  <c r="BF450"/>
  <c r="T450"/>
  <c r="R450"/>
  <c r="P450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5"/>
  <c r="BH435"/>
  <c r="BG435"/>
  <c r="BF435"/>
  <c r="T435"/>
  <c r="R435"/>
  <c r="P435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T381"/>
  <c r="R382"/>
  <c r="R381"/>
  <c r="P382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0"/>
  <c r="BH190"/>
  <c r="BG190"/>
  <c r="BF190"/>
  <c r="T190"/>
  <c r="R190"/>
  <c r="P190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J135"/>
  <c r="J134"/>
  <c r="F134"/>
  <c r="F132"/>
  <c r="E130"/>
  <c r="J92"/>
  <c r="J91"/>
  <c r="F91"/>
  <c r="F89"/>
  <c r="E87"/>
  <c r="J18"/>
  <c r="E18"/>
  <c r="F92"/>
  <c r="J17"/>
  <c r="J12"/>
  <c r="J132"/>
  <c r="E7"/>
  <c r="E85"/>
  <c i="5" r="J37"/>
  <c r="J36"/>
  <c i="1" r="AY98"/>
  <c i="5" r="J35"/>
  <c i="1" r="AX98"/>
  <c i="5" r="BI684"/>
  <c r="BH684"/>
  <c r="BG684"/>
  <c r="BF684"/>
  <c r="T684"/>
  <c r="R684"/>
  <c r="P684"/>
  <c r="BI683"/>
  <c r="BH683"/>
  <c r="BG683"/>
  <c r="BF683"/>
  <c r="T683"/>
  <c r="R683"/>
  <c r="P683"/>
  <c r="BI682"/>
  <c r="BH682"/>
  <c r="BG682"/>
  <c r="BF682"/>
  <c r="T682"/>
  <c r="R682"/>
  <c r="P682"/>
  <c r="BI681"/>
  <c r="BH681"/>
  <c r="BG681"/>
  <c r="BF681"/>
  <c r="T681"/>
  <c r="R681"/>
  <c r="P681"/>
  <c r="BI678"/>
  <c r="BH678"/>
  <c r="BG678"/>
  <c r="BF678"/>
  <c r="T678"/>
  <c r="R678"/>
  <c r="P678"/>
  <c r="BI676"/>
  <c r="BH676"/>
  <c r="BG676"/>
  <c r="BF676"/>
  <c r="T676"/>
  <c r="R676"/>
  <c r="P676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4"/>
  <c r="BH664"/>
  <c r="BG664"/>
  <c r="BF664"/>
  <c r="T664"/>
  <c r="T663"/>
  <c r="R664"/>
  <c r="R663"/>
  <c r="P664"/>
  <c r="P663"/>
  <c r="BI661"/>
  <c r="BH661"/>
  <c r="BG661"/>
  <c r="BF661"/>
  <c r="T661"/>
  <c r="T660"/>
  <c r="R661"/>
  <c r="R660"/>
  <c r="P661"/>
  <c r="P660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9"/>
  <c r="BH649"/>
  <c r="BG649"/>
  <c r="BF649"/>
  <c r="T649"/>
  <c r="R649"/>
  <c r="P649"/>
  <c r="BI647"/>
  <c r="BH647"/>
  <c r="BG647"/>
  <c r="BF647"/>
  <c r="T647"/>
  <c r="R647"/>
  <c r="P647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9"/>
  <c r="BH639"/>
  <c r="BG639"/>
  <c r="BF639"/>
  <c r="T639"/>
  <c r="R639"/>
  <c r="P639"/>
  <c r="BI636"/>
  <c r="BH636"/>
  <c r="BG636"/>
  <c r="BF636"/>
  <c r="T636"/>
  <c r="R636"/>
  <c r="P636"/>
  <c r="BI634"/>
  <c r="BH634"/>
  <c r="BG634"/>
  <c r="BF634"/>
  <c r="T634"/>
  <c r="R634"/>
  <c r="P634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6"/>
  <c r="BH626"/>
  <c r="BG626"/>
  <c r="BF626"/>
  <c r="T626"/>
  <c r="R626"/>
  <c r="P626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3"/>
  <c r="BH613"/>
  <c r="BG613"/>
  <c r="BF613"/>
  <c r="T613"/>
  <c r="R613"/>
  <c r="P613"/>
  <c r="BI612"/>
  <c r="BH612"/>
  <c r="BG612"/>
  <c r="BF612"/>
  <c r="T612"/>
  <c r="R612"/>
  <c r="P612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4"/>
  <c r="BH604"/>
  <c r="BG604"/>
  <c r="BF604"/>
  <c r="T604"/>
  <c r="R604"/>
  <c r="P604"/>
  <c r="BI603"/>
  <c r="BH603"/>
  <c r="BG603"/>
  <c r="BF603"/>
  <c r="T603"/>
  <c r="R603"/>
  <c r="P603"/>
  <c r="BI602"/>
  <c r="BH602"/>
  <c r="BG602"/>
  <c r="BF602"/>
  <c r="T602"/>
  <c r="R602"/>
  <c r="P602"/>
  <c r="BI601"/>
  <c r="BH601"/>
  <c r="BG601"/>
  <c r="BF601"/>
  <c r="T601"/>
  <c r="R601"/>
  <c r="P601"/>
  <c r="BI599"/>
  <c r="BH599"/>
  <c r="BG599"/>
  <c r="BF599"/>
  <c r="T599"/>
  <c r="R599"/>
  <c r="P599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9"/>
  <c r="BH529"/>
  <c r="BG529"/>
  <c r="BF529"/>
  <c r="T529"/>
  <c r="R529"/>
  <c r="P529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8"/>
  <c r="BH458"/>
  <c r="BG458"/>
  <c r="BF458"/>
  <c r="T458"/>
  <c r="R458"/>
  <c r="P458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8"/>
  <c r="BH438"/>
  <c r="BG438"/>
  <c r="BF438"/>
  <c r="T438"/>
  <c r="R438"/>
  <c r="P438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T408"/>
  <c r="R409"/>
  <c r="R408"/>
  <c r="P409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48"/>
  <c r="BH348"/>
  <c r="BG348"/>
  <c r="BF348"/>
  <c r="T348"/>
  <c r="R348"/>
  <c r="P348"/>
  <c r="BI346"/>
  <c r="BH346"/>
  <c r="BG346"/>
  <c r="BF346"/>
  <c r="T346"/>
  <c r="R346"/>
  <c r="P346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T176"/>
  <c r="R177"/>
  <c r="R176"/>
  <c r="P177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J142"/>
  <c r="J141"/>
  <c r="F141"/>
  <c r="F139"/>
  <c r="E137"/>
  <c r="J92"/>
  <c r="J91"/>
  <c r="F91"/>
  <c r="F89"/>
  <c r="E87"/>
  <c r="J18"/>
  <c r="E18"/>
  <c r="F92"/>
  <c r="J17"/>
  <c r="J12"/>
  <c r="J139"/>
  <c r="E7"/>
  <c r="E135"/>
  <c i="4" r="J37"/>
  <c r="J36"/>
  <c i="1" r="AY97"/>
  <c i="4" r="J35"/>
  <c i="1" r="AX97"/>
  <c i="4" r="BI608"/>
  <c r="BH608"/>
  <c r="BG608"/>
  <c r="BF608"/>
  <c r="T608"/>
  <c r="R608"/>
  <c r="P608"/>
  <c r="BI603"/>
  <c r="BH603"/>
  <c r="BG603"/>
  <c r="BF603"/>
  <c r="T603"/>
  <c r="R603"/>
  <c r="P603"/>
  <c r="BI600"/>
  <c r="BH600"/>
  <c r="BG600"/>
  <c r="BF600"/>
  <c r="T600"/>
  <c r="R600"/>
  <c r="P600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7"/>
  <c r="BH587"/>
  <c r="BG587"/>
  <c r="BF587"/>
  <c r="T587"/>
  <c r="T586"/>
  <c r="R587"/>
  <c r="R586"/>
  <c r="P587"/>
  <c r="P586"/>
  <c r="BI585"/>
  <c r="BH585"/>
  <c r="BG585"/>
  <c r="BF585"/>
  <c r="T585"/>
  <c r="R585"/>
  <c r="P585"/>
  <c r="BI582"/>
  <c r="BH582"/>
  <c r="BG582"/>
  <c r="BF582"/>
  <c r="T582"/>
  <c r="R582"/>
  <c r="P582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8"/>
  <c r="BH568"/>
  <c r="BG568"/>
  <c r="BF568"/>
  <c r="T568"/>
  <c r="R568"/>
  <c r="P568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8"/>
  <c r="BH558"/>
  <c r="BG558"/>
  <c r="BF558"/>
  <c r="T558"/>
  <c r="R558"/>
  <c r="P558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7"/>
  <c r="BH547"/>
  <c r="BG547"/>
  <c r="BF547"/>
  <c r="T547"/>
  <c r="R547"/>
  <c r="P547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1"/>
  <c r="BH531"/>
  <c r="BG531"/>
  <c r="BF531"/>
  <c r="T531"/>
  <c r="R531"/>
  <c r="P531"/>
  <c r="BI530"/>
  <c r="BH530"/>
  <c r="BG530"/>
  <c r="BF530"/>
  <c r="T530"/>
  <c r="R530"/>
  <c r="P530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3"/>
  <c r="BH523"/>
  <c r="BG523"/>
  <c r="BF523"/>
  <c r="T523"/>
  <c r="R523"/>
  <c r="P523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7"/>
  <c r="BH497"/>
  <c r="BG497"/>
  <c r="BF497"/>
  <c r="T497"/>
  <c r="T496"/>
  <c r="R497"/>
  <c r="R496"/>
  <c r="P497"/>
  <c r="P496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9"/>
  <c r="BH479"/>
  <c r="BG479"/>
  <c r="BF479"/>
  <c r="T479"/>
  <c r="R479"/>
  <c r="P479"/>
  <c r="BI477"/>
  <c r="BH477"/>
  <c r="BG477"/>
  <c r="BF477"/>
  <c r="T477"/>
  <c r="T476"/>
  <c r="R477"/>
  <c r="R476"/>
  <c r="P477"/>
  <c r="P476"/>
  <c r="BI475"/>
  <c r="BH475"/>
  <c r="BG475"/>
  <c r="BF475"/>
  <c r="T475"/>
  <c r="R475"/>
  <c r="P475"/>
  <c r="BI474"/>
  <c r="BH474"/>
  <c r="BG474"/>
  <c r="BF474"/>
  <c r="T474"/>
  <c r="R474"/>
  <c r="P474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5"/>
  <c r="BH455"/>
  <c r="BG455"/>
  <c r="BF455"/>
  <c r="T455"/>
  <c r="R455"/>
  <c r="P455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8"/>
  <c r="BH408"/>
  <c r="BG408"/>
  <c r="BF408"/>
  <c r="T408"/>
  <c r="R408"/>
  <c r="P408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399"/>
  <c r="BH399"/>
  <c r="BG399"/>
  <c r="BF399"/>
  <c r="T399"/>
  <c r="R399"/>
  <c r="P399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T371"/>
  <c r="R372"/>
  <c r="R371"/>
  <c r="P372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T164"/>
  <c r="R165"/>
  <c r="R164"/>
  <c r="P165"/>
  <c r="P164"/>
  <c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J137"/>
  <c r="J136"/>
  <c r="F136"/>
  <c r="F134"/>
  <c r="E132"/>
  <c r="J92"/>
  <c r="J91"/>
  <c r="F91"/>
  <c r="F89"/>
  <c r="E87"/>
  <c r="J18"/>
  <c r="E18"/>
  <c r="F92"/>
  <c r="J17"/>
  <c r="J12"/>
  <c r="J89"/>
  <c r="E7"/>
  <c r="E130"/>
  <c i="3" r="J37"/>
  <c r="J36"/>
  <c i="1" r="AY96"/>
  <c i="3" r="J35"/>
  <c i="1" r="AX96"/>
  <c i="3" r="BI710"/>
  <c r="BH710"/>
  <c r="BG710"/>
  <c r="BF710"/>
  <c r="T710"/>
  <c r="R710"/>
  <c r="P710"/>
  <c r="BI704"/>
  <c r="BH704"/>
  <c r="BG704"/>
  <c r="BF704"/>
  <c r="T704"/>
  <c r="R704"/>
  <c r="P704"/>
  <c r="BI699"/>
  <c r="BH699"/>
  <c r="BG699"/>
  <c r="BF699"/>
  <c r="T699"/>
  <c r="R699"/>
  <c r="P699"/>
  <c r="BI695"/>
  <c r="BH695"/>
  <c r="BG695"/>
  <c r="BF695"/>
  <c r="T695"/>
  <c r="R695"/>
  <c r="P695"/>
  <c r="BI692"/>
  <c r="BH692"/>
  <c r="BG692"/>
  <c r="BF692"/>
  <c r="T692"/>
  <c r="T691"/>
  <c r="R692"/>
  <c r="R691"/>
  <c r="P692"/>
  <c r="P691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1"/>
  <c r="BH681"/>
  <c r="BG681"/>
  <c r="BF681"/>
  <c r="T681"/>
  <c r="R681"/>
  <c r="P681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1"/>
  <c r="BH671"/>
  <c r="BG671"/>
  <c r="BF671"/>
  <c r="T671"/>
  <c r="R671"/>
  <c r="P671"/>
  <c r="BI669"/>
  <c r="BH669"/>
  <c r="BG669"/>
  <c r="BF669"/>
  <c r="T669"/>
  <c r="R669"/>
  <c r="P669"/>
  <c r="BI668"/>
  <c r="BH668"/>
  <c r="BG668"/>
  <c r="BF668"/>
  <c r="T668"/>
  <c r="R668"/>
  <c r="P668"/>
  <c r="BI666"/>
  <c r="BH666"/>
  <c r="BG666"/>
  <c r="BF666"/>
  <c r="T666"/>
  <c r="R666"/>
  <c r="P666"/>
  <c r="BI665"/>
  <c r="BH665"/>
  <c r="BG665"/>
  <c r="BF665"/>
  <c r="T665"/>
  <c r="R665"/>
  <c r="P665"/>
  <c r="BI661"/>
  <c r="BH661"/>
  <c r="BG661"/>
  <c r="BF661"/>
  <c r="T661"/>
  <c r="R661"/>
  <c r="P661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4"/>
  <c r="BH654"/>
  <c r="BG654"/>
  <c r="BF654"/>
  <c r="T654"/>
  <c r="R654"/>
  <c r="P654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49"/>
  <c r="BH649"/>
  <c r="BG649"/>
  <c r="BF649"/>
  <c r="T649"/>
  <c r="R649"/>
  <c r="P649"/>
  <c r="BI647"/>
  <c r="BH647"/>
  <c r="BG647"/>
  <c r="BF647"/>
  <c r="T647"/>
  <c r="R647"/>
  <c r="P647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0"/>
  <c r="BH620"/>
  <c r="BG620"/>
  <c r="BF620"/>
  <c r="T620"/>
  <c r="R620"/>
  <c r="P620"/>
  <c r="BI619"/>
  <c r="BH619"/>
  <c r="BG619"/>
  <c r="BF619"/>
  <c r="T619"/>
  <c r="R619"/>
  <c r="P619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1"/>
  <c r="BH601"/>
  <c r="BG601"/>
  <c r="BF601"/>
  <c r="T601"/>
  <c r="R601"/>
  <c r="P601"/>
  <c r="BI597"/>
  <c r="BH597"/>
  <c r="BG597"/>
  <c r="BF597"/>
  <c r="T597"/>
  <c r="R597"/>
  <c r="P597"/>
  <c r="BI596"/>
  <c r="BH596"/>
  <c r="BG596"/>
  <c r="BF596"/>
  <c r="T596"/>
  <c r="R596"/>
  <c r="P596"/>
  <c r="BI592"/>
  <c r="BH592"/>
  <c r="BG592"/>
  <c r="BF592"/>
  <c r="T592"/>
  <c r="R592"/>
  <c r="P592"/>
  <c r="BI591"/>
  <c r="BH591"/>
  <c r="BG591"/>
  <c r="BF591"/>
  <c r="T591"/>
  <c r="R591"/>
  <c r="P591"/>
  <c r="BI587"/>
  <c r="BH587"/>
  <c r="BG587"/>
  <c r="BF587"/>
  <c r="T587"/>
  <c r="R587"/>
  <c r="P587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8"/>
  <c r="BH538"/>
  <c r="BG538"/>
  <c r="BF538"/>
  <c r="T538"/>
  <c r="R538"/>
  <c r="P538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0"/>
  <c r="BH510"/>
  <c r="BG510"/>
  <c r="BF510"/>
  <c r="T510"/>
  <c r="R510"/>
  <c r="P510"/>
  <c r="BI505"/>
  <c r="BH505"/>
  <c r="BG505"/>
  <c r="BF505"/>
  <c r="T505"/>
  <c r="R505"/>
  <c r="P505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78"/>
  <c r="BH478"/>
  <c r="BG478"/>
  <c r="BF478"/>
  <c r="T478"/>
  <c r="R478"/>
  <c r="P478"/>
  <c r="BI473"/>
  <c r="BH473"/>
  <c r="BG473"/>
  <c r="BF473"/>
  <c r="T473"/>
  <c r="R473"/>
  <c r="P473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4"/>
  <c r="BH424"/>
  <c r="BG424"/>
  <c r="BF424"/>
  <c r="T424"/>
  <c r="R424"/>
  <c r="P424"/>
  <c r="BI422"/>
  <c r="BH422"/>
  <c r="BG422"/>
  <c r="BF422"/>
  <c r="T422"/>
  <c r="R422"/>
  <c r="P422"/>
  <c r="BI421"/>
  <c r="BH421"/>
  <c r="BG421"/>
  <c r="BF421"/>
  <c r="T421"/>
  <c r="R421"/>
  <c r="P421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1"/>
  <c r="BH411"/>
  <c r="BG411"/>
  <c r="BF411"/>
  <c r="T411"/>
  <c r="R411"/>
  <c r="P411"/>
  <c r="BI407"/>
  <c r="BH407"/>
  <c r="BG407"/>
  <c r="BF407"/>
  <c r="T407"/>
  <c r="R407"/>
  <c r="P407"/>
  <c r="BI405"/>
  <c r="BH405"/>
  <c r="BG405"/>
  <c r="BF405"/>
  <c r="T405"/>
  <c r="R405"/>
  <c r="P405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T383"/>
  <c r="R384"/>
  <c r="R383"/>
  <c r="P384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T173"/>
  <c r="R174"/>
  <c r="R173"/>
  <c r="P174"/>
  <c r="P173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J137"/>
  <c r="J136"/>
  <c r="F136"/>
  <c r="F134"/>
  <c r="E132"/>
  <c r="J92"/>
  <c r="J91"/>
  <c r="F91"/>
  <c r="F89"/>
  <c r="E87"/>
  <c r="J18"/>
  <c r="E18"/>
  <c r="F137"/>
  <c r="J17"/>
  <c r="J12"/>
  <c r="J134"/>
  <c r="E7"/>
  <c r="E130"/>
  <c i="2" r="J37"/>
  <c r="J36"/>
  <c i="1" r="AY95"/>
  <c i="2" r="J35"/>
  <c i="1" r="AX95"/>
  <c i="2" r="BI789"/>
  <c r="BH789"/>
  <c r="BG789"/>
  <c r="BF789"/>
  <c r="T789"/>
  <c r="R789"/>
  <c r="P789"/>
  <c r="BI788"/>
  <c r="BH788"/>
  <c r="BG788"/>
  <c r="BF788"/>
  <c r="T788"/>
  <c r="R788"/>
  <c r="P788"/>
  <c r="BI787"/>
  <c r="BH787"/>
  <c r="BG787"/>
  <c r="BF787"/>
  <c r="T787"/>
  <c r="R787"/>
  <c r="P787"/>
  <c r="BI784"/>
  <c r="BH784"/>
  <c r="BG784"/>
  <c r="BF784"/>
  <c r="T784"/>
  <c r="R784"/>
  <c r="P784"/>
  <c r="BI782"/>
  <c r="BH782"/>
  <c r="BG782"/>
  <c r="BF782"/>
  <c r="T782"/>
  <c r="R782"/>
  <c r="P782"/>
  <c r="BI779"/>
  <c r="BH779"/>
  <c r="BG779"/>
  <c r="BF779"/>
  <c r="T779"/>
  <c r="R779"/>
  <c r="P779"/>
  <c r="BI777"/>
  <c r="BH777"/>
  <c r="BG777"/>
  <c r="BF777"/>
  <c r="T777"/>
  <c r="R777"/>
  <c r="P777"/>
  <c r="BI773"/>
  <c r="BH773"/>
  <c r="BG773"/>
  <c r="BF773"/>
  <c r="T773"/>
  <c r="R773"/>
  <c r="P773"/>
  <c r="BI769"/>
  <c r="BH769"/>
  <c r="BG769"/>
  <c r="BF769"/>
  <c r="T769"/>
  <c r="R769"/>
  <c r="P769"/>
  <c r="BI766"/>
  <c r="BH766"/>
  <c r="BG766"/>
  <c r="BF766"/>
  <c r="T766"/>
  <c r="T765"/>
  <c r="R766"/>
  <c r="R765"/>
  <c r="P766"/>
  <c r="P765"/>
  <c r="BI763"/>
  <c r="BH763"/>
  <c r="BG763"/>
  <c r="BF763"/>
  <c r="T763"/>
  <c r="T762"/>
  <c r="R763"/>
  <c r="R762"/>
  <c r="P763"/>
  <c r="P762"/>
  <c r="BI761"/>
  <c r="BH761"/>
  <c r="BG761"/>
  <c r="BF761"/>
  <c r="T761"/>
  <c r="R761"/>
  <c r="P761"/>
  <c r="BI759"/>
  <c r="BH759"/>
  <c r="BG759"/>
  <c r="BF759"/>
  <c r="T759"/>
  <c r="R759"/>
  <c r="P759"/>
  <c r="BI757"/>
  <c r="BH757"/>
  <c r="BG757"/>
  <c r="BF757"/>
  <c r="T757"/>
  <c r="R757"/>
  <c r="P757"/>
  <c r="BI755"/>
  <c r="BH755"/>
  <c r="BG755"/>
  <c r="BF755"/>
  <c r="T755"/>
  <c r="R755"/>
  <c r="P755"/>
  <c r="BI753"/>
  <c r="BH753"/>
  <c r="BG753"/>
  <c r="BF753"/>
  <c r="T753"/>
  <c r="R753"/>
  <c r="P753"/>
  <c r="BI752"/>
  <c r="BH752"/>
  <c r="BG752"/>
  <c r="BF752"/>
  <c r="T752"/>
  <c r="R752"/>
  <c r="P752"/>
  <c r="BI750"/>
  <c r="BH750"/>
  <c r="BG750"/>
  <c r="BF750"/>
  <c r="T750"/>
  <c r="R750"/>
  <c r="P750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42"/>
  <c r="BH742"/>
  <c r="BG742"/>
  <c r="BF742"/>
  <c r="T742"/>
  <c r="R742"/>
  <c r="P742"/>
  <c r="BI740"/>
  <c r="BH740"/>
  <c r="BG740"/>
  <c r="BF740"/>
  <c r="T740"/>
  <c r="R740"/>
  <c r="P740"/>
  <c r="BI739"/>
  <c r="BH739"/>
  <c r="BG739"/>
  <c r="BF739"/>
  <c r="T739"/>
  <c r="R739"/>
  <c r="P739"/>
  <c r="BI736"/>
  <c r="BH736"/>
  <c r="BG736"/>
  <c r="BF736"/>
  <c r="T736"/>
  <c r="R736"/>
  <c r="P736"/>
  <c r="BI734"/>
  <c r="BH734"/>
  <c r="BG734"/>
  <c r="BF734"/>
  <c r="T734"/>
  <c r="R734"/>
  <c r="P734"/>
  <c r="BI731"/>
  <c r="BH731"/>
  <c r="BG731"/>
  <c r="BF731"/>
  <c r="T731"/>
  <c r="R731"/>
  <c r="P731"/>
  <c r="BI729"/>
  <c r="BH729"/>
  <c r="BG729"/>
  <c r="BF729"/>
  <c r="T729"/>
  <c r="R729"/>
  <c r="P729"/>
  <c r="BI728"/>
  <c r="BH728"/>
  <c r="BG728"/>
  <c r="BF728"/>
  <c r="T728"/>
  <c r="R728"/>
  <c r="P728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7"/>
  <c r="BH717"/>
  <c r="BG717"/>
  <c r="BF717"/>
  <c r="T717"/>
  <c r="R717"/>
  <c r="P717"/>
  <c r="BI713"/>
  <c r="BH713"/>
  <c r="BG713"/>
  <c r="BF713"/>
  <c r="T713"/>
  <c r="R713"/>
  <c r="P713"/>
  <c r="BI711"/>
  <c r="BH711"/>
  <c r="BG711"/>
  <c r="BF711"/>
  <c r="T711"/>
  <c r="R711"/>
  <c r="P711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7"/>
  <c r="BH707"/>
  <c r="BG707"/>
  <c r="BF707"/>
  <c r="T707"/>
  <c r="R707"/>
  <c r="P707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1"/>
  <c r="BH701"/>
  <c r="BG701"/>
  <c r="BF701"/>
  <c r="T701"/>
  <c r="R701"/>
  <c r="P701"/>
  <c r="BI700"/>
  <c r="BH700"/>
  <c r="BG700"/>
  <c r="BF700"/>
  <c r="T700"/>
  <c r="R700"/>
  <c r="P700"/>
  <c r="BI699"/>
  <c r="BH699"/>
  <c r="BG699"/>
  <c r="BF699"/>
  <c r="T699"/>
  <c r="R699"/>
  <c r="P699"/>
  <c r="BI698"/>
  <c r="BH698"/>
  <c r="BG698"/>
  <c r="BF698"/>
  <c r="T698"/>
  <c r="R698"/>
  <c r="P698"/>
  <c r="BI697"/>
  <c r="BH697"/>
  <c r="BG697"/>
  <c r="BF697"/>
  <c r="T697"/>
  <c r="R697"/>
  <c r="P697"/>
  <c r="BI695"/>
  <c r="BH695"/>
  <c r="BG695"/>
  <c r="BF695"/>
  <c r="T695"/>
  <c r="R695"/>
  <c r="P695"/>
  <c r="BI694"/>
  <c r="BH694"/>
  <c r="BG694"/>
  <c r="BF694"/>
  <c r="T694"/>
  <c r="R694"/>
  <c r="P694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1"/>
  <c r="BH681"/>
  <c r="BG681"/>
  <c r="BF681"/>
  <c r="T681"/>
  <c r="R681"/>
  <c r="P681"/>
  <c r="BI680"/>
  <c r="BH680"/>
  <c r="BG680"/>
  <c r="BF680"/>
  <c r="T680"/>
  <c r="R680"/>
  <c r="P680"/>
  <c r="BI678"/>
  <c r="BH678"/>
  <c r="BG678"/>
  <c r="BF678"/>
  <c r="T678"/>
  <c r="R678"/>
  <c r="P678"/>
  <c r="BI677"/>
  <c r="BH677"/>
  <c r="BG677"/>
  <c r="BF677"/>
  <c r="T677"/>
  <c r="R677"/>
  <c r="P677"/>
  <c r="BI675"/>
  <c r="BH675"/>
  <c r="BG675"/>
  <c r="BF675"/>
  <c r="T675"/>
  <c r="R675"/>
  <c r="P675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8"/>
  <c r="BH668"/>
  <c r="BG668"/>
  <c r="BF668"/>
  <c r="T668"/>
  <c r="R668"/>
  <c r="P668"/>
  <c r="BI666"/>
  <c r="BH666"/>
  <c r="BG666"/>
  <c r="BF666"/>
  <c r="T666"/>
  <c r="R666"/>
  <c r="P666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1"/>
  <c r="BH651"/>
  <c r="BG651"/>
  <c r="BF651"/>
  <c r="T651"/>
  <c r="R651"/>
  <c r="P651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28"/>
  <c r="BH628"/>
  <c r="BG628"/>
  <c r="BF628"/>
  <c r="T628"/>
  <c r="R628"/>
  <c r="P628"/>
  <c r="BI626"/>
  <c r="BH626"/>
  <c r="BG626"/>
  <c r="BF626"/>
  <c r="T626"/>
  <c r="R626"/>
  <c r="P626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1"/>
  <c r="BH581"/>
  <c r="BG581"/>
  <c r="BF581"/>
  <c r="T581"/>
  <c r="R581"/>
  <c r="P581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0"/>
  <c r="BH510"/>
  <c r="BG510"/>
  <c r="BF510"/>
  <c r="T510"/>
  <c r="R510"/>
  <c r="P510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499"/>
  <c r="BH499"/>
  <c r="BG499"/>
  <c r="BF499"/>
  <c r="T499"/>
  <c r="R499"/>
  <c r="P499"/>
  <c r="BI497"/>
  <c r="BH497"/>
  <c r="BG497"/>
  <c r="BF497"/>
  <c r="T497"/>
  <c r="R497"/>
  <c r="P497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8"/>
  <c r="BH488"/>
  <c r="BG488"/>
  <c r="BF488"/>
  <c r="T488"/>
  <c r="R488"/>
  <c r="P488"/>
  <c r="BI486"/>
  <c r="BH486"/>
  <c r="BG486"/>
  <c r="BF486"/>
  <c r="T486"/>
  <c r="R486"/>
  <c r="P486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7"/>
  <c r="BH457"/>
  <c r="BG457"/>
  <c r="BF457"/>
  <c r="T457"/>
  <c r="T456"/>
  <c r="R457"/>
  <c r="R456"/>
  <c r="P457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2"/>
  <c r="BH412"/>
  <c r="BG412"/>
  <c r="BF412"/>
  <c r="T412"/>
  <c r="R412"/>
  <c r="P412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3"/>
  <c r="BH403"/>
  <c r="BG403"/>
  <c r="BF403"/>
  <c r="T403"/>
  <c r="R403"/>
  <c r="P403"/>
  <c r="BI402"/>
  <c r="BH402"/>
  <c r="BG402"/>
  <c r="BF402"/>
  <c r="T402"/>
  <c r="R402"/>
  <c r="P402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0"/>
  <c r="BH390"/>
  <c r="BG390"/>
  <c r="BF390"/>
  <c r="T390"/>
  <c r="R390"/>
  <c r="P390"/>
  <c r="BI387"/>
  <c r="BH387"/>
  <c r="BG387"/>
  <c r="BF387"/>
  <c r="T387"/>
  <c r="R387"/>
  <c r="P387"/>
  <c r="BI382"/>
  <c r="BH382"/>
  <c r="BG382"/>
  <c r="BF382"/>
  <c r="T382"/>
  <c r="R382"/>
  <c r="P382"/>
  <c r="BI378"/>
  <c r="BH378"/>
  <c r="BG378"/>
  <c r="BF378"/>
  <c r="T378"/>
  <c r="R378"/>
  <c r="P378"/>
  <c r="BI377"/>
  <c r="BH377"/>
  <c r="BG377"/>
  <c r="BF377"/>
  <c r="T377"/>
  <c r="R377"/>
  <c r="P377"/>
  <c r="BI372"/>
  <c r="BH372"/>
  <c r="BG372"/>
  <c r="BF372"/>
  <c r="T372"/>
  <c r="R372"/>
  <c r="P372"/>
  <c r="BI370"/>
  <c r="BH370"/>
  <c r="BG370"/>
  <c r="BF370"/>
  <c r="T370"/>
  <c r="R370"/>
  <c r="P370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J141"/>
  <c r="J140"/>
  <c r="F140"/>
  <c r="F138"/>
  <c r="E136"/>
  <c r="J92"/>
  <c r="J91"/>
  <c r="F91"/>
  <c r="F89"/>
  <c r="E87"/>
  <c r="J18"/>
  <c r="E18"/>
  <c r="F92"/>
  <c r="J17"/>
  <c r="J12"/>
  <c r="J89"/>
  <c r="E7"/>
  <c r="E85"/>
  <c i="1" r="L90"/>
  <c r="AM90"/>
  <c r="AM89"/>
  <c r="L89"/>
  <c r="AM87"/>
  <c r="L87"/>
  <c r="L85"/>
  <c r="L84"/>
  <c i="2" r="BK747"/>
  <c r="BK699"/>
  <c r="BK671"/>
  <c r="BK609"/>
  <c r="J563"/>
  <c r="BK516"/>
  <c r="J372"/>
  <c r="BK297"/>
  <c r="BK199"/>
  <c r="BK147"/>
  <c r="BK697"/>
  <c r="BK628"/>
  <c r="J595"/>
  <c r="BK505"/>
  <c r="J457"/>
  <c r="BK408"/>
  <c r="BK346"/>
  <c r="BK307"/>
  <c r="J257"/>
  <c r="BK171"/>
  <c r="J709"/>
  <c r="BK680"/>
  <c r="J642"/>
  <c r="BK507"/>
  <c r="J429"/>
  <c r="J403"/>
  <c r="BK315"/>
  <c r="BK182"/>
  <c r="BK759"/>
  <c r="BK686"/>
  <c r="J588"/>
  <c r="BK559"/>
  <c r="BK466"/>
  <c r="J410"/>
  <c r="BK333"/>
  <c r="BK281"/>
  <c r="J184"/>
  <c r="J759"/>
  <c r="BK703"/>
  <c r="J605"/>
  <c r="J555"/>
  <c r="J510"/>
  <c r="J447"/>
  <c r="J330"/>
  <c r="BK272"/>
  <c r="J185"/>
  <c r="BK761"/>
  <c r="BK710"/>
  <c r="J677"/>
  <c r="BK645"/>
  <c r="BK584"/>
  <c r="J512"/>
  <c r="BK443"/>
  <c r="J326"/>
  <c r="BK252"/>
  <c i="1" r="AS129"/>
  <c i="2" r="J582"/>
  <c r="BK542"/>
  <c r="J505"/>
  <c r="J464"/>
  <c r="BK402"/>
  <c r="J352"/>
  <c r="BK301"/>
  <c r="BK220"/>
  <c i="1" r="AS111"/>
  <c i="2" r="BK779"/>
  <c r="BK769"/>
  <c r="BK707"/>
  <c r="J567"/>
  <c r="J486"/>
  <c r="J427"/>
  <c r="J338"/>
  <c r="BK259"/>
  <c r="J197"/>
  <c i="3" r="J690"/>
  <c r="J615"/>
  <c r="J577"/>
  <c r="BK548"/>
  <c r="J489"/>
  <c r="BK443"/>
  <c r="BK401"/>
  <c r="BK342"/>
  <c r="BK226"/>
  <c r="BK201"/>
  <c r="J346"/>
  <c r="J307"/>
  <c r="BK275"/>
  <c r="J167"/>
  <c r="J655"/>
  <c r="J624"/>
  <c r="BK465"/>
  <c r="J362"/>
  <c r="J275"/>
  <c r="BK205"/>
  <c r="BK144"/>
  <c r="J666"/>
  <c r="J636"/>
  <c r="BK516"/>
  <c r="BK405"/>
  <c r="J331"/>
  <c r="J228"/>
  <c r="BK161"/>
  <c r="BK659"/>
  <c r="J613"/>
  <c r="J550"/>
  <c r="BK458"/>
  <c r="BK358"/>
  <c r="J301"/>
  <c r="BK257"/>
  <c r="BK167"/>
  <c r="J669"/>
  <c r="J617"/>
  <c r="BK557"/>
  <c r="BK510"/>
  <c r="J391"/>
  <c r="BK315"/>
  <c r="J279"/>
  <c r="J201"/>
  <c r="BK684"/>
  <c r="BK555"/>
  <c r="J526"/>
  <c r="BK447"/>
  <c r="BK417"/>
  <c r="BK356"/>
  <c r="J310"/>
  <c r="BK213"/>
  <c r="J704"/>
  <c r="J647"/>
  <c r="BK559"/>
  <c r="J520"/>
  <c r="BK445"/>
  <c r="J360"/>
  <c r="J311"/>
  <c r="BK183"/>
  <c i="4" r="J600"/>
  <c r="BK550"/>
  <c r="J506"/>
  <c r="J405"/>
  <c r="BK346"/>
  <c r="BK329"/>
  <c r="J269"/>
  <c r="J179"/>
  <c r="J579"/>
  <c r="BK543"/>
  <c r="J220"/>
  <c r="J172"/>
  <c r="J555"/>
  <c r="J508"/>
  <c r="BK460"/>
  <c r="BK414"/>
  <c r="BK361"/>
  <c r="J327"/>
  <c r="J297"/>
  <c r="BK259"/>
  <c r="BK209"/>
  <c r="J594"/>
  <c r="J497"/>
  <c r="BK472"/>
  <c r="BK449"/>
  <c r="BK416"/>
  <c r="J383"/>
  <c r="J361"/>
  <c r="J344"/>
  <c r="BK291"/>
  <c r="BK261"/>
  <c r="BK168"/>
  <c r="BK590"/>
  <c r="J545"/>
  <c r="J522"/>
  <c r="BK197"/>
  <c r="BK575"/>
  <c r="J551"/>
  <c r="BK487"/>
  <c r="J460"/>
  <c r="BK405"/>
  <c r="BK375"/>
  <c r="J340"/>
  <c r="J321"/>
  <c r="BK301"/>
  <c r="J271"/>
  <c r="BK183"/>
  <c r="BK552"/>
  <c r="J510"/>
  <c r="J465"/>
  <c r="BK430"/>
  <c r="J375"/>
  <c r="J334"/>
  <c r="BK294"/>
  <c r="BK267"/>
  <c r="BK227"/>
  <c r="J207"/>
  <c r="J173"/>
  <c r="J540"/>
  <c r="BK205"/>
  <c r="J143"/>
  <c i="5" r="J566"/>
  <c r="BK502"/>
  <c r="J433"/>
  <c r="J317"/>
  <c r="BK273"/>
  <c r="J216"/>
  <c r="BK150"/>
  <c r="J642"/>
  <c r="BK609"/>
  <c r="J568"/>
  <c r="BK519"/>
  <c r="BK570"/>
  <c r="J532"/>
  <c r="BK479"/>
  <c r="J409"/>
  <c r="BK372"/>
  <c r="J319"/>
  <c r="J221"/>
  <c r="J177"/>
  <c r="BK678"/>
  <c r="BK592"/>
  <c r="BK534"/>
  <c r="BK506"/>
  <c r="J453"/>
  <c r="J331"/>
  <c r="BK261"/>
  <c r="BK190"/>
  <c r="BK657"/>
  <c r="J609"/>
  <c r="BK549"/>
  <c r="J502"/>
  <c r="J445"/>
  <c r="BK390"/>
  <c r="BK313"/>
  <c r="BK246"/>
  <c r="BK188"/>
  <c r="J647"/>
  <c r="J610"/>
  <c r="BK566"/>
  <c r="BK531"/>
  <c r="J495"/>
  <c r="J451"/>
  <c r="J342"/>
  <c r="BK311"/>
  <c r="J265"/>
  <c r="J212"/>
  <c r="J684"/>
  <c r="BK626"/>
  <c r="BK606"/>
  <c r="J574"/>
  <c r="J500"/>
  <c r="J441"/>
  <c r="J366"/>
  <c r="BK322"/>
  <c r="BK216"/>
  <c r="J683"/>
  <c r="J631"/>
  <c r="J542"/>
  <c r="J464"/>
  <c r="BK435"/>
  <c r="J382"/>
  <c r="BK319"/>
  <c r="J232"/>
  <c r="BK148"/>
  <c i="6" r="J568"/>
  <c r="BK457"/>
  <c r="J394"/>
  <c r="J347"/>
  <c r="BK281"/>
  <c r="BK202"/>
  <c r="BK145"/>
  <c r="BK529"/>
  <c r="BK502"/>
  <c r="BK439"/>
  <c r="BK349"/>
  <c r="BK314"/>
  <c r="BK250"/>
  <c r="J179"/>
  <c r="J537"/>
  <c r="BK523"/>
  <c r="BK437"/>
  <c r="BK373"/>
  <c r="J299"/>
  <c r="J190"/>
  <c r="J155"/>
  <c r="J569"/>
  <c r="BK547"/>
  <c r="BK445"/>
  <c r="BK382"/>
  <c r="J326"/>
  <c r="J278"/>
  <c r="BK173"/>
  <c r="J556"/>
  <c r="BK509"/>
  <c r="J470"/>
  <c r="BK414"/>
  <c r="BK336"/>
  <c r="BK291"/>
  <c r="BK266"/>
  <c r="BK181"/>
  <c r="J552"/>
  <c r="BK371"/>
  <c r="BK345"/>
  <c r="J310"/>
  <c r="J266"/>
  <c r="J206"/>
  <c r="J547"/>
  <c r="J493"/>
  <c r="J414"/>
  <c r="BK379"/>
  <c r="J317"/>
  <c r="BK272"/>
  <c r="J202"/>
  <c r="J583"/>
  <c r="BK450"/>
  <c r="BK394"/>
  <c r="BK218"/>
  <c r="J149"/>
  <c i="7" r="BK528"/>
  <c r="BK460"/>
  <c r="BK337"/>
  <c r="BK234"/>
  <c r="BK163"/>
  <c r="J563"/>
  <c r="J534"/>
  <c r="J457"/>
  <c r="J398"/>
  <c r="J318"/>
  <c r="BK248"/>
  <c r="BK144"/>
  <c r="J509"/>
  <c r="J435"/>
  <c r="J374"/>
  <c r="J323"/>
  <c r="BK292"/>
  <c r="J196"/>
  <c r="BK534"/>
  <c r="J489"/>
  <c r="BK453"/>
  <c r="BK398"/>
  <c r="J354"/>
  <c r="J251"/>
  <c r="BK196"/>
  <c r="BK529"/>
  <c r="J496"/>
  <c r="J480"/>
  <c r="J423"/>
  <c r="J384"/>
  <c r="BK345"/>
  <c r="BK297"/>
  <c r="J254"/>
  <c r="BK207"/>
  <c r="BK150"/>
  <c r="BK494"/>
  <c r="BK410"/>
  <c r="J333"/>
  <c r="BK358"/>
  <c r="J290"/>
  <c r="J221"/>
  <c r="BK574"/>
  <c r="J536"/>
  <c r="BK429"/>
  <c r="J329"/>
  <c r="BK275"/>
  <c r="J178"/>
  <c i="8" r="J511"/>
  <c r="BK410"/>
  <c r="BK331"/>
  <c r="J291"/>
  <c r="BK244"/>
  <c r="J188"/>
  <c r="BK518"/>
  <c r="BK500"/>
  <c r="J448"/>
  <c r="BK416"/>
  <c r="J383"/>
  <c r="J323"/>
  <c r="J266"/>
  <c r="BK186"/>
  <c r="J549"/>
  <c r="J515"/>
  <c r="BK495"/>
  <c r="BK446"/>
  <c r="BK402"/>
  <c r="J349"/>
  <c r="J272"/>
  <c r="BK228"/>
  <c r="BK515"/>
  <c r="BK448"/>
  <c r="J385"/>
  <c r="J355"/>
  <c r="J254"/>
  <c r="J532"/>
  <c r="J499"/>
  <c r="J430"/>
  <c r="J395"/>
  <c r="J347"/>
  <c r="BK280"/>
  <c r="BK206"/>
  <c r="BK165"/>
  <c r="BK494"/>
  <c r="BK464"/>
  <c r="J410"/>
  <c r="BK365"/>
  <c r="BK312"/>
  <c r="BK246"/>
  <c r="BK503"/>
  <c r="J446"/>
  <c r="J365"/>
  <c r="BK290"/>
  <c r="J217"/>
  <c r="BK168"/>
  <c r="J481"/>
  <c r="BK386"/>
  <c r="BK345"/>
  <c r="BK304"/>
  <c r="BK268"/>
  <c r="BK145"/>
  <c i="9" r="J412"/>
  <c r="J332"/>
  <c r="BK304"/>
  <c r="J242"/>
  <c r="J481"/>
  <c r="J443"/>
  <c r="J348"/>
  <c r="J299"/>
  <c r="J254"/>
  <c r="J157"/>
  <c r="BK517"/>
  <c r="BK456"/>
  <c r="J432"/>
  <c r="BK378"/>
  <c r="J314"/>
  <c r="J289"/>
  <c r="BK178"/>
  <c r="J521"/>
  <c r="J475"/>
  <c r="BK370"/>
  <c r="BK310"/>
  <c r="J290"/>
  <c r="BK229"/>
  <c r="J528"/>
  <c r="BK479"/>
  <c r="BK424"/>
  <c r="BK395"/>
  <c r="BK350"/>
  <c r="J238"/>
  <c r="BK528"/>
  <c r="BK502"/>
  <c r="J471"/>
  <c r="BK399"/>
  <c r="J378"/>
  <c r="BK312"/>
  <c r="J225"/>
  <c r="BK523"/>
  <c r="J372"/>
  <c r="BK348"/>
  <c r="BK290"/>
  <c r="BK238"/>
  <c r="J176"/>
  <c r="J160"/>
  <c r="J492"/>
  <c r="BK397"/>
  <c r="BK292"/>
  <c r="J205"/>
  <c i="10" r="J582"/>
  <c r="BK467"/>
  <c r="BK315"/>
  <c r="BK277"/>
  <c r="J173"/>
  <c r="BK553"/>
  <c r="J466"/>
  <c r="J417"/>
  <c r="J353"/>
  <c r="J325"/>
  <c r="BK226"/>
  <c r="J150"/>
  <c r="J552"/>
  <c r="J500"/>
  <c r="BK460"/>
  <c r="BK393"/>
  <c r="BK364"/>
  <c r="J315"/>
  <c r="J213"/>
  <c r="BK150"/>
  <c r="J560"/>
  <c r="BK532"/>
  <c r="BK488"/>
  <c r="J420"/>
  <c r="J381"/>
  <c r="BK333"/>
  <c r="BK276"/>
  <c r="BK210"/>
  <c r="J567"/>
  <c r="BK552"/>
  <c r="BK321"/>
  <c r="J268"/>
  <c r="J179"/>
  <c r="BK586"/>
  <c r="J539"/>
  <c r="J493"/>
  <c r="BK466"/>
  <c r="BK435"/>
  <c r="J385"/>
  <c r="J304"/>
  <c r="J260"/>
  <c r="J185"/>
  <c r="J594"/>
  <c r="J569"/>
  <c r="J550"/>
  <c r="J506"/>
  <c r="BK471"/>
  <c r="BK416"/>
  <c r="J364"/>
  <c r="BK325"/>
  <c r="J254"/>
  <c r="BK615"/>
  <c r="J609"/>
  <c r="BK543"/>
  <c r="J485"/>
  <c r="J418"/>
  <c r="BK347"/>
  <c r="BK288"/>
  <c r="J198"/>
  <c i="11" r="J487"/>
  <c r="BK449"/>
  <c r="J417"/>
  <c r="J358"/>
  <c r="J265"/>
  <c r="BK494"/>
  <c r="J454"/>
  <c r="J184"/>
  <c r="J499"/>
  <c r="J429"/>
  <c r="J380"/>
  <c r="J337"/>
  <c r="BK265"/>
  <c r="J191"/>
  <c r="J157"/>
  <c r="J465"/>
  <c r="J395"/>
  <c r="BK310"/>
  <c r="J282"/>
  <c r="BK205"/>
  <c r="BK166"/>
  <c r="BK448"/>
  <c r="BK380"/>
  <c r="BK316"/>
  <c r="J166"/>
  <c i="12" r="BK170"/>
  <c r="BK147"/>
  <c r="BK151"/>
  <c r="BK146"/>
  <c r="J171"/>
  <c r="J146"/>
  <c r="BK163"/>
  <c r="J154"/>
  <c r="J134"/>
  <c r="BK127"/>
  <c r="J149"/>
  <c i="13" r="BK269"/>
  <c r="J246"/>
  <c r="J282"/>
  <c r="J259"/>
  <c r="J226"/>
  <c r="BK183"/>
  <c r="BK142"/>
  <c r="J133"/>
  <c r="J260"/>
  <c r="J241"/>
  <c r="J207"/>
  <c r="J165"/>
  <c r="J140"/>
  <c r="BK265"/>
  <c r="J209"/>
  <c r="BK161"/>
  <c r="BK139"/>
  <c r="J256"/>
  <c r="J227"/>
  <c r="BK201"/>
  <c r="BK174"/>
  <c r="BK149"/>
  <c r="BK271"/>
  <c r="J232"/>
  <c r="BK185"/>
  <c r="BK268"/>
  <c r="J213"/>
  <c r="BK168"/>
  <c r="BK264"/>
  <c r="J245"/>
  <c r="BK229"/>
  <c r="BK150"/>
  <c i="14" r="J189"/>
  <c r="J173"/>
  <c r="BK140"/>
  <c r="BK181"/>
  <c r="J161"/>
  <c r="BK141"/>
  <c r="BK150"/>
  <c r="BK195"/>
  <c r="J151"/>
  <c r="J190"/>
  <c r="BK161"/>
  <c r="J133"/>
  <c r="J135"/>
  <c r="BK169"/>
  <c r="BK138"/>
  <c r="J154"/>
  <c i="15" r="J165"/>
  <c r="BK145"/>
  <c r="J181"/>
  <c r="J144"/>
  <c r="J227"/>
  <c r="BK207"/>
  <c r="BK197"/>
  <c r="J151"/>
  <c r="BK192"/>
  <c r="J150"/>
  <c r="J139"/>
  <c r="BK220"/>
  <c r="J185"/>
  <c r="BK158"/>
  <c r="BK153"/>
  <c r="BK135"/>
  <c r="J196"/>
  <c r="J200"/>
  <c r="J186"/>
  <c r="J168"/>
  <c r="J142"/>
  <c i="17" r="BK162"/>
  <c r="J152"/>
  <c r="J155"/>
  <c r="BK150"/>
  <c r="J132"/>
  <c r="BK138"/>
  <c r="BK131"/>
  <c r="J151"/>
  <c r="BK156"/>
  <c r="J139"/>
  <c r="J145"/>
  <c i="18" r="J140"/>
  <c r="J130"/>
  <c r="BK138"/>
  <c r="J129"/>
  <c i="19" r="J129"/>
  <c r="J140"/>
  <c r="BK133"/>
  <c r="BK162"/>
  <c r="J133"/>
  <c r="BK147"/>
  <c r="J159"/>
  <c r="BK137"/>
  <c r="J142"/>
  <c r="J152"/>
  <c i="20" r="BK144"/>
  <c r="J145"/>
  <c r="BK142"/>
  <c r="J129"/>
  <c i="21" r="J127"/>
  <c i="22" r="J148"/>
  <c r="BK161"/>
  <c r="BK137"/>
  <c r="J132"/>
  <c r="BK140"/>
  <c r="J151"/>
  <c i="23" r="J129"/>
  <c r="BK135"/>
  <c r="J134"/>
  <c r="J136"/>
  <c i="24" r="J157"/>
  <c r="BK128"/>
  <c r="BK160"/>
  <c r="BK135"/>
  <c r="BK142"/>
  <c r="J142"/>
  <c r="J141"/>
  <c r="J129"/>
  <c r="BK156"/>
  <c r="BK141"/>
  <c i="25" r="J131"/>
  <c r="J128"/>
  <c r="BK139"/>
  <c r="BK138"/>
  <c r="BK128"/>
  <c i="27" r="BK137"/>
  <c r="J174"/>
  <c r="J155"/>
  <c r="J176"/>
  <c r="BK135"/>
  <c r="BK160"/>
  <c r="BK168"/>
  <c r="J137"/>
  <c r="J129"/>
  <c r="J148"/>
  <c r="J165"/>
  <c r="BK139"/>
  <c i="28" r="BK138"/>
  <c r="BK137"/>
  <c r="J138"/>
  <c i="29" r="BK143"/>
  <c r="J142"/>
  <c r="BK154"/>
  <c r="J135"/>
  <c r="J133"/>
  <c r="BK151"/>
  <c r="BK135"/>
  <c i="30" r="BK139"/>
  <c r="J139"/>
  <c r="BK134"/>
  <c r="J144"/>
  <c r="BK131"/>
  <c r="J128"/>
  <c i="32" r="BK173"/>
  <c r="J144"/>
  <c r="BK165"/>
  <c r="J134"/>
  <c r="BK141"/>
  <c r="J166"/>
  <c r="J147"/>
  <c r="BK160"/>
  <c r="J138"/>
  <c r="BK132"/>
  <c r="BK156"/>
  <c i="33" r="BK140"/>
  <c r="J137"/>
  <c r="BK130"/>
  <c r="J129"/>
  <c i="34" r="BK151"/>
  <c r="J147"/>
  <c r="J161"/>
  <c r="BK138"/>
  <c r="BK163"/>
  <c r="BK141"/>
  <c r="BK142"/>
  <c r="J152"/>
  <c i="35" r="BK144"/>
  <c r="J129"/>
  <c r="BK136"/>
  <c r="J145"/>
  <c r="J139"/>
  <c r="BK131"/>
  <c i="36" r="BK170"/>
  <c r="J128"/>
  <c r="BK158"/>
  <c r="J179"/>
  <c r="J148"/>
  <c r="J171"/>
  <c r="BK174"/>
  <c r="BK146"/>
  <c i="37" r="J130"/>
  <c r="BK130"/>
  <c i="2" r="J725"/>
  <c r="J701"/>
  <c r="BK668"/>
  <c r="BK597"/>
  <c r="BK557"/>
  <c r="J509"/>
  <c r="J425"/>
  <c r="J360"/>
  <c r="J255"/>
  <c r="BK203"/>
  <c r="J166"/>
  <c r="BK701"/>
  <c r="J628"/>
  <c r="BK590"/>
  <c r="J507"/>
  <c r="BK460"/>
  <c r="BK417"/>
  <c r="J359"/>
  <c r="J311"/>
  <c r="J281"/>
  <c r="J199"/>
  <c r="BK755"/>
  <c r="J681"/>
  <c r="J579"/>
  <c r="J489"/>
  <c r="BK427"/>
  <c r="BK362"/>
  <c r="BK330"/>
  <c r="BK237"/>
  <c r="BK155"/>
  <c r="BK723"/>
  <c r="J669"/>
  <c r="BK593"/>
  <c r="BK563"/>
  <c r="BK431"/>
  <c r="J406"/>
  <c r="J348"/>
  <c r="BK278"/>
  <c r="J171"/>
  <c r="J739"/>
  <c r="BK669"/>
  <c r="J587"/>
  <c r="BK524"/>
  <c r="J470"/>
  <c r="BK449"/>
  <c r="BK394"/>
  <c r="BK222"/>
  <c r="J157"/>
  <c r="J727"/>
  <c r="J706"/>
  <c r="BK673"/>
  <c r="BK640"/>
  <c r="J577"/>
  <c r="BK464"/>
  <c r="J364"/>
  <c r="BK305"/>
  <c r="J203"/>
  <c r="J742"/>
  <c r="J661"/>
  <c r="J586"/>
  <c r="BK567"/>
  <c r="J516"/>
  <c r="BK486"/>
  <c r="BK433"/>
  <c r="BK336"/>
  <c r="BK201"/>
  <c i="1" r="AS123"/>
  <c i="2" r="BK766"/>
  <c r="BK695"/>
  <c r="J537"/>
  <c r="J437"/>
  <c r="BK357"/>
  <c r="J226"/>
  <c r="J182"/>
  <c i="3" r="J661"/>
  <c r="J620"/>
  <c r="BK591"/>
  <c r="BK545"/>
  <c r="BK473"/>
  <c r="J414"/>
  <c r="J358"/>
  <c r="J291"/>
  <c r="J257"/>
  <c r="J217"/>
  <c r="BK323"/>
  <c r="BK283"/>
  <c r="J195"/>
  <c r="J681"/>
  <c r="BK622"/>
  <c r="BK543"/>
  <c r="BK449"/>
  <c r="J389"/>
  <c r="BK308"/>
  <c r="J247"/>
  <c r="BK690"/>
  <c r="BK611"/>
  <c r="J499"/>
  <c r="BK433"/>
  <c r="BK375"/>
  <c r="J327"/>
  <c r="BK299"/>
  <c r="J176"/>
  <c r="J668"/>
  <c r="BK625"/>
  <c r="J569"/>
  <c r="BK415"/>
  <c r="BK352"/>
  <c r="BK263"/>
  <c r="J230"/>
  <c r="J148"/>
  <c r="BK654"/>
  <c r="J597"/>
  <c r="J524"/>
  <c r="J465"/>
  <c r="BK411"/>
  <c r="BK311"/>
  <c r="J205"/>
  <c r="BK146"/>
  <c r="BK640"/>
  <c r="J543"/>
  <c r="J495"/>
  <c r="J433"/>
  <c r="J375"/>
  <c r="J337"/>
  <c r="BK297"/>
  <c r="J188"/>
  <c r="BK676"/>
  <c r="BK629"/>
  <c r="BK551"/>
  <c r="BK526"/>
  <c r="J458"/>
  <c r="BK379"/>
  <c r="J315"/>
  <c r="BK244"/>
  <c r="J181"/>
  <c i="4" r="BK577"/>
  <c r="BK544"/>
  <c r="BK500"/>
  <c r="J484"/>
  <c r="J472"/>
  <c r="J446"/>
  <c r="BK441"/>
  <c r="J424"/>
  <c r="J418"/>
  <c r="BK403"/>
  <c r="BK377"/>
  <c r="J331"/>
  <c r="BK305"/>
  <c r="J233"/>
  <c r="J561"/>
  <c r="BK504"/>
  <c r="J575"/>
  <c r="J533"/>
  <c r="J485"/>
  <c r="BK439"/>
  <c r="J395"/>
  <c r="BK328"/>
  <c r="J300"/>
  <c r="J267"/>
  <c r="J218"/>
  <c r="BK596"/>
  <c r="BK534"/>
  <c r="BK475"/>
  <c r="BK465"/>
  <c r="J432"/>
  <c r="J414"/>
  <c r="J385"/>
  <c r="BK369"/>
  <c r="J309"/>
  <c r="BK263"/>
  <c r="BK218"/>
  <c r="BK594"/>
  <c r="J573"/>
  <c r="BK528"/>
  <c r="BK581"/>
  <c r="BK546"/>
  <c r="J520"/>
  <c r="BK432"/>
  <c r="BK407"/>
  <c r="BK387"/>
  <c r="BK331"/>
  <c r="BK325"/>
  <c r="BK298"/>
  <c r="J263"/>
  <c r="BK203"/>
  <c r="BK153"/>
  <c r="BK545"/>
  <c r="J502"/>
  <c r="BK467"/>
  <c r="J443"/>
  <c r="J369"/>
  <c r="BK336"/>
  <c r="J301"/>
  <c r="BK283"/>
  <c r="J243"/>
  <c r="J197"/>
  <c r="J165"/>
  <c r="BK565"/>
  <c r="BK160"/>
  <c i="5" r="J617"/>
  <c r="J557"/>
  <c r="BK466"/>
  <c r="J416"/>
  <c r="J352"/>
  <c r="J298"/>
  <c r="J246"/>
  <c r="BK166"/>
  <c r="J640"/>
  <c r="J612"/>
  <c r="BK460"/>
  <c r="BK457"/>
  <c r="J447"/>
  <c r="BK437"/>
  <c r="BK433"/>
  <c r="J429"/>
  <c r="BK418"/>
  <c r="BK406"/>
  <c r="J388"/>
  <c r="BK384"/>
  <c r="J378"/>
  <c r="J372"/>
  <c r="J369"/>
  <c r="BK360"/>
  <c r="BK346"/>
  <c r="BK337"/>
  <c r="J327"/>
  <c r="BK325"/>
  <c r="BK321"/>
  <c r="BK303"/>
  <c r="BK300"/>
  <c r="J294"/>
  <c r="J285"/>
  <c r="BK277"/>
  <c r="BK269"/>
  <c r="J261"/>
  <c r="BK228"/>
  <c r="J225"/>
  <c r="J198"/>
  <c r="J188"/>
  <c r="J170"/>
  <c r="BK163"/>
  <c r="J158"/>
  <c r="J150"/>
  <c r="BK682"/>
  <c r="BK673"/>
  <c r="BK669"/>
  <c r="BK655"/>
  <c r="J644"/>
  <c r="BK619"/>
  <c r="J578"/>
  <c r="J555"/>
  <c r="J526"/>
  <c r="J484"/>
  <c r="J427"/>
  <c r="BK378"/>
  <c r="BK356"/>
  <c r="BK307"/>
  <c r="J202"/>
  <c r="J172"/>
  <c r="BK653"/>
  <c r="J580"/>
  <c r="BK521"/>
  <c r="J489"/>
  <c r="J398"/>
  <c r="BK352"/>
  <c r="J273"/>
  <c r="BK198"/>
  <c r="J676"/>
  <c r="BK610"/>
  <c r="BK580"/>
  <c r="BK512"/>
  <c r="J470"/>
  <c r="BK394"/>
  <c r="J329"/>
  <c r="BK263"/>
  <c r="J166"/>
  <c r="BK644"/>
  <c r="BK607"/>
  <c r="BK541"/>
  <c r="J515"/>
  <c r="J466"/>
  <c r="BK354"/>
  <c r="BK296"/>
  <c r="J243"/>
  <c r="BK204"/>
  <c r="BK661"/>
  <c r="BK621"/>
  <c r="BK598"/>
  <c r="J547"/>
  <c r="BK429"/>
  <c r="J354"/>
  <c r="BK265"/>
  <c r="BK154"/>
  <c r="BK651"/>
  <c r="BK596"/>
  <c r="BK487"/>
  <c r="BK451"/>
  <c r="BK420"/>
  <c r="J400"/>
  <c r="J337"/>
  <c r="BK305"/>
  <c r="BK230"/>
  <c r="BK173"/>
  <c i="6" r="BK569"/>
  <c r="BK534"/>
  <c r="BK505"/>
  <c r="J483"/>
  <c r="BK396"/>
  <c r="J363"/>
  <c r="BK313"/>
  <c r="J182"/>
  <c r="J577"/>
  <c r="BK528"/>
  <c r="J491"/>
  <c r="J428"/>
  <c r="BK316"/>
  <c r="J253"/>
  <c r="BK208"/>
  <c r="J141"/>
  <c r="BK532"/>
  <c r="J441"/>
  <c r="J398"/>
  <c r="BK357"/>
  <c r="BK293"/>
  <c r="BK141"/>
  <c r="J554"/>
  <c r="J505"/>
  <c r="J439"/>
  <c r="J412"/>
  <c r="BK342"/>
  <c r="J293"/>
  <c r="BK247"/>
  <c r="J575"/>
  <c r="BK500"/>
  <c r="J445"/>
  <c r="BK363"/>
  <c r="J328"/>
  <c r="BK283"/>
  <c r="J227"/>
  <c r="BK168"/>
  <c r="J555"/>
  <c r="J373"/>
  <c r="J338"/>
  <c r="J281"/>
  <c r="J213"/>
  <c r="J588"/>
  <c r="J529"/>
  <c r="J468"/>
  <c r="J357"/>
  <c r="BK299"/>
  <c r="BK229"/>
  <c r="J602"/>
  <c r="BK538"/>
  <c r="J247"/>
  <c r="BK157"/>
  <c i="7" r="BK520"/>
  <c r="BK480"/>
  <c r="J396"/>
  <c r="J370"/>
  <c r="J292"/>
  <c r="BK236"/>
  <c r="J173"/>
  <c r="BK557"/>
  <c r="J525"/>
  <c r="J455"/>
  <c r="BK404"/>
  <c r="J360"/>
  <c r="BK271"/>
  <c r="J188"/>
  <c r="J142"/>
  <c r="J476"/>
  <c r="BK384"/>
  <c r="J319"/>
  <c r="BK238"/>
  <c r="J180"/>
  <c r="BK522"/>
  <c r="J472"/>
  <c r="J429"/>
  <c r="BK364"/>
  <c r="J315"/>
  <c r="BK201"/>
  <c r="BK523"/>
  <c r="J474"/>
  <c r="J352"/>
  <c r="BK314"/>
  <c r="J209"/>
  <c r="J561"/>
  <c r="BK512"/>
  <c r="BK467"/>
  <c r="BK387"/>
  <c r="BK335"/>
  <c r="BK277"/>
  <c r="J248"/>
  <c r="BK176"/>
  <c r="BK146"/>
  <c r="J538"/>
  <c r="BK441"/>
  <c r="J412"/>
  <c r="J364"/>
  <c r="BK309"/>
  <c r="BK205"/>
  <c r="J583"/>
  <c r="BK565"/>
  <c r="J511"/>
  <c r="J447"/>
  <c r="BK352"/>
  <c r="BK301"/>
  <c r="BK211"/>
  <c i="8" r="J501"/>
  <c r="BK404"/>
  <c r="J345"/>
  <c r="J306"/>
  <c r="BK270"/>
  <c r="BK225"/>
  <c r="J190"/>
  <c r="J526"/>
  <c r="BK453"/>
  <c r="BK408"/>
  <c r="J327"/>
  <c r="J290"/>
  <c r="BK209"/>
  <c r="BK147"/>
  <c r="J522"/>
  <c r="J451"/>
  <c r="J386"/>
  <c r="BK337"/>
  <c r="BK284"/>
  <c r="BK211"/>
  <c r="J489"/>
  <c r="J408"/>
  <c r="BK369"/>
  <c r="BK310"/>
  <c r="BK528"/>
  <c r="J492"/>
  <c r="BK377"/>
  <c r="J318"/>
  <c r="J244"/>
  <c r="BK180"/>
  <c r="BK151"/>
  <c r="J486"/>
  <c r="J420"/>
  <c r="BK383"/>
  <c r="J268"/>
  <c r="J167"/>
  <c r="BK456"/>
  <c r="J381"/>
  <c r="J246"/>
  <c r="J165"/>
  <c r="J477"/>
  <c r="BK367"/>
  <c r="BK316"/>
  <c r="J288"/>
  <c r="J200"/>
  <c i="9" r="BK516"/>
  <c r="BK450"/>
  <c r="BK354"/>
  <c r="BK314"/>
  <c r="BK267"/>
  <c r="J194"/>
  <c r="J534"/>
  <c r="J487"/>
  <c r="J466"/>
  <c r="BK419"/>
  <c r="J352"/>
  <c r="J318"/>
  <c r="BK182"/>
  <c r="BK531"/>
  <c r="BK492"/>
  <c r="BK437"/>
  <c r="J388"/>
  <c r="BK328"/>
  <c r="J292"/>
  <c r="J236"/>
  <c r="BK168"/>
  <c r="J502"/>
  <c r="BK473"/>
  <c r="BK412"/>
  <c r="BK352"/>
  <c r="BK316"/>
  <c r="J280"/>
  <c r="BK219"/>
  <c r="BK150"/>
  <c r="BK506"/>
  <c r="BK460"/>
  <c r="BK417"/>
  <c r="BK388"/>
  <c r="J276"/>
  <c r="BK194"/>
  <c r="J498"/>
  <c r="BK452"/>
  <c r="J403"/>
  <c r="J336"/>
  <c r="J278"/>
  <c r="J203"/>
  <c r="J506"/>
  <c r="J438"/>
  <c r="J360"/>
  <c r="BK296"/>
  <c r="J265"/>
  <c r="BK201"/>
  <c r="BK147"/>
  <c r="J447"/>
  <c r="J424"/>
  <c r="BK280"/>
  <c r="J219"/>
  <c i="10" r="J590"/>
  <c r="BK545"/>
  <c r="BK383"/>
  <c r="BK280"/>
  <c r="BK596"/>
  <c r="BK540"/>
  <c r="BK476"/>
  <c r="BK387"/>
  <c r="BK341"/>
  <c r="BK268"/>
  <c r="J194"/>
  <c r="BK155"/>
  <c r="BK539"/>
  <c r="BK481"/>
  <c r="BK429"/>
  <c r="J375"/>
  <c r="BK353"/>
  <c r="BK262"/>
  <c r="J226"/>
  <c r="BK592"/>
  <c r="BK504"/>
  <c r="BK456"/>
  <c r="BK389"/>
  <c r="J339"/>
  <c r="BK252"/>
  <c r="J167"/>
  <c r="BK561"/>
  <c r="J541"/>
  <c r="BK300"/>
  <c r="BK260"/>
  <c r="BK171"/>
  <c r="BK588"/>
  <c r="J540"/>
  <c r="BK502"/>
  <c r="J447"/>
  <c r="J311"/>
  <c r="BK279"/>
  <c r="BK237"/>
  <c r="J177"/>
  <c r="BK590"/>
  <c r="J576"/>
  <c r="J546"/>
  <c r="J492"/>
  <c r="BK449"/>
  <c r="BK366"/>
  <c r="J327"/>
  <c r="BK244"/>
  <c r="BK154"/>
  <c r="BK613"/>
  <c r="BK605"/>
  <c r="BK527"/>
  <c r="BK469"/>
  <c r="J424"/>
  <c r="J383"/>
  <c r="BK317"/>
  <c r="J244"/>
  <c r="BK161"/>
  <c i="11" r="BK482"/>
  <c r="J451"/>
  <c r="J427"/>
  <c r="BK376"/>
  <c r="BK261"/>
  <c r="J205"/>
  <c r="J472"/>
  <c r="BK442"/>
  <c r="J221"/>
  <c r="J172"/>
  <c r="BK153"/>
  <c r="BK440"/>
  <c r="BK318"/>
  <c r="BK295"/>
  <c r="BK239"/>
  <c r="BK180"/>
  <c r="BK469"/>
  <c r="J388"/>
  <c r="J325"/>
  <c r="J174"/>
  <c i="12" r="J167"/>
  <c r="J143"/>
  <c r="BK176"/>
  <c r="J139"/>
  <c r="BK172"/>
  <c r="J157"/>
  <c r="J177"/>
  <c r="J172"/>
  <c r="BK128"/>
  <c r="BK148"/>
  <c r="J166"/>
  <c r="BK140"/>
  <c i="13" r="J257"/>
  <c r="BK199"/>
  <c r="BK140"/>
  <c r="J278"/>
  <c r="BK256"/>
  <c r="J228"/>
  <c r="J199"/>
  <c r="BK280"/>
  <c r="BK262"/>
  <c r="BK245"/>
  <c r="J221"/>
  <c r="BK187"/>
  <c r="BK162"/>
  <c r="BK144"/>
  <c r="J243"/>
  <c r="J230"/>
  <c r="J193"/>
  <c r="J146"/>
  <c r="BK223"/>
  <c r="BK181"/>
  <c r="J171"/>
  <c r="BK146"/>
  <c r="J266"/>
  <c r="BK213"/>
  <c r="J154"/>
  <c r="J231"/>
  <c r="J167"/>
  <c r="J147"/>
  <c r="BK251"/>
  <c r="BK226"/>
  <c r="J198"/>
  <c r="J141"/>
  <c i="14" r="J167"/>
  <c r="J136"/>
  <c r="J176"/>
  <c r="BK158"/>
  <c r="BK191"/>
  <c r="BK194"/>
  <c r="J171"/>
  <c r="BK189"/>
  <c r="BK176"/>
  <c r="BK148"/>
  <c r="J157"/>
  <c r="J191"/>
  <c r="J150"/>
  <c r="BK133"/>
  <c i="15" r="J214"/>
  <c r="J156"/>
  <c r="BK188"/>
  <c r="J162"/>
  <c r="BK142"/>
  <c r="BK215"/>
  <c r="BK199"/>
  <c r="BK167"/>
  <c r="J229"/>
  <c r="J204"/>
  <c r="J179"/>
  <c r="J143"/>
  <c r="BK222"/>
  <c r="J194"/>
  <c r="J180"/>
  <c r="J222"/>
  <c r="BK186"/>
  <c r="J223"/>
  <c r="J205"/>
  <c r="J197"/>
  <c r="J182"/>
  <c r="BK163"/>
  <c r="BK139"/>
  <c i="17" r="J160"/>
  <c r="BK135"/>
  <c r="J161"/>
  <c r="BK145"/>
  <c r="BK141"/>
  <c r="BK167"/>
  <c r="BK171"/>
  <c r="J156"/>
  <c r="BK168"/>
  <c r="BK132"/>
  <c i="18" r="BK133"/>
  <c r="J134"/>
  <c r="BK132"/>
  <c i="19" r="J149"/>
  <c r="J167"/>
  <c r="J134"/>
  <c r="BK150"/>
  <c r="BK165"/>
  <c r="J132"/>
  <c r="J162"/>
  <c r="J137"/>
  <c r="J139"/>
  <c i="20" r="BK141"/>
  <c r="J128"/>
  <c r="J144"/>
  <c r="BK145"/>
  <c r="J133"/>
  <c i="21" r="BK125"/>
  <c i="22" r="BK160"/>
  <c r="J161"/>
  <c r="J139"/>
  <c r="BK147"/>
  <c r="BK152"/>
  <c r="J141"/>
  <c r="J149"/>
  <c r="BK151"/>
  <c r="J163"/>
  <c r="BK130"/>
  <c i="23" r="J141"/>
  <c r="BK136"/>
  <c r="J131"/>
  <c r="BK133"/>
  <c r="BK131"/>
  <c i="24" r="J153"/>
  <c r="J159"/>
  <c r="BK131"/>
  <c r="BK147"/>
  <c r="J138"/>
  <c r="J134"/>
  <c r="BK132"/>
  <c r="J151"/>
  <c i="25" r="J129"/>
  <c r="BK141"/>
  <c r="BK132"/>
  <c r="J138"/>
  <c i="26" r="BK125"/>
  <c i="27" r="BK166"/>
  <c r="BK176"/>
  <c r="BK162"/>
  <c r="BK147"/>
  <c r="J169"/>
  <c r="BK175"/>
  <c r="BK153"/>
  <c r="J177"/>
  <c r="J144"/>
  <c r="BK130"/>
  <c r="J157"/>
  <c r="BK132"/>
  <c r="J147"/>
  <c i="28" r="BK139"/>
  <c r="J129"/>
  <c r="BK132"/>
  <c i="29" r="J147"/>
  <c r="BK157"/>
  <c r="J141"/>
  <c r="BK147"/>
  <c r="BK128"/>
  <c r="BK136"/>
  <c r="J151"/>
  <c r="BK159"/>
  <c i="30" r="BK130"/>
  <c r="J141"/>
  <c r="J136"/>
  <c r="J127"/>
  <c r="J130"/>
  <c r="J140"/>
  <c i="31" r="BK127"/>
  <c i="32" r="BK151"/>
  <c r="BK166"/>
  <c r="J164"/>
  <c r="J150"/>
  <c r="J170"/>
  <c r="J137"/>
  <c r="J149"/>
  <c r="J133"/>
  <c r="BK130"/>
  <c r="J165"/>
  <c r="BK142"/>
  <c i="33" r="BK132"/>
  <c r="J140"/>
  <c r="BK131"/>
  <c i="34" r="BK152"/>
  <c r="BK157"/>
  <c r="J134"/>
  <c r="BK147"/>
  <c r="BK130"/>
  <c r="BK133"/>
  <c r="J153"/>
  <c r="J137"/>
  <c r="J135"/>
  <c i="35" r="BK127"/>
  <c r="BK139"/>
  <c r="J137"/>
  <c r="J130"/>
  <c i="36" r="J169"/>
  <c r="BK135"/>
  <c r="BK154"/>
  <c r="J156"/>
  <c r="J173"/>
  <c r="BK179"/>
  <c r="BK134"/>
  <c r="BK169"/>
  <c i="37" r="J133"/>
  <c r="J134"/>
  <c i="2" r="J757"/>
  <c r="J721"/>
  <c r="BK698"/>
  <c r="J688"/>
  <c r="J643"/>
  <c r="BK588"/>
  <c r="J526"/>
  <c r="BK429"/>
  <c r="BK377"/>
  <c r="BK309"/>
  <c r="BK239"/>
  <c r="BK169"/>
  <c r="BK742"/>
  <c r="BK626"/>
  <c r="BK586"/>
  <c r="J491"/>
  <c r="BK454"/>
  <c r="J377"/>
  <c r="BK340"/>
  <c r="BK293"/>
  <c r="BK178"/>
  <c r="J731"/>
  <c r="J678"/>
  <c r="BK582"/>
  <c r="J493"/>
  <c r="BK423"/>
  <c r="BK342"/>
  <c r="J161"/>
  <c r="J747"/>
  <c r="J694"/>
  <c r="BK643"/>
  <c r="BK571"/>
  <c r="BK472"/>
  <c r="J402"/>
  <c r="BK324"/>
  <c r="BK255"/>
  <c r="BK175"/>
  <c r="J711"/>
  <c r="J659"/>
  <c r="J561"/>
  <c r="BK540"/>
  <c r="BK462"/>
  <c r="BK387"/>
  <c r="BK288"/>
  <c r="BK218"/>
  <c r="J155"/>
  <c r="J723"/>
  <c r="J684"/>
  <c r="J603"/>
  <c r="BK553"/>
  <c r="J472"/>
  <c r="J419"/>
  <c r="J288"/>
  <c r="J173"/>
  <c r="BK750"/>
  <c r="J698"/>
  <c r="J647"/>
  <c r="BK544"/>
  <c r="J497"/>
  <c r="BK474"/>
  <c r="J412"/>
  <c r="BK364"/>
  <c r="BK318"/>
  <c r="BK229"/>
  <c r="J176"/>
  <c r="BK788"/>
  <c r="J782"/>
  <c r="J773"/>
  <c r="J705"/>
  <c r="J593"/>
  <c r="BK522"/>
  <c r="BK481"/>
  <c r="J336"/>
  <c r="J229"/>
  <c r="J164"/>
  <c i="3" r="BK656"/>
  <c r="BK617"/>
  <c r="BK569"/>
  <c r="BK536"/>
  <c r="J482"/>
  <c r="J407"/>
  <c r="J304"/>
  <c r="BK222"/>
  <c r="BK188"/>
  <c r="J339"/>
  <c r="BK303"/>
  <c r="J210"/>
  <c r="BK661"/>
  <c r="J628"/>
  <c r="BK534"/>
  <c r="BK454"/>
  <c r="J399"/>
  <c r="J350"/>
  <c r="J273"/>
  <c r="J165"/>
  <c r="J682"/>
  <c r="J557"/>
  <c r="BK467"/>
  <c r="J381"/>
  <c r="J329"/>
  <c r="BK277"/>
  <c r="BK174"/>
  <c r="J644"/>
  <c r="BK601"/>
  <c r="BK538"/>
  <c r="BK369"/>
  <c r="BK335"/>
  <c r="BK289"/>
  <c r="BK250"/>
  <c r="BK682"/>
  <c r="BK633"/>
  <c r="J596"/>
  <c r="BK518"/>
  <c r="J443"/>
  <c r="J373"/>
  <c r="BK304"/>
  <c r="J241"/>
  <c r="J174"/>
  <c r="BK657"/>
  <c r="J516"/>
  <c r="J435"/>
  <c r="J369"/>
  <c r="BK331"/>
  <c r="J269"/>
  <c r="BK224"/>
  <c r="J144"/>
  <c r="BK674"/>
  <c r="J627"/>
  <c r="BK532"/>
  <c r="J454"/>
  <c r="BK377"/>
  <c r="BK329"/>
  <c r="J250"/>
  <c r="BK193"/>
  <c i="4" r="BK582"/>
  <c r="BK556"/>
  <c r="BK535"/>
  <c r="BK491"/>
  <c r="J352"/>
  <c r="BK271"/>
  <c r="J236"/>
  <c r="BK157"/>
  <c r="J527"/>
  <c r="J183"/>
  <c r="J544"/>
  <c r="J490"/>
  <c r="BK455"/>
  <c r="J387"/>
  <c r="J359"/>
  <c r="BK323"/>
  <c r="J287"/>
  <c r="J151"/>
  <c r="J563"/>
  <c r="BK510"/>
  <c r="BK471"/>
  <c r="J430"/>
  <c r="J399"/>
  <c r="J372"/>
  <c r="BK359"/>
  <c r="J336"/>
  <c r="J283"/>
  <c r="BK214"/>
  <c r="J157"/>
  <c r="J582"/>
  <c r="J538"/>
  <c r="J504"/>
  <c r="BK149"/>
  <c r="J556"/>
  <c r="J528"/>
  <c r="BK474"/>
  <c r="J416"/>
  <c r="BK401"/>
  <c r="J348"/>
  <c r="BK313"/>
  <c r="J289"/>
  <c r="J249"/>
  <c r="J191"/>
  <c r="BK145"/>
  <c r="J550"/>
  <c r="BK495"/>
  <c r="J449"/>
  <c r="BK411"/>
  <c r="J355"/>
  <c r="J325"/>
  <c r="BK297"/>
  <c r="BK249"/>
  <c r="BK216"/>
  <c r="BK189"/>
  <c r="BK608"/>
  <c r="BK533"/>
  <c r="BK200"/>
  <c i="5" r="J619"/>
  <c r="J602"/>
  <c r="BK508"/>
  <c r="J431"/>
  <c r="BK342"/>
  <c r="BK281"/>
  <c r="BK218"/>
  <c r="BK667"/>
  <c r="BK617"/>
  <c r="J598"/>
  <c r="J653"/>
  <c r="J621"/>
  <c r="BK561"/>
  <c r="J527"/>
  <c r="BK447"/>
  <c r="BK396"/>
  <c r="J321"/>
  <c r="BK196"/>
  <c r="J168"/>
  <c r="J601"/>
  <c r="BK536"/>
  <c r="BK523"/>
  <c r="BK491"/>
  <c r="BK438"/>
  <c r="J374"/>
  <c r="J292"/>
  <c r="J249"/>
  <c r="BK664"/>
  <c r="BK615"/>
  <c r="J540"/>
  <c r="J506"/>
  <c r="J462"/>
  <c r="BK340"/>
  <c r="J283"/>
  <c r="J223"/>
  <c r="J163"/>
  <c r="J627"/>
  <c r="J604"/>
  <c r="J553"/>
  <c r="J529"/>
  <c r="BK462"/>
  <c r="BK388"/>
  <c r="J305"/>
  <c r="BK252"/>
  <c r="BK194"/>
  <c r="J634"/>
  <c r="BK613"/>
  <c r="J551"/>
  <c r="BK527"/>
  <c r="J440"/>
  <c r="J380"/>
  <c r="J279"/>
  <c r="J190"/>
  <c r="J667"/>
  <c r="J622"/>
  <c r="BK529"/>
  <c r="J472"/>
  <c r="J437"/>
  <c r="J402"/>
  <c r="BK369"/>
  <c r="J325"/>
  <c r="BK243"/>
  <c r="J175"/>
  <c i="6" r="J546"/>
  <c r="J496"/>
  <c r="J434"/>
  <c r="J340"/>
  <c r="J264"/>
  <c r="BK171"/>
  <c r="J545"/>
  <c r="J515"/>
  <c r="BK441"/>
  <c r="BK410"/>
  <c r="BK339"/>
  <c r="J289"/>
  <c r="BK231"/>
  <c r="BK147"/>
  <c r="BK541"/>
  <c r="J507"/>
  <c r="J438"/>
  <c r="J389"/>
  <c r="J367"/>
  <c r="BK253"/>
  <c r="BK164"/>
  <c r="BK579"/>
  <c r="J522"/>
  <c r="J443"/>
  <c r="J361"/>
  <c r="BK312"/>
  <c r="J274"/>
  <c r="BK573"/>
  <c r="BK535"/>
  <c r="BK494"/>
  <c r="J457"/>
  <c r="J345"/>
  <c r="J316"/>
  <c r="BK287"/>
  <c r="J250"/>
  <c r="J159"/>
  <c r="BK551"/>
  <c r="BK489"/>
  <c r="J351"/>
  <c r="J319"/>
  <c r="BK289"/>
  <c r="BK225"/>
  <c r="J151"/>
  <c r="J536"/>
  <c r="J520"/>
  <c r="BK465"/>
  <c r="BK347"/>
  <c r="J297"/>
  <c r="BK166"/>
  <c r="BK565"/>
  <c r="J437"/>
  <c r="J385"/>
  <c r="J216"/>
  <c r="BK155"/>
  <c i="7" r="J523"/>
  <c r="J437"/>
  <c r="BK376"/>
  <c r="BK331"/>
  <c r="BK265"/>
  <c r="J213"/>
  <c r="BK559"/>
  <c r="J532"/>
  <c r="BK479"/>
  <c r="J390"/>
  <c r="J356"/>
  <c r="BK261"/>
  <c r="BK157"/>
  <c r="J512"/>
  <c r="J443"/>
  <c r="BK380"/>
  <c r="BK327"/>
  <c r="BK289"/>
  <c r="BK169"/>
  <c r="J521"/>
  <c r="BK474"/>
  <c r="BK431"/>
  <c r="J376"/>
  <c r="BK279"/>
  <c r="BK154"/>
  <c r="J486"/>
  <c r="J479"/>
  <c r="J419"/>
  <c r="BK329"/>
  <c r="J287"/>
  <c r="BK215"/>
  <c r="BK152"/>
  <c r="BK517"/>
  <c r="BK489"/>
  <c r="BK416"/>
  <c r="BK362"/>
  <c r="BK305"/>
  <c r="J279"/>
  <c r="J223"/>
  <c r="BK178"/>
  <c r="J150"/>
  <c r="BK550"/>
  <c r="J460"/>
  <c r="BK423"/>
  <c r="BK390"/>
  <c r="J347"/>
  <c r="BK307"/>
  <c r="J236"/>
  <c r="J146"/>
  <c r="BK572"/>
  <c r="J543"/>
  <c r="BK445"/>
  <c r="J366"/>
  <c r="BK283"/>
  <c r="BK225"/>
  <c i="8" r="J543"/>
  <c r="BK509"/>
  <c r="J471"/>
  <c r="J358"/>
  <c r="BK256"/>
  <c r="J211"/>
  <c r="BK155"/>
  <c r="BK522"/>
  <c r="J494"/>
  <c r="J418"/>
  <c r="J404"/>
  <c r="J341"/>
  <c r="BK282"/>
  <c r="BK237"/>
  <c r="J184"/>
  <c r="J141"/>
  <c r="J520"/>
  <c r="J498"/>
  <c r="BK420"/>
  <c r="BK347"/>
  <c r="J286"/>
  <c r="BK175"/>
  <c r="BK463"/>
  <c r="BK432"/>
  <c r="J377"/>
  <c r="BK327"/>
  <c r="BK248"/>
  <c r="J538"/>
  <c r="J500"/>
  <c r="BK434"/>
  <c r="J402"/>
  <c r="J325"/>
  <c r="J258"/>
  <c r="BK184"/>
  <c r="BK141"/>
  <c r="J450"/>
  <c r="BK396"/>
  <c r="BK351"/>
  <c r="J316"/>
  <c r="J248"/>
  <c r="J464"/>
  <c r="BK412"/>
  <c r="BK294"/>
  <c r="J215"/>
  <c r="J155"/>
  <c r="J460"/>
  <c r="BK392"/>
  <c r="J353"/>
  <c r="BK293"/>
  <c r="BK250"/>
  <c i="9" r="J511"/>
  <c r="J491"/>
  <c r="J464"/>
  <c r="BK367"/>
  <c r="BK330"/>
  <c r="J283"/>
  <c r="J256"/>
  <c r="BK205"/>
  <c r="BK537"/>
  <c r="BK490"/>
  <c r="J390"/>
  <c r="J340"/>
  <c r="J282"/>
  <c r="J174"/>
  <c r="BK519"/>
  <c r="BK475"/>
  <c r="BK433"/>
  <c r="J364"/>
  <c r="J304"/>
  <c r="J158"/>
  <c r="BK501"/>
  <c r="BK432"/>
  <c r="J394"/>
  <c r="J320"/>
  <c r="J294"/>
  <c r="BK192"/>
  <c r="J145"/>
  <c r="J493"/>
  <c r="J450"/>
  <c r="J419"/>
  <c r="J386"/>
  <c r="BK322"/>
  <c r="J213"/>
  <c r="BK521"/>
  <c r="J488"/>
  <c r="J428"/>
  <c r="J397"/>
  <c r="J346"/>
  <c r="BK232"/>
  <c r="J141"/>
  <c r="J479"/>
  <c r="BK369"/>
  <c r="J326"/>
  <c r="J275"/>
  <c r="BK244"/>
  <c r="J182"/>
  <c r="BK153"/>
  <c r="J458"/>
  <c r="BK340"/>
  <c r="J322"/>
  <c r="BK254"/>
  <c i="10" r="BK574"/>
  <c r="J542"/>
  <c r="J317"/>
  <c r="J283"/>
  <c r="BK200"/>
  <c r="BK576"/>
  <c r="J532"/>
  <c r="BK474"/>
  <c r="J429"/>
  <c r="BK369"/>
  <c r="J319"/>
  <c r="BK270"/>
  <c r="BK216"/>
  <c r="BK572"/>
  <c r="J520"/>
  <c r="J449"/>
  <c r="BK401"/>
  <c r="BK371"/>
  <c r="BK345"/>
  <c r="J288"/>
  <c r="J238"/>
  <c r="BK191"/>
  <c r="BK562"/>
  <c r="BK528"/>
  <c r="BK492"/>
  <c r="BK451"/>
  <c r="J367"/>
  <c r="J281"/>
  <c r="BK196"/>
  <c r="J601"/>
  <c r="J530"/>
  <c r="J272"/>
  <c r="BK147"/>
  <c r="J554"/>
  <c r="J528"/>
  <c r="BK490"/>
  <c r="J451"/>
  <c r="BK399"/>
  <c r="J308"/>
  <c r="BK283"/>
  <c r="J258"/>
  <c r="BK202"/>
  <c r="J586"/>
  <c r="J559"/>
  <c r="J537"/>
  <c r="J488"/>
  <c r="BK431"/>
  <c r="BK337"/>
  <c r="BK272"/>
  <c r="BK185"/>
  <c r="J618"/>
  <c r="BK601"/>
  <c r="BK521"/>
  <c r="J464"/>
  <c r="J389"/>
  <c r="BK296"/>
  <c r="J242"/>
  <c i="11" r="BK507"/>
  <c r="J461"/>
  <c r="J440"/>
  <c r="BK384"/>
  <c r="BK282"/>
  <c r="BK247"/>
  <c r="J515"/>
  <c r="BK470"/>
  <c r="BK170"/>
  <c r="BK417"/>
  <c r="BK372"/>
  <c r="BK327"/>
  <c r="J207"/>
  <c r="J168"/>
  <c r="BK475"/>
  <c r="BK386"/>
  <c r="BK297"/>
  <c r="J263"/>
  <c r="J188"/>
  <c r="BK157"/>
  <c r="J435"/>
  <c r="BK184"/>
  <c r="J141"/>
  <c i="12" r="J153"/>
  <c r="J165"/>
  <c r="J178"/>
  <c r="J125"/>
  <c r="J150"/>
  <c r="J173"/>
  <c r="BK157"/>
  <c r="J132"/>
  <c r="BK175"/>
  <c r="J144"/>
  <c r="BK152"/>
  <c r="J127"/>
  <c i="13" r="J248"/>
  <c r="J208"/>
  <c r="J157"/>
  <c r="J263"/>
  <c r="BK231"/>
  <c r="BK193"/>
  <c r="J170"/>
  <c r="J139"/>
  <c r="BK283"/>
  <c r="J252"/>
  <c r="BK220"/>
  <c r="BK172"/>
  <c r="BK157"/>
  <c r="BK133"/>
  <c r="BK260"/>
  <c r="J229"/>
  <c r="BK176"/>
  <c r="J142"/>
  <c r="BK246"/>
  <c r="BK218"/>
  <c r="BK197"/>
  <c r="BK167"/>
  <c r="BK141"/>
  <c r="J265"/>
  <c r="J191"/>
  <c r="BK273"/>
  <c r="J244"/>
  <c r="BK189"/>
  <c r="J148"/>
  <c r="BK240"/>
  <c r="BK207"/>
  <c r="J163"/>
  <c r="J144"/>
  <c i="14" r="J175"/>
  <c r="BK160"/>
  <c r="BK135"/>
  <c r="BK164"/>
  <c r="J144"/>
  <c r="BK188"/>
  <c r="J165"/>
  <c r="BK175"/>
  <c r="J141"/>
  <c r="BK186"/>
  <c r="BK154"/>
  <c r="J138"/>
  <c r="J158"/>
  <c r="BK149"/>
  <c r="J184"/>
  <c i="15" r="J164"/>
  <c r="BK140"/>
  <c r="BK157"/>
  <c r="J146"/>
  <c r="J202"/>
  <c r="BK155"/>
  <c r="J215"/>
  <c r="BK185"/>
  <c r="J155"/>
  <c r="BK195"/>
  <c r="J187"/>
  <c r="BK141"/>
  <c r="BK194"/>
  <c r="J173"/>
  <c r="J136"/>
  <c r="J212"/>
  <c r="J184"/>
  <c r="J154"/>
  <c i="17" r="BK134"/>
  <c r="J150"/>
  <c r="BK172"/>
  <c r="J143"/>
  <c r="J134"/>
  <c r="BK165"/>
  <c r="J154"/>
  <c r="BK164"/>
  <c r="J159"/>
  <c r="BK130"/>
  <c i="18" r="J133"/>
  <c r="J138"/>
  <c r="J128"/>
  <c i="19" r="BK161"/>
  <c r="BK138"/>
  <c r="J166"/>
  <c r="J148"/>
  <c r="BK158"/>
  <c r="BK164"/>
  <c r="J146"/>
  <c r="BK153"/>
  <c r="J156"/>
  <c r="BK166"/>
  <c i="20" r="J137"/>
  <c r="BK133"/>
  <c r="BK131"/>
  <c r="BK143"/>
  <c r="BK134"/>
  <c i="21" r="J125"/>
  <c i="22" r="BK139"/>
  <c r="BK166"/>
  <c r="BK134"/>
  <c r="BK164"/>
  <c r="J143"/>
  <c r="BK135"/>
  <c r="BK141"/>
  <c r="BK138"/>
  <c r="BK156"/>
  <c r="J131"/>
  <c i="23" r="J140"/>
  <c r="J138"/>
  <c r="BK129"/>
  <c i="24" r="BK154"/>
  <c r="BK140"/>
  <c r="BK138"/>
  <c r="BK151"/>
  <c r="J143"/>
  <c r="J136"/>
  <c r="J160"/>
  <c r="J144"/>
  <c i="25" r="J132"/>
  <c r="J141"/>
  <c r="J145"/>
  <c r="J130"/>
  <c r="BK143"/>
  <c r="BK133"/>
  <c i="26" r="J127"/>
  <c i="27" r="BK164"/>
  <c r="BK131"/>
  <c r="J175"/>
  <c r="J161"/>
  <c r="BK152"/>
  <c r="J171"/>
  <c r="BK141"/>
  <c r="J146"/>
  <c r="BK144"/>
  <c r="J160"/>
  <c r="J135"/>
  <c r="BK156"/>
  <c i="28" r="J132"/>
  <c r="J130"/>
  <c r="J137"/>
  <c i="29" r="J138"/>
  <c r="J146"/>
  <c r="J128"/>
  <c r="BK132"/>
  <c r="BK144"/>
  <c r="J156"/>
  <c r="BK129"/>
  <c r="BK148"/>
  <c r="J131"/>
  <c i="30" r="J131"/>
  <c r="BK140"/>
  <c r="BK128"/>
  <c r="BK127"/>
  <c i="31" r="J126"/>
  <c i="32" r="BK172"/>
  <c r="BK147"/>
  <c r="BK171"/>
  <c r="J141"/>
  <c r="BK157"/>
  <c r="J130"/>
  <c r="J155"/>
  <c r="J135"/>
  <c r="BK146"/>
  <c r="J171"/>
  <c r="BK149"/>
  <c r="BK159"/>
  <c r="BK129"/>
  <c i="33" r="BK134"/>
  <c r="BK138"/>
  <c i="34" r="J163"/>
  <c r="J136"/>
  <c r="J156"/>
  <c r="BK135"/>
  <c r="J157"/>
  <c r="J144"/>
  <c r="J148"/>
  <c r="J151"/>
  <c r="BK140"/>
  <c r="J129"/>
  <c i="35" r="BK145"/>
  <c r="BK133"/>
  <c r="J142"/>
  <c r="BK129"/>
  <c r="J144"/>
  <c i="36" r="J151"/>
  <c r="BK156"/>
  <c r="BK167"/>
  <c r="J137"/>
  <c r="BK172"/>
  <c r="J126"/>
  <c r="BK132"/>
  <c r="J154"/>
  <c r="J135"/>
  <c i="37" r="BK140"/>
  <c r="BK136"/>
  <c i="2" r="J761"/>
  <c r="BK713"/>
  <c r="J695"/>
  <c r="BK684"/>
  <c r="J611"/>
  <c r="BK569"/>
  <c r="BK491"/>
  <c r="BK398"/>
  <c r="BK359"/>
  <c r="BK257"/>
  <c r="J232"/>
  <c i="1" r="AS106"/>
  <c i="2" r="J569"/>
  <c r="J534"/>
  <c r="BK479"/>
  <c r="J445"/>
  <c r="J362"/>
  <c r="J342"/>
  <c r="J284"/>
  <c r="J207"/>
  <c r="BK753"/>
  <c r="BK700"/>
  <c r="BK663"/>
  <c r="BK514"/>
  <c r="BK441"/>
  <c r="J366"/>
  <c r="BK317"/>
  <c r="BK207"/>
  <c r="J153"/>
  <c r="BK711"/>
  <c r="J665"/>
  <c r="BK589"/>
  <c r="BK489"/>
  <c r="BK437"/>
  <c r="BK390"/>
  <c r="BK322"/>
  <c r="J237"/>
  <c r="J218"/>
  <c r="J729"/>
  <c r="J682"/>
  <c r="J638"/>
  <c r="J530"/>
  <c r="BK497"/>
  <c r="J431"/>
  <c r="J322"/>
  <c r="BK226"/>
  <c r="J753"/>
  <c r="J719"/>
  <c r="J697"/>
  <c r="BK665"/>
  <c r="J607"/>
  <c r="J565"/>
  <c r="J450"/>
  <c r="J350"/>
  <c r="BK284"/>
  <c r="J216"/>
  <c r="J755"/>
  <c r="J671"/>
  <c r="J584"/>
  <c r="BK546"/>
  <c r="BK526"/>
  <c r="J481"/>
  <c r="J443"/>
  <c r="J417"/>
  <c r="BK372"/>
  <c r="J328"/>
  <c r="BK241"/>
  <c r="J175"/>
  <c r="J789"/>
  <c r="BK784"/>
  <c r="J779"/>
  <c r="J766"/>
  <c r="BK607"/>
  <c r="BK483"/>
  <c r="BK435"/>
  <c r="BK352"/>
  <c r="J293"/>
  <c r="J212"/>
  <c r="J178"/>
  <c i="3" r="BK653"/>
  <c r="BK613"/>
  <c r="J579"/>
  <c r="J551"/>
  <c r="BK497"/>
  <c r="J417"/>
  <c r="J384"/>
  <c r="BK339"/>
  <c r="BK259"/>
  <c r="J180"/>
  <c r="J293"/>
  <c r="J146"/>
  <c r="J684"/>
  <c r="J651"/>
  <c r="BK596"/>
  <c r="J525"/>
  <c r="J456"/>
  <c r="BK407"/>
  <c r="BK295"/>
  <c r="BK271"/>
  <c r="BK152"/>
  <c r="J658"/>
  <c r="J634"/>
  <c r="J473"/>
  <c r="BK391"/>
  <c r="BK341"/>
  <c r="BK273"/>
  <c r="BK163"/>
  <c r="BK655"/>
  <c r="BK597"/>
  <c r="J514"/>
  <c r="J405"/>
  <c r="J317"/>
  <c r="J259"/>
  <c r="J203"/>
  <c r="J160"/>
  <c r="BK636"/>
  <c r="BK615"/>
  <c r="J575"/>
  <c r="BK492"/>
  <c r="J413"/>
  <c r="BK319"/>
  <c r="BK281"/>
  <c r="J199"/>
  <c r="BK160"/>
  <c r="BK567"/>
  <c r="BK535"/>
  <c r="BK460"/>
  <c r="BK397"/>
  <c r="J342"/>
  <c r="J306"/>
  <c r="BK241"/>
  <c r="J710"/>
  <c r="BK628"/>
  <c r="J545"/>
  <c r="BK524"/>
  <c r="J460"/>
  <c r="BK384"/>
  <c r="BK354"/>
  <c r="BK279"/>
  <c r="BK148"/>
  <c i="4" r="BK568"/>
  <c r="BK531"/>
  <c r="BK489"/>
  <c r="BK408"/>
  <c r="J338"/>
  <c r="J313"/>
  <c r="BK265"/>
  <c r="J209"/>
  <c r="BK598"/>
  <c r="BK554"/>
  <c r="J214"/>
  <c r="J558"/>
  <c r="J535"/>
  <c r="J500"/>
  <c r="J437"/>
  <c r="BK385"/>
  <c r="J342"/>
  <c r="BK309"/>
  <c r="J277"/>
  <c r="J227"/>
  <c r="BK600"/>
  <c r="BK542"/>
  <c r="J487"/>
  <c r="J467"/>
  <c r="BK426"/>
  <c r="J411"/>
  <c r="BK381"/>
  <c r="J353"/>
  <c r="BK321"/>
  <c r="J265"/>
  <c r="BK236"/>
  <c r="J554"/>
  <c r="J526"/>
  <c r="BK479"/>
  <c r="J596"/>
  <c r="J565"/>
  <c r="J534"/>
  <c r="BK518"/>
  <c r="J426"/>
  <c r="BK393"/>
  <c r="J350"/>
  <c r="J323"/>
  <c r="J281"/>
  <c r="J230"/>
  <c r="J175"/>
  <c r="BK561"/>
  <c r="J539"/>
  <c r="J475"/>
  <c r="BK446"/>
  <c r="BK412"/>
  <c r="J365"/>
  <c r="J332"/>
  <c r="BK300"/>
  <c r="BK273"/>
  <c r="BK245"/>
  <c r="J212"/>
  <c r="J195"/>
  <c r="J160"/>
  <c r="J240"/>
  <c r="J147"/>
  <c i="5" r="BK547"/>
  <c r="J474"/>
  <c r="J422"/>
  <c r="J363"/>
  <c r="J309"/>
  <c r="BK271"/>
  <c r="BK168"/>
  <c r="BK647"/>
  <c r="BK616"/>
  <c r="J561"/>
  <c r="J534"/>
  <c r="BK470"/>
  <c r="BK543"/>
  <c r="J461"/>
  <c r="BK400"/>
  <c r="BK367"/>
  <c r="BK317"/>
  <c r="BK192"/>
  <c r="J154"/>
  <c r="BK627"/>
  <c r="BK545"/>
  <c r="J530"/>
  <c r="BK455"/>
  <c r="J386"/>
  <c r="J340"/>
  <c r="J281"/>
  <c r="J240"/>
  <c r="J671"/>
  <c r="BK639"/>
  <c r="BK568"/>
  <c r="J531"/>
  <c r="BK458"/>
  <c r="BK382"/>
  <c r="J269"/>
  <c r="J209"/>
  <c r="BK676"/>
  <c r="J616"/>
  <c r="BK572"/>
  <c r="J519"/>
  <c r="J404"/>
  <c r="J338"/>
  <c r="J286"/>
  <c r="BK221"/>
  <c r="J200"/>
  <c r="BK642"/>
  <c r="J592"/>
  <c r="BK530"/>
  <c r="BK493"/>
  <c r="J435"/>
  <c r="J384"/>
  <c r="BK331"/>
  <c r="J196"/>
  <c r="BK681"/>
  <c r="BK629"/>
  <c r="BK590"/>
  <c r="BK525"/>
  <c r="BK453"/>
  <c r="J424"/>
  <c r="J376"/>
  <c r="BK329"/>
  <c r="BK256"/>
  <c r="J192"/>
  <c i="6" r="J571"/>
  <c r="J502"/>
  <c r="BK435"/>
  <c r="BK387"/>
  <c r="J353"/>
  <c r="BK295"/>
  <c r="BK204"/>
  <c r="BK568"/>
  <c r="BK533"/>
  <c r="BK493"/>
  <c r="BK438"/>
  <c r="J343"/>
  <c r="J313"/>
  <c r="BK227"/>
  <c r="J174"/>
  <c r="BK583"/>
  <c r="BK515"/>
  <c r="J450"/>
  <c r="BK406"/>
  <c r="J359"/>
  <c r="BK241"/>
  <c r="BK174"/>
  <c r="BK581"/>
  <c r="J549"/>
  <c r="J459"/>
  <c r="J416"/>
  <c r="J323"/>
  <c r="J291"/>
  <c r="J233"/>
  <c r="J164"/>
  <c r="J544"/>
  <c r="BK522"/>
  <c r="BK478"/>
  <c r="J435"/>
  <c r="J379"/>
  <c r="BK334"/>
  <c r="J305"/>
  <c r="J270"/>
  <c r="BK196"/>
  <c r="J565"/>
  <c r="BK513"/>
  <c r="J355"/>
  <c r="J312"/>
  <c r="J244"/>
  <c r="BK554"/>
  <c r="J513"/>
  <c r="BK455"/>
  <c r="J396"/>
  <c r="BK343"/>
  <c r="BK260"/>
  <c r="J163"/>
  <c r="J579"/>
  <c r="J430"/>
  <c r="J222"/>
  <c r="BK182"/>
  <c r="J145"/>
  <c i="7" r="J498"/>
  <c r="BK463"/>
  <c r="J387"/>
  <c r="J327"/>
  <c r="J263"/>
  <c r="J211"/>
  <c r="J570"/>
  <c r="BK541"/>
  <c r="BK511"/>
  <c r="J449"/>
  <c r="BK370"/>
  <c r="J314"/>
  <c r="BK175"/>
  <c r="J567"/>
  <c r="J504"/>
  <c r="J441"/>
  <c r="J402"/>
  <c r="J337"/>
  <c r="J301"/>
  <c r="J225"/>
  <c r="J161"/>
  <c r="J500"/>
  <c r="BK455"/>
  <c r="BK425"/>
  <c r="J358"/>
  <c r="J312"/>
  <c r="BK161"/>
  <c r="BK536"/>
  <c r="J515"/>
  <c r="J463"/>
  <c r="J404"/>
  <c r="J343"/>
  <c r="BK299"/>
  <c r="BK230"/>
  <c r="BK155"/>
  <c r="J550"/>
  <c r="BK414"/>
  <c r="J297"/>
  <c r="J227"/>
  <c r="J163"/>
  <c i="8" r="J518"/>
  <c r="BK466"/>
  <c r="BK394"/>
  <c r="J317"/>
  <c r="J282"/>
  <c r="BK202"/>
  <c r="BK149"/>
  <c r="BK525"/>
  <c r="J503"/>
  <c r="BK439"/>
  <c r="BK388"/>
  <c r="BK335"/>
  <c r="BK274"/>
  <c r="BK215"/>
  <c r="BK153"/>
  <c r="J528"/>
  <c r="BK501"/>
  <c r="BK477"/>
  <c r="J414"/>
  <c r="BK358"/>
  <c r="J331"/>
  <c r="J250"/>
  <c r="BK163"/>
  <c r="J458"/>
  <c r="J396"/>
  <c r="J373"/>
  <c r="J321"/>
  <c r="J180"/>
  <c r="BK526"/>
  <c r="J497"/>
  <c r="J422"/>
  <c r="J390"/>
  <c r="BK349"/>
  <c r="J270"/>
  <c r="BK170"/>
  <c r="BK498"/>
  <c r="BK462"/>
  <c r="J392"/>
  <c r="J337"/>
  <c r="BK262"/>
  <c r="J192"/>
  <c r="BK458"/>
  <c r="BK424"/>
  <c r="BK300"/>
  <c r="BK266"/>
  <c r="J170"/>
  <c r="J434"/>
  <c r="BK373"/>
  <c r="BK321"/>
  <c r="BK286"/>
  <c r="BK192"/>
  <c i="9" r="BK526"/>
  <c r="BK485"/>
  <c r="J356"/>
  <c r="J306"/>
  <c r="BK263"/>
  <c r="J232"/>
  <c r="J526"/>
  <c r="BK458"/>
  <c r="BK360"/>
  <c r="J338"/>
  <c r="J234"/>
  <c r="BK141"/>
  <c r="J484"/>
  <c r="BK384"/>
  <c r="BK301"/>
  <c r="BK269"/>
  <c r="BK203"/>
  <c r="BK511"/>
  <c r="BK440"/>
  <c r="BK390"/>
  <c r="BK299"/>
  <c r="BK242"/>
  <c r="J155"/>
  <c r="BK438"/>
  <c r="J401"/>
  <c r="J301"/>
  <c r="BK180"/>
  <c r="J519"/>
  <c r="J473"/>
  <c r="BK407"/>
  <c r="BK381"/>
  <c r="BK324"/>
  <c r="BK216"/>
  <c r="J531"/>
  <c r="BK449"/>
  <c r="BK356"/>
  <c r="BK273"/>
  <c r="BK236"/>
  <c r="BK170"/>
  <c r="BK496"/>
  <c r="BK442"/>
  <c r="BK283"/>
  <c r="BK234"/>
  <c r="BK176"/>
  <c i="10" r="BK566"/>
  <c r="J458"/>
  <c r="BK310"/>
  <c r="J270"/>
  <c r="BK157"/>
  <c r="BK558"/>
  <c r="BK480"/>
  <c r="BK438"/>
  <c r="BK381"/>
  <c r="J343"/>
  <c r="J294"/>
  <c r="BK189"/>
  <c r="BK598"/>
  <c r="J525"/>
  <c r="J487"/>
  <c r="BK441"/>
  <c r="J391"/>
  <c r="J362"/>
  <c r="BK308"/>
  <c r="J252"/>
  <c r="J161"/>
  <c r="BK567"/>
  <c r="BK533"/>
  <c r="J502"/>
  <c r="BK464"/>
  <c r="J403"/>
  <c r="BK360"/>
  <c r="J321"/>
  <c r="BK219"/>
  <c r="J596"/>
  <c r="BK560"/>
  <c r="BK323"/>
  <c r="J290"/>
  <c r="J210"/>
  <c r="BK569"/>
  <c r="BK546"/>
  <c r="J508"/>
  <c r="J483"/>
  <c r="BK462"/>
  <c r="BK414"/>
  <c r="J357"/>
  <c r="BK302"/>
  <c r="BK266"/>
  <c r="J233"/>
  <c r="J157"/>
  <c r="J553"/>
  <c r="J533"/>
  <c r="BK487"/>
  <c r="J409"/>
  <c r="J355"/>
  <c r="J323"/>
  <c r="J235"/>
  <c r="BK609"/>
  <c r="BK548"/>
  <c r="BK495"/>
  <c r="BK433"/>
  <c r="BK403"/>
  <c r="BK362"/>
  <c r="BK254"/>
  <c r="J191"/>
  <c r="J141"/>
  <c i="11" r="BK463"/>
  <c r="J433"/>
  <c r="BK366"/>
  <c r="J241"/>
  <c r="J496"/>
  <c r="J459"/>
  <c r="BK191"/>
  <c r="BK472"/>
  <c r="BK390"/>
  <c r="J345"/>
  <c r="BK283"/>
  <c r="BK196"/>
  <c r="J492"/>
  <c r="BK451"/>
  <c r="J376"/>
  <c r="J308"/>
  <c r="J280"/>
  <c r="BK218"/>
  <c r="J176"/>
  <c r="BK145"/>
  <c r="J458"/>
  <c r="J368"/>
  <c r="J178"/>
  <c r="J151"/>
  <c i="12" r="BK165"/>
  <c r="BK145"/>
  <c r="BK178"/>
  <c r="BK149"/>
  <c r="BK131"/>
  <c r="J175"/>
  <c r="BK161"/>
  <c r="J131"/>
  <c r="BK136"/>
  <c r="J170"/>
  <c r="J140"/>
  <c r="J135"/>
  <c r="J148"/>
  <c i="13" r="J267"/>
  <c r="J234"/>
  <c r="J183"/>
  <c r="J280"/>
  <c r="BK227"/>
  <c r="BK191"/>
  <c r="J164"/>
  <c r="BK134"/>
  <c r="BK282"/>
  <c r="J271"/>
  <c r="BK232"/>
  <c r="J217"/>
  <c r="BK171"/>
  <c r="BK155"/>
  <c r="BK272"/>
  <c r="J254"/>
  <c r="BK170"/>
  <c r="BK136"/>
  <c r="BK250"/>
  <c r="J225"/>
  <c r="BK217"/>
  <c r="J190"/>
  <c r="J150"/>
  <c r="J269"/>
  <c r="J236"/>
  <c r="J181"/>
  <c r="BK248"/>
  <c r="J218"/>
  <c r="BK154"/>
  <c r="J253"/>
  <c r="J239"/>
  <c r="J158"/>
  <c r="BK138"/>
  <c i="14" r="BK184"/>
  <c r="J146"/>
  <c r="BK174"/>
  <c r="BK200"/>
  <c r="BK182"/>
  <c r="J156"/>
  <c r="J199"/>
  <c r="BK199"/>
  <c r="J159"/>
  <c r="BK136"/>
  <c r="J152"/>
  <c r="J188"/>
  <c r="BK172"/>
  <c r="J140"/>
  <c i="15" r="BK211"/>
  <c r="BK154"/>
  <c r="J211"/>
  <c r="J163"/>
  <c r="BK150"/>
  <c r="J213"/>
  <c r="BK168"/>
  <c r="BK219"/>
  <c r="BK180"/>
  <c r="BK159"/>
  <c r="J135"/>
  <c r="BK191"/>
  <c r="BK174"/>
  <c r="BK138"/>
  <c r="BK202"/>
  <c r="BK148"/>
  <c r="BK204"/>
  <c r="J209"/>
  <c r="BK169"/>
  <c r="BK152"/>
  <c i="16" r="J125"/>
  <c i="17" r="J169"/>
  <c r="BK174"/>
  <c r="BK149"/>
  <c r="J171"/>
  <c r="J128"/>
  <c r="BK146"/>
  <c r="J136"/>
  <c r="J144"/>
  <c r="BK133"/>
  <c r="BK169"/>
  <c r="BK152"/>
  <c r="J162"/>
  <c r="J141"/>
  <c r="J148"/>
  <c i="18" r="J131"/>
  <c r="BK131"/>
  <c r="BK128"/>
  <c i="19" r="J138"/>
  <c r="J150"/>
  <c r="BK128"/>
  <c r="BK160"/>
  <c r="BK132"/>
  <c r="BK144"/>
  <c r="BK148"/>
  <c r="J130"/>
  <c r="J158"/>
  <c r="J161"/>
  <c r="J135"/>
  <c i="20" r="BK139"/>
  <c r="J135"/>
  <c r="BK130"/>
  <c r="J130"/>
  <c r="J141"/>
  <c r="BK129"/>
  <c i="22" r="J140"/>
  <c r="J154"/>
  <c r="J135"/>
  <c r="J142"/>
  <c r="J147"/>
  <c r="J159"/>
  <c r="BK144"/>
  <c r="J130"/>
  <c r="BK129"/>
  <c r="J134"/>
  <c i="23" r="J143"/>
  <c r="BK141"/>
  <c r="J133"/>
  <c i="24" r="BK146"/>
  <c r="BK143"/>
  <c r="J152"/>
  <c r="J154"/>
  <c r="J149"/>
  <c r="J137"/>
  <c r="J128"/>
  <c r="BK148"/>
  <c i="25" r="BK137"/>
  <c r="J139"/>
  <c r="J133"/>
  <c r="BK127"/>
  <c r="J136"/>
  <c i="26" r="BK127"/>
  <c i="27" r="BK134"/>
  <c r="BK140"/>
  <c r="J149"/>
  <c r="BK150"/>
  <c r="BK148"/>
  <c r="J173"/>
  <c r="J139"/>
  <c r="J131"/>
  <c r="J150"/>
  <c i="28" r="J134"/>
  <c r="J139"/>
  <c r="J140"/>
  <c i="29" r="BK149"/>
  <c r="J150"/>
  <c r="J137"/>
  <c r="BK141"/>
  <c r="J153"/>
  <c r="J158"/>
  <c r="BK138"/>
  <c r="J154"/>
  <c r="BK140"/>
  <c i="30" r="BK142"/>
  <c r="BK132"/>
  <c r="J145"/>
  <c r="BK135"/>
  <c i="31" r="J127"/>
  <c i="32" r="J161"/>
  <c r="BK135"/>
  <c r="BK148"/>
  <c r="J162"/>
  <c r="BK136"/>
  <c r="J160"/>
  <c r="J140"/>
  <c r="BK170"/>
  <c r="J173"/>
  <c r="BK140"/>
  <c r="BK144"/>
  <c r="BK153"/>
  <c i="33" r="J132"/>
  <c r="J131"/>
  <c r="BK136"/>
  <c i="34" r="BK161"/>
  <c r="BK134"/>
  <c r="J150"/>
  <c r="BK129"/>
  <c r="BK145"/>
  <c r="BK158"/>
  <c r="J149"/>
  <c r="BK159"/>
  <c r="BK137"/>
  <c r="J140"/>
  <c i="35" r="BK130"/>
  <c r="BK141"/>
  <c r="J134"/>
  <c r="BK128"/>
  <c r="J138"/>
  <c i="36" r="J138"/>
  <c r="BK164"/>
  <c r="BK142"/>
  <c r="J162"/>
  <c r="BK173"/>
  <c r="BK171"/>
  <c r="BK130"/>
  <c i="37" r="J138"/>
  <c r="J124"/>
  <c r="BK134"/>
  <c i="2" r="BK470"/>
  <c r="J390"/>
  <c r="J333"/>
  <c r="J275"/>
  <c r="BK191"/>
  <c r="J752"/>
  <c r="BK706"/>
  <c r="BK573"/>
  <c r="BK485"/>
  <c r="BK409"/>
  <c r="J354"/>
  <c r="J268"/>
  <c r="J169"/>
  <c r="BK729"/>
  <c r="J675"/>
  <c r="J626"/>
  <c r="J581"/>
  <c r="BK548"/>
  <c r="J415"/>
  <c r="BK338"/>
  <c r="J295"/>
  <c r="J224"/>
  <c r="BK149"/>
  <c r="BK728"/>
  <c r="BK675"/>
  <c r="BK577"/>
  <c r="J544"/>
  <c r="BK503"/>
  <c r="BK457"/>
  <c r="BK415"/>
  <c r="J309"/>
  <c r="BK212"/>
  <c r="BK161"/>
  <c r="J736"/>
  <c r="BK705"/>
  <c r="J666"/>
  <c r="BK591"/>
  <c r="BK520"/>
  <c r="J466"/>
  <c r="J398"/>
  <c r="J307"/>
  <c r="J239"/>
  <c r="J740"/>
  <c r="BK651"/>
  <c r="BK601"/>
  <c r="J571"/>
  <c r="BK530"/>
  <c r="BK477"/>
  <c r="J409"/>
  <c r="BK295"/>
  <c r="J191"/>
  <c i="1" r="AS117"/>
  <c i="2" r="J769"/>
  <c r="J704"/>
  <c r="J573"/>
  <c r="BK499"/>
  <c r="BK419"/>
  <c r="J318"/>
  <c r="J187"/>
  <c i="3" r="BK646"/>
  <c r="J609"/>
  <c r="J571"/>
  <c r="J530"/>
  <c r="BK464"/>
  <c r="J411"/>
  <c r="J352"/>
  <c r="BK269"/>
  <c r="J224"/>
  <c r="BK178"/>
  <c r="J277"/>
  <c r="BK176"/>
  <c r="BK686"/>
  <c r="J625"/>
  <c r="BK565"/>
  <c r="J522"/>
  <c r="BK441"/>
  <c r="BK360"/>
  <c r="J283"/>
  <c r="BK199"/>
  <c r="J699"/>
  <c r="J657"/>
  <c r="J619"/>
  <c r="J492"/>
  <c r="J415"/>
  <c r="J338"/>
  <c r="BK219"/>
  <c r="BK154"/>
  <c r="BK627"/>
  <c r="J563"/>
  <c r="J464"/>
  <c r="BK333"/>
  <c r="J285"/>
  <c r="BK197"/>
  <c r="J152"/>
  <c r="J626"/>
  <c r="BK607"/>
  <c r="BK484"/>
  <c r="J437"/>
  <c r="J341"/>
  <c r="BK293"/>
  <c r="J215"/>
  <c r="J163"/>
  <c r="J587"/>
  <c r="J486"/>
  <c r="BK431"/>
  <c r="J344"/>
  <c r="BK317"/>
  <c r="J226"/>
  <c r="BK158"/>
  <c r="J642"/>
  <c r="BK573"/>
  <c r="J510"/>
  <c r="BK452"/>
  <c r="J365"/>
  <c r="J319"/>
  <c r="J222"/>
  <c r="J178"/>
  <c i="4" r="BK579"/>
  <c r="J547"/>
  <c r="BK399"/>
  <c r="J296"/>
  <c r="J245"/>
  <c r="BK170"/>
  <c r="BK538"/>
  <c r="J474"/>
  <c r="J153"/>
  <c r="J552"/>
  <c r="J530"/>
  <c r="J471"/>
  <c r="J410"/>
  <c r="J377"/>
  <c r="BK332"/>
  <c r="BK289"/>
  <c r="J255"/>
  <c r="BK143"/>
  <c r="J546"/>
  <c r="J489"/>
  <c r="BK464"/>
  <c r="J428"/>
  <c r="J393"/>
  <c r="BK363"/>
  <c r="J346"/>
  <c r="BK296"/>
  <c r="BK257"/>
  <c r="BK151"/>
  <c r="BK549"/>
  <c r="BK497"/>
  <c r="BK155"/>
  <c r="BK563"/>
  <c r="BK527"/>
  <c r="J441"/>
  <c r="BK402"/>
  <c r="BK372"/>
  <c r="J311"/>
  <c r="BK233"/>
  <c r="J592"/>
  <c r="BK537"/>
  <c r="J493"/>
  <c r="J439"/>
  <c r="J401"/>
  <c r="BK348"/>
  <c r="J317"/>
  <c r="BK287"/>
  <c r="BK220"/>
  <c r="J203"/>
  <c r="J569"/>
  <c r="BK193"/>
  <c i="5" r="J626"/>
  <c r="J608"/>
  <c r="J523"/>
  <c r="BK445"/>
  <c r="BK370"/>
  <c r="J256"/>
  <c r="BK200"/>
  <c r="BK649"/>
  <c r="J606"/>
  <c r="J481"/>
  <c r="J572"/>
  <c r="J504"/>
  <c r="J449"/>
  <c r="BK376"/>
  <c r="BK327"/>
  <c r="BK290"/>
  <c r="BK156"/>
  <c r="BK631"/>
  <c r="J559"/>
  <c r="J533"/>
  <c r="BK500"/>
  <c r="J426"/>
  <c r="J367"/>
  <c r="J277"/>
  <c r="J230"/>
  <c r="BK161"/>
  <c r="J655"/>
  <c r="J603"/>
  <c r="J537"/>
  <c r="BK489"/>
  <c r="J414"/>
  <c r="BK298"/>
  <c r="BK206"/>
  <c r="J673"/>
  <c r="BK618"/>
  <c r="BK574"/>
  <c r="J479"/>
  <c r="BK443"/>
  <c r="J360"/>
  <c r="BK292"/>
  <c r="J228"/>
  <c r="BK158"/>
  <c r="J623"/>
  <c r="BK578"/>
  <c r="J543"/>
  <c r="J512"/>
  <c r="BK449"/>
  <c r="J390"/>
  <c r="BK348"/>
  <c r="J275"/>
  <c r="BK177"/>
  <c r="BK623"/>
  <c r="BK533"/>
  <c r="J457"/>
  <c r="BK409"/>
  <c r="J348"/>
  <c r="J290"/>
  <c r="J180"/>
  <c i="6" r="BK556"/>
  <c r="J528"/>
  <c r="J495"/>
  <c r="BK430"/>
  <c r="BK392"/>
  <c r="J334"/>
  <c r="BK262"/>
  <c r="J581"/>
  <c r="J538"/>
  <c r="J465"/>
  <c r="J387"/>
  <c r="J332"/>
  <c r="J295"/>
  <c r="J241"/>
  <c r="BK588"/>
  <c r="BK531"/>
  <c r="BK462"/>
  <c r="BK432"/>
  <c r="BK385"/>
  <c r="J342"/>
  <c r="BK213"/>
  <c r="BK163"/>
  <c r="J561"/>
  <c r="BK499"/>
  <c r="J418"/>
  <c r="BK351"/>
  <c r="J309"/>
  <c r="BK216"/>
  <c r="J157"/>
  <c r="J541"/>
  <c r="BK503"/>
  <c r="J462"/>
  <c r="BK422"/>
  <c r="J339"/>
  <c r="BK309"/>
  <c r="J257"/>
  <c r="BK184"/>
  <c r="J573"/>
  <c r="J503"/>
  <c r="J349"/>
  <c r="BK278"/>
  <c r="J181"/>
  <c r="BK555"/>
  <c r="J523"/>
  <c r="J472"/>
  <c r="J392"/>
  <c r="J301"/>
  <c r="BK222"/>
  <c r="J153"/>
  <c r="BK571"/>
  <c r="BK443"/>
  <c r="J283"/>
  <c r="J184"/>
  <c r="BK143"/>
  <c i="7" r="J421"/>
  <c r="J378"/>
  <c r="BK311"/>
  <c r="J245"/>
  <c r="J176"/>
  <c r="J154"/>
  <c r="BK547"/>
  <c r="BK498"/>
  <c r="BK444"/>
  <c r="J372"/>
  <c r="BK281"/>
  <c r="J201"/>
  <c r="J565"/>
  <c r="J451"/>
  <c r="J414"/>
  <c r="J341"/>
  <c r="J309"/>
  <c r="BK287"/>
  <c r="J205"/>
  <c r="BK563"/>
  <c r="J467"/>
  <c r="BK394"/>
  <c r="BK346"/>
  <c r="J238"/>
  <c r="J171"/>
  <c r="J541"/>
  <c r="J484"/>
  <c r="J478"/>
  <c r="BK354"/>
  <c r="J316"/>
  <c r="J289"/>
  <c r="BK232"/>
  <c r="J165"/>
  <c r="BK554"/>
  <c r="BK509"/>
  <c r="BK437"/>
  <c r="BK402"/>
  <c r="BK347"/>
  <c r="J311"/>
  <c r="J285"/>
  <c r="BK191"/>
  <c r="J155"/>
  <c r="BK142"/>
  <c r="BK527"/>
  <c r="BK439"/>
  <c r="BK368"/>
  <c r="J335"/>
  <c r="BK295"/>
  <c r="J265"/>
  <c r="BK188"/>
  <c r="J577"/>
  <c r="BK570"/>
  <c r="J545"/>
  <c r="BK502"/>
  <c r="J410"/>
  <c r="BK303"/>
  <c r="J261"/>
  <c i="8" r="J530"/>
  <c r="J495"/>
  <c r="J398"/>
  <c r="J339"/>
  <c r="J302"/>
  <c r="J264"/>
  <c r="BK204"/>
  <c r="BK549"/>
  <c r="BK508"/>
  <c r="BK491"/>
  <c r="J443"/>
  <c r="J412"/>
  <c r="BK343"/>
  <c r="J298"/>
  <c r="BK231"/>
  <c r="J143"/>
  <c r="J536"/>
  <c r="BK513"/>
  <c r="J491"/>
  <c r="J424"/>
  <c r="J367"/>
  <c r="BK333"/>
  <c r="BK264"/>
  <c r="J202"/>
  <c r="BK510"/>
  <c r="BK400"/>
  <c r="J343"/>
  <c r="BK272"/>
  <c r="BK543"/>
  <c r="BK511"/>
  <c r="BK450"/>
  <c r="BK379"/>
  <c r="BK329"/>
  <c r="J293"/>
  <c r="BK217"/>
  <c r="J163"/>
  <c r="BK473"/>
  <c r="J400"/>
  <c r="J295"/>
  <c r="BK213"/>
  <c r="J455"/>
  <c r="J416"/>
  <c r="BK306"/>
  <c r="BK254"/>
  <c r="J194"/>
  <c r="J153"/>
  <c r="BK430"/>
  <c r="J351"/>
  <c r="J300"/>
  <c r="BK190"/>
  <c i="9" r="J525"/>
  <c r="J501"/>
  <c r="J482"/>
  <c r="BK401"/>
  <c r="J316"/>
  <c r="J261"/>
  <c r="BK222"/>
  <c r="J542"/>
  <c r="BK484"/>
  <c r="J452"/>
  <c r="BK372"/>
  <c r="J328"/>
  <c r="J263"/>
  <c r="BK155"/>
  <c r="J504"/>
  <c r="BK443"/>
  <c r="J407"/>
  <c r="BK332"/>
  <c r="BK285"/>
  <c r="BK225"/>
  <c r="J537"/>
  <c r="J500"/>
  <c r="BK466"/>
  <c r="J395"/>
  <c r="J350"/>
  <c r="J296"/>
  <c r="BK256"/>
  <c r="BK174"/>
  <c r="J509"/>
  <c r="BK462"/>
  <c r="J426"/>
  <c r="J370"/>
  <c r="J188"/>
  <c r="J517"/>
  <c r="BK426"/>
  <c r="BK394"/>
  <c r="J354"/>
  <c r="BK275"/>
  <c r="BK199"/>
  <c r="BK498"/>
  <c r="BK374"/>
  <c r="J334"/>
  <c r="BK287"/>
  <c r="J248"/>
  <c r="BK185"/>
  <c r="BK145"/>
  <c r="BK336"/>
  <c r="J271"/>
  <c r="J222"/>
  <c i="10" r="BK594"/>
  <c r="BK554"/>
  <c r="J414"/>
  <c r="BK304"/>
  <c r="J216"/>
  <c r="BK141"/>
  <c r="J548"/>
  <c r="BK409"/>
  <c r="J350"/>
  <c r="BK335"/>
  <c r="BK256"/>
  <c r="BK182"/>
  <c r="J143"/>
  <c r="BK547"/>
  <c r="BK493"/>
  <c r="BK468"/>
  <c r="J411"/>
  <c r="BK367"/>
  <c r="BK292"/>
  <c r="J246"/>
  <c r="BK198"/>
  <c r="J598"/>
  <c r="J555"/>
  <c r="BK525"/>
  <c r="J471"/>
  <c r="J393"/>
  <c r="J341"/>
  <c r="J266"/>
  <c r="BK194"/>
  <c r="J584"/>
  <c r="BK544"/>
  <c r="BK307"/>
  <c r="J277"/>
  <c r="BK233"/>
  <c r="J152"/>
  <c r="J562"/>
  <c r="BK534"/>
  <c r="J480"/>
  <c r="BK424"/>
  <c r="J369"/>
  <c r="BK306"/>
  <c r="BK274"/>
  <c r="BK235"/>
  <c r="J171"/>
  <c r="BK584"/>
  <c r="BK556"/>
  <c r="BK536"/>
  <c r="J478"/>
  <c r="J433"/>
  <c r="J360"/>
  <c r="J276"/>
  <c r="BK623"/>
  <c r="BK614"/>
  <c r="J558"/>
  <c r="J490"/>
  <c r="J462"/>
  <c r="J413"/>
  <c r="BK375"/>
  <c r="J280"/>
  <c r="BK173"/>
  <c i="11" r="BK501"/>
  <c r="BK415"/>
  <c r="J291"/>
  <c r="BK230"/>
  <c r="J510"/>
  <c r="BK429"/>
  <c r="BK147"/>
  <c r="J470"/>
  <c r="BK354"/>
  <c r="BK324"/>
  <c r="BK249"/>
  <c r="BK176"/>
  <c r="BK149"/>
  <c r="BK466"/>
  <c r="J415"/>
  <c r="J320"/>
  <c r="J301"/>
  <c r="BK269"/>
  <c r="BK203"/>
  <c r="BK151"/>
  <c r="J468"/>
  <c r="J343"/>
  <c r="BK155"/>
  <c i="12" r="J163"/>
  <c r="J152"/>
  <c r="BK134"/>
  <c r="J142"/>
  <c r="BK166"/>
  <c r="BK138"/>
  <c r="J158"/>
  <c r="J147"/>
  <c r="BK168"/>
  <c r="J161"/>
  <c r="BK129"/>
  <c i="13" r="J238"/>
  <c r="BK224"/>
  <c r="BK175"/>
  <c r="BK267"/>
  <c r="BK238"/>
  <c r="J222"/>
  <c r="BK190"/>
  <c r="J161"/>
  <c r="J136"/>
  <c r="BK263"/>
  <c r="BK242"/>
  <c r="J197"/>
  <c r="J168"/>
  <c r="J151"/>
  <c r="J270"/>
  <c r="J240"/>
  <c r="J189"/>
  <c r="BK145"/>
  <c r="BK270"/>
  <c r="BK230"/>
  <c r="BK215"/>
  <c r="BK173"/>
  <c r="J162"/>
  <c r="J138"/>
  <c r="BK239"/>
  <c r="BK211"/>
  <c r="J173"/>
  <c r="BK247"/>
  <c r="BK182"/>
  <c r="BK257"/>
  <c r="BK235"/>
  <c r="J201"/>
  <c r="BK151"/>
  <c r="J137"/>
  <c i="14" r="BK163"/>
  <c r="BK137"/>
  <c r="J180"/>
  <c r="J160"/>
  <c r="J197"/>
  <c r="BK179"/>
  <c r="J132"/>
  <c r="BK132"/>
  <c r="J149"/>
  <c r="J174"/>
  <c r="J194"/>
  <c r="BK180"/>
  <c r="BK167"/>
  <c r="J186"/>
  <c i="15" r="BK209"/>
  <c r="BK162"/>
  <c r="BK227"/>
  <c r="BK156"/>
  <c r="J149"/>
  <c r="J169"/>
  <c r="BK231"/>
  <c r="BK205"/>
  <c r="J171"/>
  <c r="J158"/>
  <c r="J137"/>
  <c r="J166"/>
  <c r="BK229"/>
  <c r="BK181"/>
  <c r="J145"/>
  <c r="J220"/>
  <c r="J188"/>
  <c r="BK173"/>
  <c r="BK151"/>
  <c i="16" r="J126"/>
  <c r="J127"/>
  <c i="17" r="BK163"/>
  <c r="J172"/>
  <c r="J137"/>
  <c r="J138"/>
  <c r="J166"/>
  <c r="BK140"/>
  <c r="J167"/>
  <c r="J142"/>
  <c r="J174"/>
  <c r="J168"/>
  <c r="J157"/>
  <c r="BK142"/>
  <c r="BK129"/>
  <c i="18" r="BK137"/>
  <c r="BK136"/>
  <c i="19" r="J145"/>
  <c r="J164"/>
  <c r="BK135"/>
  <c r="J151"/>
  <c r="J153"/>
  <c r="BK131"/>
  <c r="J160"/>
  <c r="J163"/>
  <c i="20" r="J136"/>
  <c r="BK140"/>
  <c r="J132"/>
  <c r="BK136"/>
  <c i="21" r="BK126"/>
  <c i="22" r="J158"/>
  <c r="J137"/>
  <c r="J138"/>
  <c r="J146"/>
  <c r="J157"/>
  <c r="BK136"/>
  <c r="J153"/>
  <c r="BK142"/>
  <c i="23" r="J139"/>
  <c r="BK134"/>
  <c r="BK138"/>
  <c r="BK132"/>
  <c i="24" r="BK130"/>
  <c r="BK158"/>
  <c r="BK157"/>
  <c r="BK144"/>
  <c r="BK152"/>
  <c r="BK159"/>
  <c r="J140"/>
  <c i="25" r="BK145"/>
  <c r="J140"/>
  <c r="BK130"/>
  <c r="J127"/>
  <c i="26" r="BK126"/>
  <c i="27" r="J145"/>
  <c r="BK129"/>
  <c r="J163"/>
  <c r="BK149"/>
  <c r="BK173"/>
  <c r="BK178"/>
  <c r="BK151"/>
  <c r="BK161"/>
  <c r="J152"/>
  <c r="BK172"/>
  <c r="J136"/>
  <c r="BK158"/>
  <c r="J133"/>
  <c i="28" r="J136"/>
  <c r="BK131"/>
  <c i="29" r="J140"/>
  <c r="BK131"/>
  <c r="J130"/>
  <c r="BK158"/>
  <c r="BK146"/>
  <c r="J132"/>
  <c r="J136"/>
  <c r="BK153"/>
  <c i="30" r="BK137"/>
  <c r="BK144"/>
  <c r="BK145"/>
  <c r="J138"/>
  <c r="BK129"/>
  <c i="31" r="J125"/>
  <c i="32" r="J153"/>
  <c r="J131"/>
  <c r="J157"/>
  <c r="BK131"/>
  <c r="BK143"/>
  <c r="J163"/>
  <c r="J156"/>
  <c r="J158"/>
  <c r="BK163"/>
  <c r="J129"/>
  <c i="33" r="J139"/>
  <c r="J128"/>
  <c r="J130"/>
  <c i="34" r="J159"/>
  <c r="BK162"/>
  <c r="J145"/>
  <c r="J146"/>
  <c r="BK131"/>
  <c r="BK154"/>
  <c r="J160"/>
  <c r="BK143"/>
  <c r="BK150"/>
  <c i="35" r="BK140"/>
  <c r="BK138"/>
  <c r="J128"/>
  <c r="BK137"/>
  <c i="36" r="J164"/>
  <c r="BK168"/>
  <c r="BK162"/>
  <c r="BK138"/>
  <c r="BK175"/>
  <c r="BK137"/>
  <c r="J161"/>
  <c r="BK140"/>
  <c r="BK128"/>
  <c i="37" r="J142"/>
  <c r="J140"/>
  <c i="2" r="BK731"/>
  <c r="J707"/>
  <c r="BK694"/>
  <c r="BK681"/>
  <c r="BK638"/>
  <c r="BK581"/>
  <c r="J518"/>
  <c r="J435"/>
  <c r="J394"/>
  <c r="BK334"/>
  <c r="J241"/>
  <c r="BK185"/>
  <c r="BK757"/>
  <c r="BK688"/>
  <c r="BK611"/>
  <c r="BK575"/>
  <c r="J542"/>
  <c r="J485"/>
  <c r="J413"/>
  <c r="BK354"/>
  <c r="BK303"/>
  <c r="BK224"/>
  <c r="J151"/>
  <c r="BK719"/>
  <c r="BK677"/>
  <c r="BK532"/>
  <c r="BK450"/>
  <c r="BK378"/>
  <c r="BK326"/>
  <c r="BK197"/>
  <c r="J149"/>
  <c r="J708"/>
  <c r="J649"/>
  <c r="BK615"/>
  <c r="BK561"/>
  <c r="J433"/>
  <c r="J378"/>
  <c r="J272"/>
  <c r="J220"/>
  <c r="BK159"/>
  <c r="J717"/>
  <c r="J673"/>
  <c r="J578"/>
  <c r="BK518"/>
  <c r="BK468"/>
  <c r="J439"/>
  <c r="BK370"/>
  <c r="BK291"/>
  <c r="BK157"/>
  <c r="J728"/>
  <c r="J699"/>
  <c r="BK661"/>
  <c r="BK587"/>
  <c r="J514"/>
  <c r="J462"/>
  <c r="J387"/>
  <c r="J315"/>
  <c r="J250"/>
  <c r="BK166"/>
  <c r="BK745"/>
  <c r="J663"/>
  <c r="BK603"/>
  <c r="J575"/>
  <c r="BK534"/>
  <c r="J479"/>
  <c r="J441"/>
  <c r="BK403"/>
  <c r="J357"/>
  <c r="J324"/>
  <c r="J252"/>
  <c r="BK180"/>
  <c r="BK787"/>
  <c r="J784"/>
  <c r="BK773"/>
  <c r="BK734"/>
  <c r="BK702"/>
  <c r="BK510"/>
  <c r="J421"/>
  <c r="J346"/>
  <c r="J222"/>
  <c r="J147"/>
  <c i="3" r="J654"/>
  <c r="BK619"/>
  <c r="BK592"/>
  <c r="BK561"/>
  <c r="J505"/>
  <c r="J467"/>
  <c r="BK429"/>
  <c r="BK395"/>
  <c r="BK321"/>
  <c r="J244"/>
  <c r="J207"/>
  <c r="J313"/>
  <c r="J238"/>
  <c r="BK156"/>
  <c r="BK671"/>
  <c r="J631"/>
  <c r="BK546"/>
  <c r="BK469"/>
  <c r="BK437"/>
  <c r="BK381"/>
  <c r="BK285"/>
  <c r="BK228"/>
  <c r="BK150"/>
  <c r="J649"/>
  <c r="BK575"/>
  <c r="BK486"/>
  <c r="J421"/>
  <c r="BK365"/>
  <c r="J308"/>
  <c r="BK210"/>
  <c r="J688"/>
  <c r="J640"/>
  <c r="J573"/>
  <c r="BK489"/>
  <c r="BK367"/>
  <c r="BK310"/>
  <c r="BK261"/>
  <c r="J219"/>
  <c r="J674"/>
  <c r="J623"/>
  <c r="J601"/>
  <c r="J532"/>
  <c r="J469"/>
  <c r="J422"/>
  <c r="J323"/>
  <c r="J289"/>
  <c r="J213"/>
  <c r="J183"/>
  <c r="J695"/>
  <c r="J548"/>
  <c r="BK499"/>
  <c r="J439"/>
  <c r="J387"/>
  <c r="J333"/>
  <c r="J267"/>
  <c r="BK215"/>
  <c r="BK704"/>
  <c r="BK649"/>
  <c r="J611"/>
  <c r="J546"/>
  <c r="BK505"/>
  <c r="BK421"/>
  <c r="BK338"/>
  <c r="J254"/>
  <c r="BK207"/>
  <c i="4" r="J608"/>
  <c r="BK551"/>
  <c r="BK493"/>
  <c r="J381"/>
  <c r="J298"/>
  <c r="J257"/>
  <c r="BK207"/>
  <c r="BK573"/>
  <c r="BK540"/>
  <c r="BK179"/>
  <c r="J548"/>
  <c r="J523"/>
  <c r="BK469"/>
  <c r="BK418"/>
  <c r="BK340"/>
  <c r="BK303"/>
  <c r="BK253"/>
  <c r="J145"/>
  <c r="BK548"/>
  <c r="BK523"/>
  <c r="J469"/>
  <c r="BK434"/>
  <c r="BK424"/>
  <c r="J389"/>
  <c r="BK355"/>
  <c r="J305"/>
  <c r="BK255"/>
  <c r="BK165"/>
  <c r="J577"/>
  <c r="BK506"/>
  <c r="J193"/>
  <c r="BK587"/>
  <c r="BK555"/>
  <c r="BK522"/>
  <c r="BK480"/>
  <c r="BK420"/>
  <c r="BK395"/>
  <c r="BK342"/>
  <c r="J328"/>
  <c r="J303"/>
  <c r="J273"/>
  <c r="J216"/>
  <c r="BK172"/>
  <c r="J568"/>
  <c r="BK520"/>
  <c r="J479"/>
  <c r="J434"/>
  <c r="J408"/>
  <c r="BK352"/>
  <c r="J319"/>
  <c r="BK293"/>
  <c r="J253"/>
  <c r="J205"/>
  <c r="BK175"/>
  <c r="J518"/>
  <c r="J168"/>
  <c i="5" r="J661"/>
  <c r="J570"/>
  <c r="BK481"/>
  <c r="J438"/>
  <c r="J412"/>
  <c r="J324"/>
  <c r="J296"/>
  <c r="J227"/>
  <c r="BK172"/>
  <c r="BK671"/>
  <c r="J629"/>
  <c r="BK555"/>
  <c r="BK634"/>
  <c r="J596"/>
  <c r="BK557"/>
  <c r="J491"/>
  <c r="BK441"/>
  <c r="J394"/>
  <c r="BK324"/>
  <c r="J263"/>
  <c r="BK659"/>
  <c r="J541"/>
  <c r="BK510"/>
  <c r="J477"/>
  <c r="BK414"/>
  <c r="J315"/>
  <c r="J252"/>
  <c r="BK184"/>
  <c r="J649"/>
  <c r="BK588"/>
  <c r="J521"/>
  <c r="BK474"/>
  <c r="BK374"/>
  <c r="BK309"/>
  <c r="J214"/>
  <c r="J152"/>
  <c r="J639"/>
  <c r="J590"/>
  <c r="BK537"/>
  <c r="J510"/>
  <c r="BK398"/>
  <c r="J313"/>
  <c r="BK279"/>
  <c r="J218"/>
  <c r="BK180"/>
  <c r="BK640"/>
  <c r="BK604"/>
  <c r="BK559"/>
  <c r="J468"/>
  <c r="BK386"/>
  <c r="BK283"/>
  <c r="BK684"/>
  <c r="J607"/>
  <c r="J508"/>
  <c r="BK440"/>
  <c r="BK412"/>
  <c r="BK366"/>
  <c r="BK315"/>
  <c r="BK240"/>
  <c i="6" r="BK591"/>
  <c r="BK545"/>
  <c r="BK511"/>
  <c r="J489"/>
  <c r="BK398"/>
  <c r="BK375"/>
  <c r="BK323"/>
  <c r="BK279"/>
  <c r="J173"/>
  <c r="BK552"/>
  <c r="BK525"/>
  <c r="BK470"/>
  <c r="BK361"/>
  <c r="BK301"/>
  <c r="J196"/>
  <c r="J543"/>
  <c r="J487"/>
  <c r="J410"/>
  <c r="J371"/>
  <c r="J303"/>
  <c r="BK200"/>
  <c r="J147"/>
  <c r="J551"/>
  <c r="BK468"/>
  <c r="J424"/>
  <c r="J375"/>
  <c r="J314"/>
  <c r="J276"/>
  <c r="J143"/>
  <c r="BK536"/>
  <c r="BK496"/>
  <c r="BK459"/>
  <c r="BK359"/>
  <c r="BK303"/>
  <c r="BK264"/>
  <c r="BK198"/>
  <c r="J585"/>
  <c r="J511"/>
  <c r="J365"/>
  <c r="BK332"/>
  <c r="BK297"/>
  <c r="J229"/>
  <c r="J171"/>
  <c r="BK537"/>
  <c r="BK495"/>
  <c r="BK424"/>
  <c r="BK389"/>
  <c r="J321"/>
  <c r="BK285"/>
  <c r="BK177"/>
  <c r="J596"/>
  <c r="BK418"/>
  <c r="J262"/>
  <c r="J208"/>
  <c i="7" r="BK561"/>
  <c r="J494"/>
  <c r="J418"/>
  <c r="J349"/>
  <c r="J281"/>
  <c r="BK209"/>
  <c r="J157"/>
  <c r="J530"/>
  <c r="BK486"/>
  <c r="BK418"/>
  <c r="BK316"/>
  <c r="J167"/>
  <c r="J527"/>
  <c r="BK484"/>
  <c r="J433"/>
  <c r="BK360"/>
  <c r="BK312"/>
  <c r="BK267"/>
  <c r="BK183"/>
  <c r="J529"/>
  <c r="BK478"/>
  <c r="BK421"/>
  <c r="BK356"/>
  <c r="J299"/>
  <c r="J215"/>
  <c r="J551"/>
  <c r="J518"/>
  <c r="J483"/>
  <c r="BK435"/>
  <c r="BK372"/>
  <c r="BK341"/>
  <c r="J307"/>
  <c r="BK273"/>
  <c r="J183"/>
  <c r="BK551"/>
  <c r="J502"/>
  <c r="J431"/>
  <c r="J368"/>
  <c r="BK323"/>
  <c r="J273"/>
  <c r="J207"/>
  <c r="J152"/>
  <c r="J547"/>
  <c r="BK504"/>
  <c r="BK433"/>
  <c r="BK406"/>
  <c r="BK339"/>
  <c r="J283"/>
  <c r="J258"/>
  <c r="J203"/>
  <c r="BK577"/>
  <c r="J557"/>
  <c r="BK515"/>
  <c r="J453"/>
  <c r="BK378"/>
  <c r="BK318"/>
  <c r="BK254"/>
  <c i="8" r="BK536"/>
  <c r="BK507"/>
  <c r="J447"/>
  <c r="J371"/>
  <c r="BK298"/>
  <c r="BK260"/>
  <c r="BK194"/>
  <c r="J147"/>
  <c r="J510"/>
  <c r="BK471"/>
  <c r="J441"/>
  <c r="BK361"/>
  <c r="J310"/>
  <c r="J262"/>
  <c r="BK188"/>
  <c r="J145"/>
  <c r="BK538"/>
  <c r="J509"/>
  <c r="J453"/>
  <c r="BK395"/>
  <c r="BK341"/>
  <c r="BK302"/>
  <c r="BK258"/>
  <c r="BK167"/>
  <c r="BK488"/>
  <c r="J388"/>
  <c r="J329"/>
  <c r="J260"/>
  <c r="BK540"/>
  <c r="J508"/>
  <c r="BK475"/>
  <c r="J361"/>
  <c r="J312"/>
  <c r="J197"/>
  <c r="J505"/>
  <c r="J456"/>
  <c r="BK385"/>
  <c r="J335"/>
  <c r="J234"/>
  <c r="J488"/>
  <c r="BK451"/>
  <c r="J333"/>
  <c r="J284"/>
  <c r="J186"/>
  <c r="BK492"/>
  <c r="BK422"/>
  <c r="J363"/>
  <c r="J297"/>
  <c r="J175"/>
  <c i="9" r="J513"/>
  <c r="BK499"/>
  <c r="BK447"/>
  <c r="BK362"/>
  <c r="J324"/>
  <c r="J279"/>
  <c r="BK246"/>
  <c r="BK188"/>
  <c r="BK513"/>
  <c r="J485"/>
  <c r="J462"/>
  <c r="J330"/>
  <c r="BK279"/>
  <c r="BK172"/>
  <c r="BK445"/>
  <c r="BK392"/>
  <c r="BK358"/>
  <c r="BK276"/>
  <c r="J216"/>
  <c r="J143"/>
  <c r="BK477"/>
  <c r="J437"/>
  <c r="BK409"/>
  <c r="J374"/>
  <c r="BK306"/>
  <c r="BK282"/>
  <c r="BK190"/>
  <c r="BK525"/>
  <c r="J456"/>
  <c r="J433"/>
  <c r="J405"/>
  <c r="J362"/>
  <c r="J246"/>
  <c r="J147"/>
  <c r="BK509"/>
  <c r="J460"/>
  <c r="BK405"/>
  <c r="J384"/>
  <c r="BK318"/>
  <c r="J269"/>
  <c r="BK157"/>
  <c r="BK481"/>
  <c r="J367"/>
  <c r="J312"/>
  <c r="BK271"/>
  <c r="J197"/>
  <c r="J164"/>
  <c r="J490"/>
  <c r="BK403"/>
  <c r="BK326"/>
  <c r="BK259"/>
  <c r="J199"/>
  <c i="10" r="J561"/>
  <c r="J534"/>
  <c r="BK311"/>
  <c r="J189"/>
  <c r="J563"/>
  <c r="J516"/>
  <c r="BK445"/>
  <c r="J399"/>
  <c r="J345"/>
  <c r="J300"/>
  <c r="BK264"/>
  <c r="J202"/>
  <c r="BK175"/>
  <c r="BK579"/>
  <c r="J521"/>
  <c r="BK478"/>
  <c r="J435"/>
  <c r="J302"/>
  <c r="BK242"/>
  <c r="J165"/>
  <c r="J580"/>
  <c r="BK542"/>
  <c r="BK506"/>
  <c r="J467"/>
  <c r="BK407"/>
  <c r="J347"/>
  <c r="BK238"/>
  <c r="J147"/>
  <c r="BK557"/>
  <c r="BK319"/>
  <c r="BK286"/>
  <c r="J222"/>
  <c r="BK167"/>
  <c r="BK537"/>
  <c r="J481"/>
  <c r="J461"/>
  <c r="J387"/>
  <c r="BK331"/>
  <c r="BK294"/>
  <c r="J262"/>
  <c r="BK222"/>
  <c r="J145"/>
  <c r="BK563"/>
  <c r="J543"/>
  <c r="J495"/>
  <c r="J460"/>
  <c r="BK411"/>
  <c r="J329"/>
  <c r="BK258"/>
  <c r="J187"/>
  <c r="J615"/>
  <c r="J574"/>
  <c r="BK498"/>
  <c r="J473"/>
  <c r="J431"/>
  <c r="BK391"/>
  <c r="BK327"/>
  <c r="J274"/>
  <c r="J182"/>
  <c i="11" r="BK477"/>
  <c r="J446"/>
  <c r="BK411"/>
  <c r="J284"/>
  <c r="BK253"/>
  <c r="BK499"/>
  <c r="BK422"/>
  <c r="J145"/>
  <c r="BK454"/>
  <c r="BK388"/>
  <c r="BK343"/>
  <c r="BK255"/>
  <c r="J182"/>
  <c r="BK160"/>
  <c r="BK483"/>
  <c r="J422"/>
  <c r="BK333"/>
  <c r="J305"/>
  <c r="BK284"/>
  <c r="BK224"/>
  <c r="BK163"/>
  <c r="J475"/>
  <c r="BK404"/>
  <c r="J347"/>
  <c r="J160"/>
  <c i="12" r="J168"/>
  <c r="BK150"/>
  <c r="BK177"/>
  <c r="BK141"/>
  <c r="J133"/>
  <c r="BK144"/>
  <c r="BK167"/>
  <c r="J151"/>
  <c r="BK139"/>
  <c r="BK125"/>
  <c r="BK143"/>
  <c i="13" r="BK233"/>
  <c r="J203"/>
  <c r="J283"/>
  <c r="BK274"/>
  <c r="J233"/>
  <c r="J200"/>
  <c r="BK177"/>
  <c r="J272"/>
  <c r="BK255"/>
  <c r="BK228"/>
  <c r="J195"/>
  <c r="J160"/>
  <c r="BK147"/>
  <c r="BK244"/>
  <c r="BK203"/>
  <c r="J152"/>
  <c r="BK277"/>
  <c r="BK236"/>
  <c r="J175"/>
  <c r="BK158"/>
  <c r="J273"/>
  <c r="J251"/>
  <c r="BK225"/>
  <c r="J134"/>
  <c r="J215"/>
  <c r="BK163"/>
  <c r="J262"/>
  <c r="BK243"/>
  <c r="BK210"/>
  <c r="BK179"/>
  <c i="14" r="J195"/>
  <c r="BK171"/>
  <c r="BK156"/>
  <c r="BK197"/>
  <c r="BK166"/>
  <c r="BK143"/>
  <c r="BK162"/>
  <c r="J178"/>
  <c r="J147"/>
  <c r="J179"/>
  <c r="BK147"/>
  <c r="BK173"/>
  <c r="BK178"/>
  <c r="BK152"/>
  <c r="J137"/>
  <c i="15" r="J224"/>
  <c r="J167"/>
  <c r="BK170"/>
  <c r="J153"/>
  <c r="BK217"/>
  <c r="BK171"/>
  <c r="BK146"/>
  <c r="J207"/>
  <c r="BK175"/>
  <c r="J157"/>
  <c r="BK203"/>
  <c r="BK182"/>
  <c r="BK136"/>
  <c r="J195"/>
  <c r="J174"/>
  <c r="J140"/>
  <c r="BK225"/>
  <c r="J191"/>
  <c r="J178"/>
  <c r="BK137"/>
  <c i="16" r="BK125"/>
  <c i="17" r="J165"/>
  <c r="J170"/>
  <c r="BK173"/>
  <c r="J133"/>
  <c r="BK159"/>
  <c r="BK137"/>
  <c r="BK148"/>
  <c r="BK166"/>
  <c r="J140"/>
  <c r="BK158"/>
  <c r="J135"/>
  <c i="18" r="J136"/>
  <c r="BK129"/>
  <c i="19" r="J147"/>
  <c r="J143"/>
  <c r="J168"/>
  <c r="BK142"/>
  <c r="BK154"/>
  <c r="BK139"/>
  <c r="BK145"/>
  <c r="BK163"/>
  <c r="J157"/>
  <c r="J128"/>
  <c r="BK140"/>
  <c i="20" r="J131"/>
  <c r="BK127"/>
  <c r="BK138"/>
  <c r="BK128"/>
  <c i="21" r="J126"/>
  <c i="22" r="J136"/>
  <c r="J156"/>
  <c r="J166"/>
  <c r="J129"/>
  <c r="BK163"/>
  <c r="J160"/>
  <c r="BK131"/>
  <c r="BK145"/>
  <c r="BK154"/>
  <c i="23" r="J130"/>
  <c r="J132"/>
  <c r="BK139"/>
  <c r="BK128"/>
  <c i="24" r="J132"/>
  <c r="BK134"/>
  <c r="J148"/>
  <c r="J156"/>
  <c r="BK145"/>
  <c r="BK136"/>
  <c r="BK133"/>
  <c r="J155"/>
  <c i="25" r="J135"/>
  <c r="BK140"/>
  <c r="J142"/>
  <c r="BK136"/>
  <c r="J144"/>
  <c i="27" r="BK170"/>
  <c r="J130"/>
  <c r="J166"/>
  <c r="J153"/>
  <c r="BK165"/>
  <c r="BK169"/>
  <c r="BK146"/>
  <c r="J151"/>
  <c r="J132"/>
  <c r="J162"/>
  <c r="J141"/>
  <c r="J164"/>
  <c r="BK142"/>
  <c i="28" r="BK129"/>
  <c r="BK133"/>
  <c r="J133"/>
  <c i="29" r="J159"/>
  <c r="J160"/>
  <c r="BK142"/>
  <c r="J155"/>
  <c r="J149"/>
  <c r="BK145"/>
  <c r="BK152"/>
  <c r="BK134"/>
  <c i="30" r="J137"/>
  <c r="J133"/>
  <c r="J132"/>
  <c r="BK136"/>
  <c r="BK133"/>
  <c i="31" r="BK126"/>
  <c i="32" r="J142"/>
  <c r="BK162"/>
  <c r="J152"/>
  <c r="J132"/>
  <c r="BK158"/>
  <c r="J151"/>
  <c r="J136"/>
  <c r="J148"/>
  <c r="J146"/>
  <c r="BK145"/>
  <c i="33" r="J138"/>
  <c r="J136"/>
  <c r="BK128"/>
  <c i="34" r="BK153"/>
  <c r="BK132"/>
  <c r="J138"/>
  <c r="BK148"/>
  <c r="J162"/>
  <c r="J164"/>
  <c r="BK144"/>
  <c r="J154"/>
  <c i="35" r="J131"/>
  <c r="J127"/>
  <c r="J133"/>
  <c r="BK143"/>
  <c r="J135"/>
  <c r="J132"/>
  <c i="36" r="J146"/>
  <c r="J140"/>
  <c r="BK161"/>
  <c r="J130"/>
  <c r="J158"/>
  <c r="J134"/>
  <c r="J127"/>
  <c r="BK149"/>
  <c i="37" r="BK142"/>
  <c r="BK137"/>
  <c r="J136"/>
  <c i="2" r="J734"/>
  <c r="J710"/>
  <c r="J692"/>
  <c r="J645"/>
  <c r="BK605"/>
  <c r="J532"/>
  <c r="J452"/>
  <c r="BK382"/>
  <c r="J340"/>
  <c r="J243"/>
  <c r="BK173"/>
  <c r="BK740"/>
  <c r="J680"/>
  <c r="J609"/>
  <c r="J513"/>
  <c r="J468"/>
  <c r="BK421"/>
  <c r="J356"/>
  <c r="J291"/>
  <c r="J254"/>
  <c r="BK727"/>
  <c r="J703"/>
  <c r="J668"/>
  <c r="J520"/>
  <c r="J477"/>
  <c r="BK413"/>
  <c r="BK348"/>
  <c r="BK254"/>
  <c r="J159"/>
  <c r="BK736"/>
  <c r="BK682"/>
  <c r="BK642"/>
  <c r="BK578"/>
  <c r="BK488"/>
  <c r="BK396"/>
  <c r="J297"/>
  <c r="BK243"/>
  <c r="BK216"/>
  <c r="J750"/>
  <c r="BK704"/>
  <c r="J615"/>
  <c r="J557"/>
  <c r="J522"/>
  <c r="BK493"/>
  <c r="J408"/>
  <c r="J278"/>
  <c r="BK176"/>
  <c r="BK749"/>
  <c r="BK690"/>
  <c r="BK647"/>
  <c r="J589"/>
  <c r="J474"/>
  <c r="BK425"/>
  <c r="BK311"/>
  <c r="J248"/>
  <c r="BK763"/>
  <c r="BK708"/>
  <c r="BK649"/>
  <c r="J559"/>
  <c r="J524"/>
  <c r="J488"/>
  <c r="BK452"/>
  <c r="J396"/>
  <c r="BK344"/>
  <c r="J305"/>
  <c r="BK164"/>
  <c r="J788"/>
  <c r="BK782"/>
  <c r="J777"/>
  <c r="BK739"/>
  <c r="BK595"/>
  <c r="BK555"/>
  <c r="J475"/>
  <c r="BK406"/>
  <c r="J301"/>
  <c r="BK195"/>
  <c i="3" r="J692"/>
  <c r="BK638"/>
  <c r="BK605"/>
  <c r="BK563"/>
  <c r="J501"/>
  <c r="J447"/>
  <c r="J397"/>
  <c r="J354"/>
  <c r="J281"/>
  <c r="BK230"/>
  <c r="J193"/>
  <c r="J321"/>
  <c r="BK203"/>
  <c r="BK143"/>
  <c r="BK658"/>
  <c r="J605"/>
  <c r="J478"/>
  <c r="BK413"/>
  <c r="BK344"/>
  <c r="BK267"/>
  <c r="BK695"/>
  <c r="J656"/>
  <c r="BK624"/>
  <c r="BK525"/>
  <c r="J449"/>
  <c r="J377"/>
  <c r="BK337"/>
  <c r="J297"/>
  <c r="J158"/>
  <c r="J652"/>
  <c r="BK579"/>
  <c r="BK501"/>
  <c r="J364"/>
  <c r="J287"/>
  <c r="BK180"/>
  <c r="BK692"/>
  <c r="BK620"/>
  <c r="BK541"/>
  <c r="J497"/>
  <c r="BK350"/>
  <c r="J303"/>
  <c r="BK254"/>
  <c r="J171"/>
  <c r="BK681"/>
  <c r="J559"/>
  <c r="BK530"/>
  <c r="J462"/>
  <c r="BK422"/>
  <c r="BK364"/>
  <c r="BK327"/>
  <c r="J263"/>
  <c r="BK181"/>
  <c r="J659"/>
  <c r="BK587"/>
  <c r="BK539"/>
  <c r="BK514"/>
  <c r="J429"/>
  <c r="BK373"/>
  <c r="BK307"/>
  <c r="BK195"/>
  <c i="4" r="BK603"/>
  <c r="BK571"/>
  <c r="BK502"/>
  <c r="J363"/>
  <c r="BK277"/>
  <c r="J185"/>
  <c r="BK547"/>
  <c r="BK477"/>
  <c r="J581"/>
  <c r="J536"/>
  <c r="J477"/>
  <c r="J451"/>
  <c r="J407"/>
  <c r="J367"/>
  <c r="BK338"/>
  <c r="BK311"/>
  <c r="J261"/>
  <c r="BK173"/>
  <c r="J571"/>
  <c r="J531"/>
  <c r="J480"/>
  <c r="J462"/>
  <c r="BK422"/>
  <c r="BK391"/>
  <c r="BK350"/>
  <c r="BK334"/>
  <c r="BK269"/>
  <c r="J187"/>
  <c r="J585"/>
  <c r="BK536"/>
  <c r="J482"/>
  <c r="BK147"/>
  <c r="BK558"/>
  <c r="BK530"/>
  <c r="BK484"/>
  <c r="J412"/>
  <c r="J403"/>
  <c r="BK367"/>
  <c r="J329"/>
  <c r="J294"/>
  <c r="J247"/>
  <c r="J189"/>
  <c r="J155"/>
  <c r="BK585"/>
  <c r="BK525"/>
  <c r="J491"/>
  <c r="J455"/>
  <c r="BK428"/>
  <c r="J379"/>
  <c r="BK353"/>
  <c r="J307"/>
  <c r="BK275"/>
  <c r="BK247"/>
  <c r="J200"/>
  <c r="J603"/>
  <c r="BK490"/>
  <c r="BK195"/>
  <c i="5" r="BK683"/>
  <c r="J599"/>
  <c r="BK504"/>
  <c r="BK424"/>
  <c r="BK404"/>
  <c r="BK294"/>
  <c r="J204"/>
  <c r="J681"/>
  <c r="J636"/>
  <c r="BK601"/>
  <c r="BK553"/>
  <c r="J594"/>
  <c r="BK551"/>
  <c r="BK464"/>
  <c r="BK426"/>
  <c r="BK338"/>
  <c r="J259"/>
  <c r="J184"/>
  <c r="J148"/>
  <c r="J613"/>
  <c r="J538"/>
  <c r="BK515"/>
  <c r="BK484"/>
  <c r="BK380"/>
  <c r="J303"/>
  <c r="J206"/>
  <c r="J156"/>
  <c r="BK620"/>
  <c r="J525"/>
  <c r="J487"/>
  <c r="J392"/>
  <c r="J322"/>
  <c r="BK227"/>
  <c r="J657"/>
  <c r="J620"/>
  <c r="BK603"/>
  <c r="BK540"/>
  <c r="BK468"/>
  <c r="BK402"/>
  <c r="BK335"/>
  <c r="BK232"/>
  <c r="BK202"/>
  <c r="J651"/>
  <c r="BK622"/>
  <c r="BK599"/>
  <c r="J549"/>
  <c r="J517"/>
  <c r="BK461"/>
  <c r="J420"/>
  <c r="J346"/>
  <c r="BK225"/>
  <c r="J682"/>
  <c r="BK608"/>
  <c r="J545"/>
  <c r="J493"/>
  <c r="J443"/>
  <c r="BK416"/>
  <c r="J396"/>
  <c r="J307"/>
  <c r="BK212"/>
  <c r="BK170"/>
  <c i="6" r="BK549"/>
  <c r="BK520"/>
  <c r="J494"/>
  <c r="J404"/>
  <c r="J369"/>
  <c r="BK317"/>
  <c r="J218"/>
  <c r="BK149"/>
  <c r="BK544"/>
  <c r="BK507"/>
  <c r="BK402"/>
  <c r="J325"/>
  <c r="BK257"/>
  <c r="BK220"/>
  <c r="BK153"/>
  <c r="J535"/>
  <c r="J500"/>
  <c r="BK434"/>
  <c r="BK377"/>
  <c r="BK319"/>
  <c r="BK206"/>
  <c r="BK577"/>
  <c r="J525"/>
  <c r="J422"/>
  <c r="J336"/>
  <c r="BK307"/>
  <c r="BK270"/>
  <c r="J168"/>
  <c r="BK543"/>
  <c r="J526"/>
  <c r="BK483"/>
  <c r="BK428"/>
  <c r="BK338"/>
  <c r="BK276"/>
  <c r="J225"/>
  <c r="J166"/>
  <c r="J532"/>
  <c r="J474"/>
  <c r="BK340"/>
  <c r="J307"/>
  <c r="BK190"/>
  <c r="BK563"/>
  <c r="J533"/>
  <c r="BK474"/>
  <c r="BK404"/>
  <c r="BK326"/>
  <c r="BK274"/>
  <c r="J220"/>
  <c r="BK602"/>
  <c r="BK561"/>
  <c r="J406"/>
  <c r="J260"/>
  <c r="BK159"/>
  <c i="7" r="BK538"/>
  <c r="BK419"/>
  <c r="BK374"/>
  <c r="BK319"/>
  <c r="BK221"/>
  <c r="BK567"/>
  <c r="BK518"/>
  <c r="BK481"/>
  <c r="BK382"/>
  <c r="BK343"/>
  <c r="J230"/>
  <c r="BK173"/>
  <c r="BK525"/>
  <c r="J444"/>
  <c r="J416"/>
  <c r="J362"/>
  <c r="J277"/>
  <c r="J191"/>
  <c r="J520"/>
  <c r="BK449"/>
  <c r="BK412"/>
  <c r="BK245"/>
  <c r="BK159"/>
  <c r="J522"/>
  <c r="J481"/>
  <c r="BK457"/>
  <c r="J406"/>
  <c r="J325"/>
  <c r="J303"/>
  <c r="BK227"/>
  <c r="J159"/>
  <c r="BK532"/>
  <c r="BK443"/>
  <c r="J382"/>
  <c r="J331"/>
  <c r="BK290"/>
  <c r="BK251"/>
  <c r="BK180"/>
  <c r="J144"/>
  <c r="BK545"/>
  <c r="J445"/>
  <c r="BK408"/>
  <c r="BK349"/>
  <c r="BK315"/>
  <c r="J267"/>
  <c r="J218"/>
  <c r="J574"/>
  <c r="J554"/>
  <c r="BK521"/>
  <c r="BK472"/>
  <c r="J425"/>
  <c r="BK325"/>
  <c r="J271"/>
  <c r="BK203"/>
  <c i="8" r="J534"/>
  <c r="J506"/>
  <c r="J445"/>
  <c r="J320"/>
  <c r="BK276"/>
  <c r="J213"/>
  <c r="J158"/>
  <c r="BK532"/>
  <c r="BK505"/>
  <c r="BK489"/>
  <c r="BK427"/>
  <c r="BK398"/>
  <c r="BK325"/>
  <c r="J276"/>
  <c r="BK241"/>
  <c r="BK182"/>
  <c r="BK534"/>
  <c r="BK499"/>
  <c r="J427"/>
  <c r="BK355"/>
  <c r="J304"/>
  <c r="BK197"/>
  <c r="BK486"/>
  <c r="J394"/>
  <c r="BK363"/>
  <c r="J278"/>
  <c r="BK143"/>
  <c r="J513"/>
  <c r="J462"/>
  <c r="BK406"/>
  <c r="BK353"/>
  <c r="J237"/>
  <c r="BK158"/>
  <c r="BK447"/>
  <c r="J375"/>
  <c r="BK278"/>
  <c r="J228"/>
  <c r="BK481"/>
  <c r="BK441"/>
  <c r="BK295"/>
  <c r="J225"/>
  <c r="J182"/>
  <c r="J475"/>
  <c r="J406"/>
  <c r="BK318"/>
  <c r="BK291"/>
  <c r="J231"/>
  <c i="9" r="BK534"/>
  <c r="BK504"/>
  <c r="J497"/>
  <c r="BK428"/>
  <c r="BK346"/>
  <c r="BK308"/>
  <c r="J273"/>
  <c r="J244"/>
  <c r="J192"/>
  <c r="BK500"/>
  <c r="BK471"/>
  <c r="BK386"/>
  <c r="BK289"/>
  <c r="J185"/>
  <c r="J523"/>
  <c r="BK464"/>
  <c r="J430"/>
  <c r="J369"/>
  <c r="BK294"/>
  <c r="BK261"/>
  <c r="BK197"/>
  <c r="BK542"/>
  <c r="BK488"/>
  <c r="J454"/>
  <c r="J343"/>
  <c r="J250"/>
  <c r="BK160"/>
  <c r="J495"/>
  <c r="J440"/>
  <c r="J409"/>
  <c r="J365"/>
  <c r="BK248"/>
  <c r="BK164"/>
  <c r="BK487"/>
  <c r="BK415"/>
  <c r="BK364"/>
  <c r="J287"/>
  <c r="J180"/>
  <c r="BK493"/>
  <c r="BK398"/>
  <c r="J310"/>
  <c r="J267"/>
  <c r="J172"/>
  <c r="BK143"/>
  <c r="J445"/>
  <c r="BK343"/>
  <c r="BK298"/>
  <c r="J252"/>
  <c r="J153"/>
  <c i="10" r="J544"/>
  <c r="J445"/>
  <c r="J296"/>
  <c r="J231"/>
  <c r="BK565"/>
  <c r="BK496"/>
  <c r="BK447"/>
  <c r="BK420"/>
  <c r="J366"/>
  <c r="J337"/>
  <c r="J292"/>
  <c r="BK246"/>
  <c r="BK187"/>
  <c r="BK582"/>
  <c r="J527"/>
  <c r="BK491"/>
  <c r="BK413"/>
  <c r="BK377"/>
  <c r="J333"/>
  <c r="BK248"/>
  <c r="J200"/>
  <c r="BK145"/>
  <c r="J536"/>
  <c r="BK500"/>
  <c r="BK418"/>
  <c r="BK355"/>
  <c r="J310"/>
  <c r="J229"/>
  <c r="J169"/>
  <c r="J531"/>
  <c r="J306"/>
  <c r="J248"/>
  <c r="BK177"/>
  <c r="BK143"/>
  <c r="J556"/>
  <c r="BK516"/>
  <c r="BK485"/>
  <c r="J456"/>
  <c r="J407"/>
  <c r="BK339"/>
  <c r="J298"/>
  <c r="BK250"/>
  <c r="J175"/>
  <c r="J588"/>
  <c r="J566"/>
  <c r="J547"/>
  <c r="BK531"/>
  <c r="J469"/>
  <c r="BK395"/>
  <c r="BK350"/>
  <c r="J286"/>
  <c r="J196"/>
  <c r="BK618"/>
  <c r="J613"/>
  <c r="J545"/>
  <c r="J476"/>
  <c r="BK458"/>
  <c r="J401"/>
  <c r="BK298"/>
  <c r="BK229"/>
  <c r="BK152"/>
  <c i="11" r="BK468"/>
  <c r="J431"/>
  <c r="BK400"/>
  <c r="BK275"/>
  <c r="BK227"/>
  <c r="BK505"/>
  <c r="BK461"/>
  <c r="BK465"/>
  <c r="BK360"/>
  <c r="J297"/>
  <c r="J209"/>
  <c r="J180"/>
  <c r="BK490"/>
  <c r="J413"/>
  <c r="J316"/>
  <c r="J289"/>
  <c r="J255"/>
  <c r="BK174"/>
  <c r="BK487"/>
  <c r="BK397"/>
  <c r="J312"/>
  <c r="J147"/>
  <c i="12" r="BK159"/>
  <c r="J128"/>
  <c r="BK153"/>
  <c r="J130"/>
  <c r="BK133"/>
  <c r="J159"/>
  <c r="BK135"/>
  <c r="J156"/>
  <c r="BK171"/>
  <c r="J179"/>
  <c r="BK142"/>
  <c i="13" r="J205"/>
  <c r="J155"/>
  <c r="J277"/>
  <c r="J250"/>
  <c r="BK205"/>
  <c r="J182"/>
  <c r="BK278"/>
  <c r="J237"/>
  <c r="J176"/>
  <c r="J156"/>
  <c r="BK132"/>
  <c r="J255"/>
  <c r="BK208"/>
  <c r="BK160"/>
  <c r="BK259"/>
  <c r="J224"/>
  <c r="BK198"/>
  <c r="J179"/>
  <c r="BK164"/>
  <c r="J132"/>
  <c r="BK253"/>
  <c r="BK200"/>
  <c r="BK266"/>
  <c r="J220"/>
  <c r="BK209"/>
  <c r="J145"/>
  <c r="BK241"/>
  <c r="J211"/>
  <c r="BK165"/>
  <c r="BK148"/>
  <c i="14" r="J177"/>
  <c r="BK157"/>
  <c r="J200"/>
  <c r="J169"/>
  <c r="BK146"/>
  <c r="BK196"/>
  <c r="J187"/>
  <c r="BK142"/>
  <c r="BK177"/>
  <c r="BK151"/>
  <c r="BK168"/>
  <c r="J196"/>
  <c r="J164"/>
  <c r="J142"/>
  <c i="15" r="BK232"/>
  <c r="J152"/>
  <c r="J225"/>
  <c r="BK164"/>
  <c r="J232"/>
  <c r="BK214"/>
  <c r="J170"/>
  <c r="J141"/>
  <c r="BK213"/>
  <c r="BK184"/>
  <c r="BK149"/>
  <c r="J199"/>
  <c r="BK190"/>
  <c r="J161"/>
  <c r="BK218"/>
  <c r="BK178"/>
  <c r="BK143"/>
  <c r="BK224"/>
  <c r="BK196"/>
  <c r="BK179"/>
  <c r="J159"/>
  <c i="16" r="BK127"/>
  <c i="17" r="J164"/>
  <c r="BK155"/>
  <c r="J130"/>
  <c r="J146"/>
  <c r="J131"/>
  <c r="J149"/>
  <c r="BK128"/>
  <c r="BK160"/>
  <c r="BK139"/>
  <c i="18" r="J139"/>
  <c r="BK140"/>
  <c r="J132"/>
  <c r="BK130"/>
  <c i="19" r="J144"/>
  <c r="BK152"/>
  <c r="BK136"/>
  <c r="BK157"/>
  <c r="BK129"/>
  <c r="BK146"/>
  <c r="J155"/>
  <c r="J136"/>
  <c r="J154"/>
  <c r="BK155"/>
  <c r="J131"/>
  <c i="20" r="J138"/>
  <c r="BK132"/>
  <c r="J134"/>
  <c r="J127"/>
  <c r="BK135"/>
  <c i="21" r="BK127"/>
  <c i="22" r="BK149"/>
  <c r="BK146"/>
  <c r="J133"/>
  <c r="BK165"/>
  <c r="J144"/>
  <c r="J155"/>
  <c r="BK148"/>
  <c r="BK157"/>
  <c r="BK159"/>
  <c i="23" r="J135"/>
  <c r="J142"/>
  <c r="BK143"/>
  <c r="BK142"/>
  <c i="24" r="BK149"/>
  <c r="J147"/>
  <c r="BK150"/>
  <c r="BK129"/>
  <c r="J131"/>
  <c r="J146"/>
  <c r="J150"/>
  <c i="25" r="BK144"/>
  <c r="J134"/>
  <c r="BK142"/>
  <c r="BK134"/>
  <c r="BK135"/>
  <c i="26" r="J126"/>
  <c i="27" r="J172"/>
  <c r="BK177"/>
  <c r="J158"/>
  <c r="J178"/>
  <c r="J142"/>
  <c r="BK174"/>
  <c r="BK157"/>
  <c r="BK143"/>
  <c r="J138"/>
  <c r="J168"/>
  <c r="BK138"/>
  <c r="BK159"/>
  <c i="28" r="BK140"/>
  <c r="BK128"/>
  <c r="J131"/>
  <c r="BK134"/>
  <c i="29" r="J129"/>
  <c r="BK133"/>
  <c r="J152"/>
  <c r="J134"/>
  <c r="BK155"/>
  <c r="BK160"/>
  <c r="J145"/>
  <c i="30" r="BK138"/>
  <c r="J134"/>
  <c r="J129"/>
  <c r="J143"/>
  <c i="32" r="BK161"/>
  <c r="J172"/>
  <c r="BK150"/>
  <c r="BK133"/>
  <c r="BK137"/>
  <c r="J169"/>
  <c r="BK169"/>
  <c r="BK152"/>
  <c i="33" r="BK139"/>
  <c r="BK137"/>
  <c r="J134"/>
  <c i="34" r="BK160"/>
  <c r="J158"/>
  <c r="J130"/>
  <c r="BK149"/>
  <c r="J132"/>
  <c r="J142"/>
  <c r="BK156"/>
  <c r="J133"/>
  <c i="35" r="BK134"/>
  <c r="J143"/>
  <c r="BK132"/>
  <c r="J136"/>
  <c r="BK142"/>
  <c i="36" r="J174"/>
  <c r="BK127"/>
  <c r="J175"/>
  <c r="BK151"/>
  <c r="BK177"/>
  <c r="J144"/>
  <c r="J142"/>
  <c r="J168"/>
  <c r="BK148"/>
  <c i="37" r="BK138"/>
  <c i="2" r="BK752"/>
  <c r="BK709"/>
  <c r="J690"/>
  <c r="BK659"/>
  <c r="J590"/>
  <c r="J540"/>
  <c r="J499"/>
  <c r="BK412"/>
  <c r="J370"/>
  <c r="BK328"/>
  <c r="BK250"/>
  <c r="J195"/>
  <c r="BK153"/>
  <c r="J713"/>
  <c r="J686"/>
  <c r="J597"/>
  <c r="BK565"/>
  <c r="J483"/>
  <c r="BK447"/>
  <c r="BK360"/>
  <c r="J317"/>
  <c r="BK268"/>
  <c r="J180"/>
  <c r="BK721"/>
  <c r="J702"/>
  <c r="J651"/>
  <c r="BK537"/>
  <c r="BK475"/>
  <c r="BK410"/>
  <c r="J334"/>
  <c r="BK184"/>
  <c r="BK678"/>
  <c r="J640"/>
  <c r="BK579"/>
  <c r="J503"/>
  <c r="J423"/>
  <c r="BK366"/>
  <c r="J303"/>
  <c r="BK232"/>
  <c r="J749"/>
  <c r="J700"/>
  <c r="J601"/>
  <c r="J548"/>
  <c r="BK513"/>
  <c r="J454"/>
  <c r="J344"/>
  <c r="BK275"/>
  <c r="BK187"/>
  <c r="J745"/>
  <c r="BK717"/>
  <c r="BK692"/>
  <c r="J613"/>
  <c r="J546"/>
  <c r="J460"/>
  <c r="BK356"/>
  <c r="J259"/>
  <c r="J201"/>
  <c r="BK725"/>
  <c r="BK666"/>
  <c r="J591"/>
  <c r="J553"/>
  <c r="BK509"/>
  <c r="J449"/>
  <c r="BK439"/>
  <c r="J382"/>
  <c r="J313"/>
  <c r="BK248"/>
  <c r="BK789"/>
  <c r="J787"/>
  <c r="BK777"/>
  <c r="J763"/>
  <c r="BK613"/>
  <c r="BK512"/>
  <c r="BK445"/>
  <c r="BK350"/>
  <c r="BK313"/>
  <c r="BK151"/>
  <c i="3" r="BK634"/>
  <c r="J607"/>
  <c r="J565"/>
  <c r="BK520"/>
  <c r="BK435"/>
  <c r="J356"/>
  <c r="J271"/>
  <c r="BK171"/>
  <c r="J154"/>
  <c r="J150"/>
  <c r="BK688"/>
  <c r="J686"/>
  <c r="BK678"/>
  <c r="J671"/>
  <c r="BK669"/>
  <c r="BK666"/>
  <c r="J665"/>
  <c r="J653"/>
  <c r="BK652"/>
  <c r="BK651"/>
  <c r="J646"/>
  <c r="BK644"/>
  <c r="BK642"/>
  <c r="J633"/>
  <c r="BK631"/>
  <c r="J629"/>
  <c r="BK623"/>
  <c r="J622"/>
  <c r="BK616"/>
  <c r="BK609"/>
  <c r="BK571"/>
  <c r="J567"/>
  <c r="J561"/>
  <c r="J555"/>
  <c r="J553"/>
  <c r="BK550"/>
  <c r="J541"/>
  <c r="J539"/>
  <c r="J536"/>
  <c r="BK522"/>
  <c r="BK482"/>
  <c r="BK478"/>
  <c r="BK456"/>
  <c r="J445"/>
  <c r="J441"/>
  <c r="BK424"/>
  <c r="J401"/>
  <c r="BK399"/>
  <c r="J395"/>
  <c r="BK389"/>
  <c r="J379"/>
  <c r="BK371"/>
  <c r="BK362"/>
  <c r="J335"/>
  <c r="BK287"/>
  <c r="BK699"/>
  <c r="J638"/>
  <c r="BK577"/>
  <c r="BK495"/>
  <c r="J431"/>
  <c r="J371"/>
  <c r="BK291"/>
  <c r="J156"/>
  <c r="J678"/>
  <c r="BK647"/>
  <c r="BK553"/>
  <c r="J452"/>
  <c r="BK348"/>
  <c r="BK301"/>
  <c r="J197"/>
  <c r="J676"/>
  <c r="J592"/>
  <c r="J534"/>
  <c r="BK439"/>
  <c r="J348"/>
  <c r="BK306"/>
  <c r="BK247"/>
  <c r="J161"/>
  <c r="BK668"/>
  <c r="J616"/>
  <c r="J538"/>
  <c r="BK462"/>
  <c r="BK387"/>
  <c r="J299"/>
  <c r="J261"/>
  <c r="BK165"/>
  <c r="J591"/>
  <c r="J518"/>
  <c r="J424"/>
  <c r="J367"/>
  <c r="BK313"/>
  <c r="BK238"/>
  <c r="BK710"/>
  <c r="BK665"/>
  <c r="BK626"/>
  <c r="J535"/>
  <c r="J484"/>
  <c r="BK414"/>
  <c r="BK346"/>
  <c r="J295"/>
  <c r="BK217"/>
  <c r="J143"/>
  <c i="4" r="J549"/>
  <c r="BK485"/>
  <c r="J470"/>
  <c r="BK443"/>
  <c r="BK437"/>
  <c r="J422"/>
  <c r="BK383"/>
  <c r="BK319"/>
  <c r="J495"/>
  <c r="J170"/>
  <c r="BK539"/>
  <c r="BK526"/>
  <c r="BK470"/>
  <c r="BK389"/>
  <c r="J357"/>
  <c r="BK317"/>
  <c r="J293"/>
  <c r="BK212"/>
  <c r="J587"/>
  <c r="BK482"/>
  <c r="BK451"/>
  <c r="J420"/>
  <c r="BK379"/>
  <c r="BK365"/>
  <c r="BK281"/>
  <c r="BK240"/>
  <c r="J598"/>
  <c r="J542"/>
  <c r="J525"/>
  <c r="BK187"/>
  <c r="BK569"/>
  <c r="J537"/>
  <c r="J464"/>
  <c r="BK410"/>
  <c r="J391"/>
  <c r="BK344"/>
  <c r="BK307"/>
  <c r="J275"/>
  <c r="BK185"/>
  <c r="J590"/>
  <c r="J543"/>
  <c r="BK508"/>
  <c r="BK462"/>
  <c r="J402"/>
  <c r="BK357"/>
  <c r="BK327"/>
  <c r="J291"/>
  <c r="J259"/>
  <c r="BK230"/>
  <c r="BK191"/>
  <c r="BK592"/>
  <c r="BK243"/>
  <c r="J149"/>
  <c i="5" r="BK612"/>
  <c r="BK526"/>
  <c r="J460"/>
  <c r="J418"/>
  <c r="J365"/>
  <c r="J311"/>
  <c r="BK249"/>
  <c r="BK152"/>
  <c r="J664"/>
  <c r="J615"/>
  <c r="BK594"/>
  <c r="BK472"/>
  <c r="BK285"/>
  <c r="J161"/>
  <c r="BK636"/>
  <c r="BK542"/>
  <c r="BK517"/>
  <c r="J458"/>
  <c r="BK363"/>
  <c r="J271"/>
  <c r="J194"/>
  <c r="J669"/>
  <c r="BK624"/>
  <c r="BK602"/>
  <c r="BK532"/>
  <c r="BK495"/>
  <c r="BK422"/>
  <c r="J356"/>
  <c r="BK259"/>
  <c r="J173"/>
  <c r="J624"/>
  <c r="J588"/>
  <c r="J536"/>
  <c r="BK513"/>
  <c r="J406"/>
  <c r="J370"/>
  <c r="J300"/>
  <c r="BK214"/>
  <c r="J678"/>
  <c r="J618"/>
  <c r="J576"/>
  <c r="BK538"/>
  <c r="BK477"/>
  <c r="BK427"/>
  <c r="BK365"/>
  <c r="BK286"/>
  <c r="BK223"/>
  <c r="BK175"/>
  <c r="J659"/>
  <c r="BK576"/>
  <c r="J513"/>
  <c r="J455"/>
  <c r="BK431"/>
  <c r="BK392"/>
  <c r="J335"/>
  <c r="BK275"/>
  <c r="BK209"/>
  <c i="6" r="BK575"/>
  <c r="J540"/>
  <c r="J509"/>
  <c r="BK487"/>
  <c r="BK416"/>
  <c r="BK355"/>
  <c r="BK305"/>
  <c r="BK244"/>
  <c r="J563"/>
  <c r="J531"/>
  <c r="BK472"/>
  <c r="BK367"/>
  <c r="BK321"/>
  <c r="J287"/>
  <c r="J204"/>
  <c r="J591"/>
  <c r="BK526"/>
  <c r="J455"/>
  <c r="J426"/>
  <c r="J382"/>
  <c r="BK353"/>
  <c r="J279"/>
  <c r="J177"/>
  <c r="J558"/>
  <c r="J478"/>
  <c r="BK426"/>
  <c r="J377"/>
  <c r="J285"/>
  <c r="BK210"/>
  <c r="BK585"/>
  <c r="J534"/>
  <c r="BK491"/>
  <c r="J432"/>
  <c r="BK365"/>
  <c r="BK310"/>
  <c r="J272"/>
  <c r="J200"/>
  <c r="BK558"/>
  <c r="BK369"/>
  <c r="BK325"/>
  <c r="BK233"/>
  <c r="BK179"/>
  <c r="BK546"/>
  <c r="J499"/>
  <c r="BK412"/>
  <c r="BK328"/>
  <c r="J231"/>
  <c r="J198"/>
  <c r="BK596"/>
  <c r="BK540"/>
  <c r="J402"/>
  <c r="J210"/>
  <c r="BK151"/>
  <c i="7" r="BK496"/>
  <c r="BK427"/>
  <c r="J380"/>
  <c r="J321"/>
  <c r="J232"/>
  <c r="BK167"/>
  <c r="J553"/>
  <c r="J514"/>
  <c r="BK465"/>
  <c r="J439"/>
  <c r="J350"/>
  <c r="BK213"/>
  <c r="BK171"/>
  <c r="J528"/>
  <c r="BK500"/>
  <c r="J427"/>
  <c r="J346"/>
  <c r="J305"/>
  <c r="BK218"/>
  <c r="BK530"/>
  <c r="BK483"/>
  <c r="BK447"/>
  <c r="BK366"/>
  <c r="BK321"/>
  <c r="J234"/>
  <c r="BK396"/>
  <c r="BK258"/>
  <c r="J175"/>
  <c r="BK514"/>
  <c r="BK476"/>
  <c r="J408"/>
  <c r="J345"/>
  <c r="J295"/>
  <c r="BK263"/>
  <c r="BK165"/>
  <c r="J559"/>
  <c r="BK543"/>
  <c r="BK451"/>
  <c r="J394"/>
  <c r="BK350"/>
  <c r="BK333"/>
  <c r="J275"/>
  <c r="BK223"/>
  <c r="BK583"/>
  <c r="J572"/>
  <c r="BK553"/>
  <c r="J517"/>
  <c r="J465"/>
  <c r="J339"/>
  <c r="BK285"/>
  <c r="J169"/>
  <c i="8" r="J525"/>
  <c r="J463"/>
  <c r="BK381"/>
  <c r="J314"/>
  <c r="J280"/>
  <c r="BK234"/>
  <c r="J151"/>
  <c r="BK520"/>
  <c r="BK460"/>
  <c r="BK414"/>
  <c r="BK339"/>
  <c r="BK297"/>
  <c r="BK200"/>
  <c r="J149"/>
  <c r="J540"/>
  <c r="BK455"/>
  <c r="BK390"/>
  <c r="BK320"/>
  <c r="J241"/>
  <c r="J507"/>
  <c r="BK445"/>
  <c r="J379"/>
  <c r="J294"/>
  <c r="J209"/>
  <c r="BK530"/>
  <c r="BK506"/>
  <c r="BK443"/>
  <c r="BK375"/>
  <c r="BK323"/>
  <c r="J256"/>
  <c r="J168"/>
  <c r="J466"/>
  <c r="BK418"/>
  <c r="J369"/>
  <c r="BK288"/>
  <c r="J204"/>
  <c r="J473"/>
  <c r="J439"/>
  <c r="BK314"/>
  <c r="J206"/>
  <c r="BK497"/>
  <c r="J432"/>
  <c r="BK371"/>
  <c r="BK317"/>
  <c r="J274"/>
  <c i="9" r="J392"/>
  <c r="J285"/>
  <c r="BK252"/>
  <c r="BK158"/>
  <c r="J499"/>
  <c r="J477"/>
  <c r="BK431"/>
  <c r="J358"/>
  <c r="J308"/>
  <c r="J259"/>
  <c r="J168"/>
  <c r="BK497"/>
  <c r="J449"/>
  <c r="J417"/>
  <c r="BK320"/>
  <c r="J229"/>
  <c r="J150"/>
  <c r="BK482"/>
  <c r="J415"/>
  <c r="J381"/>
  <c r="BK338"/>
  <c r="J298"/>
  <c r="BK265"/>
  <c r="BK213"/>
  <c r="J516"/>
  <c r="BK454"/>
  <c r="BK430"/>
  <c r="J398"/>
  <c r="BK278"/>
  <c r="J178"/>
  <c r="BK491"/>
  <c r="J442"/>
  <c r="BK365"/>
  <c r="BK303"/>
  <c r="J201"/>
  <c r="J496"/>
  <c r="J399"/>
  <c r="J303"/>
  <c r="J190"/>
  <c r="BK495"/>
  <c r="J431"/>
  <c r="BK334"/>
  <c r="BK250"/>
  <c r="J170"/>
  <c i="10" r="BK559"/>
  <c r="BK483"/>
  <c r="J307"/>
  <c r="J256"/>
  <c r="J592"/>
  <c r="J504"/>
  <c r="J441"/>
  <c r="J377"/>
  <c r="BK313"/>
  <c r="J250"/>
  <c r="BK165"/>
  <c r="BK580"/>
  <c r="J496"/>
  <c r="BK473"/>
  <c r="J416"/>
  <c r="BK385"/>
  <c r="J335"/>
  <c r="J279"/>
  <c r="J154"/>
  <c r="J557"/>
  <c r="BK508"/>
  <c r="J491"/>
  <c r="J395"/>
  <c r="BK329"/>
  <c r="J264"/>
  <c r="BK179"/>
  <c r="J572"/>
  <c r="BK555"/>
  <c r="J313"/>
  <c r="J284"/>
  <c r="J237"/>
  <c r="BK169"/>
  <c r="J579"/>
  <c r="BK550"/>
  <c r="BK520"/>
  <c r="J468"/>
  <c r="J438"/>
  <c r="BK343"/>
  <c r="BK281"/>
  <c r="BK231"/>
  <c r="J155"/>
  <c r="J565"/>
  <c r="BK541"/>
  <c r="J498"/>
  <c r="BK461"/>
  <c r="J371"/>
  <c r="J331"/>
  <c r="BK284"/>
  <c r="BK213"/>
  <c r="J623"/>
  <c r="J614"/>
  <c r="J605"/>
  <c r="BK530"/>
  <c r="J474"/>
  <c r="BK417"/>
  <c r="BK357"/>
  <c r="BK290"/>
  <c r="J219"/>
  <c i="11" r="J505"/>
  <c r="BK452"/>
  <c r="BK407"/>
  <c r="BK356"/>
  <c r="BK257"/>
  <c r="J149"/>
  <c r="BK485"/>
  <c r="J402"/>
  <c r="BK374"/>
  <c r="J364"/>
  <c r="BK350"/>
  <c r="BK347"/>
  <c r="BK340"/>
  <c r="J335"/>
  <c r="J333"/>
  <c r="BK329"/>
  <c r="J318"/>
  <c r="BK314"/>
  <c r="BK308"/>
  <c r="BK303"/>
  <c r="J299"/>
  <c r="J293"/>
  <c r="BK289"/>
  <c r="BK287"/>
  <c r="J286"/>
  <c r="J283"/>
  <c r="J277"/>
  <c r="J269"/>
  <c r="J257"/>
  <c r="BK251"/>
  <c r="J243"/>
  <c r="J230"/>
  <c r="BK221"/>
  <c r="BK207"/>
  <c r="J198"/>
  <c r="J196"/>
  <c r="J186"/>
  <c r="BK182"/>
  <c r="BK178"/>
  <c r="J163"/>
  <c r="J155"/>
  <c r="J153"/>
  <c r="J143"/>
  <c r="BK141"/>
  <c r="BK492"/>
  <c r="J483"/>
  <c r="J469"/>
  <c r="J463"/>
  <c r="BK457"/>
  <c r="J449"/>
  <c r="BK446"/>
  <c r="J439"/>
  <c r="BK431"/>
  <c r="BK427"/>
  <c r="BK425"/>
  <c r="BK423"/>
  <c r="J397"/>
  <c r="BK395"/>
  <c r="J390"/>
  <c r="J386"/>
  <c r="J384"/>
  <c r="J362"/>
  <c r="J360"/>
  <c r="J356"/>
  <c r="J340"/>
  <c r="BK331"/>
  <c r="J310"/>
  <c r="BK302"/>
  <c r="J295"/>
  <c r="BK293"/>
  <c r="BK291"/>
  <c r="J287"/>
  <c r="BK280"/>
  <c r="BK279"/>
  <c r="J275"/>
  <c r="J271"/>
  <c r="J267"/>
  <c r="BK263"/>
  <c r="J253"/>
  <c r="J251"/>
  <c r="J249"/>
  <c r="BK234"/>
  <c r="J224"/>
  <c r="J218"/>
  <c r="J211"/>
  <c r="J203"/>
  <c r="BK200"/>
  <c r="BK198"/>
  <c r="BK194"/>
  <c r="BK515"/>
  <c r="J507"/>
  <c r="J501"/>
  <c r="BK496"/>
  <c r="J485"/>
  <c r="J482"/>
  <c r="BK479"/>
  <c r="J477"/>
  <c r="BK459"/>
  <c r="BK458"/>
  <c r="J457"/>
  <c r="J455"/>
  <c r="J452"/>
  <c r="BK439"/>
  <c r="BK433"/>
  <c r="J420"/>
  <c r="J400"/>
  <c r="BK382"/>
  <c r="J372"/>
  <c r="J366"/>
  <c r="J329"/>
  <c r="BK325"/>
  <c r="J322"/>
  <c r="BK320"/>
  <c r="J314"/>
  <c r="J306"/>
  <c r="BK305"/>
  <c r="J303"/>
  <c r="BK301"/>
  <c r="J279"/>
  <c r="J273"/>
  <c r="BK271"/>
  <c r="J259"/>
  <c r="J247"/>
  <c r="J239"/>
  <c r="BK211"/>
  <c r="BK209"/>
  <c r="BK172"/>
  <c r="BK168"/>
  <c r="BK510"/>
  <c r="J503"/>
  <c r="J494"/>
  <c r="J490"/>
  <c r="J466"/>
  <c r="J464"/>
  <c r="BK455"/>
  <c r="J448"/>
  <c r="J442"/>
  <c r="J425"/>
  <c r="J423"/>
  <c r="BK420"/>
  <c r="J411"/>
  <c r="J407"/>
  <c r="BK402"/>
  <c r="J382"/>
  <c r="J374"/>
  <c r="BK368"/>
  <c r="BK364"/>
  <c r="BK362"/>
  <c r="BK358"/>
  <c r="J354"/>
  <c r="BK352"/>
  <c r="J350"/>
  <c r="BK345"/>
  <c r="BK337"/>
  <c r="J331"/>
  <c r="J327"/>
  <c r="J324"/>
  <c r="BK322"/>
  <c r="J302"/>
  <c r="BK299"/>
  <c r="BK277"/>
  <c r="BK273"/>
  <c r="BK267"/>
  <c r="BK259"/>
  <c r="BK243"/>
  <c r="BK241"/>
  <c r="BK237"/>
  <c r="J234"/>
  <c r="J227"/>
  <c r="J200"/>
  <c r="J194"/>
  <c r="J479"/>
  <c r="BK435"/>
  <c r="J352"/>
  <c r="BK312"/>
  <c r="J237"/>
  <c r="BK188"/>
  <c r="BK143"/>
  <c r="BK464"/>
  <c r="J404"/>
  <c r="BK306"/>
  <c r="BK286"/>
  <c r="J261"/>
  <c r="BK186"/>
  <c r="BK503"/>
  <c r="BK413"/>
  <c r="BK335"/>
  <c r="J170"/>
  <c i="12" r="BK179"/>
  <c r="J129"/>
  <c r="BK154"/>
  <c r="J138"/>
  <c r="BK130"/>
  <c r="BK173"/>
  <c r="BK158"/>
  <c r="J136"/>
  <c r="J176"/>
  <c r="J145"/>
  <c r="BK156"/>
  <c r="J141"/>
  <c r="BK132"/>
  <c i="13" r="BK252"/>
  <c r="J187"/>
  <c r="BK279"/>
  <c r="J264"/>
  <c r="BK234"/>
  <c r="J223"/>
  <c r="J185"/>
  <c r="J279"/>
  <c r="J268"/>
  <c r="BK254"/>
  <c r="BK222"/>
  <c r="J180"/>
  <c r="J159"/>
  <c r="J247"/>
  <c r="J242"/>
  <c r="BK195"/>
  <c r="BK159"/>
  <c r="J274"/>
  <c r="BK221"/>
  <c r="J177"/>
  <c r="J172"/>
  <c r="BK156"/>
  <c r="BK137"/>
  <c r="J235"/>
  <c r="BK180"/>
  <c r="J210"/>
  <c r="BK152"/>
  <c r="BK237"/>
  <c r="J174"/>
  <c r="J149"/>
  <c i="14" r="J181"/>
  <c r="BK165"/>
  <c r="J148"/>
  <c r="BK187"/>
  <c r="BK159"/>
  <c r="BK190"/>
  <c r="J168"/>
  <c r="J182"/>
  <c r="J163"/>
  <c r="BK131"/>
  <c r="J166"/>
  <c r="J143"/>
  <c r="J172"/>
  <c r="J162"/>
  <c r="BK144"/>
  <c r="J131"/>
  <c i="15" r="BK200"/>
  <c r="J148"/>
  <c r="J176"/>
  <c r="J231"/>
  <c r="J203"/>
  <c r="BK161"/>
  <c r="BK223"/>
  <c r="BK187"/>
  <c r="BK166"/>
  <c r="J138"/>
  <c r="J218"/>
  <c r="J192"/>
  <c r="BK176"/>
  <c r="J217"/>
  <c r="BK165"/>
  <c r="BK212"/>
  <c r="J219"/>
  <c r="J190"/>
  <c r="J175"/>
  <c r="BK144"/>
  <c i="16" r="BK126"/>
  <c i="17" r="J158"/>
  <c r="BK151"/>
  <c r="BK147"/>
  <c r="BK144"/>
  <c r="BK170"/>
  <c r="J147"/>
  <c r="BK157"/>
  <c r="BK143"/>
  <c r="BK136"/>
  <c r="J129"/>
  <c r="BK161"/>
  <c r="J163"/>
  <c r="BK154"/>
  <c r="J173"/>
  <c i="18" r="J137"/>
  <c r="BK139"/>
  <c r="BK134"/>
  <c i="19" r="J165"/>
  <c r="BK167"/>
  <c r="BK134"/>
  <c r="BK149"/>
  <c r="BK156"/>
  <c r="BK130"/>
  <c r="BK168"/>
  <c r="BK159"/>
  <c r="BK143"/>
  <c r="BK151"/>
  <c i="20" r="J140"/>
  <c r="J142"/>
  <c r="BK137"/>
  <c r="J143"/>
  <c r="J139"/>
  <c i="22" r="J145"/>
  <c r="J165"/>
  <c r="BK143"/>
  <c r="BK153"/>
  <c r="BK155"/>
  <c r="BK158"/>
  <c r="BK133"/>
  <c r="J164"/>
  <c r="BK132"/>
  <c r="J152"/>
  <c i="23" r="J128"/>
  <c r="BK140"/>
  <c r="BK130"/>
  <c i="24" r="J133"/>
  <c r="BK155"/>
  <c r="BK153"/>
  <c r="J145"/>
  <c r="J158"/>
  <c r="BK137"/>
  <c r="J135"/>
  <c r="J130"/>
  <c i="25" r="BK131"/>
  <c r="J143"/>
  <c r="BK129"/>
  <c r="J137"/>
  <c i="26" r="J125"/>
  <c i="27" r="J159"/>
  <c r="BK171"/>
  <c r="BK136"/>
  <c r="J134"/>
  <c r="BK163"/>
  <c r="J143"/>
  <c r="J156"/>
  <c r="J140"/>
  <c r="J170"/>
  <c r="BK145"/>
  <c r="BK133"/>
  <c r="BK155"/>
  <c i="28" r="J128"/>
  <c r="BK136"/>
  <c r="BK130"/>
  <c i="29" r="J144"/>
  <c r="J143"/>
  <c r="BK130"/>
  <c r="J148"/>
  <c r="BK156"/>
  <c r="BK150"/>
  <c r="J157"/>
  <c r="BK137"/>
  <c i="30" r="BK143"/>
  <c r="J135"/>
  <c r="J142"/>
  <c r="BK141"/>
  <c i="31" r="BK125"/>
  <c i="32" r="J143"/>
  <c r="BK168"/>
  <c r="BK138"/>
  <c r="BK155"/>
  <c r="BK134"/>
  <c r="J159"/>
  <c r="BK139"/>
  <c r="BK164"/>
  <c r="J139"/>
  <c r="J145"/>
  <c r="J168"/>
  <c i="33" r="BK133"/>
  <c r="BK129"/>
  <c r="J133"/>
  <c i="34" r="BK155"/>
  <c r="BK128"/>
  <c r="BK146"/>
  <c r="BK164"/>
  <c r="J141"/>
  <c r="J128"/>
  <c r="BK136"/>
  <c r="J155"/>
  <c r="J143"/>
  <c r="J131"/>
  <c i="35" r="J141"/>
  <c r="J140"/>
  <c r="BK135"/>
  <c i="36" r="J167"/>
  <c r="J177"/>
  <c r="J172"/>
  <c r="J132"/>
  <c r="J149"/>
  <c r="BK144"/>
  <c r="J170"/>
  <c r="BK126"/>
  <c i="37" r="J137"/>
  <c r="BK133"/>
  <c r="BK124"/>
  <c i="2" l="1" r="R186"/>
  <c r="P405"/>
  <c r="BK517"/>
  <c r="J517"/>
  <c r="J109"/>
  <c r="R562"/>
  <c r="BK576"/>
  <c r="J576"/>
  <c r="J112"/>
  <c r="BK608"/>
  <c r="J608"/>
  <c r="J115"/>
  <c r="P660"/>
  <c r="BK754"/>
  <c r="J754"/>
  <c r="J119"/>
  <c r="BK786"/>
  <c r="J786"/>
  <c r="J124"/>
  <c i="3" r="T142"/>
  <c r="T164"/>
  <c r="P175"/>
  <c r="R334"/>
  <c r="T386"/>
  <c r="R468"/>
  <c r="T537"/>
  <c r="BK566"/>
  <c r="J566"/>
  <c r="J115"/>
  <c r="R610"/>
  <c r="T703"/>
  <c i="4" r="R142"/>
  <c r="BK167"/>
  <c r="J167"/>
  <c r="J101"/>
  <c r="R272"/>
  <c r="T386"/>
  <c r="P468"/>
  <c r="P503"/>
  <c r="P521"/>
  <c r="BK589"/>
  <c r="J589"/>
  <c r="J119"/>
  <c i="5" r="BK147"/>
  <c r="J147"/>
  <c r="J98"/>
  <c r="BK160"/>
  <c r="J160"/>
  <c r="J99"/>
  <c r="BK165"/>
  <c r="J165"/>
  <c r="J100"/>
  <c r="R165"/>
  <c r="R308"/>
  <c r="P411"/>
  <c r="R425"/>
  <c r="BK509"/>
  <c r="J509"/>
  <c r="J110"/>
  <c r="R520"/>
  <c r="T524"/>
  <c r="P535"/>
  <c r="BK554"/>
  <c r="J554"/>
  <c r="J116"/>
  <c r="R571"/>
  <c r="R625"/>
  <c r="P675"/>
  <c i="6" r="T140"/>
  <c r="P183"/>
  <c r="R335"/>
  <c r="T384"/>
  <c r="R442"/>
  <c r="BK501"/>
  <c r="J501"/>
  <c r="J111"/>
  <c r="R506"/>
  <c r="T506"/>
  <c r="P548"/>
  <c r="P595"/>
  <c i="7" r="T168"/>
  <c r="T294"/>
  <c r="P405"/>
  <c r="R524"/>
  <c r="R576"/>
  <c i="8" r="P169"/>
  <c r="T273"/>
  <c r="P372"/>
  <c r="BK444"/>
  <c r="J444"/>
  <c r="J109"/>
  <c r="BK470"/>
  <c r="J470"/>
  <c r="J113"/>
  <c r="P487"/>
  <c r="BK542"/>
  <c r="J542"/>
  <c r="J118"/>
  <c i="9" r="BK140"/>
  <c r="J140"/>
  <c r="J98"/>
  <c r="BK152"/>
  <c r="J152"/>
  <c r="J100"/>
  <c r="P295"/>
  <c r="BK357"/>
  <c r="J357"/>
  <c r="J107"/>
  <c r="BK429"/>
  <c r="J429"/>
  <c r="J109"/>
  <c r="R459"/>
  <c r="BK480"/>
  <c r="J480"/>
  <c r="J114"/>
  <c r="R536"/>
  <c i="10" r="P140"/>
  <c r="BK149"/>
  <c r="J149"/>
  <c r="J99"/>
  <c r="BK259"/>
  <c r="J259"/>
  <c r="J101"/>
  <c r="BK352"/>
  <c r="R419"/>
  <c r="R465"/>
  <c r="BK499"/>
  <c r="J499"/>
  <c r="J112"/>
  <c r="R505"/>
  <c r="R526"/>
  <c r="R617"/>
  <c i="11" r="T140"/>
  <c r="T154"/>
  <c r="T266"/>
  <c r="BK342"/>
  <c r="J342"/>
  <c r="J107"/>
  <c r="T387"/>
  <c r="P426"/>
  <c r="BK447"/>
  <c r="J447"/>
  <c r="J114"/>
  <c r="T447"/>
  <c r="BK498"/>
  <c r="J498"/>
  <c r="J117"/>
  <c r="T509"/>
  <c i="12" r="BK137"/>
  <c r="J137"/>
  <c r="J99"/>
  <c r="R164"/>
  <c r="P174"/>
  <c i="13" r="BK143"/>
  <c r="J143"/>
  <c r="J101"/>
  <c r="T153"/>
  <c r="R219"/>
  <c r="R261"/>
  <c i="14" r="BK139"/>
  <c r="J139"/>
  <c r="J101"/>
  <c r="BK155"/>
  <c r="J155"/>
  <c r="J103"/>
  <c r="BK185"/>
  <c r="J185"/>
  <c r="J106"/>
  <c i="15" r="BK160"/>
  <c r="J160"/>
  <c r="J99"/>
  <c r="BK183"/>
  <c r="J183"/>
  <c r="J102"/>
  <c r="BK193"/>
  <c r="J193"/>
  <c r="J104"/>
  <c r="T198"/>
  <c r="R206"/>
  <c r="BK221"/>
  <c r="J221"/>
  <c r="J110"/>
  <c i="16" r="T124"/>
  <c r="T123"/>
  <c r="T122"/>
  <c i="17" r="T153"/>
  <c i="18" r="R135"/>
  <c i="19" r="BK141"/>
  <c r="J141"/>
  <c r="J102"/>
  <c i="22" r="P128"/>
  <c r="BK162"/>
  <c r="J162"/>
  <c r="J103"/>
  <c i="23" r="T127"/>
  <c i="24" r="T139"/>
  <c i="25" r="P126"/>
  <c r="P125"/>
  <c i="1" r="AU122"/>
  <c i="27" r="BK167"/>
  <c r="J167"/>
  <c r="J103"/>
  <c i="28" r="BK127"/>
  <c i="29" r="R139"/>
  <c i="30" r="BK126"/>
  <c r="J126"/>
  <c r="J101"/>
  <c i="32" r="R154"/>
  <c i="33" r="R127"/>
  <c i="34" r="R139"/>
  <c i="2" r="P146"/>
  <c r="BK163"/>
  <c r="J163"/>
  <c r="J99"/>
  <c r="R168"/>
  <c r="P179"/>
  <c r="T339"/>
  <c r="T459"/>
  <c r="R517"/>
  <c r="R572"/>
  <c r="T580"/>
  <c r="R596"/>
  <c r="R639"/>
  <c r="R712"/>
  <c r="BK768"/>
  <c r="J768"/>
  <c r="J122"/>
  <c r="T781"/>
  <c i="3" r="R142"/>
  <c r="R164"/>
  <c r="T175"/>
  <c r="T286"/>
  <c r="R400"/>
  <c r="R521"/>
  <c r="R533"/>
  <c r="R554"/>
  <c r="T558"/>
  <c r="R630"/>
  <c r="R694"/>
  <c i="4" r="BK142"/>
  <c r="T167"/>
  <c r="T272"/>
  <c r="T374"/>
  <c r="BK433"/>
  <c r="J433"/>
  <c r="J109"/>
  <c r="BK478"/>
  <c r="J478"/>
  <c r="J112"/>
  <c r="R499"/>
  <c r="BK541"/>
  <c r="J541"/>
  <c r="J117"/>
  <c r="BK602"/>
  <c r="J602"/>
  <c r="J120"/>
  <c i="5" r="BK179"/>
  <c r="J179"/>
  <c r="J102"/>
  <c r="R362"/>
  <c r="T425"/>
  <c r="R509"/>
  <c r="P524"/>
  <c r="T535"/>
  <c r="T554"/>
  <c r="R589"/>
  <c r="T652"/>
  <c r="BK666"/>
  <c r="J666"/>
  <c r="J123"/>
  <c r="T675"/>
  <c i="6" r="T158"/>
  <c r="T170"/>
  <c r="R292"/>
  <c r="P397"/>
  <c r="P492"/>
  <c r="R548"/>
  <c r="T587"/>
  <c i="7" r="R141"/>
  <c r="T190"/>
  <c r="T342"/>
  <c r="BK389"/>
  <c r="J389"/>
  <c r="J107"/>
  <c r="T405"/>
  <c r="R477"/>
  <c r="P493"/>
  <c r="R497"/>
  <c r="P510"/>
  <c r="R569"/>
  <c i="8" r="BK140"/>
  <c r="J140"/>
  <c r="J98"/>
  <c r="T140"/>
  <c r="BK162"/>
  <c r="J162"/>
  <c r="J100"/>
  <c r="R162"/>
  <c r="P273"/>
  <c r="BK372"/>
  <c r="J372"/>
  <c r="J107"/>
  <c r="P415"/>
  <c r="BK454"/>
  <c r="J454"/>
  <c r="J111"/>
  <c r="P474"/>
  <c r="R502"/>
  <c r="P542"/>
  <c i="9" r="P159"/>
  <c r="P258"/>
  <c r="R345"/>
  <c r="BK400"/>
  <c r="J400"/>
  <c r="J108"/>
  <c r="BK441"/>
  <c r="J441"/>
  <c r="J111"/>
  <c r="P459"/>
  <c r="T480"/>
  <c r="P536"/>
  <c i="10" r="P156"/>
  <c r="T303"/>
  <c r="BK368"/>
  <c r="J368"/>
  <c r="J106"/>
  <c r="BK477"/>
  <c r="J477"/>
  <c r="J110"/>
  <c r="T505"/>
  <c r="T526"/>
  <c r="R600"/>
  <c i="11" r="P140"/>
  <c r="P154"/>
  <c r="P298"/>
  <c r="P355"/>
  <c r="R421"/>
  <c r="T426"/>
  <c i="12" r="T137"/>
  <c r="T164"/>
  <c r="BK174"/>
  <c r="J174"/>
  <c r="J103"/>
  <c i="13" r="T131"/>
  <c r="T135"/>
  <c r="P153"/>
  <c r="P219"/>
  <c r="P261"/>
  <c i="14" r="BK134"/>
  <c r="J134"/>
  <c r="J100"/>
  <c r="P145"/>
  <c r="R170"/>
  <c r="T193"/>
  <c i="15" r="P134"/>
  <c r="P147"/>
  <c r="P172"/>
  <c r="T177"/>
  <c r="P193"/>
  <c r="P201"/>
  <c r="P210"/>
  <c r="T216"/>
  <c r="T230"/>
  <c i="16" r="P124"/>
  <c r="P123"/>
  <c r="P122"/>
  <c i="1" r="AU112"/>
  <c i="17" r="T127"/>
  <c r="T126"/>
  <c i="18" r="R127"/>
  <c r="R126"/>
  <c i="19" r="BK127"/>
  <c r="J127"/>
  <c r="J101"/>
  <c i="20" r="BK126"/>
  <c r="J126"/>
  <c r="J101"/>
  <c i="21" r="P124"/>
  <c r="P123"/>
  <c r="P122"/>
  <c i="1" r="AU118"/>
  <c i="22" r="BK128"/>
  <c r="T150"/>
  <c i="23" r="P137"/>
  <c i="24" r="R139"/>
  <c i="25" r="R126"/>
  <c r="R125"/>
  <c i="26" r="T124"/>
  <c r="T123"/>
  <c r="T122"/>
  <c i="27" r="P154"/>
  <c i="28" r="T127"/>
  <c i="29" r="P127"/>
  <c i="30" r="P126"/>
  <c r="P125"/>
  <c i="1" r="AU128"/>
  <c i="31" r="BK124"/>
  <c r="BK123"/>
  <c r="BK122"/>
  <c r="J122"/>
  <c r="J98"/>
  <c i="32" r="T128"/>
  <c r="P167"/>
  <c i="33" r="P135"/>
  <c i="34" r="T127"/>
  <c i="35" r="R126"/>
  <c r="R125"/>
  <c i="2" r="BK146"/>
  <c r="J146"/>
  <c r="J98"/>
  <c r="P163"/>
  <c r="BK168"/>
  <c r="J168"/>
  <c r="J100"/>
  <c r="R179"/>
  <c r="P339"/>
  <c r="BK459"/>
  <c r="R473"/>
  <c r="P572"/>
  <c r="P576"/>
  <c r="P608"/>
  <c r="BK660"/>
  <c r="J660"/>
  <c r="J117"/>
  <c r="R754"/>
  <c r="P768"/>
  <c r="R786"/>
  <c i="3" r="P182"/>
  <c r="R286"/>
  <c r="P386"/>
  <c r="P468"/>
  <c r="BK537"/>
  <c r="J537"/>
  <c r="J112"/>
  <c r="BK558"/>
  <c r="J558"/>
  <c r="J114"/>
  <c r="BK630"/>
  <c r="J630"/>
  <c r="J117"/>
  <c r="P694"/>
  <c i="4" r="P174"/>
  <c r="T324"/>
  <c r="BK386"/>
  <c r="J386"/>
  <c r="J108"/>
  <c r="R468"/>
  <c r="R503"/>
  <c r="T521"/>
  <c r="P589"/>
  <c i="5" r="R147"/>
  <c r="P160"/>
  <c r="T165"/>
  <c r="T308"/>
  <c r="BK465"/>
  <c r="J465"/>
  <c r="J109"/>
  <c r="P509"/>
  <c r="T520"/>
  <c r="P528"/>
  <c r="P571"/>
  <c r="BK625"/>
  <c r="J625"/>
  <c r="J119"/>
  <c r="R666"/>
  <c r="R680"/>
  <c i="6" r="BK140"/>
  <c r="J140"/>
  <c r="J98"/>
  <c r="R183"/>
  <c r="P335"/>
  <c r="R384"/>
  <c r="BK442"/>
  <c r="J442"/>
  <c r="J109"/>
  <c r="R492"/>
  <c r="BK506"/>
  <c r="J506"/>
  <c r="J112"/>
  <c r="P510"/>
  <c r="P521"/>
  <c r="R587"/>
  <c i="7" r="BK190"/>
  <c r="J190"/>
  <c r="J102"/>
  <c r="R294"/>
  <c r="BK405"/>
  <c r="J405"/>
  <c r="J108"/>
  <c r="T448"/>
  <c r="BK493"/>
  <c r="J493"/>
  <c r="J113"/>
  <c r="BK510"/>
  <c r="J510"/>
  <c r="J115"/>
  <c r="R510"/>
  <c r="P569"/>
  <c i="8" r="P140"/>
  <c r="P162"/>
  <c r="T162"/>
  <c r="BK313"/>
  <c r="J313"/>
  <c r="J103"/>
  <c r="P360"/>
  <c r="BK415"/>
  <c r="J415"/>
  <c r="J108"/>
  <c r="T444"/>
  <c r="BK487"/>
  <c r="J487"/>
  <c r="J115"/>
  <c r="R487"/>
  <c r="T542"/>
  <c i="9" r="T159"/>
  <c r="T258"/>
  <c r="T345"/>
  <c r="T400"/>
  <c r="T441"/>
  <c r="R451"/>
  <c r="P494"/>
  <c r="P530"/>
  <c i="10" r="R140"/>
  <c r="R149"/>
  <c r="R303"/>
  <c r="R368"/>
  <c r="P465"/>
  <c r="P505"/>
  <c r="R549"/>
  <c r="BK617"/>
  <c r="J617"/>
  <c r="J118"/>
  <c i="11" r="BK140"/>
  <c r="J140"/>
  <c r="J98"/>
  <c r="BK154"/>
  <c r="J154"/>
  <c r="J99"/>
  <c r="BK298"/>
  <c r="J298"/>
  <c r="J104"/>
  <c r="P342"/>
  <c r="R355"/>
  <c r="P421"/>
  <c r="R426"/>
  <c r="BK460"/>
  <c r="J460"/>
  <c r="J115"/>
  <c r="R509"/>
  <c i="12" r="R137"/>
  <c r="P164"/>
  <c r="T169"/>
  <c i="13" r="BK131"/>
  <c r="J131"/>
  <c r="J99"/>
  <c r="P143"/>
  <c r="R169"/>
  <c r="BK261"/>
  <c r="J261"/>
  <c r="J107"/>
  <c i="14" r="T130"/>
  <c r="R139"/>
  <c r="R155"/>
  <c r="T185"/>
  <c i="15" r="P160"/>
  <c r="BK177"/>
  <c r="J177"/>
  <c r="J101"/>
  <c r="BK189"/>
  <c r="J189"/>
  <c r="J103"/>
  <c r="BK198"/>
  <c r="J198"/>
  <c r="J105"/>
  <c r="BK206"/>
  <c r="J206"/>
  <c r="J107"/>
  <c r="BK216"/>
  <c r="J216"/>
  <c r="J109"/>
  <c r="P230"/>
  <c i="17" r="R153"/>
  <c i="18" r="P127"/>
  <c i="19" r="P141"/>
  <c i="20" r="T126"/>
  <c r="T125"/>
  <c i="22" r="R128"/>
  <c r="T162"/>
  <c i="23" r="T137"/>
  <c i="24" r="T127"/>
  <c i="26" r="P124"/>
  <c r="P123"/>
  <c r="P122"/>
  <c i="1" r="AU124"/>
  <c i="27" r="BK154"/>
  <c r="J154"/>
  <c r="J102"/>
  <c i="28" r="T135"/>
  <c i="29" r="P139"/>
  <c r="P126"/>
  <c i="1" r="AU127"/>
  <c i="32" r="P154"/>
  <c i="33" r="BK135"/>
  <c r="J135"/>
  <c r="J102"/>
  <c i="34" r="P127"/>
  <c i="36" r="BK125"/>
  <c r="J125"/>
  <c r="J98"/>
  <c r="P153"/>
  <c r="T160"/>
  <c i="37" r="BK132"/>
  <c r="J132"/>
  <c r="J100"/>
  <c i="2" r="P186"/>
  <c r="R405"/>
  <c r="T473"/>
  <c r="T562"/>
  <c r="P580"/>
  <c r="P596"/>
  <c r="P639"/>
  <c r="P712"/>
  <c r="P781"/>
  <c i="3" r="BK182"/>
  <c r="J182"/>
  <c r="J102"/>
  <c r="BK334"/>
  <c r="J334"/>
  <c r="J104"/>
  <c r="R386"/>
  <c r="T468"/>
  <c r="BK533"/>
  <c r="J533"/>
  <c r="J111"/>
  <c r="BK554"/>
  <c r="J554"/>
  <c r="J113"/>
  <c r="P566"/>
  <c r="BK610"/>
  <c r="J610"/>
  <c r="J116"/>
  <c r="R703"/>
  <c i="4" r="R174"/>
  <c r="R324"/>
  <c r="R374"/>
  <c r="T433"/>
  <c r="R478"/>
  <c r="P499"/>
  <c r="R541"/>
  <c r="T602"/>
  <c i="5" r="P179"/>
  <c r="P308"/>
  <c r="BK425"/>
  <c r="J425"/>
  <c r="J108"/>
  <c r="T465"/>
  <c r="BK520"/>
  <c r="J520"/>
  <c r="J111"/>
  <c r="BK528"/>
  <c r="J528"/>
  <c r="J113"/>
  <c r="R535"/>
  <c r="P554"/>
  <c r="P589"/>
  <c r="BK652"/>
  <c r="J652"/>
  <c r="J120"/>
  <c r="P666"/>
  <c r="P680"/>
  <c i="6" r="BK183"/>
  <c r="J183"/>
  <c r="J102"/>
  <c r="T292"/>
  <c r="BK384"/>
  <c r="T397"/>
  <c r="T492"/>
  <c r="P506"/>
  <c r="R510"/>
  <c r="T521"/>
  <c r="R595"/>
  <c i="7" r="BK168"/>
  <c r="J168"/>
  <c r="J99"/>
  <c r="R168"/>
  <c r="BK294"/>
  <c r="J294"/>
  <c r="J103"/>
  <c r="P342"/>
  <c r="R389"/>
  <c r="P448"/>
  <c r="T477"/>
  <c r="R493"/>
  <c r="BK524"/>
  <c r="J524"/>
  <c r="J116"/>
  <c r="T569"/>
  <c i="8" r="T169"/>
  <c r="P313"/>
  <c r="T360"/>
  <c r="T415"/>
  <c r="R454"/>
  <c r="T470"/>
  <c r="BK502"/>
  <c r="J502"/>
  <c r="J116"/>
  <c i="9" r="P140"/>
  <c r="T152"/>
  <c r="T295"/>
  <c r="P345"/>
  <c r="R400"/>
  <c r="P441"/>
  <c r="P451"/>
  <c r="R494"/>
  <c r="T530"/>
  <c i="10" r="T140"/>
  <c r="T149"/>
  <c r="BK303"/>
  <c r="J303"/>
  <c r="J102"/>
  <c r="P352"/>
  <c r="P419"/>
  <c r="R477"/>
  <c r="P499"/>
  <c r="P526"/>
  <c r="P617"/>
  <c i="11" r="BK165"/>
  <c r="R266"/>
  <c r="BK355"/>
  <c r="J355"/>
  <c r="J108"/>
  <c r="BK421"/>
  <c r="J421"/>
  <c r="J110"/>
  <c r="P432"/>
  <c r="T460"/>
  <c r="P498"/>
  <c i="12" r="BK126"/>
  <c r="J126"/>
  <c r="J98"/>
  <c r="BK155"/>
  <c r="J155"/>
  <c r="J100"/>
  <c r="BK169"/>
  <c r="J169"/>
  <c r="J102"/>
  <c i="13" r="P131"/>
  <c r="P135"/>
  <c r="BK153"/>
  <c r="J153"/>
  <c r="J102"/>
  <c r="BK219"/>
  <c r="J219"/>
  <c r="J104"/>
  <c r="P249"/>
  <c r="R258"/>
  <c r="R276"/>
  <c i="14" r="R130"/>
  <c r="T139"/>
  <c r="T155"/>
  <c r="BK193"/>
  <c r="J193"/>
  <c r="J107"/>
  <c i="15" r="BK147"/>
  <c r="J147"/>
  <c r="J98"/>
  <c r="BK172"/>
  <c r="J172"/>
  <c r="J100"/>
  <c r="R177"/>
  <c r="R189"/>
  <c r="R198"/>
  <c r="BK210"/>
  <c r="J210"/>
  <c r="J108"/>
  <c r="P221"/>
  <c i="17" r="R127"/>
  <c r="R126"/>
  <c i="18" r="T135"/>
  <c i="19" r="P127"/>
  <c i="20" r="R126"/>
  <c r="R125"/>
  <c i="21" r="BK124"/>
  <c r="BK123"/>
  <c r="J123"/>
  <c r="J99"/>
  <c i="22" r="T128"/>
  <c r="T127"/>
  <c r="P162"/>
  <c i="23" r="BK127"/>
  <c r="J127"/>
  <c r="J101"/>
  <c r="R137"/>
  <c i="24" r="BK127"/>
  <c i="27" r="R128"/>
  <c r="T167"/>
  <c i="28" r="R127"/>
  <c i="29" r="T127"/>
  <c i="30" r="T126"/>
  <c r="T125"/>
  <c i="31" r="R124"/>
  <c r="R123"/>
  <c r="R122"/>
  <c i="32" r="P128"/>
  <c r="P127"/>
  <c i="1" r="AU131"/>
  <c i="32" r="R167"/>
  <c i="33" r="BK127"/>
  <c r="J127"/>
  <c r="J101"/>
  <c i="34" r="BK127"/>
  <c i="36" r="R153"/>
  <c r="T166"/>
  <c i="2" r="T186"/>
  <c r="T405"/>
  <c r="P473"/>
  <c r="BK562"/>
  <c r="J562"/>
  <c r="J110"/>
  <c r="T572"/>
  <c r="T576"/>
  <c r="T608"/>
  <c r="T660"/>
  <c r="T754"/>
  <c r="T768"/>
  <c i="3" r="P142"/>
  <c r="P164"/>
  <c r="R175"/>
  <c r="T334"/>
  <c r="P400"/>
  <c r="BK521"/>
  <c r="J521"/>
  <c r="J110"/>
  <c r="P537"/>
  <c r="T566"/>
  <c r="T610"/>
  <c r="T694"/>
  <c i="4" r="T142"/>
  <c r="P167"/>
  <c r="P272"/>
  <c r="P386"/>
  <c r="BK468"/>
  <c r="J468"/>
  <c r="J110"/>
  <c r="T503"/>
  <c r="R521"/>
  <c r="T589"/>
  <c i="5" r="T147"/>
  <c r="R160"/>
  <c r="P165"/>
  <c r="P362"/>
  <c r="T528"/>
  <c r="T546"/>
  <c r="T589"/>
  <c r="R652"/>
  <c r="R675"/>
  <c i="6" r="P140"/>
  <c r="P158"/>
  <c r="BK170"/>
  <c r="J170"/>
  <c r="J100"/>
  <c r="R170"/>
  <c r="P176"/>
  <c r="R176"/>
  <c r="T176"/>
  <c r="P292"/>
  <c r="BK397"/>
  <c r="J397"/>
  <c r="J108"/>
  <c r="P442"/>
  <c r="P501"/>
  <c r="BK521"/>
  <c r="J521"/>
  <c r="J114"/>
  <c r="T548"/>
  <c r="BK595"/>
  <c r="J595"/>
  <c r="J118"/>
  <c i="7" r="P141"/>
  <c r="P190"/>
  <c r="BK342"/>
  <c r="J342"/>
  <c r="J104"/>
  <c r="P389"/>
  <c r="BK448"/>
  <c r="J448"/>
  <c r="J109"/>
  <c r="P477"/>
  <c r="BK497"/>
  <c r="J497"/>
  <c r="J114"/>
  <c r="P524"/>
  <c r="BK569"/>
  <c r="J569"/>
  <c r="J118"/>
  <c r="T576"/>
  <c i="8" r="R169"/>
  <c r="R273"/>
  <c r="BK360"/>
  <c r="T372"/>
  <c r="R444"/>
  <c r="T454"/>
  <c r="BK474"/>
  <c r="J474"/>
  <c r="J114"/>
  <c r="P502"/>
  <c i="9" r="R140"/>
  <c r="P152"/>
  <c r="BK295"/>
  <c r="J295"/>
  <c r="J103"/>
  <c r="P357"/>
  <c r="P429"/>
  <c r="BK459"/>
  <c r="J459"/>
  <c r="J113"/>
  <c r="P480"/>
  <c i="10" r="T156"/>
  <c r="P259"/>
  <c r="R352"/>
  <c r="BK419"/>
  <c r="J419"/>
  <c r="J107"/>
  <c r="P477"/>
  <c r="BK526"/>
  <c r="J526"/>
  <c r="J114"/>
  <c r="BK600"/>
  <c r="J600"/>
  <c r="J117"/>
  <c i="11" r="R140"/>
  <c r="R154"/>
  <c r="BK266"/>
  <c r="J266"/>
  <c r="J103"/>
  <c r="T342"/>
  <c r="R387"/>
  <c r="T432"/>
  <c r="R447"/>
  <c r="P509"/>
  <c i="12" r="P126"/>
  <c r="P123"/>
  <c i="1" r="AU105"/>
  <c i="12" r="P155"/>
  <c r="R169"/>
  <c i="13" r="T143"/>
  <c r="T169"/>
  <c r="T249"/>
  <c r="T258"/>
  <c r="T276"/>
  <c i="14" r="P134"/>
  <c r="BK145"/>
  <c r="J145"/>
  <c r="J102"/>
  <c r="BK170"/>
  <c r="J170"/>
  <c r="J104"/>
  <c r="R185"/>
  <c i="15" r="R160"/>
  <c r="P177"/>
  <c r="P189"/>
  <c r="P198"/>
  <c r="P206"/>
  <c r="P216"/>
  <c i="17" r="BK127"/>
  <c i="18" r="BK135"/>
  <c r="J135"/>
  <c r="J102"/>
  <c i="19" r="R127"/>
  <c i="20" r="P126"/>
  <c r="P125"/>
  <c i="1" r="AU116"/>
  <c i="21" r="T124"/>
  <c r="T123"/>
  <c r="T122"/>
  <c i="23" r="R127"/>
  <c r="R126"/>
  <c i="24" r="P139"/>
  <c i="25" r="T126"/>
  <c r="T125"/>
  <c i="27" r="R154"/>
  <c i="28" r="R135"/>
  <c i="29" r="R127"/>
  <c r="R126"/>
  <c i="30" r="R126"/>
  <c r="R125"/>
  <c i="31" r="P124"/>
  <c r="P123"/>
  <c r="P122"/>
  <c i="1" r="AU130"/>
  <c i="32" r="T154"/>
  <c i="33" r="T135"/>
  <c i="34" r="R127"/>
  <c r="R126"/>
  <c i="36" r="T125"/>
  <c r="P160"/>
  <c r="P166"/>
  <c i="37" r="P132"/>
  <c r="P128"/>
  <c r="P122"/>
  <c i="1" r="AU136"/>
  <c i="37" r="R132"/>
  <c r="R128"/>
  <c r="R122"/>
  <c r="T135"/>
  <c r="T128"/>
  <c r="T122"/>
  <c i="2" r="BK186"/>
  <c r="J186"/>
  <c r="J102"/>
  <c r="BK405"/>
  <c r="J405"/>
  <c r="J104"/>
  <c r="BK473"/>
  <c r="J473"/>
  <c r="J108"/>
  <c r="P562"/>
  <c r="BK580"/>
  <c r="J580"/>
  <c r="J113"/>
  <c r="R608"/>
  <c r="R660"/>
  <c r="P754"/>
  <c r="R768"/>
  <c r="T786"/>
  <c i="3" r="T182"/>
  <c r="P286"/>
  <c r="T400"/>
  <c r="P521"/>
  <c r="P533"/>
  <c r="P554"/>
  <c r="P558"/>
  <c r="T630"/>
  <c r="BK703"/>
  <c r="J703"/>
  <c r="J120"/>
  <c i="4" r="BK174"/>
  <c r="J174"/>
  <c r="J102"/>
  <c r="P324"/>
  <c r="R386"/>
  <c r="T468"/>
  <c r="BK503"/>
  <c r="J503"/>
  <c r="J115"/>
  <c r="BK521"/>
  <c r="J521"/>
  <c r="J116"/>
  <c r="R589"/>
  <c i="5" r="R179"/>
  <c r="BK362"/>
  <c r="J362"/>
  <c r="J104"/>
  <c r="BK411"/>
  <c r="R411"/>
  <c r="P465"/>
  <c r="T509"/>
  <c r="BK524"/>
  <c r="J524"/>
  <c r="J112"/>
  <c r="R528"/>
  <c r="BK546"/>
  <c r="J546"/>
  <c r="J115"/>
  <c r="P546"/>
  <c r="BK589"/>
  <c r="J589"/>
  <c r="J118"/>
  <c r="P652"/>
  <c r="BK675"/>
  <c r="J675"/>
  <c r="J124"/>
  <c i="6" r="BK158"/>
  <c r="J158"/>
  <c r="J99"/>
  <c r="R158"/>
  <c r="P170"/>
  <c r="BK176"/>
  <c r="J176"/>
  <c r="J101"/>
  <c r="BK292"/>
  <c r="J292"/>
  <c r="J103"/>
  <c r="BK335"/>
  <c r="J335"/>
  <c r="J104"/>
  <c r="P384"/>
  <c r="T442"/>
  <c r="R501"/>
  <c r="BK510"/>
  <c r="J510"/>
  <c r="J113"/>
  <c r="BK548"/>
  <c r="J548"/>
  <c r="J115"/>
  <c r="BK587"/>
  <c r="J587"/>
  <c r="J117"/>
  <c r="T595"/>
  <c i="7" r="BK141"/>
  <c r="J141"/>
  <c r="J98"/>
  <c r="R190"/>
  <c r="R342"/>
  <c r="T389"/>
  <c r="R448"/>
  <c r="P497"/>
  <c r="T524"/>
  <c r="P576"/>
  <c i="8" r="R140"/>
  <c r="BK273"/>
  <c r="J273"/>
  <c r="J102"/>
  <c r="T313"/>
  <c r="R360"/>
  <c r="R415"/>
  <c r="P454"/>
  <c r="R470"/>
  <c r="T474"/>
  <c r="T487"/>
  <c i="9" r="R159"/>
  <c r="R295"/>
  <c r="BK345"/>
  <c r="J345"/>
  <c r="J106"/>
  <c r="P400"/>
  <c r="R441"/>
  <c r="T451"/>
  <c r="BK494"/>
  <c r="J494"/>
  <c r="J115"/>
  <c r="BK530"/>
  <c r="J530"/>
  <c r="J117"/>
  <c r="T536"/>
  <c i="10" r="BK140"/>
  <c r="J140"/>
  <c r="J98"/>
  <c r="P149"/>
  <c r="P303"/>
  <c r="T352"/>
  <c r="T419"/>
  <c r="T465"/>
  <c r="T499"/>
  <c r="BK549"/>
  <c r="J549"/>
  <c r="J115"/>
  <c r="P600"/>
  <c i="11" r="P165"/>
  <c r="P139"/>
  <c r="P266"/>
  <c r="R342"/>
  <c r="P387"/>
  <c r="BK432"/>
  <c r="J432"/>
  <c r="J113"/>
  <c r="R460"/>
  <c r="T498"/>
  <c i="12" r="P137"/>
  <c r="BK164"/>
  <c r="J164"/>
  <c r="J101"/>
  <c r="T174"/>
  <c i="13" r="R131"/>
  <c r="R135"/>
  <c r="P169"/>
  <c r="BK249"/>
  <c r="J249"/>
  <c r="J105"/>
  <c r="BK258"/>
  <c r="J258"/>
  <c r="J106"/>
  <c r="BK276"/>
  <c r="J276"/>
  <c r="J108"/>
  <c i="14" r="P130"/>
  <c r="P139"/>
  <c r="P155"/>
  <c r="P193"/>
  <c i="15" r="T134"/>
  <c r="T147"/>
  <c r="T172"/>
  <c r="T183"/>
  <c r="R193"/>
  <c r="T201"/>
  <c r="T210"/>
  <c r="R221"/>
  <c r="R230"/>
  <c i="16" r="BK124"/>
  <c r="J124"/>
  <c r="J100"/>
  <c i="17" r="P153"/>
  <c i="18" r="P135"/>
  <c i="19" r="T141"/>
  <c i="22" r="R150"/>
  <c i="24" r="P127"/>
  <c i="26" r="R124"/>
  <c r="R123"/>
  <c r="R122"/>
  <c i="27" r="T128"/>
  <c r="P167"/>
  <c i="28" r="P127"/>
  <c i="29" r="BK127"/>
  <c r="J127"/>
  <c r="J101"/>
  <c r="BK139"/>
  <c r="J139"/>
  <c r="J102"/>
  <c i="31" r="T124"/>
  <c r="T123"/>
  <c r="T122"/>
  <c i="32" r="BK154"/>
  <c r="J154"/>
  <c r="J102"/>
  <c i="33" r="T127"/>
  <c r="T126"/>
  <c i="34" r="P139"/>
  <c i="35" r="T126"/>
  <c r="T125"/>
  <c i="36" r="P125"/>
  <c r="P124"/>
  <c r="P123"/>
  <c i="1" r="AU135"/>
  <c i="36" r="T153"/>
  <c r="BK166"/>
  <c r="J166"/>
  <c r="J102"/>
  <c i="2" r="T146"/>
  <c r="T145"/>
  <c r="T163"/>
  <c r="T168"/>
  <c r="T179"/>
  <c r="BK339"/>
  <c r="J339"/>
  <c r="J103"/>
  <c r="R459"/>
  <c r="P517"/>
  <c r="BK572"/>
  <c r="J572"/>
  <c r="J111"/>
  <c r="R576"/>
  <c r="BK596"/>
  <c r="J596"/>
  <c r="J114"/>
  <c r="BK639"/>
  <c r="J639"/>
  <c r="J116"/>
  <c r="T712"/>
  <c r="R781"/>
  <c i="3" r="R182"/>
  <c r="P334"/>
  <c r="BK386"/>
  <c r="BK468"/>
  <c r="J468"/>
  <c r="J109"/>
  <c r="R537"/>
  <c r="R566"/>
  <c r="P610"/>
  <c r="BK694"/>
  <c r="J694"/>
  <c r="J119"/>
  <c i="4" r="T174"/>
  <c r="BK324"/>
  <c r="J324"/>
  <c r="J104"/>
  <c r="BK374"/>
  <c r="P433"/>
  <c r="P478"/>
  <c r="T499"/>
  <c r="T541"/>
  <c r="P602"/>
  <c i="5" r="T179"/>
  <c r="T362"/>
  <c r="P425"/>
  <c r="R465"/>
  <c r="P520"/>
  <c r="R524"/>
  <c r="BK535"/>
  <c r="J535"/>
  <c r="J114"/>
  <c r="R554"/>
  <c r="T571"/>
  <c r="T625"/>
  <c r="T666"/>
  <c r="T680"/>
  <c i="6" r="R140"/>
  <c r="T183"/>
  <c r="T139"/>
  <c r="T335"/>
  <c r="R397"/>
  <c r="BK492"/>
  <c r="J492"/>
  <c r="J110"/>
  <c r="T501"/>
  <c r="T510"/>
  <c r="R521"/>
  <c r="P587"/>
  <c i="7" r="T141"/>
  <c r="T140"/>
  <c r="P168"/>
  <c r="P294"/>
  <c r="R405"/>
  <c r="R388"/>
  <c r="BK477"/>
  <c r="J477"/>
  <c r="J110"/>
  <c r="T493"/>
  <c r="T497"/>
  <c r="T510"/>
  <c r="BK576"/>
  <c r="J576"/>
  <c r="J119"/>
  <c i="8" r="BK169"/>
  <c r="J169"/>
  <c r="J101"/>
  <c r="R313"/>
  <c r="R372"/>
  <c r="R359"/>
  <c r="P444"/>
  <c r="P470"/>
  <c r="R474"/>
  <c r="T502"/>
  <c r="R542"/>
  <c i="9" r="BK159"/>
  <c r="R258"/>
  <c r="T357"/>
  <c r="T429"/>
  <c r="T459"/>
  <c r="R480"/>
  <c r="BK536"/>
  <c r="J536"/>
  <c r="J118"/>
  <c i="10" r="R156"/>
  <c r="R139"/>
  <c r="R259"/>
  <c r="T368"/>
  <c r="T477"/>
  <c r="R499"/>
  <c r="P549"/>
  <c r="T600"/>
  <c i="11" r="T165"/>
  <c r="T139"/>
  <c r="T298"/>
  <c r="T355"/>
  <c r="T421"/>
  <c r="R432"/>
  <c r="P447"/>
  <c r="BK509"/>
  <c r="J509"/>
  <c r="J118"/>
  <c i="12" r="T126"/>
  <c r="T123"/>
  <c r="T155"/>
  <c r="R174"/>
  <c i="13" r="R143"/>
  <c r="R153"/>
  <c r="T219"/>
  <c r="P258"/>
  <c r="P276"/>
  <c i="14" r="R134"/>
  <c r="R145"/>
  <c r="P170"/>
  <c r="P185"/>
  <c i="15" r="BK134"/>
  <c r="J134"/>
  <c r="J97"/>
  <c r="T160"/>
  <c r="P183"/>
  <c r="T193"/>
  <c r="R201"/>
  <c r="R210"/>
  <c r="T221"/>
  <c i="16" r="R124"/>
  <c r="R123"/>
  <c r="R122"/>
  <c i="17" r="P127"/>
  <c r="P126"/>
  <c i="1" r="AU113"/>
  <c i="18" r="T127"/>
  <c r="T126"/>
  <c i="19" r="T127"/>
  <c i="21" r="R124"/>
  <c r="R123"/>
  <c r="R122"/>
  <c i="22" r="P150"/>
  <c i="23" r="BK137"/>
  <c r="J137"/>
  <c r="J102"/>
  <c i="24" r="R127"/>
  <c r="R126"/>
  <c i="27" r="P128"/>
  <c r="P127"/>
  <c i="1" r="AU125"/>
  <c i="27" r="T154"/>
  <c i="28" r="P135"/>
  <c i="32" r="R128"/>
  <c r="R127"/>
  <c r="T167"/>
  <c i="33" r="R135"/>
  <c i="34" r="T139"/>
  <c i="35" r="P126"/>
  <c r="P125"/>
  <c i="1" r="AU134"/>
  <c i="36" r="BK153"/>
  <c r="J153"/>
  <c r="J99"/>
  <c r="R160"/>
  <c i="2" r="R146"/>
  <c r="R163"/>
  <c r="P168"/>
  <c r="BK179"/>
  <c r="J179"/>
  <c r="J101"/>
  <c r="R339"/>
  <c r="P459"/>
  <c r="P458"/>
  <c r="T517"/>
  <c r="R580"/>
  <c r="T596"/>
  <c r="T639"/>
  <c r="BK712"/>
  <c r="J712"/>
  <c r="J118"/>
  <c r="BK781"/>
  <c r="J781"/>
  <c r="J123"/>
  <c r="P786"/>
  <c i="3" r="BK142"/>
  <c r="J142"/>
  <c r="J98"/>
  <c r="BK164"/>
  <c r="J164"/>
  <c r="J99"/>
  <c r="BK175"/>
  <c r="J175"/>
  <c r="J101"/>
  <c r="BK286"/>
  <c r="J286"/>
  <c r="J103"/>
  <c r="BK400"/>
  <c r="J400"/>
  <c r="J108"/>
  <c r="T521"/>
  <c r="T533"/>
  <c r="T554"/>
  <c r="R558"/>
  <c r="P630"/>
  <c r="P703"/>
  <c i="4" r="P142"/>
  <c r="P141"/>
  <c r="R167"/>
  <c r="BK272"/>
  <c r="J272"/>
  <c r="J103"/>
  <c r="P374"/>
  <c r="R433"/>
  <c r="T478"/>
  <c r="BK499"/>
  <c r="J499"/>
  <c r="J114"/>
  <c r="P541"/>
  <c r="R602"/>
  <c i="5" r="P147"/>
  <c r="T160"/>
  <c r="BK308"/>
  <c r="J308"/>
  <c r="J103"/>
  <c r="T411"/>
  <c r="T410"/>
  <c r="R546"/>
  <c r="BK571"/>
  <c r="J571"/>
  <c r="J117"/>
  <c r="P625"/>
  <c r="BK680"/>
  <c r="J680"/>
  <c r="J125"/>
  <c i="9" r="T140"/>
  <c r="R152"/>
  <c r="BK258"/>
  <c r="J258"/>
  <c r="J102"/>
  <c r="R357"/>
  <c r="R344"/>
  <c r="R429"/>
  <c r="BK451"/>
  <c r="J451"/>
  <c r="J112"/>
  <c r="T494"/>
  <c r="R530"/>
  <c i="10" r="BK156"/>
  <c r="J156"/>
  <c r="J100"/>
  <c r="T259"/>
  <c r="P368"/>
  <c r="BK465"/>
  <c r="J465"/>
  <c r="J108"/>
  <c r="BK505"/>
  <c r="J505"/>
  <c r="J113"/>
  <c r="T549"/>
  <c r="T617"/>
  <c i="11" r="R165"/>
  <c r="R139"/>
  <c r="R298"/>
  <c r="BK387"/>
  <c r="J387"/>
  <c r="J109"/>
  <c r="BK426"/>
  <c r="J426"/>
  <c r="J112"/>
  <c r="P460"/>
  <c r="R498"/>
  <c i="12" r="R126"/>
  <c r="R123"/>
  <c r="R155"/>
  <c r="P169"/>
  <c i="13" r="BK135"/>
  <c r="J135"/>
  <c r="J100"/>
  <c r="BK169"/>
  <c r="J169"/>
  <c r="J103"/>
  <c r="R249"/>
  <c r="T261"/>
  <c i="14" r="BK130"/>
  <c r="J130"/>
  <c r="J99"/>
  <c r="T134"/>
  <c r="T145"/>
  <c r="T170"/>
  <c r="R193"/>
  <c i="15" r="R134"/>
  <c r="R133"/>
  <c r="R147"/>
  <c r="R172"/>
  <c r="R183"/>
  <c r="T189"/>
  <c r="BK201"/>
  <c r="J201"/>
  <c r="J106"/>
  <c r="T206"/>
  <c r="R216"/>
  <c r="BK230"/>
  <c r="J230"/>
  <c r="J113"/>
  <c i="17" r="BK153"/>
  <c r="J153"/>
  <c r="J102"/>
  <c i="18" r="BK127"/>
  <c r="BK126"/>
  <c r="J126"/>
  <c i="19" r="R141"/>
  <c r="R126"/>
  <c i="22" r="BK150"/>
  <c r="J150"/>
  <c r="J102"/>
  <c r="R162"/>
  <c i="23" r="P127"/>
  <c r="P126"/>
  <c i="1" r="AU120"/>
  <c i="24" r="BK139"/>
  <c r="J139"/>
  <c r="J102"/>
  <c i="25" r="BK126"/>
  <c r="J126"/>
  <c r="J101"/>
  <c i="26" r="BK124"/>
  <c r="J124"/>
  <c r="J100"/>
  <c i="27" r="BK128"/>
  <c r="BK127"/>
  <c r="J127"/>
  <c r="R167"/>
  <c i="28" r="BK135"/>
  <c r="J135"/>
  <c r="J102"/>
  <c i="29" r="T139"/>
  <c r="T126"/>
  <c i="32" r="BK128"/>
  <c r="BK127"/>
  <c r="J127"/>
  <c r="J100"/>
  <c r="BK167"/>
  <c r="J167"/>
  <c r="J103"/>
  <c i="33" r="P127"/>
  <c r="P126"/>
  <c i="1" r="AU132"/>
  <c i="34" r="BK139"/>
  <c r="J139"/>
  <c r="J102"/>
  <c i="35" r="BK126"/>
  <c r="J126"/>
  <c r="J101"/>
  <c i="36" r="R125"/>
  <c r="BK160"/>
  <c r="J160"/>
  <c r="J100"/>
  <c r="R166"/>
  <c i="37" r="BK135"/>
  <c r="J135"/>
  <c r="J101"/>
  <c i="2" r="BK456"/>
  <c r="J456"/>
  <c r="J105"/>
  <c i="8" r="BK452"/>
  <c r="J452"/>
  <c r="J110"/>
  <c i="9" r="BK149"/>
  <c r="J149"/>
  <c r="J99"/>
  <c r="BK527"/>
  <c r="J527"/>
  <c r="J116"/>
  <c i="10" r="BK597"/>
  <c r="J597"/>
  <c r="J116"/>
  <c i="4" r="BK586"/>
  <c r="J586"/>
  <c r="J118"/>
  <c i="5" r="BK408"/>
  <c r="J408"/>
  <c r="J105"/>
  <c i="9" r="BK342"/>
  <c r="J342"/>
  <c r="J104"/>
  <c i="11" r="BK339"/>
  <c r="J339"/>
  <c r="J105"/>
  <c i="4" r="BK371"/>
  <c r="J371"/>
  <c r="J105"/>
  <c i="6" r="BK381"/>
  <c r="J381"/>
  <c r="J105"/>
  <c i="7" r="BK566"/>
  <c r="J566"/>
  <c r="J117"/>
  <c i="8" r="BK157"/>
  <c r="J157"/>
  <c r="J99"/>
  <c r="BK357"/>
  <c r="J357"/>
  <c r="J104"/>
  <c r="BK539"/>
  <c r="J539"/>
  <c r="J117"/>
  <c i="11" r="BK159"/>
  <c r="J159"/>
  <c r="J100"/>
  <c i="36" r="BK178"/>
  <c r="J178"/>
  <c r="J103"/>
  <c i="2" r="BK762"/>
  <c r="J762"/>
  <c r="J120"/>
  <c r="BK765"/>
  <c r="J765"/>
  <c r="J121"/>
  <c i="7" r="BK182"/>
  <c r="J182"/>
  <c r="J100"/>
  <c i="14" r="BK183"/>
  <c r="J183"/>
  <c r="J105"/>
  <c i="3" r="BK173"/>
  <c r="J173"/>
  <c r="J100"/>
  <c r="BK691"/>
  <c r="J691"/>
  <c r="J118"/>
  <c i="4" r="BK476"/>
  <c r="J476"/>
  <c r="J111"/>
  <c i="5" r="BK176"/>
  <c r="J176"/>
  <c r="J101"/>
  <c i="7" r="BK386"/>
  <c r="J386"/>
  <c r="J105"/>
  <c r="BK488"/>
  <c r="J488"/>
  <c r="J112"/>
  <c i="11" r="BK162"/>
  <c r="J162"/>
  <c r="J101"/>
  <c r="BK424"/>
  <c r="J424"/>
  <c r="J111"/>
  <c r="BK495"/>
  <c r="J495"/>
  <c r="J116"/>
  <c i="15" r="BK226"/>
  <c r="J226"/>
  <c r="J111"/>
  <c r="BK228"/>
  <c r="J228"/>
  <c r="J112"/>
  <c i="37" r="BK123"/>
  <c r="J123"/>
  <c r="J97"/>
  <c r="BK129"/>
  <c i="3" r="BK383"/>
  <c r="J383"/>
  <c r="J105"/>
  <c i="4" r="BK496"/>
  <c r="J496"/>
  <c r="J113"/>
  <c i="5" r="BK663"/>
  <c r="J663"/>
  <c r="J122"/>
  <c i="7" r="BK485"/>
  <c r="J485"/>
  <c r="J111"/>
  <c i="8" r="BK465"/>
  <c r="J465"/>
  <c r="J112"/>
  <c i="10" r="BK497"/>
  <c r="J497"/>
  <c r="J111"/>
  <c i="6" r="BK584"/>
  <c r="J584"/>
  <c r="J116"/>
  <c i="7" r="BK187"/>
  <c r="J187"/>
  <c r="J101"/>
  <c i="10" r="BK349"/>
  <c r="J349"/>
  <c r="J103"/>
  <c i="12" r="BK124"/>
  <c r="J124"/>
  <c r="J97"/>
  <c i="36" r="BK163"/>
  <c r="J163"/>
  <c r="J101"/>
  <c i="37" r="BK141"/>
  <c r="J141"/>
  <c r="J102"/>
  <c i="4" r="BK159"/>
  <c r="J159"/>
  <c r="J99"/>
  <c r="BK164"/>
  <c r="J164"/>
  <c r="J100"/>
  <c i="5" r="BK660"/>
  <c r="J660"/>
  <c r="J121"/>
  <c i="9" r="BK439"/>
  <c r="J439"/>
  <c r="J110"/>
  <c i="10" r="BK475"/>
  <c r="J475"/>
  <c r="J109"/>
  <c i="36" r="BK124"/>
  <c r="BK123"/>
  <c r="J123"/>
  <c r="J96"/>
  <c i="37" r="F92"/>
  <c r="J116"/>
  <c r="E112"/>
  <c r="BE124"/>
  <c r="BE136"/>
  <c r="BE137"/>
  <c r="BE138"/>
  <c r="BE140"/>
  <c r="BE142"/>
  <c r="BE134"/>
  <c r="BE130"/>
  <c r="BE133"/>
  <c i="36" r="BE126"/>
  <c r="BE127"/>
  <c r="BE138"/>
  <c r="BE144"/>
  <c r="J89"/>
  <c r="BE134"/>
  <c r="BE148"/>
  <c r="BE161"/>
  <c r="BE170"/>
  <c r="BE168"/>
  <c r="BE177"/>
  <c r="BE179"/>
  <c r="F120"/>
  <c r="BE130"/>
  <c r="BE135"/>
  <c r="BE137"/>
  <c r="BE140"/>
  <c r="BE132"/>
  <c r="BE146"/>
  <c r="BE154"/>
  <c i="35" r="BK125"/>
  <c r="J125"/>
  <c r="J100"/>
  <c i="36" r="E85"/>
  <c r="BE128"/>
  <c r="BE164"/>
  <c r="BE151"/>
  <c r="BE167"/>
  <c r="BE169"/>
  <c r="BE171"/>
  <c r="BE174"/>
  <c r="BE175"/>
  <c r="BE142"/>
  <c r="BE149"/>
  <c r="BE156"/>
  <c r="BE158"/>
  <c r="BE162"/>
  <c r="BE172"/>
  <c r="BE173"/>
  <c i="35" r="E111"/>
  <c r="BE130"/>
  <c r="F122"/>
  <c r="BE132"/>
  <c r="BE137"/>
  <c r="BE140"/>
  <c r="BE128"/>
  <c r="BE134"/>
  <c r="BE138"/>
  <c r="BE139"/>
  <c i="34" r="J127"/>
  <c r="J101"/>
  <c i="35" r="BE131"/>
  <c r="BE135"/>
  <c r="BE141"/>
  <c r="BE127"/>
  <c r="BE133"/>
  <c r="J93"/>
  <c r="BE136"/>
  <c r="BE142"/>
  <c r="BE145"/>
  <c r="BE144"/>
  <c r="BE129"/>
  <c r="BE143"/>
  <c i="34" r="BE129"/>
  <c r="BE147"/>
  <c r="BE156"/>
  <c i="33" r="BK126"/>
  <c r="J126"/>
  <c i="34" r="BE134"/>
  <c r="BE148"/>
  <c r="BE133"/>
  <c r="BE135"/>
  <c r="BE146"/>
  <c r="BE149"/>
  <c r="BE151"/>
  <c r="E85"/>
  <c r="BE144"/>
  <c r="BE152"/>
  <c r="BE159"/>
  <c r="BE160"/>
  <c r="BE161"/>
  <c r="BE130"/>
  <c r="BE131"/>
  <c r="BE132"/>
  <c r="BE137"/>
  <c r="BE138"/>
  <c r="BE141"/>
  <c r="BE142"/>
  <c r="BE143"/>
  <c r="BE154"/>
  <c r="BE162"/>
  <c r="BE128"/>
  <c r="BE136"/>
  <c r="BE155"/>
  <c r="J93"/>
  <c r="F123"/>
  <c r="BE153"/>
  <c r="BE163"/>
  <c r="BE140"/>
  <c r="BE145"/>
  <c r="BE150"/>
  <c r="BE157"/>
  <c r="BE158"/>
  <c r="BE164"/>
  <c i="32" r="J128"/>
  <c r="J101"/>
  <c i="33" r="BE134"/>
  <c r="BE138"/>
  <c r="E112"/>
  <c r="BE139"/>
  <c r="BE129"/>
  <c r="BE130"/>
  <c r="BE132"/>
  <c r="BE133"/>
  <c r="BE137"/>
  <c r="F96"/>
  <c r="J120"/>
  <c r="BE128"/>
  <c r="BE136"/>
  <c r="BE131"/>
  <c r="BE140"/>
  <c i="32" r="BE137"/>
  <c r="BE140"/>
  <c r="BE146"/>
  <c r="BE162"/>
  <c r="F96"/>
  <c r="BE135"/>
  <c r="BE136"/>
  <c r="BE138"/>
  <c r="BE139"/>
  <c r="BE141"/>
  <c r="BE152"/>
  <c i="31" r="J123"/>
  <c r="J99"/>
  <c i="32" r="J93"/>
  <c r="BE143"/>
  <c r="BE151"/>
  <c r="BE166"/>
  <c r="BE168"/>
  <c r="BE172"/>
  <c r="BE129"/>
  <c r="BE130"/>
  <c r="BE131"/>
  <c r="BE132"/>
  <c r="BE142"/>
  <c r="E85"/>
  <c r="BE153"/>
  <c r="BE157"/>
  <c r="BE161"/>
  <c r="BE164"/>
  <c r="BE165"/>
  <c i="31" r="J124"/>
  <c r="J100"/>
  <c i="32" r="BE133"/>
  <c r="BE144"/>
  <c r="BE148"/>
  <c r="BE160"/>
  <c r="BE163"/>
  <c r="BE169"/>
  <c r="BE145"/>
  <c r="BE147"/>
  <c r="BE149"/>
  <c r="BE150"/>
  <c r="BE158"/>
  <c r="BE159"/>
  <c r="BE173"/>
  <c r="BE134"/>
  <c r="BE155"/>
  <c r="BE156"/>
  <c r="BE170"/>
  <c r="BE171"/>
  <c i="31" r="F94"/>
  <c r="J116"/>
  <c r="BE126"/>
  <c i="30" r="BK125"/>
  <c r="J125"/>
  <c r="J100"/>
  <c i="31" r="BE125"/>
  <c r="E110"/>
  <c r="BE127"/>
  <c i="30" r="F96"/>
  <c r="BE129"/>
  <c r="BE130"/>
  <c r="BE138"/>
  <c r="BE139"/>
  <c r="BE140"/>
  <c r="BE141"/>
  <c r="BE142"/>
  <c r="J93"/>
  <c r="E111"/>
  <c r="BE132"/>
  <c r="BE136"/>
  <c r="BE137"/>
  <c r="BE145"/>
  <c r="BE134"/>
  <c r="BE131"/>
  <c r="BE133"/>
  <c r="BE135"/>
  <c r="BE143"/>
  <c r="BE144"/>
  <c r="BE128"/>
  <c r="BE127"/>
  <c i="29" r="BE141"/>
  <c r="BE147"/>
  <c r="BE150"/>
  <c r="BE131"/>
  <c r="BE146"/>
  <c r="BE148"/>
  <c r="BE152"/>
  <c r="BE153"/>
  <c r="BE154"/>
  <c r="J93"/>
  <c r="BE128"/>
  <c r="BE133"/>
  <c r="BE138"/>
  <c r="BE142"/>
  <c r="BE155"/>
  <c r="BE130"/>
  <c r="BE132"/>
  <c r="BE145"/>
  <c r="BE157"/>
  <c r="BE160"/>
  <c i="28" r="J127"/>
  <c r="J101"/>
  <c i="29" r="BE143"/>
  <c r="BE156"/>
  <c r="BE134"/>
  <c r="BE140"/>
  <c r="BE144"/>
  <c r="BE149"/>
  <c r="BE159"/>
  <c r="F96"/>
  <c r="BE129"/>
  <c r="BE135"/>
  <c r="BE137"/>
  <c r="BE158"/>
  <c r="E85"/>
  <c r="BE136"/>
  <c r="BE151"/>
  <c i="27" r="J100"/>
  <c r="J128"/>
  <c r="J101"/>
  <c i="28" r="F96"/>
  <c r="J120"/>
  <c r="BE130"/>
  <c r="E85"/>
  <c r="BE128"/>
  <c r="BE129"/>
  <c r="BE136"/>
  <c r="BE139"/>
  <c r="BE133"/>
  <c r="BE134"/>
  <c r="BE140"/>
  <c r="BE131"/>
  <c r="BE132"/>
  <c r="BE137"/>
  <c r="BE138"/>
  <c i="27" r="F124"/>
  <c r="BE145"/>
  <c r="BE149"/>
  <c r="BE152"/>
  <c r="BE153"/>
  <c r="BE155"/>
  <c r="BE161"/>
  <c r="BE168"/>
  <c r="BE129"/>
  <c r="BE134"/>
  <c r="BE140"/>
  <c r="BE146"/>
  <c r="BE147"/>
  <c r="BE158"/>
  <c r="BE165"/>
  <c r="BE174"/>
  <c r="BE175"/>
  <c r="BE133"/>
  <c r="BE135"/>
  <c r="BE150"/>
  <c r="BE160"/>
  <c r="BE163"/>
  <c r="BE164"/>
  <c r="BE166"/>
  <c r="BE171"/>
  <c r="BE176"/>
  <c r="E85"/>
  <c r="J93"/>
  <c r="BE130"/>
  <c r="BE136"/>
  <c r="BE141"/>
  <c r="BE142"/>
  <c r="BE156"/>
  <c i="26" r="BK123"/>
  <c r="BK122"/>
  <c r="J122"/>
  <c r="J98"/>
  <c i="27" r="BE131"/>
  <c r="BE132"/>
  <c r="BE137"/>
  <c r="BE138"/>
  <c r="BE139"/>
  <c r="BE143"/>
  <c r="BE144"/>
  <c r="BE148"/>
  <c r="BE151"/>
  <c r="BE157"/>
  <c r="BE159"/>
  <c r="BE162"/>
  <c r="BE172"/>
  <c r="BE177"/>
  <c r="BE178"/>
  <c r="BE169"/>
  <c r="BE170"/>
  <c r="BE173"/>
  <c i="26" r="J91"/>
  <c r="BE125"/>
  <c r="BE127"/>
  <c i="25" r="BK125"/>
  <c r="J125"/>
  <c r="J100"/>
  <c i="26" r="E85"/>
  <c r="F94"/>
  <c r="BE126"/>
  <c i="25" r="E111"/>
  <c r="BE132"/>
  <c r="F96"/>
  <c r="BE128"/>
  <c r="BE129"/>
  <c r="BE140"/>
  <c r="BE142"/>
  <c r="J119"/>
  <c r="BE127"/>
  <c r="BE143"/>
  <c i="24" r="J127"/>
  <c r="J101"/>
  <c i="25" r="BE141"/>
  <c r="BE145"/>
  <c r="BE131"/>
  <c r="BE134"/>
  <c r="BE137"/>
  <c r="BE138"/>
  <c r="BE139"/>
  <c r="BE130"/>
  <c r="BE135"/>
  <c r="BE136"/>
  <c r="BE144"/>
  <c r="BE133"/>
  <c i="23" r="BK126"/>
  <c r="J126"/>
  <c i="24" r="BE146"/>
  <c r="BE147"/>
  <c r="BE133"/>
  <c r="BE143"/>
  <c r="BE144"/>
  <c r="J120"/>
  <c r="E85"/>
  <c r="F96"/>
  <c r="BE130"/>
  <c r="BE151"/>
  <c r="BE154"/>
  <c r="BE128"/>
  <c r="BE129"/>
  <c r="BE134"/>
  <c r="BE135"/>
  <c r="BE136"/>
  <c r="BE137"/>
  <c r="BE138"/>
  <c r="BE141"/>
  <c r="BE150"/>
  <c r="BE153"/>
  <c r="BE155"/>
  <c r="BE159"/>
  <c r="BE160"/>
  <c r="BE149"/>
  <c r="BE157"/>
  <c r="BE131"/>
  <c r="BE132"/>
  <c r="BE142"/>
  <c r="BE145"/>
  <c r="BE148"/>
  <c r="BE156"/>
  <c r="BE140"/>
  <c r="BE152"/>
  <c r="BE158"/>
  <c i="23" r="BE130"/>
  <c r="J93"/>
  <c r="F96"/>
  <c r="BE138"/>
  <c r="BE141"/>
  <c r="BE142"/>
  <c r="BE128"/>
  <c r="BE132"/>
  <c r="BE135"/>
  <c r="BE136"/>
  <c r="BE129"/>
  <c r="BE131"/>
  <c i="22" r="J128"/>
  <c r="J101"/>
  <c i="23" r="E85"/>
  <c r="BE139"/>
  <c r="BE134"/>
  <c r="BE140"/>
  <c r="BE133"/>
  <c r="BE143"/>
  <c i="22" r="E85"/>
  <c r="BE129"/>
  <c r="BE135"/>
  <c r="BE140"/>
  <c r="BE144"/>
  <c r="BE145"/>
  <c r="BE146"/>
  <c r="BE147"/>
  <c r="BE134"/>
  <c r="BE142"/>
  <c r="BE154"/>
  <c r="BE158"/>
  <c r="BE166"/>
  <c r="BE137"/>
  <c r="BE155"/>
  <c r="BE156"/>
  <c r="BE163"/>
  <c i="21" r="BK122"/>
  <c r="J122"/>
  <c i="22" r="BE130"/>
  <c r="BE141"/>
  <c r="BE152"/>
  <c r="BE164"/>
  <c r="J93"/>
  <c r="BE136"/>
  <c r="BE138"/>
  <c r="BE139"/>
  <c r="BE161"/>
  <c i="21" r="J124"/>
  <c r="J100"/>
  <c i="22" r="F96"/>
  <c r="BE149"/>
  <c r="BE151"/>
  <c r="BE160"/>
  <c r="BE131"/>
  <c r="BE148"/>
  <c r="BE157"/>
  <c r="BE132"/>
  <c r="BE133"/>
  <c r="BE143"/>
  <c r="BE153"/>
  <c r="BE159"/>
  <c r="BE165"/>
  <c i="21" r="J91"/>
  <c r="E110"/>
  <c r="BE125"/>
  <c r="BE127"/>
  <c r="BE126"/>
  <c i="20" r="BK125"/>
  <c r="J125"/>
  <c r="J100"/>
  <c i="21" r="F119"/>
  <c i="20" r="F96"/>
  <c r="J119"/>
  <c r="BE127"/>
  <c r="BE137"/>
  <c r="E85"/>
  <c r="BE136"/>
  <c r="BE134"/>
  <c r="BE142"/>
  <c i="19" r="BK126"/>
  <c r="J126"/>
  <c r="J100"/>
  <c i="20" r="BE130"/>
  <c r="BE131"/>
  <c r="BE132"/>
  <c r="BE133"/>
  <c r="BE140"/>
  <c r="BE144"/>
  <c r="BE128"/>
  <c r="BE129"/>
  <c r="BE135"/>
  <c r="BE145"/>
  <c r="BE143"/>
  <c r="BE138"/>
  <c r="BE139"/>
  <c r="BE141"/>
  <c i="18" r="J100"/>
  <c i="19" r="BE150"/>
  <c r="BE154"/>
  <c r="BE156"/>
  <c r="BE167"/>
  <c i="18" r="J127"/>
  <c r="J101"/>
  <c i="19" r="J120"/>
  <c r="BE137"/>
  <c r="BE138"/>
  <c r="BE142"/>
  <c r="BE143"/>
  <c r="BE144"/>
  <c r="BE149"/>
  <c r="BE159"/>
  <c r="BE164"/>
  <c r="BE129"/>
  <c r="BE133"/>
  <c r="BE136"/>
  <c r="BE145"/>
  <c r="BE146"/>
  <c r="BE152"/>
  <c r="BE166"/>
  <c r="BE139"/>
  <c r="BE162"/>
  <c r="BE128"/>
  <c r="BE134"/>
  <c r="BE148"/>
  <c r="BE155"/>
  <c r="BE161"/>
  <c r="BE163"/>
  <c r="BE168"/>
  <c r="E85"/>
  <c r="BE140"/>
  <c r="BE147"/>
  <c r="BE151"/>
  <c r="F96"/>
  <c r="BE130"/>
  <c r="BE131"/>
  <c r="BE132"/>
  <c r="BE135"/>
  <c r="BE160"/>
  <c r="BE165"/>
  <c r="BE153"/>
  <c r="BE157"/>
  <c r="BE158"/>
  <c i="18" r="BE133"/>
  <c r="BE138"/>
  <c i="17" r="J127"/>
  <c r="J101"/>
  <c i="18" r="E112"/>
  <c r="F123"/>
  <c r="BE132"/>
  <c r="BE140"/>
  <c r="BE137"/>
  <c r="BE131"/>
  <c r="BE136"/>
  <c r="BE139"/>
  <c r="J120"/>
  <c r="BE129"/>
  <c r="BE130"/>
  <c r="BE134"/>
  <c r="BE128"/>
  <c i="16" r="BK123"/>
  <c r="J123"/>
  <c r="J99"/>
  <c i="17" r="E85"/>
  <c r="BE128"/>
  <c r="BE133"/>
  <c r="BE134"/>
  <c r="BE144"/>
  <c r="BE146"/>
  <c r="BE137"/>
  <c r="BE142"/>
  <c r="BE149"/>
  <c r="BE151"/>
  <c r="BE155"/>
  <c r="BE150"/>
  <c r="BE158"/>
  <c r="BE170"/>
  <c r="J120"/>
  <c r="BE138"/>
  <c r="BE141"/>
  <c r="BE152"/>
  <c r="BE145"/>
  <c r="BE148"/>
  <c r="BE154"/>
  <c r="BE160"/>
  <c r="BE161"/>
  <c r="BE163"/>
  <c r="BE174"/>
  <c r="F96"/>
  <c r="BE130"/>
  <c r="BE156"/>
  <c r="BE159"/>
  <c r="BE162"/>
  <c r="BE164"/>
  <c r="BE165"/>
  <c r="BE169"/>
  <c r="BE172"/>
  <c r="BE131"/>
  <c r="BE135"/>
  <c r="BE136"/>
  <c r="BE168"/>
  <c r="BE173"/>
  <c r="BE129"/>
  <c r="BE132"/>
  <c r="BE139"/>
  <c r="BE140"/>
  <c r="BE143"/>
  <c r="BE147"/>
  <c r="BE157"/>
  <c r="BE166"/>
  <c r="BE167"/>
  <c r="BE171"/>
  <c i="15" r="BK133"/>
  <c r="J133"/>
  <c r="J96"/>
  <c i="16" r="F119"/>
  <c r="E110"/>
  <c r="BE127"/>
  <c r="J116"/>
  <c r="BE125"/>
  <c r="BE126"/>
  <c i="15" r="J89"/>
  <c r="F130"/>
  <c r="BE138"/>
  <c r="BE145"/>
  <c r="BE155"/>
  <c r="BE156"/>
  <c r="BE164"/>
  <c r="BE165"/>
  <c r="BE170"/>
  <c r="BE180"/>
  <c r="BE185"/>
  <c r="BE188"/>
  <c r="BE194"/>
  <c r="BE213"/>
  <c r="BE217"/>
  <c r="BE220"/>
  <c r="BE214"/>
  <c r="BE218"/>
  <c r="BE227"/>
  <c r="BE137"/>
  <c r="BE142"/>
  <c r="BE146"/>
  <c r="BE149"/>
  <c r="BE152"/>
  <c r="BE161"/>
  <c r="BE162"/>
  <c r="BE163"/>
  <c r="BE166"/>
  <c r="BE167"/>
  <c r="BE168"/>
  <c r="BE176"/>
  <c r="BE190"/>
  <c r="BE192"/>
  <c r="BE196"/>
  <c r="BE197"/>
  <c r="BE200"/>
  <c r="BE204"/>
  <c r="E85"/>
  <c r="BE140"/>
  <c r="BE153"/>
  <c r="BE173"/>
  <c r="BE178"/>
  <c r="BE179"/>
  <c r="BE181"/>
  <c r="BE184"/>
  <c r="BE186"/>
  <c r="BE205"/>
  <c r="BE207"/>
  <c r="BE209"/>
  <c r="BE211"/>
  <c r="BE212"/>
  <c r="BE224"/>
  <c r="BE225"/>
  <c r="BE229"/>
  <c r="BE136"/>
  <c r="BE148"/>
  <c r="BE182"/>
  <c r="BE191"/>
  <c r="BE199"/>
  <c r="BE202"/>
  <c r="BE203"/>
  <c r="BE135"/>
  <c r="BE150"/>
  <c r="BE154"/>
  <c r="BE141"/>
  <c r="BE169"/>
  <c r="BE171"/>
  <c r="BE174"/>
  <c r="BE175"/>
  <c r="BE187"/>
  <c r="BE215"/>
  <c r="BE219"/>
  <c r="BE223"/>
  <c r="BE232"/>
  <c r="BE139"/>
  <c r="BE143"/>
  <c r="BE144"/>
  <c r="BE151"/>
  <c r="BE157"/>
  <c r="BE158"/>
  <c r="BE159"/>
  <c r="BE195"/>
  <c r="BE222"/>
  <c r="BE231"/>
  <c i="14" r="J123"/>
  <c r="BE135"/>
  <c r="BE136"/>
  <c r="BE142"/>
  <c r="BE147"/>
  <c r="BE148"/>
  <c r="BE160"/>
  <c r="BE161"/>
  <c r="BE165"/>
  <c r="BE180"/>
  <c r="BE166"/>
  <c r="BE181"/>
  <c r="BE190"/>
  <c r="BE137"/>
  <c r="BE143"/>
  <c r="BE176"/>
  <c r="BE177"/>
  <c r="F126"/>
  <c r="BE141"/>
  <c r="BE164"/>
  <c r="BE168"/>
  <c r="BE171"/>
  <c r="BE172"/>
  <c r="BE173"/>
  <c r="BE174"/>
  <c r="BE191"/>
  <c r="BE195"/>
  <c r="BE200"/>
  <c r="BE157"/>
  <c r="BE158"/>
  <c r="BE188"/>
  <c r="BE197"/>
  <c r="BE138"/>
  <c r="BE146"/>
  <c r="BE149"/>
  <c r="BE159"/>
  <c r="BE167"/>
  <c r="BE175"/>
  <c r="BE187"/>
  <c r="BE189"/>
  <c r="BE199"/>
  <c r="E85"/>
  <c r="BE131"/>
  <c r="BE132"/>
  <c r="BE133"/>
  <c r="BE140"/>
  <c r="BE156"/>
  <c r="BE163"/>
  <c r="BE178"/>
  <c r="BE179"/>
  <c r="BE184"/>
  <c r="BE186"/>
  <c r="BE196"/>
  <c i="13" r="BK130"/>
  <c r="J130"/>
  <c r="J98"/>
  <c i="14" r="BE144"/>
  <c r="BE150"/>
  <c r="BE151"/>
  <c r="BE152"/>
  <c r="BE154"/>
  <c r="BE162"/>
  <c r="BE169"/>
  <c r="BE182"/>
  <c r="BE194"/>
  <c i="13" r="BE139"/>
  <c r="BE142"/>
  <c r="BE146"/>
  <c r="BE155"/>
  <c r="BE170"/>
  <c r="BE176"/>
  <c r="BE190"/>
  <c r="BE218"/>
  <c r="BE220"/>
  <c r="BE227"/>
  <c r="BE231"/>
  <c r="BE234"/>
  <c r="BE255"/>
  <c r="BE265"/>
  <c r="BE267"/>
  <c r="BE132"/>
  <c r="BE158"/>
  <c r="BE159"/>
  <c r="BE160"/>
  <c r="BE180"/>
  <c r="BE193"/>
  <c r="BE195"/>
  <c r="BE197"/>
  <c r="BE207"/>
  <c r="BE225"/>
  <c r="BE235"/>
  <c r="BE237"/>
  <c r="BE241"/>
  <c r="BE246"/>
  <c r="BE260"/>
  <c r="BE262"/>
  <c r="BE269"/>
  <c r="BE274"/>
  <c i="12" r="BK123"/>
  <c r="J123"/>
  <c i="13" r="F94"/>
  <c r="BE137"/>
  <c r="BE138"/>
  <c r="BE151"/>
  <c r="BE157"/>
  <c r="BE162"/>
  <c r="BE163"/>
  <c r="BE175"/>
  <c r="BE179"/>
  <c r="BE198"/>
  <c r="BE230"/>
  <c r="BE245"/>
  <c r="BE247"/>
  <c r="BE268"/>
  <c r="BE277"/>
  <c r="E85"/>
  <c r="BE144"/>
  <c r="BE165"/>
  <c r="BE199"/>
  <c r="BE203"/>
  <c r="BE208"/>
  <c r="BE228"/>
  <c r="BE229"/>
  <c r="BE232"/>
  <c r="BE252"/>
  <c r="BE253"/>
  <c r="BE257"/>
  <c r="BE264"/>
  <c r="BE271"/>
  <c r="BE272"/>
  <c r="BE278"/>
  <c r="BE279"/>
  <c r="BE280"/>
  <c r="BE283"/>
  <c r="BE133"/>
  <c r="BE134"/>
  <c r="BE141"/>
  <c r="BE148"/>
  <c r="BE154"/>
  <c r="BE164"/>
  <c r="BE168"/>
  <c r="BE173"/>
  <c r="BE181"/>
  <c r="BE182"/>
  <c r="BE187"/>
  <c r="BE200"/>
  <c r="BE201"/>
  <c r="BE205"/>
  <c r="BE211"/>
  <c r="BE226"/>
  <c r="BE233"/>
  <c r="BE236"/>
  <c r="BE238"/>
  <c r="BE239"/>
  <c r="BE251"/>
  <c r="BE266"/>
  <c r="BE136"/>
  <c r="BE145"/>
  <c r="BE174"/>
  <c r="BE177"/>
  <c r="BE183"/>
  <c r="BE185"/>
  <c r="BE191"/>
  <c r="BE223"/>
  <c r="BE224"/>
  <c r="BE256"/>
  <c r="BE259"/>
  <c r="BE273"/>
  <c r="J91"/>
  <c r="BE140"/>
  <c r="BE156"/>
  <c r="BE171"/>
  <c r="BE172"/>
  <c r="BE189"/>
  <c r="BE209"/>
  <c r="BE213"/>
  <c r="BE217"/>
  <c r="BE242"/>
  <c r="BE243"/>
  <c r="BE244"/>
  <c r="BE248"/>
  <c r="BE254"/>
  <c r="BE270"/>
  <c r="BE282"/>
  <c r="BE147"/>
  <c r="BE149"/>
  <c r="BE150"/>
  <c r="BE152"/>
  <c r="BE161"/>
  <c r="BE167"/>
  <c r="BE210"/>
  <c r="BE215"/>
  <c r="BE221"/>
  <c r="BE222"/>
  <c r="BE240"/>
  <c r="BE250"/>
  <c r="BE263"/>
  <c i="12" r="E113"/>
  <c r="BE125"/>
  <c r="BE136"/>
  <c r="BE146"/>
  <c r="BE153"/>
  <c r="BE150"/>
  <c r="BE161"/>
  <c r="BE163"/>
  <c r="BE178"/>
  <c i="11" r="J165"/>
  <c r="J102"/>
  <c i="12" r="BE127"/>
  <c r="BE130"/>
  <c r="BE131"/>
  <c r="BE132"/>
  <c r="BE149"/>
  <c r="BE151"/>
  <c r="BE159"/>
  <c r="BE165"/>
  <c r="BE167"/>
  <c r="BE173"/>
  <c r="J89"/>
  <c r="BE133"/>
  <c r="BE140"/>
  <c r="BE141"/>
  <c r="BE145"/>
  <c r="BE147"/>
  <c r="BE148"/>
  <c r="BE166"/>
  <c r="BE171"/>
  <c i="11" r="BK341"/>
  <c r="J341"/>
  <c r="J106"/>
  <c i="12" r="BE128"/>
  <c r="BE134"/>
  <c r="BE135"/>
  <c r="BE142"/>
  <c r="BE143"/>
  <c r="BE144"/>
  <c r="BE152"/>
  <c r="BE168"/>
  <c r="BE177"/>
  <c r="BE129"/>
  <c r="BE138"/>
  <c r="BE139"/>
  <c r="BE154"/>
  <c r="BE158"/>
  <c r="BE170"/>
  <c r="BE176"/>
  <c r="F92"/>
  <c r="BE156"/>
  <c r="BE175"/>
  <c r="BE179"/>
  <c r="BE157"/>
  <c r="BE172"/>
  <c i="11" r="BE180"/>
  <c r="BE182"/>
  <c r="BE310"/>
  <c r="BE314"/>
  <c r="BE327"/>
  <c r="BE358"/>
  <c r="BE400"/>
  <c r="BE411"/>
  <c r="BE415"/>
  <c r="BE420"/>
  <c r="BE422"/>
  <c r="BE427"/>
  <c r="BE454"/>
  <c r="BE455"/>
  <c r="BE457"/>
  <c r="BE466"/>
  <c r="BE477"/>
  <c r="BE479"/>
  <c r="BE496"/>
  <c r="BE499"/>
  <c r="E128"/>
  <c r="J132"/>
  <c r="BE149"/>
  <c r="BE200"/>
  <c r="BE209"/>
  <c r="BE230"/>
  <c r="BE234"/>
  <c r="BE237"/>
  <c r="BE249"/>
  <c r="BE253"/>
  <c r="BE257"/>
  <c r="BE259"/>
  <c r="BE267"/>
  <c r="BE293"/>
  <c r="BE305"/>
  <c r="BE325"/>
  <c r="BE337"/>
  <c r="BE343"/>
  <c r="BE345"/>
  <c r="BE347"/>
  <c r="BE356"/>
  <c r="BE362"/>
  <c r="BE448"/>
  <c r="BE463"/>
  <c r="BE468"/>
  <c r="BE141"/>
  <c r="BE147"/>
  <c r="BE163"/>
  <c r="BE166"/>
  <c r="BE186"/>
  <c r="BE224"/>
  <c r="BE279"/>
  <c r="BE286"/>
  <c r="BE287"/>
  <c r="BE289"/>
  <c r="BE340"/>
  <c r="BE350"/>
  <c r="BE386"/>
  <c r="BE407"/>
  <c r="BE431"/>
  <c r="BE440"/>
  <c r="BE458"/>
  <c r="BE469"/>
  <c r="BE483"/>
  <c r="BE487"/>
  <c r="BE490"/>
  <c i="10" r="J352"/>
  <c r="J105"/>
  <c i="11" r="BE143"/>
  <c r="BE153"/>
  <c r="BE155"/>
  <c r="BE160"/>
  <c r="BE168"/>
  <c r="BE174"/>
  <c r="BE176"/>
  <c r="BE178"/>
  <c r="BE221"/>
  <c r="BE263"/>
  <c r="BE283"/>
  <c r="BE291"/>
  <c r="BE329"/>
  <c r="BE333"/>
  <c r="BE335"/>
  <c r="BE360"/>
  <c r="BE372"/>
  <c r="BE417"/>
  <c r="BE439"/>
  <c r="BE461"/>
  <c r="BE485"/>
  <c r="F92"/>
  <c r="BE170"/>
  <c r="BE203"/>
  <c r="BE205"/>
  <c r="BE207"/>
  <c r="BE265"/>
  <c r="BE297"/>
  <c r="BE299"/>
  <c r="BE308"/>
  <c r="BE316"/>
  <c r="BE318"/>
  <c r="BE324"/>
  <c r="BE364"/>
  <c r="BE374"/>
  <c r="BE376"/>
  <c r="BE388"/>
  <c r="BE395"/>
  <c r="BE397"/>
  <c r="BE404"/>
  <c r="BE423"/>
  <c r="BE425"/>
  <c r="BE442"/>
  <c r="BE472"/>
  <c r="BE184"/>
  <c r="BE196"/>
  <c r="BE227"/>
  <c r="BE241"/>
  <c r="BE243"/>
  <c r="BE247"/>
  <c r="BE261"/>
  <c r="BE269"/>
  <c r="BE277"/>
  <c r="BE301"/>
  <c r="BE366"/>
  <c r="BE368"/>
  <c r="BE402"/>
  <c r="BE451"/>
  <c r="BE475"/>
  <c r="BE505"/>
  <c i="10" r="BK139"/>
  <c r="J139"/>
  <c r="J97"/>
  <c i="11" r="BE188"/>
  <c r="BE191"/>
  <c r="BE194"/>
  <c r="BE211"/>
  <c r="BE218"/>
  <c r="BE239"/>
  <c r="BE271"/>
  <c r="BE273"/>
  <c r="BE275"/>
  <c r="BE280"/>
  <c r="BE282"/>
  <c r="BE284"/>
  <c r="BE302"/>
  <c r="BE306"/>
  <c r="BE312"/>
  <c r="BE320"/>
  <c r="BE322"/>
  <c r="BE331"/>
  <c r="BE352"/>
  <c r="BE354"/>
  <c r="BE380"/>
  <c r="BE382"/>
  <c r="BE384"/>
  <c r="BE390"/>
  <c r="BE433"/>
  <c r="BE435"/>
  <c r="BE446"/>
  <c r="BE449"/>
  <c r="BE452"/>
  <c r="BE464"/>
  <c r="BE465"/>
  <c r="BE482"/>
  <c r="BE492"/>
  <c r="BE501"/>
  <c r="BE503"/>
  <c r="BE507"/>
  <c r="BE145"/>
  <c r="BE151"/>
  <c r="BE157"/>
  <c r="BE172"/>
  <c r="BE198"/>
  <c r="BE251"/>
  <c r="BE255"/>
  <c r="BE295"/>
  <c r="BE303"/>
  <c r="BE413"/>
  <c r="BE429"/>
  <c r="BE459"/>
  <c r="BE470"/>
  <c r="BE494"/>
  <c r="BE510"/>
  <c r="BE515"/>
  <c i="10" r="BE154"/>
  <c r="BE194"/>
  <c r="BE216"/>
  <c r="BE235"/>
  <c r="BE237"/>
  <c r="BE248"/>
  <c r="BE252"/>
  <c r="BE277"/>
  <c r="BE292"/>
  <c r="BE300"/>
  <c r="BE306"/>
  <c r="BE310"/>
  <c r="BE321"/>
  <c r="BE323"/>
  <c r="BE345"/>
  <c r="BE350"/>
  <c r="BE360"/>
  <c r="BE371"/>
  <c r="BE381"/>
  <c r="BE385"/>
  <c r="BE387"/>
  <c r="BE399"/>
  <c r="BE411"/>
  <c r="BE420"/>
  <c r="BE429"/>
  <c r="BE431"/>
  <c r="BE451"/>
  <c r="BE456"/>
  <c r="BE468"/>
  <c r="BE471"/>
  <c r="BE478"/>
  <c r="BE480"/>
  <c r="BE502"/>
  <c r="BE516"/>
  <c r="BE539"/>
  <c r="BE540"/>
  <c r="BE550"/>
  <c r="BE554"/>
  <c r="BE556"/>
  <c r="BE559"/>
  <c r="BE576"/>
  <c r="BE579"/>
  <c r="BE588"/>
  <c r="BE605"/>
  <c r="BE609"/>
  <c r="BE613"/>
  <c r="BE614"/>
  <c r="BE615"/>
  <c r="BE618"/>
  <c r="BE623"/>
  <c r="E128"/>
  <c r="BE143"/>
  <c r="BE155"/>
  <c r="BE189"/>
  <c r="BE198"/>
  <c r="BE202"/>
  <c r="BE219"/>
  <c r="BE226"/>
  <c r="BE246"/>
  <c r="BE260"/>
  <c r="BE262"/>
  <c r="BE268"/>
  <c r="BE274"/>
  <c r="BE281"/>
  <c r="BE298"/>
  <c r="BE311"/>
  <c r="BE369"/>
  <c r="BE393"/>
  <c r="BE414"/>
  <c r="BE466"/>
  <c r="BE490"/>
  <c r="BE491"/>
  <c r="BE496"/>
  <c r="BE504"/>
  <c r="BE527"/>
  <c r="BE530"/>
  <c r="BE534"/>
  <c r="BE582"/>
  <c r="BE598"/>
  <c i="9" r="J159"/>
  <c r="J101"/>
  <c r="BK344"/>
  <c r="J344"/>
  <c r="J105"/>
  <c i="10" r="J132"/>
  <c r="BE150"/>
  <c r="BE210"/>
  <c r="BE244"/>
  <c r="BE280"/>
  <c r="BE315"/>
  <c r="BE317"/>
  <c r="BE329"/>
  <c r="BE341"/>
  <c r="BE353"/>
  <c r="BE367"/>
  <c r="BE389"/>
  <c r="BE401"/>
  <c r="BE403"/>
  <c r="BE413"/>
  <c r="BE433"/>
  <c r="BE438"/>
  <c r="BE445"/>
  <c r="BE469"/>
  <c r="BE473"/>
  <c r="BE474"/>
  <c r="BE488"/>
  <c r="BE498"/>
  <c r="BE500"/>
  <c r="BE521"/>
  <c r="BE536"/>
  <c r="BE542"/>
  <c r="BE543"/>
  <c r="BE544"/>
  <c r="BE545"/>
  <c r="BE548"/>
  <c r="BE565"/>
  <c r="BE567"/>
  <c r="BE584"/>
  <c r="BE592"/>
  <c r="BE141"/>
  <c r="BE161"/>
  <c r="BE165"/>
  <c r="BE173"/>
  <c r="BE182"/>
  <c r="BE191"/>
  <c r="BE231"/>
  <c r="BE250"/>
  <c r="BE256"/>
  <c r="BE258"/>
  <c r="BE283"/>
  <c r="BE302"/>
  <c r="BE508"/>
  <c r="BE525"/>
  <c r="BE528"/>
  <c r="BE537"/>
  <c r="BE547"/>
  <c r="BE574"/>
  <c r="BE157"/>
  <c r="BE169"/>
  <c r="BE171"/>
  <c r="BE185"/>
  <c r="BE200"/>
  <c r="BE222"/>
  <c r="BE242"/>
  <c r="BE272"/>
  <c r="BE288"/>
  <c r="BE294"/>
  <c r="BE296"/>
  <c r="BE304"/>
  <c r="BE319"/>
  <c r="BE335"/>
  <c r="BE337"/>
  <c r="BE375"/>
  <c r="BE377"/>
  <c r="BE383"/>
  <c r="BE391"/>
  <c r="BE417"/>
  <c r="BE447"/>
  <c r="BE449"/>
  <c r="BE461"/>
  <c r="BE462"/>
  <c r="BE531"/>
  <c r="BE546"/>
  <c r="BE553"/>
  <c r="BE566"/>
  <c r="BE572"/>
  <c r="BE586"/>
  <c r="F92"/>
  <c r="BE167"/>
  <c r="BE175"/>
  <c r="BE177"/>
  <c r="BE179"/>
  <c r="BE196"/>
  <c r="BE233"/>
  <c r="BE254"/>
  <c r="BE266"/>
  <c r="BE270"/>
  <c r="BE276"/>
  <c r="BE286"/>
  <c r="BE307"/>
  <c r="BE325"/>
  <c r="BE343"/>
  <c r="BE366"/>
  <c r="BE407"/>
  <c r="BE409"/>
  <c r="BE424"/>
  <c r="BE458"/>
  <c r="BE467"/>
  <c r="BE476"/>
  <c r="BE483"/>
  <c r="BE485"/>
  <c r="BE555"/>
  <c r="BE558"/>
  <c r="BE596"/>
  <c r="BE213"/>
  <c r="BE229"/>
  <c r="BE284"/>
  <c r="BE308"/>
  <c r="BE331"/>
  <c r="BE333"/>
  <c r="BE339"/>
  <c r="BE347"/>
  <c r="BE355"/>
  <c r="BE357"/>
  <c r="BE364"/>
  <c r="BE416"/>
  <c r="BE418"/>
  <c r="BE435"/>
  <c r="BE441"/>
  <c r="BE481"/>
  <c r="BE493"/>
  <c r="BE495"/>
  <c r="BE533"/>
  <c r="BE560"/>
  <c r="BE561"/>
  <c r="BE562"/>
  <c r="BE569"/>
  <c r="BE590"/>
  <c r="BE594"/>
  <c r="BE145"/>
  <c r="BE147"/>
  <c r="BE152"/>
  <c r="BE187"/>
  <c r="BE238"/>
  <c r="BE264"/>
  <c r="BE279"/>
  <c r="BE290"/>
  <c r="BE313"/>
  <c r="BE327"/>
  <c r="BE362"/>
  <c r="BE395"/>
  <c r="BE460"/>
  <c r="BE464"/>
  <c r="BE487"/>
  <c r="BE492"/>
  <c r="BE506"/>
  <c r="BE520"/>
  <c r="BE532"/>
  <c r="BE541"/>
  <c r="BE552"/>
  <c r="BE557"/>
  <c r="BE563"/>
  <c r="BE580"/>
  <c r="BE601"/>
  <c i="8" r="J360"/>
  <c r="J106"/>
  <c i="9" r="F92"/>
  <c r="BE188"/>
  <c r="BE229"/>
  <c r="BE232"/>
  <c r="BE244"/>
  <c r="BE275"/>
  <c r="BE310"/>
  <c r="BE312"/>
  <c r="BE314"/>
  <c r="BE316"/>
  <c r="BE354"/>
  <c r="BE374"/>
  <c r="BE381"/>
  <c r="BE388"/>
  <c r="BE401"/>
  <c r="BE407"/>
  <c r="BE426"/>
  <c r="BE437"/>
  <c r="BE449"/>
  <c r="BE452"/>
  <c r="BE462"/>
  <c r="BE466"/>
  <c r="BE479"/>
  <c r="BE481"/>
  <c r="BE493"/>
  <c r="BE157"/>
  <c r="BE205"/>
  <c r="BE213"/>
  <c r="BE216"/>
  <c r="BE225"/>
  <c r="BE242"/>
  <c r="BE256"/>
  <c r="BE292"/>
  <c r="BE294"/>
  <c r="BE318"/>
  <c r="BE320"/>
  <c r="BE328"/>
  <c r="BE336"/>
  <c r="BE346"/>
  <c r="BE370"/>
  <c r="BE384"/>
  <c r="BE395"/>
  <c r="BE412"/>
  <c r="BE415"/>
  <c r="BE430"/>
  <c r="BE433"/>
  <c r="BE454"/>
  <c r="BE473"/>
  <c r="BE475"/>
  <c r="BE477"/>
  <c r="BE485"/>
  <c r="BE521"/>
  <c r="E128"/>
  <c r="BE182"/>
  <c r="BE185"/>
  <c r="BE190"/>
  <c r="BE236"/>
  <c r="BE280"/>
  <c r="BE299"/>
  <c r="BE326"/>
  <c r="BE330"/>
  <c r="BE343"/>
  <c r="BE350"/>
  <c r="BE358"/>
  <c r="BE362"/>
  <c r="BE386"/>
  <c r="BE390"/>
  <c r="BE456"/>
  <c r="BE464"/>
  <c r="BE499"/>
  <c r="BE506"/>
  <c r="BE542"/>
  <c i="8" r="BK139"/>
  <c i="9" r="BE141"/>
  <c r="BE143"/>
  <c r="BE172"/>
  <c r="BE219"/>
  <c r="BE222"/>
  <c r="BE259"/>
  <c r="BE261"/>
  <c r="BE269"/>
  <c r="BE279"/>
  <c r="BE282"/>
  <c r="BE283"/>
  <c r="BE285"/>
  <c r="BE296"/>
  <c r="BE303"/>
  <c r="BE332"/>
  <c r="BE340"/>
  <c r="BE348"/>
  <c r="BE352"/>
  <c r="BE364"/>
  <c r="BE394"/>
  <c r="BE428"/>
  <c r="BE432"/>
  <c r="BE482"/>
  <c r="BE500"/>
  <c r="BE504"/>
  <c r="BE523"/>
  <c r="J89"/>
  <c r="BE147"/>
  <c r="BE158"/>
  <c r="BE168"/>
  <c r="BE197"/>
  <c r="BE199"/>
  <c r="BE234"/>
  <c r="BE248"/>
  <c r="BE252"/>
  <c r="BE263"/>
  <c r="BE278"/>
  <c r="BE287"/>
  <c r="BE304"/>
  <c r="BE334"/>
  <c r="BE365"/>
  <c r="BE367"/>
  <c r="BE369"/>
  <c r="BE392"/>
  <c r="BE398"/>
  <c r="BE399"/>
  <c r="BE431"/>
  <c r="BE443"/>
  <c r="BE445"/>
  <c r="BE447"/>
  <c r="BE450"/>
  <c r="BE484"/>
  <c r="BE491"/>
  <c r="BE519"/>
  <c r="BE528"/>
  <c r="BE531"/>
  <c r="BE534"/>
  <c r="BE153"/>
  <c r="BE155"/>
  <c r="BE174"/>
  <c r="BE192"/>
  <c r="BE194"/>
  <c r="BE238"/>
  <c r="BE246"/>
  <c r="BE265"/>
  <c r="BE271"/>
  <c r="BE273"/>
  <c r="BE298"/>
  <c r="BE306"/>
  <c r="BE308"/>
  <c r="BE324"/>
  <c r="BE356"/>
  <c r="BE360"/>
  <c r="BE372"/>
  <c r="BE403"/>
  <c r="BE442"/>
  <c r="BE490"/>
  <c r="BE496"/>
  <c r="BE501"/>
  <c r="BE502"/>
  <c r="BE511"/>
  <c r="BE513"/>
  <c r="BE516"/>
  <c r="BE525"/>
  <c r="BE526"/>
  <c r="BE537"/>
  <c r="BE145"/>
  <c r="BE160"/>
  <c r="BE164"/>
  <c r="BE178"/>
  <c r="BE180"/>
  <c r="BE203"/>
  <c r="BE267"/>
  <c r="BE276"/>
  <c r="BE290"/>
  <c r="BE322"/>
  <c r="BE378"/>
  <c r="BE397"/>
  <c r="BE405"/>
  <c r="BE409"/>
  <c r="BE417"/>
  <c r="BE492"/>
  <c r="BE497"/>
  <c r="BE498"/>
  <c r="BE509"/>
  <c r="BE150"/>
  <c r="BE170"/>
  <c r="BE176"/>
  <c r="BE201"/>
  <c r="BE250"/>
  <c r="BE254"/>
  <c r="BE289"/>
  <c r="BE301"/>
  <c r="BE338"/>
  <c r="BE419"/>
  <c r="BE424"/>
  <c r="BE438"/>
  <c r="BE440"/>
  <c r="BE458"/>
  <c r="BE460"/>
  <c r="BE471"/>
  <c r="BE487"/>
  <c r="BE488"/>
  <c r="BE495"/>
  <c r="BE517"/>
  <c i="8" r="F135"/>
  <c r="BE141"/>
  <c r="BE153"/>
  <c r="BE180"/>
  <c r="BE225"/>
  <c r="BE254"/>
  <c r="BE262"/>
  <c r="BE294"/>
  <c r="BE314"/>
  <c r="BE327"/>
  <c r="BE339"/>
  <c r="BE341"/>
  <c r="BE355"/>
  <c r="BE377"/>
  <c r="BE379"/>
  <c r="BE388"/>
  <c r="BE396"/>
  <c r="BE439"/>
  <c r="BE441"/>
  <c r="BE445"/>
  <c r="BE446"/>
  <c r="BE447"/>
  <c r="BE466"/>
  <c r="BE473"/>
  <c r="BE501"/>
  <c r="BE190"/>
  <c r="BE234"/>
  <c r="BE237"/>
  <c r="BE241"/>
  <c r="BE258"/>
  <c r="BE260"/>
  <c r="BE276"/>
  <c r="BE278"/>
  <c r="BE280"/>
  <c r="BE316"/>
  <c r="BE323"/>
  <c r="BE325"/>
  <c r="BE343"/>
  <c r="BE358"/>
  <c r="BE361"/>
  <c r="BE400"/>
  <c r="BE402"/>
  <c r="BE406"/>
  <c r="BE443"/>
  <c r="BE462"/>
  <c r="BE477"/>
  <c r="BE491"/>
  <c r="BE500"/>
  <c i="7" r="BK140"/>
  <c r="J140"/>
  <c r="J97"/>
  <c i="8" r="E128"/>
  <c r="BE143"/>
  <c r="BE188"/>
  <c r="BE217"/>
  <c r="BE244"/>
  <c r="BE274"/>
  <c r="BE290"/>
  <c r="BE304"/>
  <c r="BE318"/>
  <c r="BE321"/>
  <c r="BE333"/>
  <c r="BE414"/>
  <c r="BE416"/>
  <c r="BE430"/>
  <c r="BE451"/>
  <c r="BE453"/>
  <c r="BE458"/>
  <c r="BE460"/>
  <c r="BE475"/>
  <c r="BE186"/>
  <c r="BE202"/>
  <c r="BE231"/>
  <c r="BE250"/>
  <c r="BE264"/>
  <c r="BE266"/>
  <c r="BE286"/>
  <c r="BE298"/>
  <c r="BE331"/>
  <c r="BE335"/>
  <c r="BE381"/>
  <c r="BE383"/>
  <c r="BE392"/>
  <c r="BE412"/>
  <c r="BE418"/>
  <c r="BE471"/>
  <c r="BE510"/>
  <c r="BE520"/>
  <c r="BE151"/>
  <c r="BE163"/>
  <c r="BE197"/>
  <c r="BE200"/>
  <c r="BE204"/>
  <c r="BE211"/>
  <c r="BE213"/>
  <c r="BE246"/>
  <c r="BE282"/>
  <c r="BE291"/>
  <c r="BE297"/>
  <c r="BE312"/>
  <c r="BE317"/>
  <c r="BE337"/>
  <c r="BE351"/>
  <c r="BE365"/>
  <c r="BE371"/>
  <c r="BE420"/>
  <c r="BE494"/>
  <c r="BE497"/>
  <c r="BE532"/>
  <c r="BE538"/>
  <c r="BE549"/>
  <c r="J132"/>
  <c r="BE145"/>
  <c r="BE147"/>
  <c r="BE149"/>
  <c r="BE155"/>
  <c r="BE158"/>
  <c r="BE182"/>
  <c r="BE184"/>
  <c r="BE206"/>
  <c r="BE215"/>
  <c r="BE288"/>
  <c r="BE293"/>
  <c r="BE300"/>
  <c r="BE306"/>
  <c r="BE353"/>
  <c r="BE363"/>
  <c r="BE373"/>
  <c r="BE398"/>
  <c r="BE404"/>
  <c r="BE410"/>
  <c r="BE434"/>
  <c r="BE448"/>
  <c r="BE456"/>
  <c r="BE463"/>
  <c r="BE489"/>
  <c r="BE503"/>
  <c r="BE505"/>
  <c r="BE506"/>
  <c r="BE508"/>
  <c r="BE511"/>
  <c r="BE518"/>
  <c r="BE522"/>
  <c r="BE525"/>
  <c r="BE526"/>
  <c r="BE530"/>
  <c r="BE543"/>
  <c r="BE170"/>
  <c r="BE175"/>
  <c r="BE192"/>
  <c r="BE194"/>
  <c r="BE256"/>
  <c r="BE268"/>
  <c r="BE270"/>
  <c r="BE272"/>
  <c r="BE295"/>
  <c r="BE302"/>
  <c r="BE320"/>
  <c r="BE345"/>
  <c r="BE347"/>
  <c r="BE349"/>
  <c r="BE369"/>
  <c r="BE385"/>
  <c r="BE394"/>
  <c r="BE395"/>
  <c r="BE422"/>
  <c r="BE432"/>
  <c r="BE450"/>
  <c r="BE464"/>
  <c r="BE481"/>
  <c r="BE486"/>
  <c r="BE488"/>
  <c r="BE495"/>
  <c r="BE498"/>
  <c r="BE499"/>
  <c r="BE507"/>
  <c r="BE509"/>
  <c r="BE515"/>
  <c r="BE534"/>
  <c r="BE536"/>
  <c r="BE165"/>
  <c r="BE167"/>
  <c r="BE168"/>
  <c r="BE209"/>
  <c r="BE228"/>
  <c r="BE248"/>
  <c r="BE284"/>
  <c r="BE310"/>
  <c r="BE329"/>
  <c r="BE367"/>
  <c r="BE375"/>
  <c r="BE386"/>
  <c r="BE390"/>
  <c r="BE408"/>
  <c r="BE424"/>
  <c r="BE427"/>
  <c r="BE455"/>
  <c r="BE492"/>
  <c r="BE513"/>
  <c r="BE528"/>
  <c r="BE540"/>
  <c i="7" r="BE183"/>
  <c r="BE188"/>
  <c r="BE205"/>
  <c r="BE218"/>
  <c r="BE258"/>
  <c r="BE281"/>
  <c r="BE287"/>
  <c r="BE309"/>
  <c r="BE311"/>
  <c r="BE335"/>
  <c r="BE349"/>
  <c r="BE370"/>
  <c r="BE404"/>
  <c r="BE421"/>
  <c r="BE437"/>
  <c r="BE444"/>
  <c r="BE457"/>
  <c r="BE480"/>
  <c r="BE486"/>
  <c r="BE494"/>
  <c r="BE514"/>
  <c r="BE518"/>
  <c r="BE567"/>
  <c r="BE570"/>
  <c r="BE572"/>
  <c r="BE574"/>
  <c r="BE577"/>
  <c r="BE583"/>
  <c r="F92"/>
  <c r="BE142"/>
  <c r="BE173"/>
  <c r="BE178"/>
  <c r="BE180"/>
  <c r="BE230"/>
  <c r="BE245"/>
  <c r="BE299"/>
  <c r="BE301"/>
  <c r="BE314"/>
  <c r="BE325"/>
  <c r="BE329"/>
  <c r="BE345"/>
  <c r="BE352"/>
  <c r="BE356"/>
  <c r="BE384"/>
  <c r="BE402"/>
  <c r="BE427"/>
  <c r="BE455"/>
  <c r="BE496"/>
  <c r="BE498"/>
  <c r="BE515"/>
  <c r="BE520"/>
  <c r="BE522"/>
  <c r="BE534"/>
  <c r="BE551"/>
  <c r="BE563"/>
  <c i="6" r="J384"/>
  <c r="J107"/>
  <c i="7" r="J133"/>
  <c r="BE163"/>
  <c r="BE175"/>
  <c r="BE203"/>
  <c r="BE209"/>
  <c r="BE211"/>
  <c r="BE213"/>
  <c r="BE215"/>
  <c r="BE232"/>
  <c r="BE234"/>
  <c r="BE236"/>
  <c r="BE315"/>
  <c r="BE321"/>
  <c r="BE341"/>
  <c r="BE360"/>
  <c r="BE374"/>
  <c r="BE376"/>
  <c r="BE378"/>
  <c r="BE406"/>
  <c r="BE439"/>
  <c r="BE441"/>
  <c r="BE447"/>
  <c r="BE453"/>
  <c r="BE472"/>
  <c r="BE530"/>
  <c r="BE536"/>
  <c r="BE547"/>
  <c r="BE557"/>
  <c r="BE565"/>
  <c r="BE154"/>
  <c r="BE161"/>
  <c r="BE171"/>
  <c r="BE176"/>
  <c r="BE248"/>
  <c r="BE267"/>
  <c r="BE279"/>
  <c r="BE290"/>
  <c r="BE312"/>
  <c r="BE327"/>
  <c r="BE368"/>
  <c r="BE408"/>
  <c r="BE414"/>
  <c r="BE418"/>
  <c r="BE431"/>
  <c r="BE500"/>
  <c r="BE502"/>
  <c r="BE504"/>
  <c r="BE511"/>
  <c r="BE543"/>
  <c r="BE559"/>
  <c r="E129"/>
  <c r="BE144"/>
  <c r="BE152"/>
  <c r="BE157"/>
  <c r="BE221"/>
  <c r="BE227"/>
  <c r="BE271"/>
  <c r="BE319"/>
  <c r="BE337"/>
  <c r="BE343"/>
  <c r="BE350"/>
  <c r="BE372"/>
  <c r="BE380"/>
  <c r="BE382"/>
  <c r="BE416"/>
  <c r="BE419"/>
  <c r="BE435"/>
  <c r="BE443"/>
  <c r="BE481"/>
  <c r="BE484"/>
  <c r="BE525"/>
  <c r="BE541"/>
  <c r="BE550"/>
  <c r="BE553"/>
  <c r="BE554"/>
  <c r="BE155"/>
  <c r="BE165"/>
  <c r="BE167"/>
  <c r="BE201"/>
  <c r="BE207"/>
  <c r="BE251"/>
  <c r="BE263"/>
  <c r="BE316"/>
  <c r="BE333"/>
  <c r="BE354"/>
  <c r="BE358"/>
  <c r="BE366"/>
  <c r="BE390"/>
  <c r="BE394"/>
  <c r="BE449"/>
  <c r="BE463"/>
  <c r="BE467"/>
  <c r="BE478"/>
  <c r="BE489"/>
  <c r="BE521"/>
  <c i="6" r="BK139"/>
  <c i="7" r="BE150"/>
  <c r="BE169"/>
  <c r="BE223"/>
  <c r="BE225"/>
  <c r="BE238"/>
  <c r="BE254"/>
  <c r="BE265"/>
  <c r="BE273"/>
  <c r="BE283"/>
  <c r="BE285"/>
  <c r="BE292"/>
  <c r="BE295"/>
  <c r="BE297"/>
  <c r="BE305"/>
  <c r="BE323"/>
  <c r="BE331"/>
  <c r="BE346"/>
  <c r="BE347"/>
  <c r="BE362"/>
  <c r="BE387"/>
  <c r="BE396"/>
  <c r="BE412"/>
  <c r="BE423"/>
  <c r="BE429"/>
  <c r="BE460"/>
  <c r="BE509"/>
  <c r="BE512"/>
  <c r="BE523"/>
  <c r="BE527"/>
  <c r="BE528"/>
  <c r="BE538"/>
  <c r="BE545"/>
  <c r="BE561"/>
  <c r="BE146"/>
  <c r="BE159"/>
  <c r="BE191"/>
  <c r="BE196"/>
  <c r="BE261"/>
  <c r="BE275"/>
  <c r="BE277"/>
  <c r="BE289"/>
  <c r="BE303"/>
  <c r="BE307"/>
  <c r="BE318"/>
  <c r="BE339"/>
  <c r="BE364"/>
  <c r="BE398"/>
  <c r="BE410"/>
  <c r="BE425"/>
  <c r="BE433"/>
  <c r="BE445"/>
  <c r="BE451"/>
  <c r="BE465"/>
  <c r="BE474"/>
  <c r="BE476"/>
  <c r="BE479"/>
  <c r="BE483"/>
  <c r="BE517"/>
  <c r="BE529"/>
  <c r="BE532"/>
  <c i="5" r="BK146"/>
  <c i="6" r="J89"/>
  <c r="BE166"/>
  <c r="BE168"/>
  <c r="BE177"/>
  <c r="BE198"/>
  <c r="BE278"/>
  <c r="BE279"/>
  <c r="BE291"/>
  <c r="BE293"/>
  <c r="BE297"/>
  <c r="BE307"/>
  <c r="BE314"/>
  <c r="BE382"/>
  <c r="BE392"/>
  <c r="BE416"/>
  <c r="BE457"/>
  <c r="BE537"/>
  <c r="BE543"/>
  <c r="BE544"/>
  <c r="BE551"/>
  <c r="BE552"/>
  <c r="BE563"/>
  <c r="BE573"/>
  <c r="BE575"/>
  <c r="BE596"/>
  <c r="BE602"/>
  <c i="5" r="J411"/>
  <c r="J107"/>
  <c i="6" r="BE147"/>
  <c r="BE210"/>
  <c r="BE250"/>
  <c r="BE253"/>
  <c r="BE257"/>
  <c r="BE266"/>
  <c r="BE270"/>
  <c r="BE289"/>
  <c r="BE295"/>
  <c r="BE305"/>
  <c r="BE310"/>
  <c r="BE313"/>
  <c r="BE345"/>
  <c r="BE398"/>
  <c r="BE402"/>
  <c r="BE410"/>
  <c r="BE418"/>
  <c r="BE422"/>
  <c r="BE450"/>
  <c r="BE462"/>
  <c r="BE505"/>
  <c r="BE507"/>
  <c r="BE531"/>
  <c r="BE569"/>
  <c r="BE579"/>
  <c r="BE581"/>
  <c r="BE583"/>
  <c r="BE591"/>
  <c r="F135"/>
  <c r="BE141"/>
  <c r="BE145"/>
  <c r="BE173"/>
  <c r="BE184"/>
  <c r="BE200"/>
  <c r="BE227"/>
  <c r="BE260"/>
  <c r="BE303"/>
  <c r="BE321"/>
  <c r="BE323"/>
  <c r="BE328"/>
  <c r="BE334"/>
  <c r="BE336"/>
  <c r="BE343"/>
  <c r="BE367"/>
  <c r="BE468"/>
  <c r="BE478"/>
  <c r="BE483"/>
  <c r="BE487"/>
  <c r="BE528"/>
  <c r="BE540"/>
  <c r="BE556"/>
  <c r="BE577"/>
  <c r="BE143"/>
  <c r="BE149"/>
  <c r="BE157"/>
  <c r="BE164"/>
  <c r="BE171"/>
  <c r="BE174"/>
  <c r="BE218"/>
  <c r="BE233"/>
  <c r="BE262"/>
  <c r="BE285"/>
  <c r="BE301"/>
  <c r="BE325"/>
  <c r="BE326"/>
  <c r="BE332"/>
  <c r="BE342"/>
  <c r="BE353"/>
  <c r="BE361"/>
  <c r="BE377"/>
  <c r="BE406"/>
  <c r="BE412"/>
  <c r="BE455"/>
  <c r="BE502"/>
  <c r="BE525"/>
  <c r="BE546"/>
  <c r="BE554"/>
  <c r="BE568"/>
  <c r="E128"/>
  <c r="BE179"/>
  <c r="BE204"/>
  <c r="BE206"/>
  <c r="BE208"/>
  <c r="BE213"/>
  <c r="BE229"/>
  <c r="BE241"/>
  <c r="BE272"/>
  <c r="BE287"/>
  <c r="BE340"/>
  <c r="BE363"/>
  <c r="BE387"/>
  <c r="BE389"/>
  <c r="BE428"/>
  <c r="BE434"/>
  <c r="BE435"/>
  <c r="BE472"/>
  <c r="BE474"/>
  <c r="BE489"/>
  <c r="BE491"/>
  <c r="BE493"/>
  <c r="BE496"/>
  <c r="BE532"/>
  <c r="BE538"/>
  <c r="BE541"/>
  <c r="BE549"/>
  <c r="BE588"/>
  <c r="BE151"/>
  <c r="BE181"/>
  <c r="BE182"/>
  <c r="BE202"/>
  <c r="BE216"/>
  <c r="BE222"/>
  <c r="BE231"/>
  <c r="BE244"/>
  <c r="BE247"/>
  <c r="BE264"/>
  <c r="BE281"/>
  <c r="BE283"/>
  <c r="BE317"/>
  <c r="BE338"/>
  <c r="BE347"/>
  <c r="BE349"/>
  <c r="BE351"/>
  <c r="BE365"/>
  <c r="BE379"/>
  <c r="BE394"/>
  <c r="BE396"/>
  <c r="BE414"/>
  <c r="BE430"/>
  <c r="BE443"/>
  <c r="BE445"/>
  <c r="BE459"/>
  <c r="BE465"/>
  <c r="BE494"/>
  <c r="BE495"/>
  <c r="BE509"/>
  <c r="BE511"/>
  <c r="BE513"/>
  <c r="BE529"/>
  <c r="BE534"/>
  <c r="BE536"/>
  <c r="BE545"/>
  <c r="BE561"/>
  <c r="BE565"/>
  <c r="BE571"/>
  <c r="BE585"/>
  <c r="BE159"/>
  <c r="BE163"/>
  <c r="BE190"/>
  <c r="BE312"/>
  <c r="BE319"/>
  <c r="BE355"/>
  <c r="BE357"/>
  <c r="BE359"/>
  <c r="BE369"/>
  <c r="BE371"/>
  <c r="BE375"/>
  <c r="BE404"/>
  <c r="BE437"/>
  <c r="BE499"/>
  <c r="BE500"/>
  <c r="BE520"/>
  <c r="BE522"/>
  <c r="BE526"/>
  <c r="BE558"/>
  <c r="BE153"/>
  <c r="BE155"/>
  <c r="BE196"/>
  <c r="BE220"/>
  <c r="BE225"/>
  <c r="BE274"/>
  <c r="BE276"/>
  <c r="BE299"/>
  <c r="BE309"/>
  <c r="BE316"/>
  <c r="BE339"/>
  <c r="BE373"/>
  <c r="BE385"/>
  <c r="BE424"/>
  <c r="BE426"/>
  <c r="BE432"/>
  <c r="BE438"/>
  <c r="BE439"/>
  <c r="BE441"/>
  <c r="BE470"/>
  <c r="BE503"/>
  <c r="BE515"/>
  <c r="BE523"/>
  <c r="BE533"/>
  <c r="BE535"/>
  <c r="BE547"/>
  <c r="BE555"/>
  <c i="4" r="J142"/>
  <c r="J98"/>
  <c i="5" r="BE154"/>
  <c r="BE161"/>
  <c r="BE172"/>
  <c r="BE188"/>
  <c r="BE194"/>
  <c r="BE202"/>
  <c r="BE218"/>
  <c r="BE221"/>
  <c r="BE223"/>
  <c r="BE249"/>
  <c r="BE261"/>
  <c r="BE265"/>
  <c r="BE294"/>
  <c r="BE300"/>
  <c r="BE367"/>
  <c r="BE388"/>
  <c r="BE390"/>
  <c r="BE404"/>
  <c r="BE460"/>
  <c r="BE466"/>
  <c r="BE489"/>
  <c r="BE515"/>
  <c r="BE530"/>
  <c r="BE537"/>
  <c r="BE540"/>
  <c r="BE551"/>
  <c r="BE588"/>
  <c r="BE601"/>
  <c r="BE613"/>
  <c r="BE615"/>
  <c r="BE616"/>
  <c r="BE634"/>
  <c r="BE642"/>
  <c r="BE647"/>
  <c r="BE649"/>
  <c r="BE655"/>
  <c r="BE671"/>
  <c r="BE684"/>
  <c r="J89"/>
  <c r="BE148"/>
  <c r="BE156"/>
  <c r="BE204"/>
  <c r="BE227"/>
  <c r="BE243"/>
  <c r="BE305"/>
  <c r="BE309"/>
  <c r="BE311"/>
  <c r="BE327"/>
  <c r="BE335"/>
  <c r="BE340"/>
  <c r="BE352"/>
  <c r="BE378"/>
  <c r="BE398"/>
  <c r="BE412"/>
  <c r="BE418"/>
  <c r="BE424"/>
  <c r="BE451"/>
  <c r="BE487"/>
  <c r="BE495"/>
  <c r="BE504"/>
  <c r="BE523"/>
  <c r="BE561"/>
  <c r="BE566"/>
  <c r="BE568"/>
  <c r="BE596"/>
  <c r="BE610"/>
  <c r="BE639"/>
  <c r="BE657"/>
  <c r="BE664"/>
  <c r="BE669"/>
  <c r="BE682"/>
  <c r="BE683"/>
  <c r="BE190"/>
  <c r="BE196"/>
  <c r="BE230"/>
  <c r="BE259"/>
  <c r="BE269"/>
  <c r="BE273"/>
  <c r="BE277"/>
  <c r="BE303"/>
  <c r="BE315"/>
  <c r="BE319"/>
  <c r="BE325"/>
  <c r="BE329"/>
  <c r="BE331"/>
  <c r="BE348"/>
  <c r="BE363"/>
  <c r="BE380"/>
  <c r="BE382"/>
  <c r="BE392"/>
  <c r="BE396"/>
  <c r="BE426"/>
  <c r="BE429"/>
  <c r="BE437"/>
  <c r="BE440"/>
  <c r="BE455"/>
  <c r="BE474"/>
  <c r="BE538"/>
  <c r="BE543"/>
  <c r="BE549"/>
  <c r="BE594"/>
  <c r="BE602"/>
  <c r="BE608"/>
  <c r="BE640"/>
  <c r="BE653"/>
  <c r="BE661"/>
  <c r="BE168"/>
  <c r="BE192"/>
  <c r="BE240"/>
  <c r="BE290"/>
  <c r="BE342"/>
  <c r="BE369"/>
  <c r="BE384"/>
  <c r="BE386"/>
  <c r="BE416"/>
  <c r="BE420"/>
  <c r="BE441"/>
  <c r="BE468"/>
  <c r="BE481"/>
  <c r="BE527"/>
  <c r="BE529"/>
  <c r="BE533"/>
  <c r="BE547"/>
  <c r="BE592"/>
  <c r="BE599"/>
  <c r="BE618"/>
  <c r="BE636"/>
  <c r="BE681"/>
  <c r="F142"/>
  <c r="BE163"/>
  <c r="BE166"/>
  <c r="BE170"/>
  <c r="BE177"/>
  <c r="BE212"/>
  <c r="BE246"/>
  <c r="BE283"/>
  <c r="BE285"/>
  <c r="BE286"/>
  <c r="BE307"/>
  <c r="BE322"/>
  <c r="BE324"/>
  <c r="BE360"/>
  <c r="BE370"/>
  <c r="BE376"/>
  <c r="BE406"/>
  <c r="BE409"/>
  <c r="BE431"/>
  <c r="BE435"/>
  <c r="BE445"/>
  <c r="BE449"/>
  <c r="BE461"/>
  <c r="BE470"/>
  <c r="BE472"/>
  <c r="BE479"/>
  <c r="BE508"/>
  <c r="BE512"/>
  <c r="BE513"/>
  <c r="BE532"/>
  <c r="BE553"/>
  <c r="BE555"/>
  <c r="BE570"/>
  <c r="BE576"/>
  <c r="BE606"/>
  <c r="BE612"/>
  <c r="BE622"/>
  <c r="BE626"/>
  <c r="BE629"/>
  <c r="BE644"/>
  <c i="4" r="J374"/>
  <c r="J107"/>
  <c i="5" r="BE150"/>
  <c r="BE173"/>
  <c r="BE225"/>
  <c r="BE228"/>
  <c r="BE252"/>
  <c r="BE271"/>
  <c r="BE275"/>
  <c r="BE279"/>
  <c r="BE281"/>
  <c r="BE296"/>
  <c r="BE298"/>
  <c r="BE346"/>
  <c r="BE433"/>
  <c r="BE443"/>
  <c r="BE457"/>
  <c r="BE458"/>
  <c r="BE477"/>
  <c r="BE493"/>
  <c r="BE506"/>
  <c r="BE517"/>
  <c r="BE519"/>
  <c r="BE525"/>
  <c r="BE534"/>
  <c r="BE541"/>
  <c r="BE542"/>
  <c r="BE559"/>
  <c r="BE574"/>
  <c r="BE580"/>
  <c r="BE598"/>
  <c r="BE603"/>
  <c r="BE609"/>
  <c r="BE617"/>
  <c r="BE623"/>
  <c r="BE627"/>
  <c r="BE631"/>
  <c r="BE651"/>
  <c r="BE667"/>
  <c r="BE152"/>
  <c r="BE180"/>
  <c r="BE200"/>
  <c r="BE206"/>
  <c r="BE209"/>
  <c r="BE216"/>
  <c r="BE256"/>
  <c r="BE313"/>
  <c r="BE317"/>
  <c r="BE354"/>
  <c r="BE356"/>
  <c r="BE365"/>
  <c r="BE366"/>
  <c r="BE374"/>
  <c r="BE394"/>
  <c r="BE422"/>
  <c r="BE438"/>
  <c r="BE453"/>
  <c r="BE462"/>
  <c r="BE484"/>
  <c r="BE491"/>
  <c r="BE502"/>
  <c r="BE510"/>
  <c r="BE526"/>
  <c r="BE531"/>
  <c r="BE536"/>
  <c r="BE557"/>
  <c r="BE572"/>
  <c r="BE578"/>
  <c r="BE590"/>
  <c r="BE607"/>
  <c r="BE619"/>
  <c r="BE620"/>
  <c r="BE624"/>
  <c r="BE659"/>
  <c r="BE676"/>
  <c r="E85"/>
  <c r="BE158"/>
  <c r="BE175"/>
  <c r="BE184"/>
  <c r="BE198"/>
  <c r="BE214"/>
  <c r="BE232"/>
  <c r="BE263"/>
  <c r="BE292"/>
  <c r="BE321"/>
  <c r="BE337"/>
  <c r="BE338"/>
  <c r="BE372"/>
  <c r="BE400"/>
  <c r="BE402"/>
  <c r="BE414"/>
  <c r="BE427"/>
  <c r="BE447"/>
  <c r="BE464"/>
  <c r="BE500"/>
  <c r="BE521"/>
  <c r="BE545"/>
  <c r="BE604"/>
  <c r="BE621"/>
  <c r="BE673"/>
  <c r="BE678"/>
  <c i="4" r="BE172"/>
  <c r="BE173"/>
  <c r="BE175"/>
  <c r="BE183"/>
  <c r="BE185"/>
  <c r="BE216"/>
  <c r="BE230"/>
  <c r="BE247"/>
  <c r="BE255"/>
  <c r="BE526"/>
  <c r="BE530"/>
  <c r="BE546"/>
  <c r="BE547"/>
  <c r="BE548"/>
  <c r="BE549"/>
  <c r="BE551"/>
  <c r="BE554"/>
  <c r="BE561"/>
  <c r="BE594"/>
  <c r="BE600"/>
  <c r="BE608"/>
  <c r="BE151"/>
  <c r="BE209"/>
  <c r="BE218"/>
  <c r="BE233"/>
  <c r="BE236"/>
  <c r="BE240"/>
  <c r="BE261"/>
  <c r="BE263"/>
  <c r="BE269"/>
  <c r="BE289"/>
  <c r="BE305"/>
  <c r="BE309"/>
  <c r="BE323"/>
  <c r="BE329"/>
  <c r="BE340"/>
  <c r="BE359"/>
  <c r="BE363"/>
  <c r="BE367"/>
  <c r="BE377"/>
  <c r="BE385"/>
  <c r="BE393"/>
  <c r="BE401"/>
  <c r="BE403"/>
  <c r="BE407"/>
  <c r="BE410"/>
  <c r="BE420"/>
  <c r="BE422"/>
  <c r="BE451"/>
  <c r="BE469"/>
  <c r="BE480"/>
  <c r="BE482"/>
  <c r="BE518"/>
  <c r="BE538"/>
  <c r="BE542"/>
  <c r="BE544"/>
  <c r="BE555"/>
  <c r="BE556"/>
  <c r="BE575"/>
  <c r="BE587"/>
  <c i="3" r="J386"/>
  <c r="J107"/>
  <c i="4" r="J134"/>
  <c r="BE143"/>
  <c r="BE170"/>
  <c r="BE200"/>
  <c r="BE207"/>
  <c r="BE243"/>
  <c r="BE245"/>
  <c r="BE259"/>
  <c r="BE277"/>
  <c r="BE281"/>
  <c r="BE287"/>
  <c r="BE291"/>
  <c r="BE319"/>
  <c r="BE346"/>
  <c r="BE353"/>
  <c r="BE361"/>
  <c r="BE369"/>
  <c r="BE389"/>
  <c r="BE399"/>
  <c r="BE424"/>
  <c r="BE426"/>
  <c r="BE465"/>
  <c r="BE467"/>
  <c r="BE479"/>
  <c r="BE485"/>
  <c r="BE500"/>
  <c r="BE533"/>
  <c r="BE535"/>
  <c r="BE540"/>
  <c r="BE552"/>
  <c r="BE573"/>
  <c r="BE590"/>
  <c r="F137"/>
  <c r="BE157"/>
  <c r="BE179"/>
  <c r="BE487"/>
  <c r="BE489"/>
  <c r="BE490"/>
  <c r="BE495"/>
  <c r="BE508"/>
  <c r="BE531"/>
  <c r="BE153"/>
  <c r="BE203"/>
  <c r="BE220"/>
  <c r="BE253"/>
  <c r="BE271"/>
  <c r="BE293"/>
  <c r="BE327"/>
  <c r="BE331"/>
  <c r="BE338"/>
  <c r="BE342"/>
  <c r="BE348"/>
  <c r="BE352"/>
  <c r="BE357"/>
  <c r="BE387"/>
  <c r="BE391"/>
  <c r="BE395"/>
  <c r="BE402"/>
  <c r="BE408"/>
  <c r="BE418"/>
  <c r="BE437"/>
  <c r="BE441"/>
  <c r="BE443"/>
  <c r="BE446"/>
  <c r="BE455"/>
  <c r="BE460"/>
  <c r="BE470"/>
  <c r="BE474"/>
  <c r="BE528"/>
  <c r="BE537"/>
  <c r="BE543"/>
  <c r="BE558"/>
  <c r="BE581"/>
  <c r="BE582"/>
  <c r="BE585"/>
  <c i="3" r="BK141"/>
  <c i="4" r="E85"/>
  <c r="BE147"/>
  <c r="BE149"/>
  <c r="BE160"/>
  <c r="BE165"/>
  <c r="BE168"/>
  <c r="BE214"/>
  <c r="BE257"/>
  <c r="BE265"/>
  <c r="BE273"/>
  <c r="BE275"/>
  <c r="BE283"/>
  <c r="BE294"/>
  <c r="BE296"/>
  <c r="BE298"/>
  <c r="BE307"/>
  <c r="BE313"/>
  <c r="BE321"/>
  <c r="BE325"/>
  <c r="BE355"/>
  <c r="BE381"/>
  <c r="BE383"/>
  <c r="BE405"/>
  <c r="BE411"/>
  <c r="BE412"/>
  <c r="BE428"/>
  <c r="BE430"/>
  <c r="BE434"/>
  <c r="BE449"/>
  <c r="BE472"/>
  <c r="BE475"/>
  <c r="BE493"/>
  <c r="BE497"/>
  <c r="BE502"/>
  <c r="BE504"/>
  <c r="BE545"/>
  <c r="BE565"/>
  <c r="BE577"/>
  <c r="BE579"/>
  <c r="BE596"/>
  <c r="BE598"/>
  <c r="BE155"/>
  <c r="BE193"/>
  <c r="BE195"/>
  <c r="BE197"/>
  <c r="BE205"/>
  <c r="BE227"/>
  <c r="BE484"/>
  <c r="BE491"/>
  <c r="BE506"/>
  <c r="BE522"/>
  <c r="BE536"/>
  <c r="BE550"/>
  <c r="BE563"/>
  <c r="BE568"/>
  <c r="BE569"/>
  <c r="BE571"/>
  <c r="BE592"/>
  <c r="BE603"/>
  <c r="BE145"/>
  <c r="BE187"/>
  <c r="BE189"/>
  <c r="BE191"/>
  <c r="BE212"/>
  <c r="BE249"/>
  <c r="BE267"/>
  <c r="BE297"/>
  <c r="BE300"/>
  <c r="BE301"/>
  <c r="BE303"/>
  <c r="BE311"/>
  <c r="BE317"/>
  <c r="BE328"/>
  <c r="BE332"/>
  <c r="BE334"/>
  <c r="BE336"/>
  <c r="BE344"/>
  <c r="BE350"/>
  <c r="BE365"/>
  <c r="BE372"/>
  <c r="BE375"/>
  <c r="BE379"/>
  <c r="BE414"/>
  <c r="BE416"/>
  <c r="BE432"/>
  <c r="BE439"/>
  <c r="BE462"/>
  <c r="BE464"/>
  <c r="BE471"/>
  <c r="BE477"/>
  <c r="BE510"/>
  <c r="BE520"/>
  <c r="BE523"/>
  <c r="BE525"/>
  <c r="BE527"/>
  <c r="BE534"/>
  <c r="BE539"/>
  <c i="2" r="BK145"/>
  <c r="J459"/>
  <c r="J107"/>
  <c i="3" r="BE144"/>
  <c r="BE174"/>
  <c r="BE201"/>
  <c r="BE203"/>
  <c r="BE267"/>
  <c r="BE281"/>
  <c r="BE285"/>
  <c r="BE301"/>
  <c r="BE321"/>
  <c r="BE323"/>
  <c r="BE337"/>
  <c r="BE342"/>
  <c r="BE381"/>
  <c r="BE391"/>
  <c r="BE395"/>
  <c r="BE411"/>
  <c r="BE413"/>
  <c r="BE431"/>
  <c r="BE469"/>
  <c r="BE473"/>
  <c r="BE478"/>
  <c r="BE553"/>
  <c r="BE565"/>
  <c r="BE569"/>
  <c r="BE615"/>
  <c r="BE633"/>
  <c r="BE657"/>
  <c r="BE699"/>
  <c r="BE704"/>
  <c r="BE710"/>
  <c r="F92"/>
  <c r="BE152"/>
  <c r="BE154"/>
  <c r="BE167"/>
  <c r="BE183"/>
  <c r="BE210"/>
  <c r="BE271"/>
  <c r="BE275"/>
  <c r="BE283"/>
  <c r="BE287"/>
  <c r="BE315"/>
  <c r="BE329"/>
  <c r="BE360"/>
  <c r="BE401"/>
  <c r="BE454"/>
  <c r="BE467"/>
  <c r="BE505"/>
  <c r="BE520"/>
  <c r="BE545"/>
  <c r="BE550"/>
  <c r="BE573"/>
  <c r="BE575"/>
  <c r="BE577"/>
  <c r="BE605"/>
  <c r="BE626"/>
  <c r="BE636"/>
  <c r="BE655"/>
  <c r="BE659"/>
  <c r="BE676"/>
  <c r="BE686"/>
  <c r="BE143"/>
  <c r="BE178"/>
  <c r="BE188"/>
  <c r="BE195"/>
  <c r="BE197"/>
  <c r="BE207"/>
  <c r="BE226"/>
  <c r="BE230"/>
  <c r="BE291"/>
  <c r="BE317"/>
  <c r="BE331"/>
  <c r="BE333"/>
  <c r="BE338"/>
  <c r="BE346"/>
  <c r="BE354"/>
  <c r="BE365"/>
  <c r="BE369"/>
  <c r="BE384"/>
  <c r="BE397"/>
  <c r="BE407"/>
  <c r="BE414"/>
  <c r="BE424"/>
  <c r="BE429"/>
  <c r="BE433"/>
  <c r="BE460"/>
  <c r="BE486"/>
  <c r="BE522"/>
  <c r="BE571"/>
  <c r="BE579"/>
  <c r="BE591"/>
  <c r="BE634"/>
  <c r="BE646"/>
  <c r="BE656"/>
  <c r="BE658"/>
  <c r="BE678"/>
  <c r="J89"/>
  <c r="BE156"/>
  <c r="BE181"/>
  <c r="BE213"/>
  <c r="BE224"/>
  <c r="BE244"/>
  <c r="BE279"/>
  <c r="BE295"/>
  <c r="BE297"/>
  <c r="BE303"/>
  <c r="BE307"/>
  <c r="BE313"/>
  <c r="BE339"/>
  <c r="BE341"/>
  <c r="BE350"/>
  <c r="BE389"/>
  <c r="BE421"/>
  <c r="BE437"/>
  <c r="BE441"/>
  <c r="BE482"/>
  <c r="BE492"/>
  <c r="BE495"/>
  <c r="BE497"/>
  <c r="BE525"/>
  <c r="BE530"/>
  <c r="BE532"/>
  <c r="BE535"/>
  <c r="BE536"/>
  <c r="BE543"/>
  <c r="BE559"/>
  <c r="BE596"/>
  <c r="BE624"/>
  <c r="BE647"/>
  <c r="BE651"/>
  <c r="BE661"/>
  <c r="BE682"/>
  <c r="BE692"/>
  <c r="E85"/>
  <c r="BE150"/>
  <c r="BE171"/>
  <c r="BE241"/>
  <c r="BE257"/>
  <c r="BE304"/>
  <c r="BE319"/>
  <c r="BE335"/>
  <c r="BE344"/>
  <c r="BE352"/>
  <c r="BE362"/>
  <c r="BE371"/>
  <c r="BE387"/>
  <c r="BE399"/>
  <c r="BE435"/>
  <c r="BE458"/>
  <c r="BE464"/>
  <c r="BE510"/>
  <c r="BE518"/>
  <c r="BE538"/>
  <c r="BE551"/>
  <c r="BE561"/>
  <c r="BE567"/>
  <c r="BE587"/>
  <c r="BE617"/>
  <c r="BE620"/>
  <c r="BE622"/>
  <c r="BE623"/>
  <c r="BE625"/>
  <c r="BE627"/>
  <c r="BE629"/>
  <c r="BE631"/>
  <c r="BE642"/>
  <c r="BE653"/>
  <c r="BE654"/>
  <c r="BE669"/>
  <c r="BE148"/>
  <c r="BE161"/>
  <c r="BE176"/>
  <c r="BE180"/>
  <c r="BE193"/>
  <c r="BE217"/>
  <c r="BE219"/>
  <c r="BE259"/>
  <c r="BE261"/>
  <c r="BE263"/>
  <c r="BE269"/>
  <c r="BE273"/>
  <c r="BE289"/>
  <c r="BE299"/>
  <c r="BE306"/>
  <c r="BE358"/>
  <c r="BE375"/>
  <c r="BE377"/>
  <c r="BE405"/>
  <c r="BE417"/>
  <c r="BE422"/>
  <c r="BE439"/>
  <c r="BE443"/>
  <c r="BE445"/>
  <c r="BE489"/>
  <c r="BE499"/>
  <c r="BE541"/>
  <c r="BE548"/>
  <c r="BE555"/>
  <c r="BE597"/>
  <c r="BE609"/>
  <c r="BE611"/>
  <c r="BE619"/>
  <c r="BE688"/>
  <c r="BE205"/>
  <c r="BE215"/>
  <c r="BE222"/>
  <c r="BE228"/>
  <c r="BE250"/>
  <c r="BE311"/>
  <c r="BE327"/>
  <c r="BE356"/>
  <c r="BE364"/>
  <c r="BE415"/>
  <c r="BE447"/>
  <c r="BE449"/>
  <c r="BE465"/>
  <c r="BE501"/>
  <c r="BE524"/>
  <c r="BE526"/>
  <c r="BE534"/>
  <c r="BE546"/>
  <c r="BE563"/>
  <c r="BE592"/>
  <c r="BE601"/>
  <c r="BE607"/>
  <c r="BE613"/>
  <c r="BE638"/>
  <c r="BE649"/>
  <c r="BE690"/>
  <c r="BE695"/>
  <c r="BE146"/>
  <c r="BE158"/>
  <c r="BE160"/>
  <c r="BE163"/>
  <c r="BE165"/>
  <c r="BE199"/>
  <c r="BE238"/>
  <c r="BE247"/>
  <c r="BE254"/>
  <c r="BE277"/>
  <c r="BE293"/>
  <c r="BE308"/>
  <c r="BE310"/>
  <c r="BE348"/>
  <c r="BE367"/>
  <c r="BE373"/>
  <c r="BE379"/>
  <c r="BE452"/>
  <c r="BE456"/>
  <c r="BE462"/>
  <c r="BE484"/>
  <c r="BE514"/>
  <c r="BE516"/>
  <c r="BE539"/>
  <c r="BE557"/>
  <c r="BE616"/>
  <c r="BE628"/>
  <c r="BE640"/>
  <c r="BE644"/>
  <c r="BE652"/>
  <c r="BE665"/>
  <c r="BE666"/>
  <c r="BE668"/>
  <c r="BE671"/>
  <c r="BE674"/>
  <c r="BE681"/>
  <c r="BE684"/>
  <c i="2" r="BE173"/>
  <c r="BE184"/>
  <c r="BE201"/>
  <c r="BE216"/>
  <c r="BE254"/>
  <c r="BE272"/>
  <c r="BE333"/>
  <c r="BE359"/>
  <c r="BE360"/>
  <c r="BE362"/>
  <c r="BE387"/>
  <c r="BE396"/>
  <c r="BE403"/>
  <c r="BE423"/>
  <c r="BE433"/>
  <c r="BE460"/>
  <c r="BE489"/>
  <c r="BE493"/>
  <c r="BE497"/>
  <c r="BE530"/>
  <c r="BE542"/>
  <c r="BE544"/>
  <c r="BE591"/>
  <c r="BE601"/>
  <c r="BE626"/>
  <c r="BE640"/>
  <c r="BE643"/>
  <c r="BE645"/>
  <c r="BE668"/>
  <c r="BE677"/>
  <c r="BE678"/>
  <c r="BE697"/>
  <c r="BE698"/>
  <c r="BE717"/>
  <c r="BE721"/>
  <c r="BE749"/>
  <c r="BE750"/>
  <c r="BE753"/>
  <c r="BE763"/>
  <c r="BE766"/>
  <c r="BE769"/>
  <c r="BE773"/>
  <c r="BE777"/>
  <c r="BE779"/>
  <c r="BE782"/>
  <c r="BE784"/>
  <c r="BE787"/>
  <c r="BE788"/>
  <c r="BE789"/>
  <c r="E134"/>
  <c r="BE151"/>
  <c r="BE212"/>
  <c r="BE239"/>
  <c r="BE243"/>
  <c r="BE257"/>
  <c r="BE259"/>
  <c r="BE275"/>
  <c r="BE293"/>
  <c r="BE309"/>
  <c r="BE317"/>
  <c r="BE326"/>
  <c r="BE348"/>
  <c r="BE377"/>
  <c r="BE406"/>
  <c r="BE421"/>
  <c r="BE425"/>
  <c r="BE437"/>
  <c r="BE457"/>
  <c r="BE520"/>
  <c r="BE577"/>
  <c r="BE579"/>
  <c r="BE588"/>
  <c r="BE589"/>
  <c r="BE675"/>
  <c r="BE682"/>
  <c r="BE688"/>
  <c r="BE690"/>
  <c r="BE695"/>
  <c r="BE702"/>
  <c r="BE704"/>
  <c r="BE710"/>
  <c r="BE711"/>
  <c r="BE719"/>
  <c r="BE723"/>
  <c r="BE731"/>
  <c r="BE739"/>
  <c r="BE757"/>
  <c r="J138"/>
  <c r="BE153"/>
  <c r="BE175"/>
  <c r="BE176"/>
  <c r="BE180"/>
  <c r="BE197"/>
  <c r="BE207"/>
  <c r="BE222"/>
  <c r="BE224"/>
  <c r="BE229"/>
  <c r="BE278"/>
  <c r="BE301"/>
  <c r="BE303"/>
  <c r="BE330"/>
  <c r="BE334"/>
  <c r="BE342"/>
  <c r="BE346"/>
  <c r="BE372"/>
  <c r="BE382"/>
  <c r="BE408"/>
  <c r="BE410"/>
  <c r="BE427"/>
  <c r="BE439"/>
  <c r="BE468"/>
  <c r="BE532"/>
  <c r="BE567"/>
  <c r="BE571"/>
  <c r="BE578"/>
  <c r="BE597"/>
  <c r="BE671"/>
  <c r="BE707"/>
  <c r="BE729"/>
  <c r="BE742"/>
  <c r="BE755"/>
  <c r="BE759"/>
  <c r="BE155"/>
  <c r="BE169"/>
  <c r="BE182"/>
  <c r="BE199"/>
  <c r="BE203"/>
  <c r="BE220"/>
  <c r="BE281"/>
  <c r="BE297"/>
  <c r="BE305"/>
  <c r="BE324"/>
  <c r="BE328"/>
  <c r="BE350"/>
  <c r="BE352"/>
  <c r="BE356"/>
  <c r="BE378"/>
  <c r="BE409"/>
  <c r="BE412"/>
  <c r="BE477"/>
  <c r="BE481"/>
  <c r="BE485"/>
  <c r="BE505"/>
  <c r="BE507"/>
  <c r="BE516"/>
  <c r="BE534"/>
  <c r="BE584"/>
  <c r="BE590"/>
  <c r="BE649"/>
  <c r="BE665"/>
  <c r="BE680"/>
  <c r="BE701"/>
  <c r="BE713"/>
  <c r="BE725"/>
  <c r="BE734"/>
  <c r="BE740"/>
  <c r="BE745"/>
  <c r="F141"/>
  <c r="BE161"/>
  <c r="BE166"/>
  <c r="BE178"/>
  <c r="BE195"/>
  <c r="BE241"/>
  <c r="BE250"/>
  <c r="BE252"/>
  <c r="BE307"/>
  <c r="BE315"/>
  <c r="BE364"/>
  <c r="BE429"/>
  <c r="BE441"/>
  <c r="BE445"/>
  <c r="BE447"/>
  <c r="BE450"/>
  <c r="BE454"/>
  <c r="BE462"/>
  <c r="BE464"/>
  <c r="BE474"/>
  <c r="BE475"/>
  <c r="BE486"/>
  <c r="BE510"/>
  <c r="BE512"/>
  <c r="BE513"/>
  <c r="BE518"/>
  <c r="BE522"/>
  <c r="BE524"/>
  <c r="BE537"/>
  <c r="BE540"/>
  <c r="BE569"/>
  <c r="BE575"/>
  <c r="BE605"/>
  <c r="BE613"/>
  <c r="BE659"/>
  <c r="BE666"/>
  <c r="BE684"/>
  <c r="BE699"/>
  <c r="BE700"/>
  <c r="BE706"/>
  <c r="BE709"/>
  <c r="BE147"/>
  <c r="BE171"/>
  <c r="BE185"/>
  <c r="BE191"/>
  <c r="BE218"/>
  <c r="BE255"/>
  <c r="BE291"/>
  <c r="BE318"/>
  <c r="BE336"/>
  <c r="BE340"/>
  <c r="BE390"/>
  <c r="BE394"/>
  <c r="BE398"/>
  <c r="BE435"/>
  <c r="BE452"/>
  <c r="BE466"/>
  <c r="BE472"/>
  <c r="BE479"/>
  <c r="BE491"/>
  <c r="BE499"/>
  <c r="BE509"/>
  <c r="BE526"/>
  <c r="BE546"/>
  <c r="BE557"/>
  <c r="BE561"/>
  <c r="BE563"/>
  <c r="BE565"/>
  <c r="BE586"/>
  <c r="BE593"/>
  <c r="BE609"/>
  <c r="BE611"/>
  <c r="BE628"/>
  <c r="BE673"/>
  <c r="BE692"/>
  <c r="BE705"/>
  <c r="BE747"/>
  <c r="BE157"/>
  <c r="BE159"/>
  <c r="BE164"/>
  <c r="BE232"/>
  <c r="BE237"/>
  <c r="BE313"/>
  <c r="BE322"/>
  <c r="BE357"/>
  <c r="BE370"/>
  <c r="BE449"/>
  <c r="BE503"/>
  <c r="BE514"/>
  <c r="BE548"/>
  <c r="BE555"/>
  <c r="BE573"/>
  <c r="BE581"/>
  <c r="BE582"/>
  <c r="BE587"/>
  <c r="BE603"/>
  <c r="BE607"/>
  <c r="BE638"/>
  <c r="BE647"/>
  <c r="BE681"/>
  <c r="BE694"/>
  <c r="BE728"/>
  <c r="BE736"/>
  <c r="BE752"/>
  <c r="BE761"/>
  <c r="BE149"/>
  <c r="BE187"/>
  <c r="BE226"/>
  <c r="BE248"/>
  <c r="BE268"/>
  <c r="BE284"/>
  <c r="BE288"/>
  <c r="BE295"/>
  <c r="BE311"/>
  <c r="BE338"/>
  <c r="BE344"/>
  <c r="BE354"/>
  <c r="BE366"/>
  <c r="BE402"/>
  <c r="BE413"/>
  <c r="BE415"/>
  <c r="BE417"/>
  <c r="BE419"/>
  <c r="BE431"/>
  <c r="BE443"/>
  <c r="BE470"/>
  <c r="BE483"/>
  <c r="BE488"/>
  <c r="BE553"/>
  <c r="BE559"/>
  <c r="BE595"/>
  <c r="BE615"/>
  <c r="BE642"/>
  <c r="BE651"/>
  <c r="BE661"/>
  <c r="BE663"/>
  <c r="BE669"/>
  <c r="BE686"/>
  <c r="BE703"/>
  <c r="BE708"/>
  <c r="BE727"/>
  <c i="3" r="F34"/>
  <c i="1" r="BA96"/>
  <c i="4" r="F34"/>
  <c i="1" r="BA97"/>
  <c i="6" r="F36"/>
  <c i="1" r="BC99"/>
  <c i="7" r="F36"/>
  <c i="1" r="BC100"/>
  <c i="9" r="F36"/>
  <c i="1" r="BC102"/>
  <c i="11" r="J34"/>
  <c i="1" r="AW104"/>
  <c i="14" r="F38"/>
  <c i="1" r="BC108"/>
  <c i="15" r="F35"/>
  <c i="1" r="BB109"/>
  <c i="17" r="F40"/>
  <c i="1" r="BC113"/>
  <c i="19" r="F40"/>
  <c i="1" r="BC115"/>
  <c i="22" r="F38"/>
  <c i="1" r="BA119"/>
  <c i="23" r="J34"/>
  <c i="25" r="F38"/>
  <c i="1" r="BA122"/>
  <c i="25" r="F39"/>
  <c i="1" r="BB122"/>
  <c i="28" r="F38"/>
  <c i="1" r="BA126"/>
  <c i="29" r="F41"/>
  <c i="1" r="BD127"/>
  <c i="30" r="J38"/>
  <c i="1" r="AW128"/>
  <c i="31" r="F38"/>
  <c i="1" r="BC130"/>
  <c i="32" r="F40"/>
  <c i="1" r="BC131"/>
  <c i="33" r="J34"/>
  <c i="35" r="J38"/>
  <c i="1" r="AW134"/>
  <c i="36" r="F34"/>
  <c i="1" r="BA135"/>
  <c i="2" r="F34"/>
  <c i="1" r="BA95"/>
  <c i="4" r="F35"/>
  <c i="1" r="BB97"/>
  <c i="5" r="F35"/>
  <c i="1" r="BB98"/>
  <c i="8" r="J34"/>
  <c i="1" r="AW101"/>
  <c i="8" r="F36"/>
  <c i="1" r="BC101"/>
  <c i="10" r="J34"/>
  <c i="1" r="AW103"/>
  <c i="11" r="F36"/>
  <c i="1" r="BC104"/>
  <c i="13" r="F38"/>
  <c i="1" r="BC107"/>
  <c i="15" r="F37"/>
  <c i="1" r="BD109"/>
  <c i="19" r="F39"/>
  <c i="1" r="BB115"/>
  <c i="21" r="F37"/>
  <c i="1" r="BB118"/>
  <c i="22" r="F39"/>
  <c i="1" r="BB119"/>
  <c i="24" r="F40"/>
  <c i="1" r="BC121"/>
  <c i="26" r="F38"/>
  <c i="1" r="BC124"/>
  <c i="27" r="F40"/>
  <c i="1" r="BC125"/>
  <c i="30" r="F40"/>
  <c i="1" r="BC128"/>
  <c i="31" r="J36"/>
  <c i="1" r="AW130"/>
  <c i="33" r="F39"/>
  <c i="1" r="BB132"/>
  <c i="33" r="J38"/>
  <c i="1" r="AW132"/>
  <c i="34" r="F41"/>
  <c i="1" r="BD133"/>
  <c i="36" r="F37"/>
  <c i="1" r="BD135"/>
  <c i="2" r="J34"/>
  <c i="1" r="AW95"/>
  <c i="4" r="J34"/>
  <c i="1" r="AW97"/>
  <c i="6" r="F34"/>
  <c i="1" r="BA99"/>
  <c i="7" r="J34"/>
  <c i="1" r="AW100"/>
  <c i="9" r="F37"/>
  <c i="1" r="BD102"/>
  <c i="11" r="F34"/>
  <c i="1" r="BA104"/>
  <c i="12" r="J30"/>
  <c i="14" r="F36"/>
  <c i="1" r="BA108"/>
  <c i="14" r="J36"/>
  <c i="1" r="AW108"/>
  <c i="15" r="F34"/>
  <c i="1" r="BA109"/>
  <c i="17" r="F38"/>
  <c i="1" r="BA113"/>
  <c i="19" r="F41"/>
  <c i="1" r="BD115"/>
  <c i="21" r="F38"/>
  <c i="1" r="BC118"/>
  <c i="22" r="J38"/>
  <c i="1" r="AW119"/>
  <c i="24" r="F38"/>
  <c i="1" r="BA121"/>
  <c i="26" r="F39"/>
  <c i="1" r="BD124"/>
  <c i="27" r="F41"/>
  <c i="1" r="BD125"/>
  <c i="30" r="F39"/>
  <c i="1" r="BB128"/>
  <c i="31" r="F37"/>
  <c i="1" r="BB130"/>
  <c i="32" r="F39"/>
  <c i="1" r="BB131"/>
  <c i="35" r="F41"/>
  <c i="1" r="BD134"/>
  <c i="35" r="F40"/>
  <c i="1" r="BC134"/>
  <c i="37" r="F35"/>
  <c i="1" r="BB136"/>
  <c i="2" r="F37"/>
  <c i="1" r="BD95"/>
  <c i="5" r="F34"/>
  <c i="1" r="BA98"/>
  <c i="6" r="F35"/>
  <c i="1" r="BB99"/>
  <c i="7" r="F37"/>
  <c i="1" r="BD100"/>
  <c i="9" r="J34"/>
  <c i="1" r="AW102"/>
  <c i="11" r="F37"/>
  <c i="1" r="BD104"/>
  <c i="13" r="F36"/>
  <c i="1" r="BA107"/>
  <c i="16" r="F39"/>
  <c i="1" r="BD112"/>
  <c i="16" r="F38"/>
  <c i="1" r="BC112"/>
  <c i="17" r="F39"/>
  <c i="1" r="BB113"/>
  <c i="18" r="F40"/>
  <c i="1" r="BC114"/>
  <c i="20" r="J38"/>
  <c i="1" r="AW116"/>
  <c i="20" r="F38"/>
  <c i="1" r="BA116"/>
  <c i="22" r="F40"/>
  <c i="1" r="BC119"/>
  <c i="24" r="J38"/>
  <c i="1" r="AW121"/>
  <c i="27" r="J38"/>
  <c i="1" r="AW125"/>
  <c i="29" r="F38"/>
  <c i="1" r="BA127"/>
  <c i="32" r="F41"/>
  <c i="1" r="BD131"/>
  <c i="34" r="F40"/>
  <c i="1" r="BC133"/>
  <c i="37" r="F34"/>
  <c i="1" r="BA136"/>
  <c i="37" r="F36"/>
  <c i="1" r="BC136"/>
  <c i="18" r="J34"/>
  <c i="3" r="J34"/>
  <c i="1" r="AW96"/>
  <c i="3" r="F37"/>
  <c i="1" r="BD96"/>
  <c i="5" r="F36"/>
  <c i="1" r="BC98"/>
  <c i="7" r="F34"/>
  <c i="1" r="BA100"/>
  <c i="9" r="F34"/>
  <c i="1" r="BA102"/>
  <c i="10" r="F36"/>
  <c i="1" r="BC103"/>
  <c i="12" r="F35"/>
  <c i="1" r="BB105"/>
  <c i="13" r="J36"/>
  <c i="1" r="AW107"/>
  <c i="16" r="F36"/>
  <c i="1" r="BA112"/>
  <c i="16" r="J36"/>
  <c i="1" r="AW112"/>
  <c i="17" r="F41"/>
  <c i="1" r="BD113"/>
  <c i="19" r="F38"/>
  <c i="1" r="BA115"/>
  <c i="21" r="J36"/>
  <c i="1" r="AW118"/>
  <c i="21" r="J32"/>
  <c i="23" r="F39"/>
  <c i="1" r="BB120"/>
  <c i="23" r="F41"/>
  <c i="1" r="BD120"/>
  <c i="25" r="F40"/>
  <c i="1" r="BC122"/>
  <c i="25" r="F41"/>
  <c i="1" r="BD122"/>
  <c i="28" r="F40"/>
  <c i="1" r="BC126"/>
  <c i="28" r="F39"/>
  <c i="1" r="BB126"/>
  <c i="29" r="F39"/>
  <c i="1" r="BB127"/>
  <c i="31" r="F39"/>
  <c i="1" r="BD130"/>
  <c i="32" r="J38"/>
  <c i="1" r="AW131"/>
  <c i="34" r="F38"/>
  <c i="1" r="BA133"/>
  <c i="36" r="F35"/>
  <c i="1" r="BB135"/>
  <c i="27" r="J34"/>
  <c i="1" r="AS110"/>
  <c i="3" r="F36"/>
  <c i="1" r="BC96"/>
  <c i="3" r="F35"/>
  <c i="1" r="BB96"/>
  <c i="5" r="J34"/>
  <c i="1" r="AW98"/>
  <c i="6" r="F37"/>
  <c i="1" r="BD99"/>
  <c i="7" r="F35"/>
  <c i="1" r="BB100"/>
  <c i="9" r="F35"/>
  <c i="1" r="BB102"/>
  <c i="10" r="F37"/>
  <c i="1" r="BD103"/>
  <c i="12" r="F34"/>
  <c i="1" r="BA105"/>
  <c i="13" r="F39"/>
  <c i="1" r="BD107"/>
  <c i="15" r="F36"/>
  <c i="1" r="BC109"/>
  <c i="18" r="F39"/>
  <c i="1" r="BB114"/>
  <c i="19" r="J38"/>
  <c i="1" r="AW115"/>
  <c i="21" r="F39"/>
  <c i="1" r="BD118"/>
  <c i="23" r="F38"/>
  <c i="1" r="BA120"/>
  <c i="23" r="F40"/>
  <c i="1" r="BC120"/>
  <c i="25" r="J38"/>
  <c i="1" r="AW122"/>
  <c i="26" r="J36"/>
  <c i="1" r="AW124"/>
  <c i="28" r="F41"/>
  <c i="1" r="BD126"/>
  <c i="28" r="J38"/>
  <c i="1" r="AW126"/>
  <c i="29" r="F40"/>
  <c i="1" r="BC127"/>
  <c i="30" r="F41"/>
  <c i="1" r="BD128"/>
  <c i="33" r="F40"/>
  <c i="1" r="BC132"/>
  <c i="33" r="F41"/>
  <c i="1" r="BD132"/>
  <c i="35" r="F38"/>
  <c i="1" r="BA134"/>
  <c i="35" r="F39"/>
  <c i="1" r="BB134"/>
  <c i="37" r="F37"/>
  <c i="1" r="BD136"/>
  <c i="37" r="J34"/>
  <c i="1" r="AW136"/>
  <c i="2" r="F36"/>
  <c i="1" r="BC95"/>
  <c i="4" r="F36"/>
  <c i="1" r="BC97"/>
  <c i="6" r="J34"/>
  <c i="1" r="AW99"/>
  <c i="8" r="F34"/>
  <c i="1" r="BA101"/>
  <c i="8" r="F37"/>
  <c i="1" r="BD101"/>
  <c i="10" r="F35"/>
  <c i="1" r="BB103"/>
  <c i="12" r="F37"/>
  <c i="1" r="BD105"/>
  <c i="12" r="J34"/>
  <c i="1" r="AW105"/>
  <c i="12" r="F36"/>
  <c i="1" r="BC105"/>
  <c i="13" r="F37"/>
  <c i="1" r="BB107"/>
  <c i="15" r="J34"/>
  <c i="1" r="AW109"/>
  <c i="18" r="F38"/>
  <c i="1" r="BA114"/>
  <c i="18" r="J38"/>
  <c i="1" r="AW114"/>
  <c i="20" r="F40"/>
  <c i="1" r="BC116"/>
  <c i="20" r="F39"/>
  <c i="1" r="BB116"/>
  <c i="23" r="J38"/>
  <c i="1" r="AW120"/>
  <c i="24" r="F41"/>
  <c i="1" r="BD121"/>
  <c i="26" r="F36"/>
  <c i="1" r="BA124"/>
  <c i="27" r="F39"/>
  <c i="1" r="BB125"/>
  <c i="29" r="J38"/>
  <c i="1" r="AW127"/>
  <c i="32" r="F38"/>
  <c i="1" r="BA131"/>
  <c i="34" r="F39"/>
  <c i="1" r="BB133"/>
  <c i="36" r="F36"/>
  <c i="1" r="BC135"/>
  <c i="2" r="F35"/>
  <c i="1" r="BB95"/>
  <c i="4" r="F37"/>
  <c i="1" r="BD97"/>
  <c i="5" r="F37"/>
  <c i="1" r="BD98"/>
  <c i="8" r="F35"/>
  <c i="1" r="BB101"/>
  <c i="10" r="F34"/>
  <c i="1" r="BA103"/>
  <c i="11" r="F35"/>
  <c i="1" r="BB104"/>
  <c i="14" r="F37"/>
  <c i="1" r="BB108"/>
  <c i="14" r="F39"/>
  <c i="1" r="BD108"/>
  <c i="16" r="F37"/>
  <c i="1" r="BB112"/>
  <c i="17" r="J38"/>
  <c i="1" r="AW113"/>
  <c i="18" r="F41"/>
  <c i="1" r="BD114"/>
  <c i="20" r="F41"/>
  <c i="1" r="BD116"/>
  <c i="21" r="F36"/>
  <c i="1" r="BA118"/>
  <c i="22" r="F41"/>
  <c i="1" r="BD119"/>
  <c i="24" r="F39"/>
  <c i="1" r="BB121"/>
  <c i="26" r="F37"/>
  <c i="1" r="BB124"/>
  <c i="27" r="F38"/>
  <c i="1" r="BA125"/>
  <c i="30" r="F38"/>
  <c i="1" r="BA128"/>
  <c i="31" r="F36"/>
  <c i="1" r="BA130"/>
  <c i="31" r="J32"/>
  <c i="33" r="F38"/>
  <c i="1" r="BA132"/>
  <c i="32" r="J34"/>
  <c i="34" r="J38"/>
  <c i="1" r="AW133"/>
  <c i="36" r="J34"/>
  <c i="1" r="AW135"/>
  <c i="9" l="1" r="T344"/>
  <c i="11" r="R341"/>
  <c r="R138"/>
  <c i="10" r="T351"/>
  <c i="6" r="P383"/>
  <c i="5" r="R410"/>
  <c i="17" r="BK126"/>
  <c r="J126"/>
  <c r="J100"/>
  <c i="14" r="R129"/>
  <c i="3" r="R385"/>
  <c i="18" r="P126"/>
  <c i="1" r="AU114"/>
  <c i="10" r="P139"/>
  <c i="4" r="BK141"/>
  <c i="28" r="BK126"/>
  <c r="J126"/>
  <c r="J100"/>
  <c i="10" r="BK351"/>
  <c r="J351"/>
  <c r="J104"/>
  <c i="5" r="P410"/>
  <c i="36" r="R124"/>
  <c r="R123"/>
  <c i="4" r="P373"/>
  <c r="P140"/>
  <c i="1" r="AU97"/>
  <c i="27" r="T127"/>
  <c i="9" r="P344"/>
  <c i="34" r="BK126"/>
  <c r="J126"/>
  <c r="J100"/>
  <c i="28" r="R126"/>
  <c i="11" r="BK139"/>
  <c r="J139"/>
  <c r="J97"/>
  <c i="8" r="T139"/>
  <c i="34" r="P126"/>
  <c i="1" r="AU133"/>
  <c i="14" r="T129"/>
  <c i="6" r="R383"/>
  <c i="28" r="T126"/>
  <c i="9" r="P139"/>
  <c r="P138"/>
  <c i="1" r="AU102"/>
  <c i="33" r="R126"/>
  <c i="22" r="P127"/>
  <c i="1" r="AU119"/>
  <c i="6" r="P139"/>
  <c r="P138"/>
  <c i="1" r="AU99"/>
  <c i="37" r="BK128"/>
  <c r="J128"/>
  <c r="J98"/>
  <c i="19" r="T126"/>
  <c i="15" r="T133"/>
  <c i="5" r="BK410"/>
  <c r="J410"/>
  <c r="J106"/>
  <c i="10" r="R351"/>
  <c r="R138"/>
  <c i="24" r="BK126"/>
  <c r="J126"/>
  <c i="22" r="R127"/>
  <c i="9" r="T139"/>
  <c r="T138"/>
  <c i="11" r="T341"/>
  <c r="T138"/>
  <c i="8" r="BK359"/>
  <c r="J359"/>
  <c r="J105"/>
  <c i="27" r="R127"/>
  <c i="13" r="P130"/>
  <c i="1" r="AU107"/>
  <c i="10" r="P351"/>
  <c i="5" r="P146"/>
  <c r="P145"/>
  <c i="1" r="AU98"/>
  <c i="4" r="R373"/>
  <c i="32" r="T127"/>
  <c i="15" r="P133"/>
  <c i="1" r="AU109"/>
  <c i="2" r="P145"/>
  <c r="P144"/>
  <c i="1" r="AU95"/>
  <c i="8" r="P359"/>
  <c i="3" r="T141"/>
  <c i="5" r="T146"/>
  <c r="T145"/>
  <c i="3" r="BK385"/>
  <c r="J385"/>
  <c r="J106"/>
  <c i="9" r="R139"/>
  <c r="R138"/>
  <c i="7" r="P140"/>
  <c i="24" r="T126"/>
  <c i="8" r="P139"/>
  <c r="P138"/>
  <c i="1" r="AU101"/>
  <c i="4" r="R141"/>
  <c r="R140"/>
  <c i="3" r="T385"/>
  <c i="4" r="BK373"/>
  <c r="J373"/>
  <c r="J106"/>
  <c i="2" r="R458"/>
  <c i="28" r="P126"/>
  <c i="1" r="AU126"/>
  <c i="36" r="T124"/>
  <c r="T123"/>
  <c i="10" r="T139"/>
  <c r="T138"/>
  <c i="4" r="T141"/>
  <c i="8" r="T359"/>
  <c i="19" r="P126"/>
  <c i="1" r="AU115"/>
  <c i="3" r="P385"/>
  <c i="2" r="BK458"/>
  <c r="J458"/>
  <c r="J106"/>
  <c i="4" r="T373"/>
  <c i="23" r="T126"/>
  <c i="9" r="BK139"/>
  <c r="J139"/>
  <c r="J97"/>
  <c i="13" r="R130"/>
  <c i="3" r="P141"/>
  <c r="P140"/>
  <c i="1" r="AU96"/>
  <c i="11" r="P341"/>
  <c r="P138"/>
  <c i="1" r="AU104"/>
  <c i="6" r="R139"/>
  <c r="R138"/>
  <c i="22" r="BK127"/>
  <c r="J127"/>
  <c r="J100"/>
  <c i="7" r="R140"/>
  <c r="R139"/>
  <c r="P388"/>
  <c i="6" r="T383"/>
  <c r="T138"/>
  <c i="2" r="R145"/>
  <c r="R144"/>
  <c i="14" r="P129"/>
  <c i="1" r="AU108"/>
  <c i="7" r="T388"/>
  <c r="T139"/>
  <c i="24" r="P126"/>
  <c i="1" r="AU121"/>
  <c i="8" r="R139"/>
  <c r="R138"/>
  <c i="6" r="BK383"/>
  <c r="J383"/>
  <c r="J106"/>
  <c i="5" r="R146"/>
  <c r="R145"/>
  <c i="34" r="T126"/>
  <c i="13" r="T130"/>
  <c i="3" r="R141"/>
  <c r="R140"/>
  <c i="2" r="T458"/>
  <c r="T144"/>
  <c i="1" r="AG114"/>
  <c r="AG125"/>
  <c i="29" r="BK126"/>
  <c r="J126"/>
  <c i="37" r="J129"/>
  <c r="J99"/>
  <c i="14" r="BK129"/>
  <c r="J129"/>
  <c i="37" r="BK122"/>
  <c r="J122"/>
  <c i="7" r="BK388"/>
  <c r="J388"/>
  <c r="J106"/>
  <c i="36" r="J124"/>
  <c r="J97"/>
  <c i="1" r="AG132"/>
  <c i="33" r="J100"/>
  <c i="1" r="AG131"/>
  <c r="AG130"/>
  <c i="26" r="J123"/>
  <c r="J99"/>
  <c i="1" r="AG120"/>
  <c i="23" r="J100"/>
  <c i="1" r="AG118"/>
  <c i="21" r="J98"/>
  <c i="16" r="BK122"/>
  <c r="J122"/>
  <c i="1" r="AG105"/>
  <c i="12" r="J96"/>
  <c i="11" r="BK138"/>
  <c r="J138"/>
  <c r="J96"/>
  <c i="10" r="BK138"/>
  <c r="J138"/>
  <c r="J96"/>
  <c i="9" r="BK138"/>
  <c r="J138"/>
  <c r="J96"/>
  <c i="8" r="J139"/>
  <c r="J97"/>
  <c i="7" r="BK139"/>
  <c r="J139"/>
  <c r="J96"/>
  <c i="6" r="J139"/>
  <c r="J97"/>
  <c i="5" r="J146"/>
  <c r="J97"/>
  <c i="3" r="J141"/>
  <c r="J97"/>
  <c i="2" r="J145"/>
  <c r="J97"/>
  <c i="37" r="J30"/>
  <c i="1" r="AG136"/>
  <c i="5" r="F33"/>
  <c i="1" r="AZ98"/>
  <c i="7" r="J33"/>
  <c i="1" r="AV100"/>
  <c r="AT100"/>
  <c i="12" r="J33"/>
  <c i="1" r="AV105"/>
  <c r="AT105"/>
  <c r="AN105"/>
  <c i="13" r="J32"/>
  <c i="1" r="AG107"/>
  <c i="14" r="F35"/>
  <c i="1" r="AZ108"/>
  <c i="15" r="F33"/>
  <c i="1" r="AZ109"/>
  <c i="19" r="J34"/>
  <c i="1" r="AG115"/>
  <c r="BC111"/>
  <c r="AY111"/>
  <c i="20" r="J34"/>
  <c i="1" r="AG116"/>
  <c i="21" r="J35"/>
  <c i="1" r="AV118"/>
  <c r="AT118"/>
  <c r="AN118"/>
  <c i="24" r="F37"/>
  <c i="1" r="AZ121"/>
  <c i="28" r="F37"/>
  <c i="1" r="AZ126"/>
  <c r="BC123"/>
  <c r="AY123"/>
  <c r="BB123"/>
  <c r="AX123"/>
  <c i="32" r="J37"/>
  <c i="1" r="AV131"/>
  <c r="AT131"/>
  <c r="AN131"/>
  <c i="37" r="J33"/>
  <c i="1" r="AV136"/>
  <c r="AT136"/>
  <c r="AN136"/>
  <c i="29" r="J34"/>
  <c i="1" r="AG127"/>
  <c i="2" r="J33"/>
  <c i="1" r="AV95"/>
  <c r="AT95"/>
  <c i="9" r="J33"/>
  <c i="1" r="AV102"/>
  <c r="AT102"/>
  <c i="13" r="F35"/>
  <c i="1" r="AZ107"/>
  <c i="17" r="F37"/>
  <c i="1" r="AZ113"/>
  <c r="BB111"/>
  <c r="AX111"/>
  <c i="22" r="F37"/>
  <c i="1" r="AZ119"/>
  <c i="26" r="F35"/>
  <c i="1" r="AZ124"/>
  <c i="30" r="J37"/>
  <c i="1" r="AV128"/>
  <c r="AT128"/>
  <c r="BA123"/>
  <c r="AW123"/>
  <c i="33" r="J37"/>
  <c i="1" r="AV132"/>
  <c r="AT132"/>
  <c r="AN132"/>
  <c r="BC129"/>
  <c r="AY129"/>
  <c r="BB129"/>
  <c r="AX129"/>
  <c i="14" r="J32"/>
  <c i="1" r="AG108"/>
  <c i="3" r="J33"/>
  <c i="1" r="AV96"/>
  <c r="AT96"/>
  <c i="8" r="J33"/>
  <c i="1" r="AV101"/>
  <c r="AT101"/>
  <c i="10" r="F33"/>
  <c i="1" r="AZ103"/>
  <c i="20" r="J37"/>
  <c i="1" r="AV116"/>
  <c r="AT116"/>
  <c i="23" r="J37"/>
  <c i="1" r="AV120"/>
  <c r="AT120"/>
  <c r="AN120"/>
  <c r="BD117"/>
  <c i="27" r="F37"/>
  <c i="1" r="AZ125"/>
  <c i="34" r="J37"/>
  <c i="1" r="AV133"/>
  <c r="AT133"/>
  <c i="37" r="F33"/>
  <c i="1" r="AZ136"/>
  <c r="AS94"/>
  <c i="5" r="J33"/>
  <c i="1" r="AV98"/>
  <c r="AT98"/>
  <c i="7" r="F33"/>
  <c i="1" r="AZ100"/>
  <c i="12" r="F33"/>
  <c i="1" r="AZ105"/>
  <c r="BC106"/>
  <c r="AY106"/>
  <c r="BA106"/>
  <c r="AW106"/>
  <c r="BD106"/>
  <c r="BB106"/>
  <c r="AX106"/>
  <c i="14" r="J35"/>
  <c i="1" r="AV108"/>
  <c r="AT108"/>
  <c r="AN108"/>
  <c i="15" r="J33"/>
  <c i="1" r="AV109"/>
  <c r="AT109"/>
  <c r="BD111"/>
  <c i="21" r="F35"/>
  <c i="1" r="AZ118"/>
  <c i="24" r="J37"/>
  <c i="1" r="AV121"/>
  <c r="AT121"/>
  <c i="28" r="J37"/>
  <c i="1" r="AV126"/>
  <c r="AT126"/>
  <c r="BD123"/>
  <c i="30" r="J34"/>
  <c i="1" r="AG128"/>
  <c i="31" r="F35"/>
  <c i="1" r="AZ130"/>
  <c r="BA129"/>
  <c r="AW129"/>
  <c i="35" r="J37"/>
  <c i="1" r="AV134"/>
  <c r="AT134"/>
  <c i="36" r="F33"/>
  <c i="1" r="AZ135"/>
  <c r="AU129"/>
  <c i="4" r="F33"/>
  <c i="1" r="AZ97"/>
  <c i="6" r="F33"/>
  <c i="1" r="AZ99"/>
  <c i="11" r="F33"/>
  <c i="1" r="AZ104"/>
  <c i="15" r="J30"/>
  <c i="1" r="AG109"/>
  <c i="16" r="J35"/>
  <c i="1" r="AV112"/>
  <c r="AT112"/>
  <c i="18" r="J37"/>
  <c i="1" r="AV114"/>
  <c r="AT114"/>
  <c r="AN114"/>
  <c i="19" r="J37"/>
  <c i="1" r="AV115"/>
  <c r="AT115"/>
  <c i="25" r="F37"/>
  <c i="1" r="AZ122"/>
  <c i="26" r="J35"/>
  <c i="1" r="AV124"/>
  <c r="AT124"/>
  <c i="30" r="F37"/>
  <c i="1" r="AZ128"/>
  <c i="31" r="J35"/>
  <c i="1" r="AV130"/>
  <c r="AT130"/>
  <c r="AN130"/>
  <c i="35" r="F37"/>
  <c i="1" r="AZ134"/>
  <c i="35" r="J34"/>
  <c i="1" r="AG134"/>
  <c i="36" r="J30"/>
  <c i="1" r="AG135"/>
  <c i="24" r="J34"/>
  <c i="1" r="AG121"/>
  <c i="3" r="F33"/>
  <c i="1" r="AZ96"/>
  <c i="8" r="F33"/>
  <c i="1" r="AZ101"/>
  <c i="10" r="J33"/>
  <c i="1" r="AV103"/>
  <c r="AT103"/>
  <c i="20" r="F37"/>
  <c i="1" r="AZ116"/>
  <c i="23" r="F37"/>
  <c i="1" r="AZ120"/>
  <c r="BC117"/>
  <c r="AY117"/>
  <c i="25" r="J34"/>
  <c i="1" r="AG122"/>
  <c i="27" r="J37"/>
  <c i="1" r="AV125"/>
  <c r="AT125"/>
  <c r="AN125"/>
  <c i="34" r="F37"/>
  <c i="1" r="AZ133"/>
  <c r="AU123"/>
  <c i="2" r="F33"/>
  <c i="1" r="AZ95"/>
  <c i="9" r="F33"/>
  <c i="1" r="AZ102"/>
  <c i="13" r="J35"/>
  <c i="1" r="AV107"/>
  <c r="AT107"/>
  <c i="16" r="F35"/>
  <c i="1" r="AZ112"/>
  <c i="18" r="F37"/>
  <c i="1" r="AZ114"/>
  <c i="19" r="F37"/>
  <c i="1" r="AZ115"/>
  <c r="BA117"/>
  <c r="AW117"/>
  <c i="25" r="J37"/>
  <c i="1" r="AV122"/>
  <c r="AT122"/>
  <c r="BB117"/>
  <c r="AX117"/>
  <c i="29" r="J37"/>
  <c i="1" r="AV127"/>
  <c r="AT127"/>
  <c r="AN127"/>
  <c i="33" r="F37"/>
  <c i="1" r="AZ132"/>
  <c r="BD129"/>
  <c i="36" r="J33"/>
  <c i="1" r="AV135"/>
  <c r="AT135"/>
  <c i="4" r="J33"/>
  <c i="1" r="AV97"/>
  <c r="AT97"/>
  <c i="6" r="J33"/>
  <c i="1" r="AV99"/>
  <c r="AT99"/>
  <c i="11" r="J33"/>
  <c i="1" r="AV104"/>
  <c r="AT104"/>
  <c i="16" r="J32"/>
  <c i="1" r="AG112"/>
  <c i="17" r="J37"/>
  <c i="1" r="AV113"/>
  <c r="AT113"/>
  <c r="BA111"/>
  <c i="22" r="J37"/>
  <c i="1" r="AV119"/>
  <c r="AT119"/>
  <c i="26" r="J32"/>
  <c i="1" r="AG124"/>
  <c i="29" r="F37"/>
  <c i="1" r="AZ127"/>
  <c i="32" r="F37"/>
  <c i="1" r="AZ131"/>
  <c i="10" l="1" r="P138"/>
  <c i="1" r="AU103"/>
  <c i="3" r="T140"/>
  <c i="4" r="BK140"/>
  <c r="J140"/>
  <c r="J96"/>
  <c i="8" r="T138"/>
  <c i="4" r="T140"/>
  <c i="7" r="P139"/>
  <c i="1" r="AU100"/>
  <c i="3" r="BK140"/>
  <c r="J140"/>
  <c i="2" r="BK144"/>
  <c r="J144"/>
  <c i="8" r="BK138"/>
  <c r="J138"/>
  <c i="5" r="BK145"/>
  <c r="J145"/>
  <c i="24" r="J100"/>
  <c i="37" r="J96"/>
  <c i="6" r="BK138"/>
  <c r="J138"/>
  <c i="29" r="J100"/>
  <c i="14" r="J98"/>
  <c i="4" r="J141"/>
  <c r="J97"/>
  <c i="1" r="AN135"/>
  <c i="37" r="J39"/>
  <c i="1" r="AN134"/>
  <c i="36" r="J39"/>
  <c i="35" r="J43"/>
  <c i="33" r="J43"/>
  <c i="32" r="J43"/>
  <c i="1" r="AN128"/>
  <c i="31" r="J41"/>
  <c i="30" r="J43"/>
  <c i="29" r="J43"/>
  <c i="1" r="AN124"/>
  <c i="27" r="J43"/>
  <c i="1" r="AN122"/>
  <c i="26" r="J41"/>
  <c i="25" r="J43"/>
  <c i="24" r="J43"/>
  <c i="23" r="J43"/>
  <c i="1" r="AN116"/>
  <c i="21" r="J41"/>
  <c i="1" r="AN115"/>
  <c i="20" r="J43"/>
  <c i="19" r="J43"/>
  <c i="18" r="J43"/>
  <c i="1" r="AN112"/>
  <c i="16" r="J98"/>
  <c i="1" r="AN109"/>
  <c i="16" r="J41"/>
  <c i="15" r="J39"/>
  <c i="1" r="AN107"/>
  <c i="14" r="J41"/>
  <c i="13" r="J41"/>
  <c i="12" r="J39"/>
  <c i="1" r="AN121"/>
  <c r="AG106"/>
  <c r="AU111"/>
  <c i="22" r="J34"/>
  <c i="1" r="AG119"/>
  <c r="AZ106"/>
  <c r="AV106"/>
  <c r="AT106"/>
  <c r="AN106"/>
  <c r="AZ129"/>
  <c r="AV129"/>
  <c r="AT129"/>
  <c i="3" r="J30"/>
  <c i="1" r="AG96"/>
  <c i="6" r="J30"/>
  <c i="1" r="AG99"/>
  <c i="10" r="J30"/>
  <c i="1" r="AG103"/>
  <c r="AN103"/>
  <c r="AZ123"/>
  <c r="AV123"/>
  <c r="AT123"/>
  <c r="AU117"/>
  <c i="17" r="J34"/>
  <c i="1" r="AG113"/>
  <c r="AG111"/>
  <c i="8" r="J30"/>
  <c i="1" r="AG101"/>
  <c r="AZ117"/>
  <c r="AV117"/>
  <c r="AT117"/>
  <c r="AU106"/>
  <c i="2" r="J30"/>
  <c i="1" r="AG95"/>
  <c r="BC110"/>
  <c r="AY110"/>
  <c i="28" r="J34"/>
  <c i="1" r="AG126"/>
  <c i="5" r="J30"/>
  <c i="1" r="AG98"/>
  <c i="9" r="J30"/>
  <c i="1" r="AG102"/>
  <c r="AN102"/>
  <c r="BA110"/>
  <c r="AW110"/>
  <c i="34" r="J34"/>
  <c i="1" r="AG133"/>
  <c i="11" r="J30"/>
  <c i="1" r="AG104"/>
  <c r="AN104"/>
  <c r="BD110"/>
  <c i="7" r="J30"/>
  <c i="1" r="AG100"/>
  <c r="AZ111"/>
  <c r="AW111"/>
  <c r="BB110"/>
  <c r="AX110"/>
  <c i="28" l="1" r="J43"/>
  <c i="5" r="J39"/>
  <c i="3" r="J39"/>
  <c i="17" r="J43"/>
  <c i="22" r="J43"/>
  <c i="2" r="J39"/>
  <c i="34" r="J43"/>
  <c i="6" r="J39"/>
  <c i="8" r="J39"/>
  <c i="6" r="J96"/>
  <c i="8" r="J96"/>
  <c i="3" r="J96"/>
  <c i="5" r="J96"/>
  <c i="2" r="J96"/>
  <c i="11" r="J39"/>
  <c i="10" r="J39"/>
  <c i="9" r="J39"/>
  <c i="7" r="J39"/>
  <c i="1" r="AN100"/>
  <c r="AN95"/>
  <c r="AN96"/>
  <c r="AN101"/>
  <c r="AN133"/>
  <c r="AN98"/>
  <c r="AN126"/>
  <c r="AG123"/>
  <c r="AG129"/>
  <c r="AG117"/>
  <c r="AN99"/>
  <c r="AN113"/>
  <c r="AN119"/>
  <c r="AU110"/>
  <c r="AN129"/>
  <c r="AN123"/>
  <c r="AG110"/>
  <c r="AN117"/>
  <c i="4" r="J30"/>
  <c i="1" r="AG97"/>
  <c r="BC94"/>
  <c r="AY94"/>
  <c r="BA94"/>
  <c r="AW94"/>
  <c r="AK30"/>
  <c r="BB94"/>
  <c r="W31"/>
  <c r="AZ110"/>
  <c r="AV110"/>
  <c r="AT110"/>
  <c r="AN110"/>
  <c r="BD94"/>
  <c r="W33"/>
  <c r="AV111"/>
  <c r="AT111"/>
  <c r="AN111"/>
  <c i="4" l="1" r="J39"/>
  <c i="1" r="AN97"/>
  <c r="AG94"/>
  <c r="AK26"/>
  <c r="AU94"/>
  <c r="AZ94"/>
  <c r="W29"/>
  <c r="W30"/>
  <c r="AX94"/>
  <c r="W32"/>
  <c l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<sst xmlns="http://schemas.openxmlformats.org/spreadsheetml/2006/main">
  <si>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</si>
  <si>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</si>
  <si>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</si>
  <si>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</si>
  <si>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</si>
  <si>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{8c48fb63-06a4-4f67-a253-189aaef4c9b2}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</si>
  <si>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</si>
  <si>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</si>
  <si>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</si>
  <si>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</si>
  <si>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</si>
  <si>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</si>
  <si>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</si>
  <si>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</si>
  <si>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2021-012_3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</si>
  <si>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</si>
  <si>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</si>
  <si>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SPŠ Třebíč - úspory energií- doplnění</t>
  </si>
  <si>
    <t>KSO:</t>
  </si>
  <si>
    <t>CC-CZ:</t>
  </si>
  <si>
    <t>Místo:</t>
  </si>
  <si>
    <t>Žižkova 57, Jihlava</t>
  </si>
  <si>
    <t>Datum:</t>
  </si>
  <si>
    <t>2. 8. 2021</t>
  </si>
  <si>
    <t>Zadavatel:</t>
  </si>
  <si>
    <t>IČ:</t>
  </si>
  <si>
    <t>Kraj Vysočina, Žižkova 57, Jihlava</t>
  </si>
  <si>
    <t>DIČ:</t>
  </si>
  <si>
    <t>Uchazeč:</t>
  </si>
  <si>
    <t>Vyplň údaj</t>
  </si>
  <si>
    <t>Projektant:</t>
  </si>
  <si>
    <t>CBN projekt s.r.o.</t>
  </si>
  <si>
    <t>True</t>
  </si>
  <si>
    <t>Zpracovatel:</t>
  </si>
  <si>
    <t>Poznámka:</t>
  </si>
  <si>
    <t xml:space="preserve"> Při zpracování nabídky je nutné vycházet ze všech částí dokumentace. Povinností dodavatele je překontrolovat specifikaci materiálů a případné chybějící položky doplnit a ocenit. Součástí ceny musí být veškeré náklady včetně dodávky a montáže tak, aby cena byla konečná. Dodávka akce se předpokládá včetně kompletní montáže, veškerého souvisejícího a montážního materiálu tak, aby celé zařízení bylo funkční a splňovalo všechny předpisy, které se na ně vztahují.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</si>
  <si>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</si>
  <si>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</si>
  <si>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</si>
  <si>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</si>
  <si>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</si>
  <si>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</si>
  <si>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</si>
  <si>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</si>
  <si>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</si>
  <si>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</si>
  <si>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</si>
  <si>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</si>
  <si>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</si>
  <si>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</si>
  <si>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</si>
  <si>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</si>
  <si>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</si>
  <si>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</si>
  <si>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</si>
  <si>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</si>
  <si>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</si>
  <si>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</si>
  <si>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</si>
  <si>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</si>
  <si>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</si>
  <si>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</si>
  <si>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</si>
  <si>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</si>
  <si>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</si>
  <si>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</si>
  <si>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</si>
  <si>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</si>
  <si>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</si>
  <si>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</si>
  <si>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</si>
  <si>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</si>
  <si>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</si>
  <si>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</si>
  <si>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</si>
  <si>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</si>
  <si>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</si>
  <si>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</si>
  <si>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</si>
  <si>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</si>
  <si>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</si>
  <si>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</si>
  <si>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objekt A - stavební úpravy</t>
  </si>
  <si>
    <t>STA</t>
  </si>
  <si>
    <t>1</t>
  </si>
  <si>
    <t>{f4cdf980-16ef-4917-9d0f-5cb3ce38c841}</t>
  </si>
  <si>
    <t>2</t>
  </si>
  <si>
    <t>02</t>
  </si>
  <si>
    <t>objekt B - stavební úpravy</t>
  </si>
  <si>
    <t>{60f653db-f7b8-4539-88d0-fc34933c6c35}</t>
  </si>
  <si>
    <t>03</t>
  </si>
  <si>
    <t>objekt C - stavební úpravy</t>
  </si>
  <si>
    <t>{cb75b4f6-99e3-4803-9ed7-efffb99458a1}</t>
  </si>
  <si>
    <t>04</t>
  </si>
  <si>
    <t>objekt D - stavební úpravy</t>
  </si>
  <si>
    <t>{5ce8d267-ee73-45bc-9b46-8b5d69112c45}</t>
  </si>
  <si>
    <t>05</t>
  </si>
  <si>
    <t>objekt E - stavební úpravy</t>
  </si>
  <si>
    <t>{0b032ee0-1c47-488f-a279-50d561f2b109}</t>
  </si>
  <si>
    <t>06</t>
  </si>
  <si>
    <t>objekt F - stavební úpravy</t>
  </si>
  <si>
    <t>{5085bf8c-600c-4e03-81a5-e582fa240b23}</t>
  </si>
  <si>
    <t>07</t>
  </si>
  <si>
    <t>objekt G - stavební úpravy</t>
  </si>
  <si>
    <t>{362c23d5-fc5c-470d-b9bc-3aa3da38f10c}</t>
  </si>
  <si>
    <t>08</t>
  </si>
  <si>
    <t>objekt H - stavební úpravy</t>
  </si>
  <si>
    <t>{e9381453-6688-4b37-920a-c6bbcd663661}</t>
  </si>
  <si>
    <t>09</t>
  </si>
  <si>
    <t>objekt I - stavební úpravy</t>
  </si>
  <si>
    <t>{2e573f69-3cc1-49da-9d56-bfa39bf3f326}</t>
  </si>
  <si>
    <t>10</t>
  </si>
  <si>
    <t>objekt J - stavební úpravy</t>
  </si>
  <si>
    <t>{90ca2363-da8b-4b8a-9042-471e4be57900}</t>
  </si>
  <si>
    <t>11</t>
  </si>
  <si>
    <t>Měření a regulace</t>
  </si>
  <si>
    <t>{91a2d065-56d2-40e8-9ac4-ee83f87437a2}</t>
  </si>
  <si>
    <t>12</t>
  </si>
  <si>
    <t>Vytápění</t>
  </si>
  <si>
    <t>{95a533c3-2805-4035-878f-2d426c1d4c33}</t>
  </si>
  <si>
    <t>12.01</t>
  </si>
  <si>
    <t>vytápění, objekty A - H</t>
  </si>
  <si>
    <t>Soupis</t>
  </si>
  <si>
    <t>{177182e2-bac7-4c75-a26f-8c61f764f822}</t>
  </si>
  <si>
    <t>12.02</t>
  </si>
  <si>
    <t>vytápění, objekty I + J</t>
  </si>
  <si>
    <t>{3b5cca59-073c-4bf2-9ceb-c9e4e30fb676}</t>
  </si>
  <si>
    <t>13</t>
  </si>
  <si>
    <t>Vzduchotechnika</t>
  </si>
  <si>
    <t>{b17332c4-d5a9-4a1b-9a2c-1bbf41889403}</t>
  </si>
  <si>
    <t>14</t>
  </si>
  <si>
    <t>Elektroinstalace</t>
  </si>
  <si>
    <t>{73498d3c-272a-4902-b664-04c1c4c06f77}</t>
  </si>
  <si>
    <t>14.01</t>
  </si>
  <si>
    <t>Elektroinstalace - 1 etapa</t>
  </si>
  <si>
    <t>{c179cbfb-74ce-48e9-b1df-eff50261f225}</t>
  </si>
  <si>
    <t>3</t>
  </si>
  <si>
    <t>###NOINSERT###</t>
  </si>
  <si>
    <t>14.01_1</t>
  </si>
  <si>
    <t>Silnoproud</t>
  </si>
  <si>
    <t>{1da2e406-bfeb-437d-91a4-bd58aebdc21e}</t>
  </si>
  <si>
    <t>14.01_2</t>
  </si>
  <si>
    <t>Slaboproud</t>
  </si>
  <si>
    <t>{4f578ade-58c0-4f24-9e77-aab190ebc26a}</t>
  </si>
  <si>
    <t>14.01_3</t>
  </si>
  <si>
    <t>Bleskosvod</t>
  </si>
  <si>
    <t>{84df2916-8602-4bf6-971b-95e1180e51b6}</t>
  </si>
  <si>
    <t>14.01_4</t>
  </si>
  <si>
    <t>Zemní práce</t>
  </si>
  <si>
    <t>{1a3d7ec4-b3af-4e5d-956c-c4082462c8a1}</t>
  </si>
  <si>
    <t>14.02</t>
  </si>
  <si>
    <t>Elektroinstalace - 2 etapa</t>
  </si>
  <si>
    <t>{cb035f7c-75cf-4653-9909-2c48d22c5403}</t>
  </si>
  <si>
    <t>14.02_1</t>
  </si>
  <si>
    <t>{69929e82-59c8-4ed3-86f9-ccf539543eda}</t>
  </si>
  <si>
    <t>14.02_2</t>
  </si>
  <si>
    <t>{d8e0aaf7-1dfa-4074-a906-b9e9fa324524}</t>
  </si>
  <si>
    <t>14.02_3</t>
  </si>
  <si>
    <t>{fd07fd40-d86a-4d6c-aef9-f95b1a8aba30}</t>
  </si>
  <si>
    <t>14.02_4</t>
  </si>
  <si>
    <t>{b7778c57-ceab-46fe-aba6-c0d6e8851638}</t>
  </si>
  <si>
    <t>14.03</t>
  </si>
  <si>
    <t>Elektroinstalace - 3 etapa</t>
  </si>
  <si>
    <t>{23981074-58ef-481f-97bc-8c0b66dede1c}</t>
  </si>
  <si>
    <t>14.03_1</t>
  </si>
  <si>
    <t>{2b4a0c77-3b28-4e43-bc4a-a86c96d3d537}</t>
  </si>
  <si>
    <t>14.03_2</t>
  </si>
  <si>
    <t>{b10949bf-9496-4651-a410-12da38d3bf3a}</t>
  </si>
  <si>
    <t>14.03_3</t>
  </si>
  <si>
    <t>{1577999f-9fb6-4651-82d8-b2d4a67532e5}</t>
  </si>
  <si>
    <t>14.03_4</t>
  </si>
  <si>
    <t>{30a3d41c-a137-4cb9-8d66-21fe8bdfc052}</t>
  </si>
  <si>
    <t>14.04</t>
  </si>
  <si>
    <t>Elektroinstalace - 4 etapa</t>
  </si>
  <si>
    <t>{45f020d5-df75-4a57-8423-4989213eddeb}</t>
  </si>
  <si>
    <t>14.04_1</t>
  </si>
  <si>
    <t>{47025eee-7c31-4c43-957a-efefe7af35e6}</t>
  </si>
  <si>
    <t>14.04_2</t>
  </si>
  <si>
    <t>{2645b955-c508-4a5b-b5b2-d5fdf46c9943}</t>
  </si>
  <si>
    <t>14.04_3</t>
  </si>
  <si>
    <t>{bfec5d5d-dace-4413-97fd-45511b1d039a}</t>
  </si>
  <si>
    <t>14.04_4</t>
  </si>
  <si>
    <t>{01356d3e-3496-4059-a909-6054d0ee40f5}</t>
  </si>
  <si>
    <t>Zdravotechnika - venkovní</t>
  </si>
  <si>
    <t>{f3d68ef9-ded1-496b-8bd7-738a0639a5fa}</t>
  </si>
  <si>
    <t>16</t>
  </si>
  <si>
    <t xml:space="preserve">Ostatní </t>
  </si>
  <si>
    <t>{da6cf437-1172-406e-9f73-d6f74a6e90f9}</t>
  </si>
  <si>
    <t>A001</t>
  </si>
  <si>
    <t>okapový chodník</t>
  </si>
  <si>
    <t>m</t>
  </si>
  <si>
    <t>76,3</t>
  </si>
  <si>
    <t>A002</t>
  </si>
  <si>
    <t>sokl - mozaika</t>
  </si>
  <si>
    <t>m2</t>
  </si>
  <si>
    <t>63,605</t>
  </si>
  <si>
    <t>KRYCÍ LIST SOUPISU PRACÍ</t>
  </si>
  <si>
    <t>A003</t>
  </si>
  <si>
    <t>zateplení perimetr 160 mm, S-203</t>
  </si>
  <si>
    <t>43,574</t>
  </si>
  <si>
    <t>A004</t>
  </si>
  <si>
    <t>zatplení grafit 180 mm, S-201</t>
  </si>
  <si>
    <t>220,148</t>
  </si>
  <si>
    <t>A005</t>
  </si>
  <si>
    <t>zateplení minerální vata 180 mm</t>
  </si>
  <si>
    <t>59,724</t>
  </si>
  <si>
    <t>A006</t>
  </si>
  <si>
    <t>Apu lišty</t>
  </si>
  <si>
    <t>252,882</t>
  </si>
  <si>
    <t>Objekt:</t>
  </si>
  <si>
    <t>A007</t>
  </si>
  <si>
    <t>parapety - délky</t>
  </si>
  <si>
    <t>66,75</t>
  </si>
  <si>
    <t>01 - objekt A - stavební úpravy</t>
  </si>
  <si>
    <t>A008</t>
  </si>
  <si>
    <t>otvory na fasádě</t>
  </si>
  <si>
    <t>176,122</t>
  </si>
  <si>
    <t>A009</t>
  </si>
  <si>
    <t>plocha lešení</t>
  </si>
  <si>
    <t>603,36</t>
  </si>
  <si>
    <t>A010</t>
  </si>
  <si>
    <t>zateplení minerální vata 30 mm</t>
  </si>
  <si>
    <t>24,191</t>
  </si>
  <si>
    <t>A011</t>
  </si>
  <si>
    <t>délka atiky - vnitřní</t>
  </si>
  <si>
    <t>92,98</t>
  </si>
  <si>
    <t>A012</t>
  </si>
  <si>
    <t>plocha střechy</t>
  </si>
  <si>
    <t>496,008</t>
  </si>
  <si>
    <t>A013</t>
  </si>
  <si>
    <t>délka atiky - vnější</t>
  </si>
  <si>
    <t>95,14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</si>
  <si>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</si>
  <si>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</si>
  <si>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</si>
  <si>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</si>
  <si>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</si>
  <si>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</si>
  <si>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</si>
  <si>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</si>
  <si>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</si>
  <si>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</si>
  <si>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</si>
  <si>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</si>
  <si>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</si>
  <si>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</si>
  <si>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</si>
  <si>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</si>
  <si>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</si>
  <si>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</si>
  <si>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</si>
  <si>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</si>
  <si>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</si>
  <si>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</si>
  <si>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</si>
  <si>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</si>
  <si>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</si>
  <si>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</si>
  <si>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</si>
  <si>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</si>
  <si>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</si>
  <si>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</si>
  <si>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</si>
  <si>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</si>
  <si>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</si>
  <si>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</si>
  <si>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</si>
  <si>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</si>
  <si>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</si>
  <si>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</si>
  <si>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</si>
  <si>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</si>
  <si>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</si>
  <si>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</si>
  <si>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</si>
  <si>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</si>
  <si>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</si>
  <si>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</si>
  <si>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</si>
  <si>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</si>
  <si>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</si>
  <si>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</si>
  <si>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113107022</t>
  </si>
  <si>
    <t>Odstranění podkladu z kameniva drceného tl přes 100 do 200 mm při překopech ručně</t>
  </si>
  <si>
    <t>4</t>
  </si>
  <si>
    <t>-509026370</t>
  </si>
  <si>
    <t>VV</t>
  </si>
  <si>
    <t>"okapový chodník"A001*0,5</t>
  </si>
  <si>
    <t>113107031</t>
  </si>
  <si>
    <t>Odstranění podkladu z betonu prostého tl přes 100 do 150 mm při překopech ručně</t>
  </si>
  <si>
    <t>-918764947</t>
  </si>
  <si>
    <t>"okapový chodník"A001*0,5+4,3*0,5</t>
  </si>
  <si>
    <t>113107042</t>
  </si>
  <si>
    <t>Odstranění podkladu živičných tl přes 50 do 100 mm při překopech ručně</t>
  </si>
  <si>
    <t>-326861143</t>
  </si>
  <si>
    <t>4,3*0,5</t>
  </si>
  <si>
    <t>113107423</t>
  </si>
  <si>
    <t>Odstranění podkladu z kameniva drceného tl přes 200 do 300 mm při překopech strojně pl do 15 m2</t>
  </si>
  <si>
    <t>-1675659363</t>
  </si>
  <si>
    <t>4,3*1</t>
  </si>
  <si>
    <t>5</t>
  </si>
  <si>
    <t>181411131</t>
  </si>
  <si>
    <t>Založení parkového trávníku výsevem pl do 1000 m2 v rovině a ve svahu do 1:5</t>
  </si>
  <si>
    <t>-1707867552</t>
  </si>
  <si>
    <t>A001*3</t>
  </si>
  <si>
    <t>6</t>
  </si>
  <si>
    <t>M</t>
  </si>
  <si>
    <t>00572410</t>
  </si>
  <si>
    <t>osivo směs travní parková</t>
  </si>
  <si>
    <t>kg</t>
  </si>
  <si>
    <t>8</t>
  </si>
  <si>
    <t>1672385620</t>
  </si>
  <si>
    <t>228,9*0,02 'Přepočtené koeficientem množství</t>
  </si>
  <si>
    <t>7</t>
  </si>
  <si>
    <t>182303111</t>
  </si>
  <si>
    <t>Doplnění zeminy nebo substrátu na travnatých plochách tl do 50 mm rovina v rovinně a svahu do 1:5</t>
  </si>
  <si>
    <t>1618833303</t>
  </si>
  <si>
    <t>10371500</t>
  </si>
  <si>
    <t>substrát pro trávníky VL</t>
  </si>
  <si>
    <t>m3</t>
  </si>
  <si>
    <t>1419409671</t>
  </si>
  <si>
    <t>228,9*0,058 'Přepočtené koeficientem množství</t>
  </si>
  <si>
    <t>Svislé a kompletní konstrukce</t>
  </si>
  <si>
    <t>9</t>
  </si>
  <si>
    <t>317944323</t>
  </si>
  <si>
    <t>Válcované nosníky č.14 až 22 dodatečně osazované do připravených otvorů</t>
  </si>
  <si>
    <t>t</t>
  </si>
  <si>
    <t>1603190409</t>
  </si>
  <si>
    <t>"U 200"4*5*0,0253</t>
  </si>
  <si>
    <t>340271045</t>
  </si>
  <si>
    <t>Zazdívka otvorů v příčkách nebo stěnách pl přes 1 do 4 m2 tvárnicemi pórobetonovými tl 150 mm</t>
  </si>
  <si>
    <t>-1731758646</t>
  </si>
  <si>
    <t>"zazdění otvoru"1,2*2,36</t>
  </si>
  <si>
    <t>Vodorovné konstrukce</t>
  </si>
  <si>
    <t>411321515</t>
  </si>
  <si>
    <t>Stropy deskové ze ŽB tř. C 20/25</t>
  </si>
  <si>
    <t>-140256737</t>
  </si>
  <si>
    <t>(1,2*5*0,25)*2</t>
  </si>
  <si>
    <t>411354219</t>
  </si>
  <si>
    <t>Bednění stropů ztracené z hraněných trapézových vln v 60 mm plech lesklý tl 1,0 mm</t>
  </si>
  <si>
    <t>1817559010</t>
  </si>
  <si>
    <t>(1,2*5)*2</t>
  </si>
  <si>
    <t>411354313</t>
  </si>
  <si>
    <t>Zřízení podpěrné konstrukce stropů výšky do 4 m tl přes 15 do 25 cm</t>
  </si>
  <si>
    <t>1393746522</t>
  </si>
  <si>
    <t>411354314</t>
  </si>
  <si>
    <t>Odstranění podpěrné konstrukce stropů výšky do 4 m tl přes 15 do 25 cm</t>
  </si>
  <si>
    <t>-1137438445</t>
  </si>
  <si>
    <t>411362021</t>
  </si>
  <si>
    <t>Výztuž stropů svařovanými sítěmi Kari</t>
  </si>
  <si>
    <t>-372875618</t>
  </si>
  <si>
    <t>(1,2*5)*2*0,004</t>
  </si>
  <si>
    <t>413232221</t>
  </si>
  <si>
    <t>Zazdívka zhlaví válcovaných nosníků v přes 150 do 300 mm</t>
  </si>
  <si>
    <t>kus</t>
  </si>
  <si>
    <t>-1663720869</t>
  </si>
  <si>
    <t>Komunikace pozemní</t>
  </si>
  <si>
    <t>17</t>
  </si>
  <si>
    <t>564750111</t>
  </si>
  <si>
    <t>Podklad z kameniva hrubého drceného vel. 16-32 mm tl 150 mm</t>
  </si>
  <si>
    <t>1421832090</t>
  </si>
  <si>
    <t>18</t>
  </si>
  <si>
    <t>572340112</t>
  </si>
  <si>
    <t>Vyspravení krytu komunikací po překopech inženýrských sítí plochy do 15 m2 asfaltovým betonem ACO (AB), po zhutnění tl. přes 50 do 70 mm</t>
  </si>
  <si>
    <t>-1540559336</t>
  </si>
  <si>
    <t>19</t>
  </si>
  <si>
    <t>R566901131.1</t>
  </si>
  <si>
    <t>Vyspravení podkladu po překopech inženýrských sítí plochy do 15 m2 štěrkodrtí ŠD_A tl. 100 mm</t>
  </si>
  <si>
    <t>-556272559</t>
  </si>
  <si>
    <t>20</t>
  </si>
  <si>
    <t>R566901133.2</t>
  </si>
  <si>
    <t>Vyspravení podkladu po překopech inženýrských sítí plochy do 15 m2 štěrkodrtí ŠD_B tl. 200 mm</t>
  </si>
  <si>
    <t>-225907935</t>
  </si>
  <si>
    <t>Úpravy povrchů, podlahy a osazování výplní</t>
  </si>
  <si>
    <t>612142001</t>
  </si>
  <si>
    <t>Potažení vnitřních stěn sklovláknitým pletivem vtlačeným do tenkovrstvé hmoty</t>
  </si>
  <si>
    <t>-904368260</t>
  </si>
  <si>
    <t>"vnitřní ostění po výměně oken"(A006+A007)*0,22</t>
  </si>
  <si>
    <t>Součet</t>
  </si>
  <si>
    <t>22</t>
  </si>
  <si>
    <t>612321131</t>
  </si>
  <si>
    <t>Potažení vnitřních stěn vápenocementovým štukem tloušťky do 3 mm</t>
  </si>
  <si>
    <t>563330270</t>
  </si>
  <si>
    <t>23</t>
  </si>
  <si>
    <t>612325223</t>
  </si>
  <si>
    <t>Vápenocementová štuková omítka malých ploch přes 0,25 do 1 m2 na stěnách</t>
  </si>
  <si>
    <t>1783370871</t>
  </si>
  <si>
    <t>"opravy po průrazech"8+46</t>
  </si>
  <si>
    <t>24</t>
  </si>
  <si>
    <t>612325225</t>
  </si>
  <si>
    <t>Vápenocementová štuková omítka malých ploch přes 1 do 4 m2 na stěnách</t>
  </si>
  <si>
    <t>-347145948</t>
  </si>
  <si>
    <t>"oprava po zazdívce okna v 1 NP"1</t>
  </si>
  <si>
    <t>25</t>
  </si>
  <si>
    <t>612325412</t>
  </si>
  <si>
    <t>Oprava vnitřní vápenocementové hladké omítky stěn v rozsahu plochy přes 10 do 30 %</t>
  </si>
  <si>
    <t>-1134187008</t>
  </si>
  <si>
    <t>"oprava omítek stěn dotčených výměnou výplní otvorů"(0,84+0,06)*A011*2</t>
  </si>
  <si>
    <t>26</t>
  </si>
  <si>
    <t>619991001</t>
  </si>
  <si>
    <t>Zakrytí podlah fólií přilepenou lepící páskou</t>
  </si>
  <si>
    <t>1307022452</t>
  </si>
  <si>
    <t>"vnitřní plochy"(16,8+19,8)*2*2</t>
  </si>
  <si>
    <t>27</t>
  </si>
  <si>
    <t>621151011</t>
  </si>
  <si>
    <t>Penetrační silikátový nátěr vnějších pastovitých tenkovrstvých omítek podhledů</t>
  </si>
  <si>
    <t>980565088</t>
  </si>
  <si>
    <t>"severozápad - podhled"1,14*4,4</t>
  </si>
  <si>
    <t>"severovýchod - podhled"1,22*3,25</t>
  </si>
  <si>
    <t>28</t>
  </si>
  <si>
    <t>621221001</t>
  </si>
  <si>
    <t>Montáž kontaktního zateplení vnějších podhledů lepením a mechanickým kotvením desek z minerální vlny s podélnou orientací do betonu a zdiva tl do 40 mm</t>
  </si>
  <si>
    <t>-1912582023</t>
  </si>
  <si>
    <t>vstupy</t>
  </si>
  <si>
    <t>29</t>
  </si>
  <si>
    <t>621541022</t>
  </si>
  <si>
    <t>Tenkovrstvá silikonsilikátová zatíraná omítka zrnitost 2,0 mm vnějších podhledů</t>
  </si>
  <si>
    <t>486669539</t>
  </si>
  <si>
    <t>30</t>
  </si>
  <si>
    <t>622135002</t>
  </si>
  <si>
    <t>Vyrovnání podkladu vnějších stěn maltou cementovou tl do 10 mm</t>
  </si>
  <si>
    <t>-1734524529</t>
  </si>
  <si>
    <t>31</t>
  </si>
  <si>
    <t>622135092</t>
  </si>
  <si>
    <t>Příplatek k vyrovnání vnějších stěn maltou cementovou za každých dalších 5 mm tl</t>
  </si>
  <si>
    <t>1965659676</t>
  </si>
  <si>
    <t>32</t>
  </si>
  <si>
    <t>622151011</t>
  </si>
  <si>
    <t>Penetrační silikátový nátěr vnějších pastovitých tenkovrstvých omítek stěn</t>
  </si>
  <si>
    <t>1572593671</t>
  </si>
  <si>
    <t>A004+A005+A006*0,18</t>
  </si>
  <si>
    <t>33</t>
  </si>
  <si>
    <t>622151021</t>
  </si>
  <si>
    <t>Penetrační akrylátový nátěr vnějších mozaikových tenkovrstvých omítek stěn</t>
  </si>
  <si>
    <t>1907083875</t>
  </si>
  <si>
    <t>34</t>
  </si>
  <si>
    <t>622211031</t>
  </si>
  <si>
    <t xml:space="preserve">Montáž kontaktního zateplení vnějších stěn lepením a mechanickým kotvením polystyrénových desek  do betonu a zdiva tl přes 120 do 160 mm</t>
  </si>
  <si>
    <t>-61590638</t>
  </si>
  <si>
    <t>A003+A004</t>
  </si>
  <si>
    <t>35</t>
  </si>
  <si>
    <t>28376359</t>
  </si>
  <si>
    <t>deska perimetrická pro zateplení spodních staveb 200kPa λ=0,034 tl 160mm</t>
  </si>
  <si>
    <t>1953869299</t>
  </si>
  <si>
    <t>43,574*1,05 'Přepočtené koeficientem množství</t>
  </si>
  <si>
    <t>36</t>
  </si>
  <si>
    <t>28376080</t>
  </si>
  <si>
    <t>deska EPS grafitová fasádní λ=0,030-0,031 tl 180mm</t>
  </si>
  <si>
    <t>-1727915223</t>
  </si>
  <si>
    <t>220,148*1,05 'Přepočtené koeficientem množství</t>
  </si>
  <si>
    <t>37</t>
  </si>
  <si>
    <t>622221001</t>
  </si>
  <si>
    <t>Montáž kontaktního zateplení vnějších stěn lepením a mechanickým kotvením desek z minerální vlny s podélnou orientací do zdiva a betonu tl do 40 mm</t>
  </si>
  <si>
    <t>9670607</t>
  </si>
  <si>
    <t>"severozápad - stěny"1,14*3,3*2</t>
  </si>
  <si>
    <t>"severovýchod - stěny"1,22*3,15*2</t>
  </si>
  <si>
    <t>38</t>
  </si>
  <si>
    <t>622221031</t>
  </si>
  <si>
    <t>Montáž kontaktního zateplení vnějších stěn lepením a mechanickým kotvením TI z minerální vlny s podélnou orientací do zdiva a betonu tl přes 120 do 160 mm</t>
  </si>
  <si>
    <t>-453936386</t>
  </si>
  <si>
    <t>39</t>
  </si>
  <si>
    <t>63151539</t>
  </si>
  <si>
    <t>deska tepelně izolační minerální kontaktních fasád podélné vlákno λ=0,036 tl 180mm</t>
  </si>
  <si>
    <t>1449065913</t>
  </si>
  <si>
    <t>59,724*1,05 'Přepočtené koeficientem množství</t>
  </si>
  <si>
    <t>40</t>
  </si>
  <si>
    <t>622222001</t>
  </si>
  <si>
    <t>Montáž kontaktního zateplení vnějšího ostění, nadpraží nebo parapetu hl. špalety do 200 mm lepením desek z minerální vlny tl do 40 mm</t>
  </si>
  <si>
    <t>-962509401</t>
  </si>
  <si>
    <t>(A006+A007)*0,18</t>
  </si>
  <si>
    <t>41</t>
  </si>
  <si>
    <t>63141462</t>
  </si>
  <si>
    <t>deska tepelně izolační minerální kontaktních fasád podélné vlákno λ=0,035 tl 300mm</t>
  </si>
  <si>
    <t>-1487286336</t>
  </si>
  <si>
    <t>81,725*1,1 'Přepočtené koeficientem množství</t>
  </si>
  <si>
    <t>42</t>
  </si>
  <si>
    <t>622251101</t>
  </si>
  <si>
    <t>Příplatek k cenám kontaktního zateplení vnějších stěn za zápustnou montáž a použití tepelněizolačních zátek z polystyrenu</t>
  </si>
  <si>
    <t>238294875</t>
  </si>
  <si>
    <t>43</t>
  </si>
  <si>
    <t>622251105</t>
  </si>
  <si>
    <t>Příplatek k cenám kontaktního zateplení vnějších stěn za zápustnou montáž a použití použití tepelněizolačních zátek z minerální vlny</t>
  </si>
  <si>
    <t>-1353946859</t>
  </si>
  <si>
    <t>44</t>
  </si>
  <si>
    <t>622251231</t>
  </si>
  <si>
    <t>Montáž každé další kotvy přes 8 ks/m2 zápustné kotvení kontaktního zateplení vnějších stěn</t>
  </si>
  <si>
    <t>-1279882653</t>
  </si>
  <si>
    <t>"dodatečné kotvení na ST50 "(1,2+2,4+1,2)*2,37*2*5+0,24</t>
  </si>
  <si>
    <t>45</t>
  </si>
  <si>
    <t>59051218</t>
  </si>
  <si>
    <t>hmoždinka ETA univerzální šroubovací fasádní s kovovým trnem pro montáž TI 8x60x295mm</t>
  </si>
  <si>
    <t>-1625941575</t>
  </si>
  <si>
    <t>46</t>
  </si>
  <si>
    <t>622252001</t>
  </si>
  <si>
    <t>Montáž profilů kontaktního zateplení připevněných mechanicky</t>
  </si>
  <si>
    <t>1995886432</t>
  </si>
  <si>
    <t>16,86+30,4*2</t>
  </si>
  <si>
    <t>47</t>
  </si>
  <si>
    <t>59051655</t>
  </si>
  <si>
    <t>profil zakládací Al tl 0,7mm pro ETICS pro izolant tl 180mm</t>
  </si>
  <si>
    <t>1762568275</t>
  </si>
  <si>
    <t>77,66*1,05 'Přepočtené koeficientem množství</t>
  </si>
  <si>
    <t>48</t>
  </si>
  <si>
    <t>622252002</t>
  </si>
  <si>
    <t>Montáž profilů kontaktního zateplení lepených</t>
  </si>
  <si>
    <t>349229499</t>
  </si>
  <si>
    <t>A006-A007+8,15*2+A011</t>
  </si>
  <si>
    <t>A006+8,15*2</t>
  </si>
  <si>
    <t>6,39*2</t>
  </si>
  <si>
    <t>A007+3,25+4,3</t>
  </si>
  <si>
    <t>27*0,18*2</t>
  </si>
  <si>
    <t>49</t>
  </si>
  <si>
    <t>59051486</t>
  </si>
  <si>
    <t>profil rohový PVC 15x15mm s výztužnou tkaninou š 100mm pro ETICS</t>
  </si>
  <si>
    <t>456601176</t>
  </si>
  <si>
    <t>295,412*1,05 'Přepočtené koeficientem množství</t>
  </si>
  <si>
    <t>50</t>
  </si>
  <si>
    <t>59051500</t>
  </si>
  <si>
    <t>profil dilatační stěnový PVC s výztužnou tkaninou pro ETICS</t>
  </si>
  <si>
    <t>-898146287</t>
  </si>
  <si>
    <t>269,182*1,05 'Přepočtené koeficientem množství</t>
  </si>
  <si>
    <t>51</t>
  </si>
  <si>
    <t>59051502</t>
  </si>
  <si>
    <t>profil dilatační rohový PVC s výztužnou tkaninou pro ETICS</t>
  </si>
  <si>
    <t>-2070704986</t>
  </si>
  <si>
    <t>12,78*1,05 'Přepočtené koeficientem množství</t>
  </si>
  <si>
    <t>52</t>
  </si>
  <si>
    <t>59051476</t>
  </si>
  <si>
    <t>profil začišťovací PVC 9mm s výztužnou tkaninou pro ostění ETICS</t>
  </si>
  <si>
    <t>874635665</t>
  </si>
  <si>
    <t>252,882*1,05 'Přepočtené koeficientem množství</t>
  </si>
  <si>
    <t>53</t>
  </si>
  <si>
    <t>28342207</t>
  </si>
  <si>
    <t>profil okenní zakončovací protipožární s okapnicí a tkaninou pro nadpraží ETICS</t>
  </si>
  <si>
    <t>-673429205</t>
  </si>
  <si>
    <t>74,3*1,05 'Přepočtené koeficientem množství</t>
  </si>
  <si>
    <t>54</t>
  </si>
  <si>
    <t>1652279046</t>
  </si>
  <si>
    <t>Profil okenní parapetní ETICS LPE plastový s tkaninou šířka tkaniny 100 mm</t>
  </si>
  <si>
    <t>-320122505</t>
  </si>
  <si>
    <t>P</t>
  </si>
  <si>
    <t xml:space="preserve">Poznámka k položce:_x000d_
šířka: 100 mm , délka: 2,0 m , materiál: plast , barva: bílá , balení: 40 ks , použití: zesílení parapetní hrany_x000d_
</t>
  </si>
  <si>
    <t>66,75*1,05 'Přepočtené koeficientem množství</t>
  </si>
  <si>
    <t>55</t>
  </si>
  <si>
    <t>R59051510.1</t>
  </si>
  <si>
    <t xml:space="preserve">parapetní napojovací profil - 100 mm pro ostění  ETICS</t>
  </si>
  <si>
    <t>-1529141849</t>
  </si>
  <si>
    <t>9,72*1,05 'Přepočtené koeficientem množství</t>
  </si>
  <si>
    <t>56</t>
  </si>
  <si>
    <t>622325102</t>
  </si>
  <si>
    <t>Oprava vnější vápenocementové hladké omítky složitosti 1 stěn v rozsahu přes 10 do 30 %</t>
  </si>
  <si>
    <t>1768719331</t>
  </si>
  <si>
    <t>A004+A005+A010</t>
  </si>
  <si>
    <t>57</t>
  </si>
  <si>
    <t>622511112</t>
  </si>
  <si>
    <t>Tenkovrstvá akrylátová mozaiková střednězrnná omítka vnějších stěn</t>
  </si>
  <si>
    <t>491412980</t>
  </si>
  <si>
    <t>58</t>
  </si>
  <si>
    <t>622541022</t>
  </si>
  <si>
    <t>Tenkovrstvá silikonsilikátová zatíraná omítka zrnitost 2,0 mm vnějších stěn</t>
  </si>
  <si>
    <t>1484745881</t>
  </si>
  <si>
    <t>59</t>
  </si>
  <si>
    <t>629135102</t>
  </si>
  <si>
    <t>Vyrovnávací vrstva pod klempířské prvky z MC š přes 150 do 300 mm</t>
  </si>
  <si>
    <t>1839526060</t>
  </si>
  <si>
    <t>"koruna atiky"A013</t>
  </si>
  <si>
    <t>60</t>
  </si>
  <si>
    <t>629991001</t>
  </si>
  <si>
    <t>Zakrytí podélných ploch fólií volně položenou</t>
  </si>
  <si>
    <t>611076296</t>
  </si>
  <si>
    <t>"vnější plochy"(30,4+17)*2*1,5</t>
  </si>
  <si>
    <t>61</t>
  </si>
  <si>
    <t>629991012</t>
  </si>
  <si>
    <t>Zakrytí výplní otvorů fólií přilepenou na začišťovací lišty</t>
  </si>
  <si>
    <t>1460543508</t>
  </si>
  <si>
    <t>62</t>
  </si>
  <si>
    <t>629995101</t>
  </si>
  <si>
    <t>Očištění vnějších ploch tlakovou vodou</t>
  </si>
  <si>
    <t>726477074</t>
  </si>
  <si>
    <t>A003+A004+A005+A010</t>
  </si>
  <si>
    <t>63</t>
  </si>
  <si>
    <t>631311115</t>
  </si>
  <si>
    <t>Mazanina tl přes 50 do 80 mm z betonu prostého bez zvýšených nároků na prostředí tř. C 20/25</t>
  </si>
  <si>
    <t>1020142468</t>
  </si>
  <si>
    <t>"S401"(2,7*6,36-2*1,47-1,05*1,8)*0,068</t>
  </si>
  <si>
    <t>64</t>
  </si>
  <si>
    <t>631311125</t>
  </si>
  <si>
    <t>Mazanina tl přes 80 do 120 mm z betonu prostého bez zvýšených nároků na prostředí tř. C 20/25</t>
  </si>
  <si>
    <t>-651938260</t>
  </si>
  <si>
    <t>"S402"(2*1,47+1,05*1,8)*0,09</t>
  </si>
  <si>
    <t>65</t>
  </si>
  <si>
    <t>631319012</t>
  </si>
  <si>
    <t>Příplatek k mazanině tl přes 80 do 120 mm za přehlazení povrchu</t>
  </si>
  <si>
    <t>-1968666003</t>
  </si>
  <si>
    <t>66</t>
  </si>
  <si>
    <t>631319196</t>
  </si>
  <si>
    <t>Příplatek k mazanině tl přes 80 do 120 mm za plochu do 5 m2</t>
  </si>
  <si>
    <t>1700690768</t>
  </si>
  <si>
    <t>67</t>
  </si>
  <si>
    <t>631351101</t>
  </si>
  <si>
    <t>Zřízení bednění rýh a hran v podlahách</t>
  </si>
  <si>
    <t>-1847397501</t>
  </si>
  <si>
    <t>"S402"(2*2+2*1,47+2*1,05+2*1,8)*0,09</t>
  </si>
  <si>
    <t>68</t>
  </si>
  <si>
    <t>631351102</t>
  </si>
  <si>
    <t>Odstranění bednění rýh a hran v podlahách</t>
  </si>
  <si>
    <t>1044262962</t>
  </si>
  <si>
    <t>69</t>
  </si>
  <si>
    <t>631362021</t>
  </si>
  <si>
    <t>Výztuž mazanin svařovanými sítěmi Kari</t>
  </si>
  <si>
    <t>181796764</t>
  </si>
  <si>
    <t>"S401"(2,7*6,36-2*1,47-1,05*1,8)*0,004</t>
  </si>
  <si>
    <t>"S402"(2*1,47+1,05*1,8)*0,004</t>
  </si>
  <si>
    <t>70</t>
  </si>
  <si>
    <t>634112112</t>
  </si>
  <si>
    <t>Obvodová dilatace podlahovým páskem z pěnového PE mezi stěnou a mazaninou nebo potěrem v 100 mm</t>
  </si>
  <si>
    <t>-223712012</t>
  </si>
  <si>
    <t>"strojovna VZT"6,36*2+2,7*2</t>
  </si>
  <si>
    <t>71</t>
  </si>
  <si>
    <t>637211122</t>
  </si>
  <si>
    <t>Okapový chodník z betonových dlaždic tl 60 mm kladených do písku se zalitím spár MC</t>
  </si>
  <si>
    <t>598042511</t>
  </si>
  <si>
    <t>"okapový chodník vč. podkladu"A001*0,5</t>
  </si>
  <si>
    <t>72</t>
  </si>
  <si>
    <t>642944121</t>
  </si>
  <si>
    <t>Osazování ocelových zárubní dodatečné pl do 2,5 m2</t>
  </si>
  <si>
    <t>-1533592987</t>
  </si>
  <si>
    <t>"specifikace dle PD, ozn. B03"1</t>
  </si>
  <si>
    <t>73</t>
  </si>
  <si>
    <t>55331483</t>
  </si>
  <si>
    <t>zárubeň jednokřídlá ocelová pro zdění tl stěny 75-100mm rozměru 900/1970, 2100mm</t>
  </si>
  <si>
    <t>1658650458</t>
  </si>
  <si>
    <t>Poznámka k položce:_x000d_
YH, YH s drážkou, YZP</t>
  </si>
  <si>
    <t>74</t>
  </si>
  <si>
    <t>R622252002.1</t>
  </si>
  <si>
    <t>Montáž profilů lepených - vnitřní ostění</t>
  </si>
  <si>
    <t>905350911</t>
  </si>
  <si>
    <t>75</t>
  </si>
  <si>
    <t>59051516</t>
  </si>
  <si>
    <t>profil začišťovací PVC pro ostění vnitřních omítek</t>
  </si>
  <si>
    <t>-2087866575</t>
  </si>
  <si>
    <t>76</t>
  </si>
  <si>
    <t>R624635351.101</t>
  </si>
  <si>
    <t xml:space="preserve">Tmelení trvale pružným, mrazuvzdorným  tmelem spáry průřezu do 200 mm2</t>
  </si>
  <si>
    <t>2061709756</t>
  </si>
  <si>
    <t>"styk oplechování atiky s fasádou, viz. detail D.1.28f"96,54</t>
  </si>
  <si>
    <t>77</t>
  </si>
  <si>
    <t>R624635351.102</t>
  </si>
  <si>
    <t>Vyplnění spáry samolepící EPDM těsnící páskou</t>
  </si>
  <si>
    <t>-76103853</t>
  </si>
  <si>
    <t>78</t>
  </si>
  <si>
    <t>27127020</t>
  </si>
  <si>
    <t>páska utěsňovací samolepící EPDM š 60mm dl 20m</t>
  </si>
  <si>
    <t>786109955</t>
  </si>
  <si>
    <t>Ostatní konstrukce a práce, bourání</t>
  </si>
  <si>
    <t>79</t>
  </si>
  <si>
    <t>919122132</t>
  </si>
  <si>
    <t>Těsnění spár zálivkou za tepla pro komůrky š 20 mm hl 40 mm s těsnicím profilem</t>
  </si>
  <si>
    <t>-1531841026</t>
  </si>
  <si>
    <t>4,3+2</t>
  </si>
  <si>
    <t>80</t>
  </si>
  <si>
    <t>919735112</t>
  </si>
  <si>
    <t>Řezání stávajícího živičného krytu hl přes 50 do 100 mm</t>
  </si>
  <si>
    <t>2027262264</t>
  </si>
  <si>
    <t>4,3+1</t>
  </si>
  <si>
    <t>81</t>
  </si>
  <si>
    <t>941211111</t>
  </si>
  <si>
    <t>Montáž lešení řadového rámového lehkého zatížení do 200 kg/m2 š přes 0,6 do 0,9 m v do 10 m</t>
  </si>
  <si>
    <t>-1274520538</t>
  </si>
  <si>
    <t>82</t>
  </si>
  <si>
    <t>941211211</t>
  </si>
  <si>
    <t>Příplatek k lešení řadovému rámovému lehkému š 0,9 m v přes 10 do 25 m za první a ZKD den použití</t>
  </si>
  <si>
    <t>276917053</t>
  </si>
  <si>
    <t>A009*60</t>
  </si>
  <si>
    <t>83</t>
  </si>
  <si>
    <t>941211811</t>
  </si>
  <si>
    <t>Demontáž lešení řadového rámového lehkého zatížení do 200 kg/m2 š přes 0,6 do 0,9 m v do 10 m</t>
  </si>
  <si>
    <t>-2102690006</t>
  </si>
  <si>
    <t>84</t>
  </si>
  <si>
    <t>944511111</t>
  </si>
  <si>
    <t>Montáž ochranné sítě z textilie z umělých vláken</t>
  </si>
  <si>
    <t>-517599800</t>
  </si>
  <si>
    <t>85</t>
  </si>
  <si>
    <t>944511211</t>
  </si>
  <si>
    <t>Příplatek k ochranné síti za první a ZKD den použití</t>
  </si>
  <si>
    <t>-428892485</t>
  </si>
  <si>
    <t>86</t>
  </si>
  <si>
    <t>944511811</t>
  </si>
  <si>
    <t>Demontáž ochranné sítě z textilie z umělých vláken</t>
  </si>
  <si>
    <t>1707884621</t>
  </si>
  <si>
    <t>87</t>
  </si>
  <si>
    <t>949121112</t>
  </si>
  <si>
    <t>Montáž lešení lehkého kozového dílcového v přes 1,2 do 1,9 m</t>
  </si>
  <si>
    <t>sada</t>
  </si>
  <si>
    <t>570423509</t>
  </si>
  <si>
    <t>88</t>
  </si>
  <si>
    <t>949121212</t>
  </si>
  <si>
    <t>Příplatek k lešení lehkému kozovému dílcovému v do 1,9 m za první a ZKD den použití</t>
  </si>
  <si>
    <t>-1323605959</t>
  </si>
  <si>
    <t>5*40</t>
  </si>
  <si>
    <t>89</t>
  </si>
  <si>
    <t>949121812</t>
  </si>
  <si>
    <t>Demontáž lešení lehkého kozového dílcového v přes 1,2 do 1,9 m</t>
  </si>
  <si>
    <t>1382137102</t>
  </si>
  <si>
    <t>90</t>
  </si>
  <si>
    <t>952902021</t>
  </si>
  <si>
    <t>Čištění budov zametení hladkých podlah</t>
  </si>
  <si>
    <t>-844352662</t>
  </si>
  <si>
    <t>A012*2</t>
  </si>
  <si>
    <t>91</t>
  </si>
  <si>
    <t>952902611</t>
  </si>
  <si>
    <t>Čištění budov vysátí prachu z ostatních ploch</t>
  </si>
  <si>
    <t>-1617046515</t>
  </si>
  <si>
    <t>"stropní panel po dem. střešního souvrství"30,4*17</t>
  </si>
  <si>
    <t>92</t>
  </si>
  <si>
    <t>962032314</t>
  </si>
  <si>
    <t>Bourání pilířů cihelných z dutých nebo plných cihel pálených i nepálených na jakoukoli maltu</t>
  </si>
  <si>
    <t>1818572586</t>
  </si>
  <si>
    <t>0,3*0,3*0,25*7*13</t>
  </si>
  <si>
    <t>93</t>
  </si>
  <si>
    <t>963012520</t>
  </si>
  <si>
    <t>Bourání stropů z ŽB desek š přes 300 mm tl přes 140 mm</t>
  </si>
  <si>
    <t>-1193986310</t>
  </si>
  <si>
    <t>"sondy"0,03*0,25*2</t>
  </si>
  <si>
    <t>94</t>
  </si>
  <si>
    <t>965042141</t>
  </si>
  <si>
    <t>Bourání podkladů pod dlažby nebo mazanin betonových nebo z litého asfaltu tl do 100 mm pl přes 4 m2</t>
  </si>
  <si>
    <t>-971311130</t>
  </si>
  <si>
    <t>"strojovna VZT"6,36*2,7*0,063</t>
  </si>
  <si>
    <t>95</t>
  </si>
  <si>
    <t>968072247</t>
  </si>
  <si>
    <t>Vybourání kovových rámů oken jednoduchých včetně křídel pl přes 4 m2</t>
  </si>
  <si>
    <t>-1209344997</t>
  </si>
  <si>
    <t>"severovýchod-zádveří"3,2*2,4</t>
  </si>
  <si>
    <t>"severozápad-zádveří"4,4*2,4</t>
  </si>
  <si>
    <t>"03b"4,4*2,4</t>
  </si>
  <si>
    <t>96</t>
  </si>
  <si>
    <t>968072455</t>
  </si>
  <si>
    <t>Vybourání kovových dveřních zárubní pl do 2 m2</t>
  </si>
  <si>
    <t>-2081540442</t>
  </si>
  <si>
    <t>97</t>
  </si>
  <si>
    <t>968082016</t>
  </si>
  <si>
    <t>Vybourání plastových rámů oken včetně křídel plochy přes 1 do 2 m2</t>
  </si>
  <si>
    <t>-498698475</t>
  </si>
  <si>
    <t>"severozápad"1,2*1,5*19</t>
  </si>
  <si>
    <t>"severovýchod"0,9*1,2*4+1,2*1,2</t>
  </si>
  <si>
    <t>98</t>
  </si>
  <si>
    <t>968082017</t>
  </si>
  <si>
    <t>Vybourání plastových rámů oken včetně křídel plochy přes 2 do 4 m2</t>
  </si>
  <si>
    <t>-610369983</t>
  </si>
  <si>
    <t>"jihovýchod"2,8*22</t>
  </si>
  <si>
    <t>"severozápad"1,2*2,4*3+1,2*</t>
  </si>
  <si>
    <t>"severovýchod"1,5*2,4*2</t>
  </si>
  <si>
    <t>99</t>
  </si>
  <si>
    <t>968082018</t>
  </si>
  <si>
    <t>Vybourání plastových rámů oken včetně křídel plochy přes 4 m2</t>
  </si>
  <si>
    <t>-1454598166</t>
  </si>
  <si>
    <t>"jihovýchod"10,71*4</t>
  </si>
  <si>
    <t>100</t>
  </si>
  <si>
    <t>971035241</t>
  </si>
  <si>
    <t>Vybourání otvorů ve zdivu cihelném pl do 0,0225 m2 na MC tl do 300 mm</t>
  </si>
  <si>
    <t>1840065127</t>
  </si>
  <si>
    <t>"atika přepad"2</t>
  </si>
  <si>
    <t>101</t>
  </si>
  <si>
    <t>971035341</t>
  </si>
  <si>
    <t>Vybourání otvorů ve zdivu cihelném pl do 0,09 m2 na MC tl do 300 mm</t>
  </si>
  <si>
    <t>1366206548</t>
  </si>
  <si>
    <t>5+8+2+2+1+4+5</t>
  </si>
  <si>
    <t>102</t>
  </si>
  <si>
    <t>971035441</t>
  </si>
  <si>
    <t>Vybourání otvorů ve zdivu cihelném pl do 0,25 m2 na MC tl do 300 mm</t>
  </si>
  <si>
    <t>-53690109</t>
  </si>
  <si>
    <t>3+4+1+2+5</t>
  </si>
  <si>
    <t>103</t>
  </si>
  <si>
    <t>972054491</t>
  </si>
  <si>
    <t>Vybourání otvorů v ŽB stropech nebo klenbách pl do 1 m2 tl přes 80 mm</t>
  </si>
  <si>
    <t>-797031669</t>
  </si>
  <si>
    <t>0,6*0,6*0,35+0,125*0,35*4+0,052*0,35*2</t>
  </si>
  <si>
    <t>"sonda"0,25*0,35</t>
  </si>
  <si>
    <t>104</t>
  </si>
  <si>
    <t>R953942627.101</t>
  </si>
  <si>
    <t xml:space="preserve">D + M  praporových konzol</t>
  </si>
  <si>
    <t>637456411</t>
  </si>
  <si>
    <t>105</t>
  </si>
  <si>
    <t>R953993326.101</t>
  </si>
  <si>
    <t>Osazení bezpečnostní, orientační nebo informační tabulky přivrtáním na zdivo</t>
  </si>
  <si>
    <t>-1531271019</t>
  </si>
  <si>
    <t>"demontáž a zpětná montáž"4</t>
  </si>
  <si>
    <t>997</t>
  </si>
  <si>
    <t>Přesun sutě</t>
  </si>
  <si>
    <t>106</t>
  </si>
  <si>
    <t>997006002</t>
  </si>
  <si>
    <t>Třídění stavebního odpadu na jednotlivé druhy</t>
  </si>
  <si>
    <t>331446330</t>
  </si>
  <si>
    <t>7,32+0,39+0,46+12,21+0,25+2,4+5,22</t>
  </si>
  <si>
    <t>107</t>
  </si>
  <si>
    <t>997013152</t>
  </si>
  <si>
    <t>Vnitrostaveništní doprava suti a vybouraných hmot pro budovy v přes 6 do 9 m s omezením mechanizace</t>
  </si>
  <si>
    <t>333949263</t>
  </si>
  <si>
    <t>108</t>
  </si>
  <si>
    <t>997013311</t>
  </si>
  <si>
    <t>Montáž a demontáž shozu suti v do 10 m</t>
  </si>
  <si>
    <t>-1031096860</t>
  </si>
  <si>
    <t>109</t>
  </si>
  <si>
    <t>997013321</t>
  </si>
  <si>
    <t>Příplatek k shozu suti v do 10 m za první a ZKD den použití</t>
  </si>
  <si>
    <t>-837046924</t>
  </si>
  <si>
    <t>8,5*20</t>
  </si>
  <si>
    <t>110</t>
  </si>
  <si>
    <t>997013501</t>
  </si>
  <si>
    <t>Odvoz suti a vybouraných hmot na skládku nebo meziskládku do 1 km se složením</t>
  </si>
  <si>
    <t>-1227937078</t>
  </si>
  <si>
    <t>111</t>
  </si>
  <si>
    <t>997013509</t>
  </si>
  <si>
    <t>Příplatek k odvozu suti a vybouraných hmot na skládku ZKD 1 km přes 1 km</t>
  </si>
  <si>
    <t>1423102999</t>
  </si>
  <si>
    <t>111,303*15 'Přepočtené koeficientem množství</t>
  </si>
  <si>
    <t>112</t>
  </si>
  <si>
    <t>997013601</t>
  </si>
  <si>
    <t>Poplatek za uložení na skládce (skládkovné) stavebního odpadu betonového kód odpadu 17 01 01</t>
  </si>
  <si>
    <t>-1693731537</t>
  </si>
  <si>
    <t>(13,10)*0,02</t>
  </si>
  <si>
    <t>113</t>
  </si>
  <si>
    <t>997013602</t>
  </si>
  <si>
    <t>Poplatek za uložení na skládce (skládkovné) stavebního odpadu železobetonového kód odpadu 17 01 01</t>
  </si>
  <si>
    <t>1000089973</t>
  </si>
  <si>
    <t>(4,82)*0,02</t>
  </si>
  <si>
    <t>114</t>
  </si>
  <si>
    <t>997013609</t>
  </si>
  <si>
    <t>Poplatek za uložení na skládce (skládkovné) stavebního odpadu ze směsí nebo oddělených frakcí betonu, cihel a keramických výrobků kód odpadu 17 01 07</t>
  </si>
  <si>
    <t>-697285078</t>
  </si>
  <si>
    <t>(3,69+2,38+0,032+1,62+2,31+1,02+2,48)*0,02</t>
  </si>
  <si>
    <t>115</t>
  </si>
  <si>
    <t>997013631</t>
  </si>
  <si>
    <t>Poplatek za uložení na skládce (skládkovné) stavebního odpadu směsného kód odpadu 17 09 04</t>
  </si>
  <si>
    <t>1432663402</t>
  </si>
  <si>
    <t>0,00105</t>
  </si>
  <si>
    <t>116</t>
  </si>
  <si>
    <t>997013645</t>
  </si>
  <si>
    <t>Poplatek za uložení na skládce (skládkovné) odpadu asfaltového bez dehtu kód odpadu 17 03 02</t>
  </si>
  <si>
    <t>315342816</t>
  </si>
  <si>
    <t>(0,47)*0,02</t>
  </si>
  <si>
    <t>117</t>
  </si>
  <si>
    <t>997013655</t>
  </si>
  <si>
    <t>Poplatek za uložení na skládce (skládkovné) zeminy a kamení kód odpadu 17 05 04</t>
  </si>
  <si>
    <t>709780315</t>
  </si>
  <si>
    <t>(11,064+1,89)*0,02</t>
  </si>
  <si>
    <t>118</t>
  </si>
  <si>
    <t>997013804</t>
  </si>
  <si>
    <t>Poplatek za uložení na skládce (skládkovné) stavebního odpadu ze skla kód odpadu 17 02 02</t>
  </si>
  <si>
    <t>1624656435</t>
  </si>
  <si>
    <t>(2,36+3,51+1,84)*0,95</t>
  </si>
  <si>
    <t>119</t>
  </si>
  <si>
    <t>997013811</t>
  </si>
  <si>
    <t>Poplatek za uložení na skládce (skládkovné) stavebního odpadu dřevěného kód odpadu 17 02 01</t>
  </si>
  <si>
    <t>-1029062929</t>
  </si>
  <si>
    <t>(16,00+9,32+3,72+0,17+0,13+0,14+0,024)*0,95</t>
  </si>
  <si>
    <t>120</t>
  </si>
  <si>
    <t>997013812</t>
  </si>
  <si>
    <t>Poplatek za uložení na skládce (skládkovné) stavebního odpadu na bázi sádry kód odpadu 17 08 02</t>
  </si>
  <si>
    <t>-1412488548</t>
  </si>
  <si>
    <t>2,40</t>
  </si>
  <si>
    <t>121</t>
  </si>
  <si>
    <t>997013813</t>
  </si>
  <si>
    <t>Poplatek za uložení na skládce (skládkovné) stavebního odpadu z plastických hmot kód odpadu 17 02 03</t>
  </si>
  <si>
    <t>1519607708</t>
  </si>
  <si>
    <t>0,052</t>
  </si>
  <si>
    <t>122</t>
  </si>
  <si>
    <t>997013814</t>
  </si>
  <si>
    <t>Poplatek za uložení na skládce (skládkovné) stavebního odpadu izolací kód odpadu 17 06 04</t>
  </si>
  <si>
    <t>-1320893035</t>
  </si>
  <si>
    <t>(0,058+12,4)*0,98</t>
  </si>
  <si>
    <t>123</t>
  </si>
  <si>
    <t>997013847</t>
  </si>
  <si>
    <t>Poplatek za uložení na skládce (skládkovné) odpadu asfaltového s dehtem kód odpadu 17 03 01</t>
  </si>
  <si>
    <t>1413503345</t>
  </si>
  <si>
    <t>0,55+8,527</t>
  </si>
  <si>
    <t>124</t>
  </si>
  <si>
    <t>997013861</t>
  </si>
  <si>
    <t>Poplatek za uložení stavebního odpadu na recyklační skládce (skládkovné) z prostého betonu kód odpadu 17 01 01</t>
  </si>
  <si>
    <t>563708596</t>
  </si>
  <si>
    <t>(13,10)*0,98</t>
  </si>
  <si>
    <t>125</t>
  </si>
  <si>
    <t>997013862</t>
  </si>
  <si>
    <t xml:space="preserve">Poplatek za uložení stavebního odpadu na recyklační skládce (skládkovné) z armovaného betonu kód odpadu  17 01 01</t>
  </si>
  <si>
    <t>-1207199173</t>
  </si>
  <si>
    <t>(4,82)*0,98</t>
  </si>
  <si>
    <t>126</t>
  </si>
  <si>
    <t>997013869</t>
  </si>
  <si>
    <t>Poplatek za uložení stavebního odpadu na recyklační skládce (skládkovné) ze směsí betonu, cihel a keramických výrobků kód odpadu 17 01 07</t>
  </si>
  <si>
    <t>1096268274</t>
  </si>
  <si>
    <t>(3,69+2,38+0,032+1,62+2,31+1,02+2,48)*0,98</t>
  </si>
  <si>
    <t>127</t>
  </si>
  <si>
    <t>997013873</t>
  </si>
  <si>
    <t>Poplatek za uložení stavebního odpadu na recyklační skládce (skládkovné) zeminy a kamení zatříděného do Katalogu odpadů pod kódem 17 05 04</t>
  </si>
  <si>
    <t>-137725566</t>
  </si>
  <si>
    <t>(11,064+1,89)*0,98</t>
  </si>
  <si>
    <t>128</t>
  </si>
  <si>
    <t>997013875</t>
  </si>
  <si>
    <t>Poplatek za uložení stavebního odpadu na recyklační skládce (skládkovné) asfaltového bez obsahu dehtu zatříděného do Katalogu odpadů pod kódem 17 03 02</t>
  </si>
  <si>
    <t>1205864977</t>
  </si>
  <si>
    <t>(0,47)*0,98</t>
  </si>
  <si>
    <t>129</t>
  </si>
  <si>
    <t>R997013631.101</t>
  </si>
  <si>
    <t xml:space="preserve">Poplatek za uložení stavebního odpadu na recyklační skládce (skládkovné) železných, ocelových a směsných kovů kód odpadu  17 04 05 a 17 04 07</t>
  </si>
  <si>
    <t>554370302</t>
  </si>
  <si>
    <t>130</t>
  </si>
  <si>
    <t>R997013804.101</t>
  </si>
  <si>
    <t>Poplatek za uložení na recyklayční skládce (skládkovné) stavebního odpadu ze skla kód odpadu 17 02 02</t>
  </si>
  <si>
    <t>490678736</t>
  </si>
  <si>
    <t>(2,36+3,51+1,84)*0,05</t>
  </si>
  <si>
    <t>131</t>
  </si>
  <si>
    <t>R997013811.101</t>
  </si>
  <si>
    <t>Poplatek za uložení na recyklační skládce (skládkovné) stavebního odpadu dřevěného kód odpadu 17 02 01</t>
  </si>
  <si>
    <t>1962510453</t>
  </si>
  <si>
    <t>(16,00+9,32+3,72+0,17+0,13+0,14+0,024)*0,05</t>
  </si>
  <si>
    <t>132</t>
  </si>
  <si>
    <t>R997013814.101</t>
  </si>
  <si>
    <t>Poplatek za uložení na recyklační skládce (skládkovné) stavebního odpadu izolací kód odpadu 17 06 04</t>
  </si>
  <si>
    <t>-757029959</t>
  </si>
  <si>
    <t>(0,058+12,4)*0,02</t>
  </si>
  <si>
    <t>998</t>
  </si>
  <si>
    <t>Přesun hmot</t>
  </si>
  <si>
    <t>133</t>
  </si>
  <si>
    <t>998011002</t>
  </si>
  <si>
    <t>Přesun hmot pro budovy zděné v přes 6 do 12 m</t>
  </si>
  <si>
    <t>-748048249</t>
  </si>
  <si>
    <t>PSV</t>
  </si>
  <si>
    <t>Práce a dodávky PSV</t>
  </si>
  <si>
    <t>711</t>
  </si>
  <si>
    <t>Izolace proti vodě, vlhkosti a plynům</t>
  </si>
  <si>
    <t>134</t>
  </si>
  <si>
    <t>711112001</t>
  </si>
  <si>
    <t>Provedení izolace proti zemní vlhkosti svislé za studena nátěrem penetračním</t>
  </si>
  <si>
    <t>1019497298</t>
  </si>
  <si>
    <t>135</t>
  </si>
  <si>
    <t>11163153</t>
  </si>
  <si>
    <t>emulze asfaltová penetrační</t>
  </si>
  <si>
    <t>litr</t>
  </si>
  <si>
    <t>-345682133</t>
  </si>
  <si>
    <t>43,574*0,34 'Přepočtené koeficientem množství</t>
  </si>
  <si>
    <t>136</t>
  </si>
  <si>
    <t>711131811</t>
  </si>
  <si>
    <t>Odstranění izolace proti zemní vlhkosti vodorovné</t>
  </si>
  <si>
    <t>768919522</t>
  </si>
  <si>
    <t>"Odstranění separační folie"8,96*30,7*2</t>
  </si>
  <si>
    <t>137</t>
  </si>
  <si>
    <t>711141559</t>
  </si>
  <si>
    <t>Provedení izolace proti zemní vlhkosti pásy přitavením vodorovné NAIP</t>
  </si>
  <si>
    <t>1776426666</t>
  </si>
  <si>
    <t>A011*0,87+A012</t>
  </si>
  <si>
    <t>138</t>
  </si>
  <si>
    <t>711142559</t>
  </si>
  <si>
    <t>Provedení izolace proti zemní vlhkosti pásy přitavením svislé NAIP</t>
  </si>
  <si>
    <t>-781467998</t>
  </si>
  <si>
    <t>139</t>
  </si>
  <si>
    <t>62853004</t>
  </si>
  <si>
    <t>pás asfaltový natavitelný modifikovaný SBS tl 4,0mm s vložkou ze skleněné tkaniny a spalitelnou PE fólií nebo jemnozrnným minerálním posypem na horním povrchu</t>
  </si>
  <si>
    <t>-1723409027</t>
  </si>
  <si>
    <t>43,574*1,221 'Přepočtené koeficientem množství</t>
  </si>
  <si>
    <t>140</t>
  </si>
  <si>
    <t>998711102</t>
  </si>
  <si>
    <t>Přesun hmot tonážní pro izolace proti vodě, vlhkosti a plynům v objektech v přes 6 do 12 m</t>
  </si>
  <si>
    <t>140081391</t>
  </si>
  <si>
    <t>712</t>
  </si>
  <si>
    <t>Povlakové krytiny</t>
  </si>
  <si>
    <t>141</t>
  </si>
  <si>
    <t>712300845</t>
  </si>
  <si>
    <t>Demontáž ventilační hlavice na ploché střeše sklonu do 10°</t>
  </si>
  <si>
    <t>-1483424489</t>
  </si>
  <si>
    <t>142</t>
  </si>
  <si>
    <t>712311101</t>
  </si>
  <si>
    <t>Provedení povlakové krytiny střech do 10° za studena lakem penetračním nebo asfaltovým</t>
  </si>
  <si>
    <t>-1137816707</t>
  </si>
  <si>
    <t>A012+A011*1,2</t>
  </si>
  <si>
    <t>143</t>
  </si>
  <si>
    <t>-875400225</t>
  </si>
  <si>
    <t>607,584*0,32 'Přepočtené koeficientem množství</t>
  </si>
  <si>
    <t>144</t>
  </si>
  <si>
    <t>712340833</t>
  </si>
  <si>
    <t>Odstranění povlakové krytiny střech do 10° z pásů NAIP přitavených v plné ploše třívrstvé</t>
  </si>
  <si>
    <t>-143931095</t>
  </si>
  <si>
    <t>30,4*17</t>
  </si>
  <si>
    <t>145</t>
  </si>
  <si>
    <t>712341559</t>
  </si>
  <si>
    <t>Provedení povlakové krytiny střech do 10° pásy NAIP přitavením v plné ploše</t>
  </si>
  <si>
    <t>-1337040521</t>
  </si>
  <si>
    <t>146</t>
  </si>
  <si>
    <t>1831390245</t>
  </si>
  <si>
    <t>607,584*1,1655 'Přepočtené koeficientem množství</t>
  </si>
  <si>
    <t>147</t>
  </si>
  <si>
    <t>712363115</t>
  </si>
  <si>
    <t>Provedení povlakové krytiny střech do 10° zaizolování prostupů kruhového průřezu D do 300 mm</t>
  </si>
  <si>
    <t>1345891078</t>
  </si>
  <si>
    <t>148</t>
  </si>
  <si>
    <t>28342010</t>
  </si>
  <si>
    <t xml:space="preserve">manžeta těsnící pro prostupy hydroizolací z PVC uzavřená kruhová vnitřní průměr  11-35</t>
  </si>
  <si>
    <t>1996370685</t>
  </si>
  <si>
    <t>"záchytný systém"11</t>
  </si>
  <si>
    <t>149</t>
  </si>
  <si>
    <t>28342014</t>
  </si>
  <si>
    <t>manžeta těsnící pro prostupy hydroizolací z PVC uzavřená kruhová vnitřní průměr 120-180</t>
  </si>
  <si>
    <t>-1229789132</t>
  </si>
  <si>
    <t>150</t>
  </si>
  <si>
    <t>712363352</t>
  </si>
  <si>
    <t>Povlakové krytiny střech do 10° z tvarovaných poplastovaných lišt délky 2 m koutová lišta vnitřní rš 100 mm</t>
  </si>
  <si>
    <t>934894395</t>
  </si>
  <si>
    <t>"specifikace dle PD, ozn. A/K13"92,2</t>
  </si>
  <si>
    <t>151</t>
  </si>
  <si>
    <t>712363353</t>
  </si>
  <si>
    <t>Povlakové krytiny střech do 10° z tvarovaných poplastovaných lišt délky 2 m koutová lišta vnější rš 100 mm</t>
  </si>
  <si>
    <t>14528386</t>
  </si>
  <si>
    <t>"specifikace dle PD, ozn. A/K12"92,2</t>
  </si>
  <si>
    <t>152</t>
  </si>
  <si>
    <t>712363605</t>
  </si>
  <si>
    <t>Provedení povlak krytiny mechanicky kotvenou do betonu TI tl přes 240 mm krajní pole, budova v do 18 m</t>
  </si>
  <si>
    <t>-1798065142</t>
  </si>
  <si>
    <t>"hlava atiky"A011*0,54</t>
  </si>
  <si>
    <t>153</t>
  </si>
  <si>
    <t>FTR.31107690</t>
  </si>
  <si>
    <t xml:space="preserve">fólie hydroizolační střešní FATRAFOL 810/V, T3, vyztužená PES mřížkou,  tl. 2,0mm, šířka 2050mm, RAL 7035</t>
  </si>
  <si>
    <t>-761488582</t>
  </si>
  <si>
    <t>627,11*1,1655 'Přepočtené koeficientem množství</t>
  </si>
  <si>
    <t>154</t>
  </si>
  <si>
    <t>712391171</t>
  </si>
  <si>
    <t>Provedení povlakové krytiny střech do 10° podkladní textilní vrstvy</t>
  </si>
  <si>
    <t>821986056</t>
  </si>
  <si>
    <t>155</t>
  </si>
  <si>
    <t>69311196</t>
  </si>
  <si>
    <t>geotextilie netkaná separační, ochranná, filtrační, drenážní PES(70%)+PP(30%) 150g/m2</t>
  </si>
  <si>
    <t>-721344488</t>
  </si>
  <si>
    <t>627,11*1,155 'Přepočtené koeficientem množství</t>
  </si>
  <si>
    <t>156</t>
  </si>
  <si>
    <t>712997111</t>
  </si>
  <si>
    <t>Pochozí plochy plochých střech z pryžových desek tl 30 mm černých spojovaných kolíky</t>
  </si>
  <si>
    <t>-1250340034</t>
  </si>
  <si>
    <t>0,6*0,6*48</t>
  </si>
  <si>
    <t>157</t>
  </si>
  <si>
    <t>SKA.401593</t>
  </si>
  <si>
    <t>Sarnafil PVC Walkway Pad (CH) grey 15 KS</t>
  </si>
  <si>
    <t>-283400746</t>
  </si>
  <si>
    <t>Poznámka k položce:_x000d_
Prefabrikovaná pochozí deska na bázi polyvinylchloridu (PVC)</t>
  </si>
  <si>
    <t>158</t>
  </si>
  <si>
    <t>712998004</t>
  </si>
  <si>
    <t>Montáž atikového chrliče z PVC DN 110</t>
  </si>
  <si>
    <t>-1212341978</t>
  </si>
  <si>
    <t>159</t>
  </si>
  <si>
    <t>28342470</t>
  </si>
  <si>
    <t>chrlič atikový DN 110 s manžetou pro hydroizolaci z PVC-P</t>
  </si>
  <si>
    <t>-732581048</t>
  </si>
  <si>
    <t>"specifikace dle PD, ozn. A/Y12"2</t>
  </si>
  <si>
    <t>160</t>
  </si>
  <si>
    <t>712998106</t>
  </si>
  <si>
    <t>Montáž ochranného koše chrliče pro střechy s kačírkem nebo s jiným přitěžujícím souvrstvím</t>
  </si>
  <si>
    <t>-178515965</t>
  </si>
  <si>
    <t>161</t>
  </si>
  <si>
    <t>28349100</t>
  </si>
  <si>
    <t>koš perforovaný ochranný pro odvodnění ploché střechy s kačírkem 100mm</t>
  </si>
  <si>
    <t>-1897448358</t>
  </si>
  <si>
    <t>162</t>
  </si>
  <si>
    <t>R712363357.101</t>
  </si>
  <si>
    <t>Povlakové krytiny střech do 10° z tvarovaných poplastovaných lišt délky 2 m okapnice široká rš 300 mm</t>
  </si>
  <si>
    <t>428303466</t>
  </si>
  <si>
    <t>"specifikace dle PD, ozn. A/K11"96,6</t>
  </si>
  <si>
    <t>163</t>
  </si>
  <si>
    <t>998712102</t>
  </si>
  <si>
    <t>Přesun hmot tonážní tonážní pro krytiny povlakové v objektech v přes 6 do 12 m</t>
  </si>
  <si>
    <t>-1890720759</t>
  </si>
  <si>
    <t>713</t>
  </si>
  <si>
    <t>Izolace tepelné</t>
  </si>
  <si>
    <t>164</t>
  </si>
  <si>
    <t>713120811</t>
  </si>
  <si>
    <t>Odstranění tepelné izolace podlah volně kladené z vláknitých materiálů suchých tl do 100 mm</t>
  </si>
  <si>
    <t>719791047</t>
  </si>
  <si>
    <t>"strojovna VZT"6,36*2,7</t>
  </si>
  <si>
    <t>165</t>
  </si>
  <si>
    <t>713121111</t>
  </si>
  <si>
    <t>Montáž izolace tepelné podlah volně kladenými rohožemi, pásy, dílci, deskami 1 vrstva</t>
  </si>
  <si>
    <t>916279641</t>
  </si>
  <si>
    <t>166</t>
  </si>
  <si>
    <t>63231208</t>
  </si>
  <si>
    <t>deska čedičová minerální pro snížení kročejového hluku (max. zatížení 2 kN/m2) tl 20mm</t>
  </si>
  <si>
    <t>865013847</t>
  </si>
  <si>
    <t>17,172*1,02 'Přepočtené koeficientem množství</t>
  </si>
  <si>
    <t>167</t>
  </si>
  <si>
    <t>713131143</t>
  </si>
  <si>
    <t>Montáž izolace tepelné stěn a základů lepením celoplošně v kombinaci s mechanickým kotvením rohoží, pásů, dílců, desek</t>
  </si>
  <si>
    <t>1489892600</t>
  </si>
  <si>
    <t>A011*0,87</t>
  </si>
  <si>
    <t>168</t>
  </si>
  <si>
    <t>28375914</t>
  </si>
  <si>
    <t>deska EPS 150 pro konstrukce s vysokým zatížením λ=0,035 tl 100mm</t>
  </si>
  <si>
    <t>1037569328</t>
  </si>
  <si>
    <t>A011*0,87"svislá atika</t>
  </si>
  <si>
    <t>80,893*1,05 'Přepočtené koeficientem množství</t>
  </si>
  <si>
    <t>169</t>
  </si>
  <si>
    <t>713140813</t>
  </si>
  <si>
    <t>Odstranění tepelné izolace střech nadstřešní volně kladené z vláknitých materiálů suchých tl přes 100 mm</t>
  </si>
  <si>
    <t>-570339755</t>
  </si>
  <si>
    <t>170</t>
  </si>
  <si>
    <t>713141152</t>
  </si>
  <si>
    <t>Montáž izolace tepelné střech plochých kladené volně 2 vrstvy rohoží, pásů, dílců, desek</t>
  </si>
  <si>
    <t>-340946107</t>
  </si>
  <si>
    <t>171</t>
  </si>
  <si>
    <t>28376516</t>
  </si>
  <si>
    <t>deska izolační PIR s oboustrannou kompozitní fólií s hliníkovou vložkou pro ploché střechy tl.100mm</t>
  </si>
  <si>
    <t>308723934</t>
  </si>
  <si>
    <t>496,008*1,05 'Přepočtené koeficientem množství</t>
  </si>
  <si>
    <t>172</t>
  </si>
  <si>
    <t>28375909</t>
  </si>
  <si>
    <t>deska EPS 150 pro konstrukce s vysokým zatížením λ=0,035 tl 50mm</t>
  </si>
  <si>
    <t>1966484085</t>
  </si>
  <si>
    <t>173</t>
  </si>
  <si>
    <t>713141211</t>
  </si>
  <si>
    <t>Montáž izolace tepelné střech plochých volně položené atikový klín</t>
  </si>
  <si>
    <t>-672655406</t>
  </si>
  <si>
    <t>174</t>
  </si>
  <si>
    <t>63152005</t>
  </si>
  <si>
    <t>klín atikový přechodný minerální plochých střech tl 50x50mm</t>
  </si>
  <si>
    <t>-1873838369</t>
  </si>
  <si>
    <t>92,98*1,02 'Přepočtené koeficientem množství</t>
  </si>
  <si>
    <t>175</t>
  </si>
  <si>
    <t>713141223</t>
  </si>
  <si>
    <t>Přikotvení tepelné izolace šrouby do betonu pro izolaci tl přes 60 do 100 mm</t>
  </si>
  <si>
    <t>-1313544193</t>
  </si>
  <si>
    <t>"PIR"A012</t>
  </si>
  <si>
    <t>176</t>
  </si>
  <si>
    <t>713141311</t>
  </si>
  <si>
    <t>Montáž izolace tepelné střech plochých kladené volně, spádová vrstva</t>
  </si>
  <si>
    <t>1120901179</t>
  </si>
  <si>
    <t>177</t>
  </si>
  <si>
    <t>28376142</t>
  </si>
  <si>
    <t>klín izolační z pěnového polystyrenu EPS 150 spád do 5%</t>
  </si>
  <si>
    <t>-685081623</t>
  </si>
  <si>
    <t>"zhlaví atiky"A013*0,02</t>
  </si>
  <si>
    <t>A012*0,13</t>
  </si>
  <si>
    <t>66,384*1,05 'Přepočtené koeficientem množství</t>
  </si>
  <si>
    <t>178</t>
  </si>
  <si>
    <t>713141358</t>
  </si>
  <si>
    <t>Montáž spádové izolace na zhlaví atiky š do 500 mm ukotvené šrouby</t>
  </si>
  <si>
    <t>-1083449832</t>
  </si>
  <si>
    <t>179</t>
  </si>
  <si>
    <t>713141416</t>
  </si>
  <si>
    <t>Přikotvení tepelné izolace teleskopickými hmoždinkami do betonu jednospádových klínů pro tl izolace přes 340 do 460 mm</t>
  </si>
  <si>
    <t>146056328</t>
  </si>
  <si>
    <t>180</t>
  </si>
  <si>
    <t>713191132</t>
  </si>
  <si>
    <t>Montáž izolace tepelné podlah, stropů vrchem nebo střech překrytí separační fólií z PE</t>
  </si>
  <si>
    <t>689548774</t>
  </si>
  <si>
    <t>181</t>
  </si>
  <si>
    <t>28323058</t>
  </si>
  <si>
    <t>fólie PE (500 kg/m3) separační podlahová oddělující tepelnou izolaci tl 1,5mm</t>
  </si>
  <si>
    <t>-1116089047</t>
  </si>
  <si>
    <t>17,172*1,1655 'Přepočtené koeficientem množství</t>
  </si>
  <si>
    <t>182</t>
  </si>
  <si>
    <t>998713102</t>
  </si>
  <si>
    <t>Přesun hmot tonážní pro izolace tepelné v objektech v přes 6 do 12 m</t>
  </si>
  <si>
    <t>581626367</t>
  </si>
  <si>
    <t>721</t>
  </si>
  <si>
    <t>Zdravotechnika - vnitřní kanalizace</t>
  </si>
  <si>
    <t>183</t>
  </si>
  <si>
    <t>721173317</t>
  </si>
  <si>
    <t>Potrubí kanalizační z PVC SN 4 dešťové DN 160</t>
  </si>
  <si>
    <t>221003043</t>
  </si>
  <si>
    <t>2+11</t>
  </si>
  <si>
    <t>184</t>
  </si>
  <si>
    <t>721233214</t>
  </si>
  <si>
    <t>Střešní vtok polypropylen PP pro pochůzné střechy svislý odtok DN 160</t>
  </si>
  <si>
    <t>1620044452</t>
  </si>
  <si>
    <t>"specifikace dle PD, ozn. A/Y10"2</t>
  </si>
  <si>
    <t>185</t>
  </si>
  <si>
    <t>721273153</t>
  </si>
  <si>
    <t>Hlavice ventilační polypropylen PP DN 110</t>
  </si>
  <si>
    <t>-1549818092</t>
  </si>
  <si>
    <t>"specifikace dle PD, ozn. A/Y11"11</t>
  </si>
  <si>
    <t>186</t>
  </si>
  <si>
    <t>R721111112.101</t>
  </si>
  <si>
    <t>Potrubí kanalizační litinové hrdlové přechod PVC - litina DN 150</t>
  </si>
  <si>
    <t>-1292456520</t>
  </si>
  <si>
    <t>187</t>
  </si>
  <si>
    <t>998721102</t>
  </si>
  <si>
    <t>Přesun hmot tonážní pro vnitřní kanalizace v objektech v přes 6 do 12 m</t>
  </si>
  <si>
    <t>-713679337</t>
  </si>
  <si>
    <t>722</t>
  </si>
  <si>
    <t>Zdravotechnika - vnitřní vodovod</t>
  </si>
  <si>
    <t>188</t>
  </si>
  <si>
    <t>722173115</t>
  </si>
  <si>
    <t>Potrubí vodovodní plastové PE-Xa spoj násuvnou objímkou plastovou D 32x4,4 mm</t>
  </si>
  <si>
    <t>-906449922</t>
  </si>
  <si>
    <t>"odvod kondenzátu ze strojovny VZT"3,8</t>
  </si>
  <si>
    <t>189</t>
  </si>
  <si>
    <t>998722102</t>
  </si>
  <si>
    <t>Přesun hmot tonážní pro vnitřní vodovod v objektech v přes 6 do 12 m</t>
  </si>
  <si>
    <t>-436677920</t>
  </si>
  <si>
    <t>741</t>
  </si>
  <si>
    <t>Elektroinstalace - silnoproud</t>
  </si>
  <si>
    <t>190</t>
  </si>
  <si>
    <t>741371022</t>
  </si>
  <si>
    <t>Montáž svítidlo zářivkové bytové stropní vestavné 2 zdroje</t>
  </si>
  <si>
    <t>1488937535</t>
  </si>
  <si>
    <t>191</t>
  </si>
  <si>
    <t>741374853</t>
  </si>
  <si>
    <t>Demontáž svítidla bytového se standardní paticí vestavného přes 0,09 do 0,36 m2 se zachováním funkčnosti</t>
  </si>
  <si>
    <t>1831301175</t>
  </si>
  <si>
    <t>192</t>
  </si>
  <si>
    <t>998741102</t>
  </si>
  <si>
    <t>Přesun hmot tonážní pro silnoproud v objektech v přes 6 do 12 m</t>
  </si>
  <si>
    <t>-1035406399</t>
  </si>
  <si>
    <t>751</t>
  </si>
  <si>
    <t>193</t>
  </si>
  <si>
    <t>751398051</t>
  </si>
  <si>
    <t>Montáž protidešťové žaluzie nebo žaluziové klapky na čtyřhranné potrubí do 0,150 m2</t>
  </si>
  <si>
    <t>-1827637959</t>
  </si>
  <si>
    <t>194</t>
  </si>
  <si>
    <t>42972917</t>
  </si>
  <si>
    <t>žaluzie protidešťová s pevnými lamelami, pozink, pro potrubí 315x315mm</t>
  </si>
  <si>
    <t>758905322</t>
  </si>
  <si>
    <t>"specifikace dle PD, ozn. A/Y01"1</t>
  </si>
  <si>
    <t>195</t>
  </si>
  <si>
    <t>751398821</t>
  </si>
  <si>
    <t>Demontáž větrací mřížky stěnové průřezu do 0,040 m2</t>
  </si>
  <si>
    <t>1600925894</t>
  </si>
  <si>
    <t>8+8+5</t>
  </si>
  <si>
    <t>196</t>
  </si>
  <si>
    <t>751581352</t>
  </si>
  <si>
    <t>Protipožární prostup stěnou kruhového potrubí D přes 100 do 200 mm</t>
  </si>
  <si>
    <t>-793403919</t>
  </si>
  <si>
    <t>197</t>
  </si>
  <si>
    <t>751581353</t>
  </si>
  <si>
    <t>Protipožární prostup stěnou kruhového potrubí D přes 200 do 300 mm</t>
  </si>
  <si>
    <t>-1210033688</t>
  </si>
  <si>
    <t>198</t>
  </si>
  <si>
    <t>751581354</t>
  </si>
  <si>
    <t>Protipožární prostup stěnou kruhového potrubí D přes 300 do 400 mm</t>
  </si>
  <si>
    <t>735890261</t>
  </si>
  <si>
    <t>199</t>
  </si>
  <si>
    <t>751581354.101</t>
  </si>
  <si>
    <t>Protipožární prostup stěnou kruhového potrubí D 450 mm</t>
  </si>
  <si>
    <t>1737744887</t>
  </si>
  <si>
    <t>200</t>
  </si>
  <si>
    <t>751581358</t>
  </si>
  <si>
    <t>Protipožární prostup stropem kruhového potrubí D přes 300 do 400 mm</t>
  </si>
  <si>
    <t>-688688819</t>
  </si>
  <si>
    <t>201</t>
  </si>
  <si>
    <t>R751398041.101</t>
  </si>
  <si>
    <t>D+M protidešťové žaluzie nebo žaluziové klapky na kruhové potrubí D 150 mm</t>
  </si>
  <si>
    <t>-510967183</t>
  </si>
  <si>
    <t>202</t>
  </si>
  <si>
    <t>R751398041.102</t>
  </si>
  <si>
    <t>D+M protidešťové žaluzie nebo žaluziové klapky na kruhové potrubí D300 mm</t>
  </si>
  <si>
    <t>-33260651</t>
  </si>
  <si>
    <t>"specifikace dle PD, ozn. A/Y02"2</t>
  </si>
  <si>
    <t>203</t>
  </si>
  <si>
    <t>998751101</t>
  </si>
  <si>
    <t>Přesun hmot tonážní pro vzduchotechniku v objektech výšky do 12 m</t>
  </si>
  <si>
    <t>1113563947</t>
  </si>
  <si>
    <t>762</t>
  </si>
  <si>
    <t>Konstrukce tesařské</t>
  </si>
  <si>
    <t>204</t>
  </si>
  <si>
    <t>762341811</t>
  </si>
  <si>
    <t>Demontáž bednění střech z prken</t>
  </si>
  <si>
    <t>943592489</t>
  </si>
  <si>
    <t>8,96*30,7*2</t>
  </si>
  <si>
    <t>205</t>
  </si>
  <si>
    <t>762711820</t>
  </si>
  <si>
    <t>Demontáž prostorových vázaných kcí z hraněného řeziva průřezové pl přes 120 do 224 cm2</t>
  </si>
  <si>
    <t>-2003028246</t>
  </si>
  <si>
    <t>"vaznice a krokve"39*17+7*38,4</t>
  </si>
  <si>
    <t>206</t>
  </si>
  <si>
    <t>R762361312.1</t>
  </si>
  <si>
    <t>Konstrukční a vyrovnávací vrstva pod klempířské prvky (atiky) z desek překližky 21 mm</t>
  </si>
  <si>
    <t>-1822339044</t>
  </si>
  <si>
    <t>A013*0,54</t>
  </si>
  <si>
    <t>207</t>
  </si>
  <si>
    <t>R762711810.101</t>
  </si>
  <si>
    <t>Demontáž dřevěných vazníků</t>
  </si>
  <si>
    <t>-633136256</t>
  </si>
  <si>
    <t>"demontáž vazníků včetně ukotvení a zavětrování"31</t>
  </si>
  <si>
    <t>208</t>
  </si>
  <si>
    <t>998762102</t>
  </si>
  <si>
    <t>Přesun hmot tonážní pro kce tesařské v objektech v přes 6 do 12 m</t>
  </si>
  <si>
    <t>-472722671</t>
  </si>
  <si>
    <t>763</t>
  </si>
  <si>
    <t>Konstrukce suché výstavby</t>
  </si>
  <si>
    <t>209</t>
  </si>
  <si>
    <t>763121449</t>
  </si>
  <si>
    <t>SDK stěna předsazená tl 90 mm profil CW+UW 75 deska 1x akustická 12,5 s izolací EI 30 Rw do 25 dB</t>
  </si>
  <si>
    <t>-1351845590</t>
  </si>
  <si>
    <t>"S-100"6,36*3,26</t>
  </si>
  <si>
    <t>210</t>
  </si>
  <si>
    <t>763121714</t>
  </si>
  <si>
    <t>SDK stěna předsazená základní penetrační nátěr</t>
  </si>
  <si>
    <t>926528152</t>
  </si>
  <si>
    <t>211</t>
  </si>
  <si>
    <t>763121716</t>
  </si>
  <si>
    <t>SDK stěna předsazená úprava styku stěny a podhledu akrylátovým tmelem</t>
  </si>
  <si>
    <t>482280268</t>
  </si>
  <si>
    <t>3,26*2+6,36</t>
  </si>
  <si>
    <t>212</t>
  </si>
  <si>
    <t>763135102</t>
  </si>
  <si>
    <t>Montáž SDK kazetového podhledu z kazet 600x600 mm na zavěšenou polozapuštěnou nosnou konstrukci</t>
  </si>
  <si>
    <t>-1849134212</t>
  </si>
  <si>
    <t>"chodba 1 np"95,22</t>
  </si>
  <si>
    <t>"šatna 1 np"43,57</t>
  </si>
  <si>
    <t>"umývárna 1 np"14,9</t>
  </si>
  <si>
    <t>"zádveří 1 np"7,92</t>
  </si>
  <si>
    <t>"hala 1 np"35,82</t>
  </si>
  <si>
    <t>"WC_1- 1 np"19,39</t>
  </si>
  <si>
    <t>"WC_2- 1 np"2,9</t>
  </si>
  <si>
    <t>"předsíň WC 1np"5,22</t>
  </si>
  <si>
    <t>"strojovna VZT 2np"17,09</t>
  </si>
  <si>
    <t>213</t>
  </si>
  <si>
    <t>59030571</t>
  </si>
  <si>
    <t>podhled kazetový bez děrování polozapuštěná hrana tl 10mm 600x600mm</t>
  </si>
  <si>
    <t>-241489873</t>
  </si>
  <si>
    <t>242,03*1,05 'Přepočtené koeficientem množství</t>
  </si>
  <si>
    <t>214</t>
  </si>
  <si>
    <t>763135811</t>
  </si>
  <si>
    <t>Demontáž podhledu sádrokartonového kazetového na roštu viditelném</t>
  </si>
  <si>
    <t>1474230004</t>
  </si>
  <si>
    <t>215</t>
  </si>
  <si>
    <t>998763302</t>
  </si>
  <si>
    <t>Přesun hmot tonážní pro sádrokartonové konstrukce v objektech v přes 6 do 12 m</t>
  </si>
  <si>
    <t>-218121388</t>
  </si>
  <si>
    <t>764</t>
  </si>
  <si>
    <t>Konstrukce klempířské</t>
  </si>
  <si>
    <t>216</t>
  </si>
  <si>
    <t>764001821</t>
  </si>
  <si>
    <t>Demontáž krytiny ze svitků nebo tabulí do suti</t>
  </si>
  <si>
    <t>1041266133</t>
  </si>
  <si>
    <t>217</t>
  </si>
  <si>
    <t>764001851</t>
  </si>
  <si>
    <t>Demontáž hřebene s větrací mřížkou nebo hřebenovým plechem do suti</t>
  </si>
  <si>
    <t>141952152</t>
  </si>
  <si>
    <t>218</t>
  </si>
  <si>
    <t>764002851</t>
  </si>
  <si>
    <t>Demontáž oplechování parapetů do suti</t>
  </si>
  <si>
    <t>1813646115</t>
  </si>
  <si>
    <t>219</t>
  </si>
  <si>
    <t>764002871</t>
  </si>
  <si>
    <t>Demontáž lemování zdí do suti</t>
  </si>
  <si>
    <t>157014716</t>
  </si>
  <si>
    <t>16,9*2</t>
  </si>
  <si>
    <t>220</t>
  </si>
  <si>
    <t>764004801</t>
  </si>
  <si>
    <t>Demontáž podokapního žlabu do suti</t>
  </si>
  <si>
    <t>-1274628242</t>
  </si>
  <si>
    <t>30,77*2</t>
  </si>
  <si>
    <t>221</t>
  </si>
  <si>
    <t>764004861</t>
  </si>
  <si>
    <t>Demontáž svodu do suti</t>
  </si>
  <si>
    <t>625726720</t>
  </si>
  <si>
    <t>8,27+3,48</t>
  </si>
  <si>
    <t>222</t>
  </si>
  <si>
    <t>764216644</t>
  </si>
  <si>
    <t>Oplechování rovných parapetů celoplošně lepené z Pz s povrchovou úpravou rš 330 mm</t>
  </si>
  <si>
    <t>-117598421</t>
  </si>
  <si>
    <t>"specifikace dle PD, ozn. A/K01"4,8*6</t>
  </si>
  <si>
    <t>"specifikace dle PD, ozn. A/K02"1,2*11</t>
  </si>
  <si>
    <t>"specifikace dle PD, ozn. A/K03"3*2</t>
  </si>
  <si>
    <t>"specifikace dle PD, ozn. A/K04"3,15*1</t>
  </si>
  <si>
    <t>"specifikace dle PD, ozn. A/K05"2,4*5</t>
  </si>
  <si>
    <t>"specifikace dle PD, ozn. A/K06"3,6*1</t>
  </si>
  <si>
    <t>223</t>
  </si>
  <si>
    <t>998764102</t>
  </si>
  <si>
    <t>Přesun hmot tonážní pro konstrukce klempířské v objektech v přes 6 do 12 m</t>
  </si>
  <si>
    <t>-1892777990</t>
  </si>
  <si>
    <t>766</t>
  </si>
  <si>
    <t>Konstrukce truhlářské</t>
  </si>
  <si>
    <t>224</t>
  </si>
  <si>
    <t>766411821</t>
  </si>
  <si>
    <t>Demontáž truhlářského obložení stěn z palubek</t>
  </si>
  <si>
    <t>-244896131</t>
  </si>
  <si>
    <t>"severovýchod-štít"15,9</t>
  </si>
  <si>
    <t>225</t>
  </si>
  <si>
    <t>766411822</t>
  </si>
  <si>
    <t>Demontáž truhlářského obložení stěn podkladových roštů</t>
  </si>
  <si>
    <t>112864867</t>
  </si>
  <si>
    <t>226</t>
  </si>
  <si>
    <t>766441821</t>
  </si>
  <si>
    <t>Demontáž parapetních desek dřevěných nebo plastových šířky do 30 cm délky přes 1,0 m</t>
  </si>
  <si>
    <t>1531271959</t>
  </si>
  <si>
    <t>227</t>
  </si>
  <si>
    <t>766629214</t>
  </si>
  <si>
    <t>Příplatek k montáži oken za izolaci pro rovné ostění připojovací spára do 15 mm - páska</t>
  </si>
  <si>
    <t>134327967</t>
  </si>
  <si>
    <t>A006+A007+15,2+4,3+3,25</t>
  </si>
  <si>
    <t>228</t>
  </si>
  <si>
    <t>766660022</t>
  </si>
  <si>
    <t>Montáž dveřních křídel otvíravých jednokřídlových š přes 0,8 m požárních do ocelové zárubně</t>
  </si>
  <si>
    <t>-533025517</t>
  </si>
  <si>
    <t>229</t>
  </si>
  <si>
    <t>61165340</t>
  </si>
  <si>
    <t>dveře jednokřídlé dřevotřískové protipožární EI (EW) 30 D3 povrch lakovaný plné 900x1970-2100mm</t>
  </si>
  <si>
    <t>-2058902313</t>
  </si>
  <si>
    <t>230</t>
  </si>
  <si>
    <t>766660717</t>
  </si>
  <si>
    <t>Montáž dveřních křídel samozavírače na ocelovou zárubeň</t>
  </si>
  <si>
    <t>544619832</t>
  </si>
  <si>
    <t>231</t>
  </si>
  <si>
    <t>54917255</t>
  </si>
  <si>
    <t>samozavírač dveří hydraulický K214 č.12 zlatá bronz</t>
  </si>
  <si>
    <t>386679739</t>
  </si>
  <si>
    <t>232</t>
  </si>
  <si>
    <t>766660731</t>
  </si>
  <si>
    <t>Montáž dveřního bezpečnostního kování - zámku</t>
  </si>
  <si>
    <t>255015972</t>
  </si>
  <si>
    <t>233</t>
  </si>
  <si>
    <t>54924010</t>
  </si>
  <si>
    <t>zámek zadlabací 5140/20PPN 1/2 - protipožární</t>
  </si>
  <si>
    <t>514482378</t>
  </si>
  <si>
    <t>234</t>
  </si>
  <si>
    <t>766660733</t>
  </si>
  <si>
    <t>Montáž dveřního bezpečnostního kování - štítku s klikou</t>
  </si>
  <si>
    <t>1029391940</t>
  </si>
  <si>
    <t>235</t>
  </si>
  <si>
    <t>54914620</t>
  </si>
  <si>
    <t>kování dveřní vrchní klika včetně rozet a montážního materiálu R PZ nerez PK</t>
  </si>
  <si>
    <t>-269003179</t>
  </si>
  <si>
    <t>236</t>
  </si>
  <si>
    <t>766691914</t>
  </si>
  <si>
    <t>Vyvěšení nebo zavěšení dřevěných křídel dveří pl do 2 m2</t>
  </si>
  <si>
    <t>-503326824</t>
  </si>
  <si>
    <t>237</t>
  </si>
  <si>
    <t>766694112</t>
  </si>
  <si>
    <t>Montáž parapetních desek dřevěných nebo plastových š do 30 cm dl přes 1,0 do 1,6 m</t>
  </si>
  <si>
    <t>-1418502681</t>
  </si>
  <si>
    <t>1+7+3+1</t>
  </si>
  <si>
    <t>238</t>
  </si>
  <si>
    <t>766694113</t>
  </si>
  <si>
    <t>Montáž parapetních desek dřevěných nebo plastových š do 30 cm dl přes 1,6 do 2,6 m</t>
  </si>
  <si>
    <t>-847875692</t>
  </si>
  <si>
    <t>1+4</t>
  </si>
  <si>
    <t>239</t>
  </si>
  <si>
    <t>766694114</t>
  </si>
  <si>
    <t>Montáž parapetních desek dřevěných nebo plastových š do 30 cm dl přes 2,6 do 3,6 m</t>
  </si>
  <si>
    <t>-860332649</t>
  </si>
  <si>
    <t>2+1+1</t>
  </si>
  <si>
    <t>240</t>
  </si>
  <si>
    <t>766694125</t>
  </si>
  <si>
    <t>Montáž parapetních dřevěných nebo plastových š přes 30 cm dl přes 3,6 m</t>
  </si>
  <si>
    <t>367384327</t>
  </si>
  <si>
    <t>1+4+1</t>
  </si>
  <si>
    <t>241</t>
  </si>
  <si>
    <t>61144400</t>
  </si>
  <si>
    <t>parapet plastový vnitřní komůrkový tl 20mm š 180mm</t>
  </si>
  <si>
    <t>1284792530</t>
  </si>
  <si>
    <t>1,2</t>
  </si>
  <si>
    <t>242</t>
  </si>
  <si>
    <t>61144401</t>
  </si>
  <si>
    <t>parapet plastový vnitřní komůrkový tl 20mm š 250mm</t>
  </si>
  <si>
    <t>456167937</t>
  </si>
  <si>
    <t>4,8+1,2+7*1,2+2*3+4*4,8+2,4+3,15+3,6+3*1,2+4*2,4+4,8</t>
  </si>
  <si>
    <t>243</t>
  </si>
  <si>
    <t>61144019</t>
  </si>
  <si>
    <t>koncovka k parapetu plastovému vnitřnímu 1 pár</t>
  </si>
  <si>
    <t>1047527828</t>
  </si>
  <si>
    <t>244</t>
  </si>
  <si>
    <t>R766641132.101</t>
  </si>
  <si>
    <t>Montáž oken a dveří</t>
  </si>
  <si>
    <t>1125352573</t>
  </si>
  <si>
    <t>245</t>
  </si>
  <si>
    <t>R61140055.101</t>
  </si>
  <si>
    <t>okno plastové, sestava 4800/860, dodávka (specifikace dle PD ozn.A01)</t>
  </si>
  <si>
    <t>-457352527</t>
  </si>
  <si>
    <t>246</t>
  </si>
  <si>
    <t>R61140055.102</t>
  </si>
  <si>
    <t>okno plastové, 1200/1170, dodávka (specifikace dle PD ozn.A02)</t>
  </si>
  <si>
    <t>-1273456759</t>
  </si>
  <si>
    <t>247</t>
  </si>
  <si>
    <t>R61140055.103</t>
  </si>
  <si>
    <t>okno plastové, sestava 1200/2370, dodávka (specifikace dle PD ozn.A03)</t>
  </si>
  <si>
    <t>-18839254</t>
  </si>
  <si>
    <t>248</t>
  </si>
  <si>
    <t>R61140055.104</t>
  </si>
  <si>
    <t>okno hliníkové, sestava 3000/6770, dodávka (specifikace dle PD ozn.A04)</t>
  </si>
  <si>
    <t>-620680584</t>
  </si>
  <si>
    <t>249</t>
  </si>
  <si>
    <t>R61140055.105</t>
  </si>
  <si>
    <t>okno plastové, sestava 4800/2370, dodávka (specifikace dle PD ozn.A05)</t>
  </si>
  <si>
    <t>2035169692</t>
  </si>
  <si>
    <t>250</t>
  </si>
  <si>
    <t>R61140055.106</t>
  </si>
  <si>
    <t>okno plastové, sestava 2400/2360, dodávka (specifikace dle PD ozn.A06)</t>
  </si>
  <si>
    <t>212016490</t>
  </si>
  <si>
    <t>251</t>
  </si>
  <si>
    <t>R61140055.107</t>
  </si>
  <si>
    <t>okno plastové, sestava 3150/2370, dodávka (specifikace dle PD ozn.A07)</t>
  </si>
  <si>
    <t>1806373963</t>
  </si>
  <si>
    <t>252</t>
  </si>
  <si>
    <t>R61140055.108</t>
  </si>
  <si>
    <t>okno plastové, sestava 3600/1500, dodávka (specifikace dle PD ozn.A08)</t>
  </si>
  <si>
    <t>-1927666492</t>
  </si>
  <si>
    <t>253</t>
  </si>
  <si>
    <t>R61140055.109</t>
  </si>
  <si>
    <t>okno plastové, 1200/1500, dodávka (specifikace dle PD ozn.A09)</t>
  </si>
  <si>
    <t>625246737</t>
  </si>
  <si>
    <t>254</t>
  </si>
  <si>
    <t>R61140055.110</t>
  </si>
  <si>
    <t>okno plastové, sestava 2400/1500, dodávka (specifikace dle PD ozn.A10)</t>
  </si>
  <si>
    <t>-242918980</t>
  </si>
  <si>
    <t>255</t>
  </si>
  <si>
    <t>R61140055.111</t>
  </si>
  <si>
    <t>okno plastové, sestava 4800/1500, dodávka (specifikace dle PD ozn.A11)</t>
  </si>
  <si>
    <t>511410786</t>
  </si>
  <si>
    <t>256</t>
  </si>
  <si>
    <t>R61144164.101</t>
  </si>
  <si>
    <t>dveře hliníkové vstupní, sestava 4400/3300, dodávka (specifikace dle PD ozn.B01)</t>
  </si>
  <si>
    <t>-249571079</t>
  </si>
  <si>
    <t>257</t>
  </si>
  <si>
    <t>R61144164.102</t>
  </si>
  <si>
    <t>dveře hliníkové vstupní, sestava 4400/3300, dodávka (specifikace dle PD ozn.B02)</t>
  </si>
  <si>
    <t>1501204335</t>
  </si>
  <si>
    <t>258</t>
  </si>
  <si>
    <t>R61144164.103</t>
  </si>
  <si>
    <t>dveře hliníkové vstupní, sestava 3200/3260, dodávka (specifikace dle PD ozn.B04)</t>
  </si>
  <si>
    <t>-253900408</t>
  </si>
  <si>
    <t>259</t>
  </si>
  <si>
    <t>998766102</t>
  </si>
  <si>
    <t>Přesun hmot tonážní pro kce truhlářské v objektech v přes 6 do 12 m</t>
  </si>
  <si>
    <t>561138880</t>
  </si>
  <si>
    <t>767</t>
  </si>
  <si>
    <t>Konstrukce zámečnické</t>
  </si>
  <si>
    <t>260</t>
  </si>
  <si>
    <t>767531111</t>
  </si>
  <si>
    <t>Montáž vstupních kovových nebo plastových rohoží čistících zón</t>
  </si>
  <si>
    <t>934068447</t>
  </si>
  <si>
    <t xml:space="preserve">"specifikace dle PD, ozn Z02"1,6*0,6 </t>
  </si>
  <si>
    <t xml:space="preserve">"specifikace dle PD, ozn Z03"1,6*0,6 </t>
  </si>
  <si>
    <t>261</t>
  </si>
  <si>
    <t>R69752001.101</t>
  </si>
  <si>
    <t>rohož vstupní provedení ocel s pozink. úpravou</t>
  </si>
  <si>
    <t>1548082745</t>
  </si>
  <si>
    <t>262</t>
  </si>
  <si>
    <t>69752076</t>
  </si>
  <si>
    <t>rohož vstupní provedení houževnatá pryž, modul 150x100 cm</t>
  </si>
  <si>
    <t>1793939362</t>
  </si>
  <si>
    <t>"specifikace dle PD, ozn Z02"1</t>
  </si>
  <si>
    <t>263</t>
  </si>
  <si>
    <t>767832102</t>
  </si>
  <si>
    <t>Montáž venkovních požárních žebříků do zdiva bez suchovodu</t>
  </si>
  <si>
    <t>-1778874317</t>
  </si>
  <si>
    <t>8,2+3,1</t>
  </si>
  <si>
    <t>264</t>
  </si>
  <si>
    <t>44983047</t>
  </si>
  <si>
    <t>žebřík venkovní s přímým výstupem a ochranným košem bez suchovodu z pozinkované oceli celkem dl 6,1-8,5m</t>
  </si>
  <si>
    <t>1515702951</t>
  </si>
  <si>
    <t>"specifikace dle PD, ozn Z05" 8,2</t>
  </si>
  <si>
    <t>265</t>
  </si>
  <si>
    <t>44983025</t>
  </si>
  <si>
    <t>žebřík výstupový jednoduchý přímý z pozinkované oceli dl 4m</t>
  </si>
  <si>
    <t>-1287389995</t>
  </si>
  <si>
    <t>"specifikace dle PD, ozn Z07" 1</t>
  </si>
  <si>
    <t>266</t>
  </si>
  <si>
    <t>767832801</t>
  </si>
  <si>
    <t>Demontáž venkovních požárních žebříků se ochranným košem</t>
  </si>
  <si>
    <t>-2113869600</t>
  </si>
  <si>
    <t>267</t>
  </si>
  <si>
    <t>767834112</t>
  </si>
  <si>
    <t>Příplatek k ceně za montáž ochranného koše svařovaný</t>
  </si>
  <si>
    <t>-112078481</t>
  </si>
  <si>
    <t>268</t>
  </si>
  <si>
    <t>767881141</t>
  </si>
  <si>
    <t>Montáž bodů záchytného systému do železobetonu mechanickými kotvami</t>
  </si>
  <si>
    <t>-1196857858</t>
  </si>
  <si>
    <t>"specifikace dle PD, č.v. D.1.1.29"11</t>
  </si>
  <si>
    <t>269</t>
  </si>
  <si>
    <t>70921319</t>
  </si>
  <si>
    <t>kotvicí bod pro betonové konstrukce do předvrtaného otvoru pomocí hmoždinky nebo chemické kotvy dl 400mm</t>
  </si>
  <si>
    <t>-1551098258</t>
  </si>
  <si>
    <t>Poznámka k položce:_x000d_
beton min C20/25</t>
  </si>
  <si>
    <t>270</t>
  </si>
  <si>
    <t>767881161</t>
  </si>
  <si>
    <t>Montáž lana do nástavců v záchytném systému poddajného kotvícího vedení</t>
  </si>
  <si>
    <t>-1984165716</t>
  </si>
  <si>
    <t>271</t>
  </si>
  <si>
    <t>31452200</t>
  </si>
  <si>
    <t>nerezové lano určené pro systémy s požadavkem na permanentní kotvicí vedení tl 6mm</t>
  </si>
  <si>
    <t>826380816</t>
  </si>
  <si>
    <t>"specifikace dle PD, č.v. D.1.1.29"2*26,5+13,5</t>
  </si>
  <si>
    <t>66,5*1,1 'Přepočtené koeficientem množství</t>
  </si>
  <si>
    <t>272</t>
  </si>
  <si>
    <t>767893115</t>
  </si>
  <si>
    <t>Montáž stříšek nad vstupy kotvených pomocí závěsů rovných, výplň skleněná š do 1,50 m</t>
  </si>
  <si>
    <t>2001930626</t>
  </si>
  <si>
    <t>273</t>
  </si>
  <si>
    <t>R63437000.101</t>
  </si>
  <si>
    <t>stříška vchodová rovná, kotvená pomocí konzol, ocelový rám, výplň vrstvené bezpečnostní sklo 3800x900 mm</t>
  </si>
  <si>
    <t>-1572936102</t>
  </si>
  <si>
    <t>"specifikace dle PD, ozn. Z06"1</t>
  </si>
  <si>
    <t>274</t>
  </si>
  <si>
    <t>R63437000.102</t>
  </si>
  <si>
    <t>stříška vchodová rovná, kotvená pomocí konzol, ocelový rám, výplň vrstvené bezpečnostní sklo 5000x900 mm</t>
  </si>
  <si>
    <t>-643419812</t>
  </si>
  <si>
    <t>"specifikace dle PD, ozn. Z08"1</t>
  </si>
  <si>
    <t>275</t>
  </si>
  <si>
    <t>767996701</t>
  </si>
  <si>
    <t>Demontáž atypických zámečnických konstrukcí řezáním hm jednotlivých dílů do 50 kg</t>
  </si>
  <si>
    <t>732012371</t>
  </si>
  <si>
    <t>"dem. praporových kozol"2*1,5</t>
  </si>
  <si>
    <t>276</t>
  </si>
  <si>
    <t>R767991912.101</t>
  </si>
  <si>
    <t>Úprava zábradlí s ohledem na zateplení fasády, specifikace dle PD.</t>
  </si>
  <si>
    <t>kpl</t>
  </si>
  <si>
    <t>1541649395</t>
  </si>
  <si>
    <t>"specifikace dle PD, ozn Z01" 1</t>
  </si>
  <si>
    <t>277</t>
  </si>
  <si>
    <t>R767991912.102</t>
  </si>
  <si>
    <t>Úprava oplocení s ohledem na zateplení fasády, specifikace dle PD</t>
  </si>
  <si>
    <t>1651915894</t>
  </si>
  <si>
    <t>278</t>
  </si>
  <si>
    <t>R767995114.101</t>
  </si>
  <si>
    <t>D + M ocel. lemů soklu pro VZT jednotky</t>
  </si>
  <si>
    <t>720203137</t>
  </si>
  <si>
    <t>"specifikace dle PD, č.v. D.1.1.15 včetně povrchové úpravy a kotevního materiálu"33</t>
  </si>
  <si>
    <t>279</t>
  </si>
  <si>
    <t>R767995116.101</t>
  </si>
  <si>
    <t>D + M ocelové rampy, specifikace dle PD, ozn. Z04.</t>
  </si>
  <si>
    <t>604240706</t>
  </si>
  <si>
    <t>280</t>
  </si>
  <si>
    <t>998767102</t>
  </si>
  <si>
    <t>Přesun hmot tonážní pro zámečnické konstrukce v objektech v přes 6 do 12 m</t>
  </si>
  <si>
    <t>459182962</t>
  </si>
  <si>
    <t>771</t>
  </si>
  <si>
    <t>Podlahy z dlaždic</t>
  </si>
  <si>
    <t>281</t>
  </si>
  <si>
    <t>771121011</t>
  </si>
  <si>
    <t>Nátěr penetrační na podlahu</t>
  </si>
  <si>
    <t>-527940290</t>
  </si>
  <si>
    <t>"S401"(2,7*6,36-2*1,47-1,05*1,8)</t>
  </si>
  <si>
    <t>282</t>
  </si>
  <si>
    <t>771574263</t>
  </si>
  <si>
    <t>Montáž podlah keramických pro mechanické zatížení protiskluzných lepených flexibilním lepidlem přes 9 do 12 ks/m2</t>
  </si>
  <si>
    <t>1025547489</t>
  </si>
  <si>
    <t>283</t>
  </si>
  <si>
    <t>59761409</t>
  </si>
  <si>
    <t>dlažba keramická slinutá protiskluzná do interiéru i exteriéru pro vysoké mechanické namáhání přes 9 do 12ks/m2</t>
  </si>
  <si>
    <t>471090181</t>
  </si>
  <si>
    <t>12,342*1,1 'Přepočtené koeficientem množství</t>
  </si>
  <si>
    <t>284</t>
  </si>
  <si>
    <t>998771102</t>
  </si>
  <si>
    <t>Přesun hmot tonážní pro podlahy z dlaždic v objektech v přes 6 do 12 m</t>
  </si>
  <si>
    <t>97885105</t>
  </si>
  <si>
    <t>776</t>
  </si>
  <si>
    <t>Podlahy povlakové</t>
  </si>
  <si>
    <t>285</t>
  </si>
  <si>
    <t>776201812</t>
  </si>
  <si>
    <t>Demontáž lepených povlakových podlah s podložkou ručně</t>
  </si>
  <si>
    <t>548439053</t>
  </si>
  <si>
    <t>781</t>
  </si>
  <si>
    <t>Dokončovací práce - obklady</t>
  </si>
  <si>
    <t>286</t>
  </si>
  <si>
    <t>781733810</t>
  </si>
  <si>
    <t>Demontáž obkladů z obkladaček cihelných lepených</t>
  </si>
  <si>
    <t>-1103595867</t>
  </si>
  <si>
    <t>783</t>
  </si>
  <si>
    <t>Dokončovací práce - nátěry</t>
  </si>
  <si>
    <t>287</t>
  </si>
  <si>
    <t>783315103</t>
  </si>
  <si>
    <t>Mezinátěr jednonásobný syntetický samozákladující zámečnických konstrukcí</t>
  </si>
  <si>
    <t>166937438</t>
  </si>
  <si>
    <t>"zárubeň B03"(2*1,97+0,9)*(0,1+2*0,05)</t>
  </si>
  <si>
    <t>"elektro rozvaděč, 11"0,51</t>
  </si>
  <si>
    <t>288</t>
  </si>
  <si>
    <t>783317105</t>
  </si>
  <si>
    <t>Krycí jednonásobný syntetický samozákladující nátěr zámečnických konstrukcí</t>
  </si>
  <si>
    <t>-1819024593</t>
  </si>
  <si>
    <t>"zárubeň B03"(2*1,97+0,9)*(0,1+2*0,05)*2</t>
  </si>
  <si>
    <t>289</t>
  </si>
  <si>
    <t>783913161</t>
  </si>
  <si>
    <t>Penetrační syntetický nátěr pórovitých betonových podlah</t>
  </si>
  <si>
    <t>-992766008</t>
  </si>
  <si>
    <t>"S402"(2*1,47+1,05*1,8)</t>
  </si>
  <si>
    <t>290</t>
  </si>
  <si>
    <t>783917161</t>
  </si>
  <si>
    <t>Krycí dvojnásobný syntetický nátěr betonové podlahy</t>
  </si>
  <si>
    <t>-1883878413</t>
  </si>
  <si>
    <t>784</t>
  </si>
  <si>
    <t>Dokončovací práce - malby a tapety</t>
  </si>
  <si>
    <t>291</t>
  </si>
  <si>
    <t>784181001</t>
  </si>
  <si>
    <t>Jednonásobné pačokování v místnostech v do 3,80 m</t>
  </si>
  <si>
    <t>-1376450958</t>
  </si>
  <si>
    <t>A011*3,26*3</t>
  </si>
  <si>
    <t>292</t>
  </si>
  <si>
    <t>784211111</t>
  </si>
  <si>
    <t>Dvojnásobné bílé malby ze směsí za mokra velmi dobře oděruvzdorných v místnostech v do 3,80 m</t>
  </si>
  <si>
    <t>-1682719801</t>
  </si>
  <si>
    <t>786</t>
  </si>
  <si>
    <t>Dokončovací práce - čalounické úpravy</t>
  </si>
  <si>
    <t>293</t>
  </si>
  <si>
    <t>R786623023.101</t>
  </si>
  <si>
    <t>D + M předokenní žaluzie, specidfikace dle PD ozn. A/Y20.</t>
  </si>
  <si>
    <t>-1888457390</t>
  </si>
  <si>
    <t>294</t>
  </si>
  <si>
    <t>R786623023.103</t>
  </si>
  <si>
    <t>D + M předokenní žaluzie, specidfikace dle PD ozn. A/Y21.</t>
  </si>
  <si>
    <t>-1593451306</t>
  </si>
  <si>
    <t>295</t>
  </si>
  <si>
    <t>998786102</t>
  </si>
  <si>
    <t>Přesun hmot tonážní pro stínění a čalounické úpravy v objektech v přes 6 do 12 m</t>
  </si>
  <si>
    <t>1410236631</t>
  </si>
  <si>
    <t>B001</t>
  </si>
  <si>
    <t xml:space="preserve">okapový chodník    </t>
  </si>
  <si>
    <t>111,315</t>
  </si>
  <si>
    <t>B002</t>
  </si>
  <si>
    <t xml:space="preserve">sokl - mozaika      </t>
  </si>
  <si>
    <t>71,007</t>
  </si>
  <si>
    <t>B003</t>
  </si>
  <si>
    <t>zateplení perimetr 140 mm, S-202</t>
  </si>
  <si>
    <t>B004</t>
  </si>
  <si>
    <t>zatplení grafit 160 mm, S-200</t>
  </si>
  <si>
    <t>371,816</t>
  </si>
  <si>
    <t>B005</t>
  </si>
  <si>
    <t xml:space="preserve">zateplení minerální vata 160 mm   </t>
  </si>
  <si>
    <t>94,676</t>
  </si>
  <si>
    <t>B006</t>
  </si>
  <si>
    <t xml:space="preserve">Apu lišty      </t>
  </si>
  <si>
    <t>168,92</t>
  </si>
  <si>
    <t>B007</t>
  </si>
  <si>
    <t xml:space="preserve">parapety - délky     </t>
  </si>
  <si>
    <t>75,05</t>
  </si>
  <si>
    <t>02 - objekt B - stavební úpravy</t>
  </si>
  <si>
    <t>B008</t>
  </si>
  <si>
    <t xml:space="preserve">otvory na fasádě      </t>
  </si>
  <si>
    <t>260,826</t>
  </si>
  <si>
    <t>B009</t>
  </si>
  <si>
    <t xml:space="preserve">plocha lešení      </t>
  </si>
  <si>
    <t>793,829</t>
  </si>
  <si>
    <t>B010</t>
  </si>
  <si>
    <t xml:space="preserve">zateplení minerální vata 30 mm - ostění plocha    </t>
  </si>
  <si>
    <t>43,915</t>
  </si>
  <si>
    <t>B011</t>
  </si>
  <si>
    <t xml:space="preserve">délka atiky - vnitřní, 4 strany      </t>
  </si>
  <si>
    <t>143,58</t>
  </si>
  <si>
    <t>B012</t>
  </si>
  <si>
    <t xml:space="preserve">plocha střechy      </t>
  </si>
  <si>
    <t>931</t>
  </si>
  <si>
    <t>B013</t>
  </si>
  <si>
    <t xml:space="preserve">délka atiky vnější, 3,5 strany   </t>
  </si>
  <si>
    <t>126,465</t>
  </si>
  <si>
    <t>B014</t>
  </si>
  <si>
    <t>podhledy vrat - délky</t>
  </si>
  <si>
    <t>21,27</t>
  </si>
  <si>
    <t>B015</t>
  </si>
  <si>
    <t>požární úsek střechy - plocha</t>
  </si>
  <si>
    <t>B016</t>
  </si>
  <si>
    <t>požární úsek střechy - atika</t>
  </si>
  <si>
    <t>B017</t>
  </si>
  <si>
    <t>vnitřní ostění světlíků</t>
  </si>
  <si>
    <t>108,24</t>
  </si>
  <si>
    <t>112151012</t>
  </si>
  <si>
    <t>Volné kácení stromů s rozřezáním a odvětvením D kmene přes 200 do 300 mm</t>
  </si>
  <si>
    <t>-714909883</t>
  </si>
  <si>
    <t>-2068477204</t>
  </si>
  <si>
    <t>"okapový chodník"B001*0,5+B014*0,5</t>
  </si>
  <si>
    <t>-658993134</t>
  </si>
  <si>
    <t>1987795290</t>
  </si>
  <si>
    <t>B014*0,5</t>
  </si>
  <si>
    <t>-553443086</t>
  </si>
  <si>
    <t>B014*1</t>
  </si>
  <si>
    <t>-1001968164</t>
  </si>
  <si>
    <t>48,66*2*3</t>
  </si>
  <si>
    <t>-2073124740</t>
  </si>
  <si>
    <t>267,934903651799*0,02 'Přepočtené koeficientem množství</t>
  </si>
  <si>
    <t>1635984152</t>
  </si>
  <si>
    <t>-920180024</t>
  </si>
  <si>
    <t>291,96*0,058 'Přepočtené koeficientem množství</t>
  </si>
  <si>
    <t>184201111</t>
  </si>
  <si>
    <t>Výsadba stromu bez balu do jamky v kmene do 1,8 m v rovině a svahu do 1:5</t>
  </si>
  <si>
    <t>920848765</t>
  </si>
  <si>
    <t>02640445</t>
  </si>
  <si>
    <t>habr obecný /Carpinus betulus/ 200-250cm</t>
  </si>
  <si>
    <t>-307386002</t>
  </si>
  <si>
    <t>"konkrétní druh výsadby bude upřeněn ivestorem"2</t>
  </si>
  <si>
    <t>R184501121.201</t>
  </si>
  <si>
    <t>Zajištění ochrany stávajících dřevin před poškozením průběhem výstavby</t>
  </si>
  <si>
    <t>-1678918138</t>
  </si>
  <si>
    <t>311272111</t>
  </si>
  <si>
    <t>Zdivo z pórobetonových tvárnic hladkých do P2 do 450 kg/m3 na tenkovrstvou maltu tl 250 mm</t>
  </si>
  <si>
    <t>-18727836</t>
  </si>
  <si>
    <t>"jihozápad"(0,4+0,15+0,4)*2,9</t>
  </si>
  <si>
    <t>311272211</t>
  </si>
  <si>
    <t>Zdivo z pórobetonových tvárnic hladkých do P2 do 450 kg/m3 na tenkovrstvou maltu tl 300 mm</t>
  </si>
  <si>
    <t>562833685</t>
  </si>
  <si>
    <t>"severovýchod"0,75*0,78+0,88*0,75+0,32*2,9+(1,33+1,22+1,31+1,23+0,4)*2,9</t>
  </si>
  <si>
    <t>"jihozápad"(0,4+1,86+1,36+0,42)*2,9</t>
  </si>
  <si>
    <t>1617502017</t>
  </si>
  <si>
    <t>2*4,8*0,045</t>
  </si>
  <si>
    <t>-42408133</t>
  </si>
  <si>
    <t>648511661</t>
  </si>
  <si>
    <t>"okapový chodník"B001*0,5</t>
  </si>
  <si>
    <t>224170068</t>
  </si>
  <si>
    <t>1443999275</t>
  </si>
  <si>
    <t>-1332290986</t>
  </si>
  <si>
    <t>864426071</t>
  </si>
  <si>
    <t>"vnitřní ostění po výměně oken"(B006+B007)*0,22</t>
  </si>
  <si>
    <t>"zazdění otvoru"2,75+29,81</t>
  </si>
  <si>
    <t>Součet2</t>
  </si>
  <si>
    <t>98772106</t>
  </si>
  <si>
    <t>"zazdění otvoru"(2,75+29,81)*1,2</t>
  </si>
  <si>
    <t>1627557458</t>
  </si>
  <si>
    <t>"oprava omítek stěn dotčených výměnou výplní otvorů"(1,05+1,49)*(B001-4,785)</t>
  </si>
  <si>
    <t>1135688324</t>
  </si>
  <si>
    <t>"vnitřní plochy"B011*2</t>
  </si>
  <si>
    <t>493887179</t>
  </si>
  <si>
    <t>-556887357</t>
  </si>
  <si>
    <t>-2092852437</t>
  </si>
  <si>
    <t>B004+B005+B006*0,18</t>
  </si>
  <si>
    <t>950051804</t>
  </si>
  <si>
    <t>-106724700</t>
  </si>
  <si>
    <t>B003+B004</t>
  </si>
  <si>
    <t>28376357</t>
  </si>
  <si>
    <t>deska perimetrická pro zateplení spodních staveb 200kPa λ=0,034 tl 140mm</t>
  </si>
  <si>
    <t>-389075011</t>
  </si>
  <si>
    <t>71,007*1,05 'Přepočtené koeficientem množství</t>
  </si>
  <si>
    <t>28376079</t>
  </si>
  <si>
    <t>deska EPS grafitová fasádní λ=0,030-0,031 tl 160mm</t>
  </si>
  <si>
    <t>1911489288</t>
  </si>
  <si>
    <t>371,816*1,05 'Přepočtené koeficientem množství</t>
  </si>
  <si>
    <t>-173306840</t>
  </si>
  <si>
    <t>63151538</t>
  </si>
  <si>
    <t>deska tepelně izolační minerální kontaktních fasád podélné vlákno λ=0,036 tl 160mm</t>
  </si>
  <si>
    <t>1600539628</t>
  </si>
  <si>
    <t>94,676*1,05 'Přepočtené koeficientem množství</t>
  </si>
  <si>
    <t>1242319965</t>
  </si>
  <si>
    <t>B006+B007</t>
  </si>
  <si>
    <t>1955687000</t>
  </si>
  <si>
    <t>(B006+B007)*0,18</t>
  </si>
  <si>
    <t>43,915*1,1 'Přepočtené koeficientem množství</t>
  </si>
  <si>
    <t>873573042</t>
  </si>
  <si>
    <t>222589323</t>
  </si>
  <si>
    <t>-441309218</t>
  </si>
  <si>
    <t>B013-B014</t>
  </si>
  <si>
    <t>59051653</t>
  </si>
  <si>
    <t>profil zakládací Al tl 0,7mm pro ETICS pro izolant tl 160mm</t>
  </si>
  <si>
    <t>1379889457</t>
  </si>
  <si>
    <t>105,195*1,1 'Přepočtené koeficientem množství</t>
  </si>
  <si>
    <t>-143567234</t>
  </si>
  <si>
    <t>B006-B007+B013+3*6,5</t>
  </si>
  <si>
    <t>6,5*2</t>
  </si>
  <si>
    <t>B007+B014</t>
  </si>
  <si>
    <t>14*0,18*2</t>
  </si>
  <si>
    <t>170905068</t>
  </si>
  <si>
    <t>239,835*1,05 'Přepočtené koeficientem množství</t>
  </si>
  <si>
    <t>1835997674</t>
  </si>
  <si>
    <t>13*1,05 'Přepočtené koeficientem množství</t>
  </si>
  <si>
    <t>1770642389</t>
  </si>
  <si>
    <t>168,92*1,05 'Přepočtené koeficientem množství</t>
  </si>
  <si>
    <t>1613910061</t>
  </si>
  <si>
    <t>96,32*1,05 'Přepočtené koeficientem množství</t>
  </si>
  <si>
    <t>-1174304485</t>
  </si>
  <si>
    <t>75,05*1,05 'Přepočtené koeficientem množství</t>
  </si>
  <si>
    <t>-763885059</t>
  </si>
  <si>
    <t>5,04*1,05 'Přepočtené koeficientem množství</t>
  </si>
  <si>
    <t>2066465678</t>
  </si>
  <si>
    <t>B004+B005</t>
  </si>
  <si>
    <t>1271377897</t>
  </si>
  <si>
    <t>-1636905259</t>
  </si>
  <si>
    <t>B004+B005+B010</t>
  </si>
  <si>
    <t>916159577</t>
  </si>
  <si>
    <t>"koruna atiky"B013</t>
  </si>
  <si>
    <t>-112233002</t>
  </si>
  <si>
    <t>"vnější plochy"B013*1,5</t>
  </si>
  <si>
    <t>929789461</t>
  </si>
  <si>
    <t>-2036391952</t>
  </si>
  <si>
    <t>B003+B004+B005</t>
  </si>
  <si>
    <t>632452441</t>
  </si>
  <si>
    <t>Doplnění cementového potěru hlazeného pl přes 1 do 4 m2 tl přes 30 do 40 mm</t>
  </si>
  <si>
    <t>-1948731141</t>
  </si>
  <si>
    <t>"oprava podlah po výměně vrat"B014*0,3</t>
  </si>
  <si>
    <t>1699556645</t>
  </si>
  <si>
    <t>B001*0,5</t>
  </si>
  <si>
    <t>241537629</t>
  </si>
  <si>
    <t>-1793058656</t>
  </si>
  <si>
    <t>R624635351.21</t>
  </si>
  <si>
    <t>126033058</t>
  </si>
  <si>
    <t>"styk oplechování atiky s fasádou, viz. detail D.1.28f"4,78+49+24,94+48,33</t>
  </si>
  <si>
    <t>R624635351.22</t>
  </si>
  <si>
    <t>1243267321</t>
  </si>
  <si>
    <t>-1589242998</t>
  </si>
  <si>
    <t>1790387745</t>
  </si>
  <si>
    <t>B014+2</t>
  </si>
  <si>
    <t>1000449345</t>
  </si>
  <si>
    <t>1521006238</t>
  </si>
  <si>
    <t>348235839</t>
  </si>
  <si>
    <t>B009*60</t>
  </si>
  <si>
    <t>-1887053157</t>
  </si>
  <si>
    <t>1678776612</t>
  </si>
  <si>
    <t>-1491736281</t>
  </si>
  <si>
    <t>1388984356</t>
  </si>
  <si>
    <t>946111115</t>
  </si>
  <si>
    <t>Montáž pojízdných věží trubkových/dílcových š přes 0,6 do 0,9 m dl do 3,2 m v přes 4,5 do 5,5 m</t>
  </si>
  <si>
    <t>1251049006</t>
  </si>
  <si>
    <t>946111215</t>
  </si>
  <si>
    <t>Příplatek k pojízdným věžím š přes 0,6 do 0,9 m dl do 3,2 m v do 5,5 m za první a ZKD den použití</t>
  </si>
  <si>
    <t>-435676614</t>
  </si>
  <si>
    <t>2*20</t>
  </si>
  <si>
    <t>946111815</t>
  </si>
  <si>
    <t>Demontáž pojízdných věží trubkových/dílcových š přes 0,6 do 0,9 m dl do 3,2 m v přes 4,5 do 5,5 m</t>
  </si>
  <si>
    <t>15367559</t>
  </si>
  <si>
    <t>-481645803</t>
  </si>
  <si>
    <t>-839011139</t>
  </si>
  <si>
    <t>4*20</t>
  </si>
  <si>
    <t>-1010397166</t>
  </si>
  <si>
    <t>171695769</t>
  </si>
  <si>
    <t>-482384547</t>
  </si>
  <si>
    <t>"stropní panel po dem. střešního souvrství"B012</t>
  </si>
  <si>
    <t>962032431</t>
  </si>
  <si>
    <t>Bourání zdiva cihelných z dutých nebo plných cihel pálených i nepálených na MV nebo MVC do 1 m3</t>
  </si>
  <si>
    <t>95407389</t>
  </si>
  <si>
    <t>"severovýchod - pilíř"3,04*0,4*0,3</t>
  </si>
  <si>
    <t>965041341</t>
  </si>
  <si>
    <t>Bourání mazanin škvárobetonových tl do 100 mm pl přes 4 m2</t>
  </si>
  <si>
    <t>1631329117</t>
  </si>
  <si>
    <t>"střecha - perlitbeton"B012*0,12</t>
  </si>
  <si>
    <t>965044121</t>
  </si>
  <si>
    <t>Bourání podkladů pod dlažby nebo betonových mazanin s rabicovým pletivem ve střešních konstrukcích</t>
  </si>
  <si>
    <t>-339860810</t>
  </si>
  <si>
    <t>968082015</t>
  </si>
  <si>
    <t>Vybourání plastových rámů oken včetně křídel plochy do 1 m2</t>
  </si>
  <si>
    <t>214778012</t>
  </si>
  <si>
    <t>"severozápad"0,7</t>
  </si>
  <si>
    <t>-1313270264</t>
  </si>
  <si>
    <t>"severovýchod"4,4+20,95+40,8+37,65</t>
  </si>
  <si>
    <t>"jjihozápad"74,67+55,8</t>
  </si>
  <si>
    <t>968082022</t>
  </si>
  <si>
    <t>Vybourání plastových zárubní dveří plochy do 4 m2</t>
  </si>
  <si>
    <t>1002992414</t>
  </si>
  <si>
    <t>"severovýchod"2,6</t>
  </si>
  <si>
    <t>349585500</t>
  </si>
  <si>
    <t>"atika přepad"4</t>
  </si>
  <si>
    <t>R953841154.201</t>
  </si>
  <si>
    <t>Nástavec na komínový průduch nerezový v do 2,5 m D 400 mm</t>
  </si>
  <si>
    <t>-495882241</t>
  </si>
  <si>
    <t>"specifikace dle PD, ozn. B/Y05"1</t>
  </si>
  <si>
    <t>R953993326.201</t>
  </si>
  <si>
    <t>383852196</t>
  </si>
  <si>
    <t>1736455169</t>
  </si>
  <si>
    <t>11,55+0,61+0,05+2,29+3,19+0,07+1,26+23,41+1,96</t>
  </si>
  <si>
    <t>997013151</t>
  </si>
  <si>
    <t>Vnitrostaveništní doprava suti a vybouraných hmot pro budovy v do 6 m s omezením mechanizace</t>
  </si>
  <si>
    <t>244463906</t>
  </si>
  <si>
    <t>720199837</t>
  </si>
  <si>
    <t>-761317098</t>
  </si>
  <si>
    <t>6*15</t>
  </si>
  <si>
    <t>-173890772</t>
  </si>
  <si>
    <t>1439261976</t>
  </si>
  <si>
    <t>408,627*15 'Přepočtené koeficientem množství</t>
  </si>
  <si>
    <t>-1077655192</t>
  </si>
  <si>
    <t>(21,55)*0,02</t>
  </si>
  <si>
    <t>-196365444</t>
  </si>
  <si>
    <t>(0,657+178,75+83,79+0,032+2,77)*0,02</t>
  </si>
  <si>
    <t>1930282843</t>
  </si>
  <si>
    <t>23,275+0,138</t>
  </si>
  <si>
    <t>411652681</t>
  </si>
  <si>
    <t>(2,34)*0,02</t>
  </si>
  <si>
    <t>1759806584</t>
  </si>
  <si>
    <t>(19,22+9,36)*0,02</t>
  </si>
  <si>
    <t>-1143692158</t>
  </si>
  <si>
    <t>(0,0511+11,95+0,161)*0,95</t>
  </si>
  <si>
    <t>-2036177392</t>
  </si>
  <si>
    <t>(0,38)*0,95</t>
  </si>
  <si>
    <t>106619412</t>
  </si>
  <si>
    <t>1,26</t>
  </si>
  <si>
    <t>587113078</t>
  </si>
  <si>
    <t>3,84+16,22+3,69</t>
  </si>
  <si>
    <t>-86109215</t>
  </si>
  <si>
    <t>(3,26)*0,98</t>
  </si>
  <si>
    <t>997013821</t>
  </si>
  <si>
    <t>Poplatek za uložení na skládce (skládkovné) stavebního odpadu s obsahem azbestu kód odpadu 17 06 05</t>
  </si>
  <si>
    <t>-1235070451</t>
  </si>
  <si>
    <t>2019180277</t>
  </si>
  <si>
    <t>8,59+15,36</t>
  </si>
  <si>
    <t>-446350162</t>
  </si>
  <si>
    <t>(21,55)*0,98</t>
  </si>
  <si>
    <t>-947406871</t>
  </si>
  <si>
    <t>(0,657+178,75+83,79+0,032+2,77)*0,98</t>
  </si>
  <si>
    <t>349967041</t>
  </si>
  <si>
    <t>(19,22+9,36)*0,98</t>
  </si>
  <si>
    <t>-1583025962</t>
  </si>
  <si>
    <t>(2,34)*0,98</t>
  </si>
  <si>
    <t>-722828738</t>
  </si>
  <si>
    <t>0,264+0,127+0,022+0,322+0,293+0,122+0,81</t>
  </si>
  <si>
    <t>-518310292</t>
  </si>
  <si>
    <t>(0,0511+11,95+0,161)*0,05</t>
  </si>
  <si>
    <t>1619285930</t>
  </si>
  <si>
    <t>(0,38)*0,05</t>
  </si>
  <si>
    <t>618927638</t>
  </si>
  <si>
    <t>(3,26)*0,02</t>
  </si>
  <si>
    <t>998011001</t>
  </si>
  <si>
    <t>Přesun hmot pro budovy zděné v do 6 m</t>
  </si>
  <si>
    <t>-1827115980</t>
  </si>
  <si>
    <t>-2062164386</t>
  </si>
  <si>
    <t>-230744847</t>
  </si>
  <si>
    <t>71,007*0,34 'Přepočtené koeficientem množství</t>
  </si>
  <si>
    <t>1420729674</t>
  </si>
  <si>
    <t>"Odstranění separační folie"B012+B011*0,45+B011*0,2+193</t>
  </si>
  <si>
    <t>"lepenka"B012</t>
  </si>
  <si>
    <t>1610867694</t>
  </si>
  <si>
    <t>-1393817543</t>
  </si>
  <si>
    <t>71,007*1,221 'Přepočtené koeficientem množství</t>
  </si>
  <si>
    <t>998711101</t>
  </si>
  <si>
    <t>Přesun hmot tonážní pro izolace proti vodě, vlhkosti a plynům v objektech v do 6 m</t>
  </si>
  <si>
    <t>854776503</t>
  </si>
  <si>
    <t>1882907390</t>
  </si>
  <si>
    <t>B011*(0,8+0,3)+B012</t>
  </si>
  <si>
    <t>"obvod světlíků"16,4*12*0,45</t>
  </si>
  <si>
    <t>-1996517379</t>
  </si>
  <si>
    <t>1177,498*0,32 'Přepočtené koeficientem množství</t>
  </si>
  <si>
    <t>-742120834</t>
  </si>
  <si>
    <t>1082135389</t>
  </si>
  <si>
    <t>1177,498*1,1655 'Přepočtené koeficientem množství</t>
  </si>
  <si>
    <t>-1576620811</t>
  </si>
  <si>
    <t>1741405750</t>
  </si>
  <si>
    <t>R712300845.201</t>
  </si>
  <si>
    <t>Demontáž ventilační hlavice na ploché střeše sklonu do 10° - AZBEST</t>
  </si>
  <si>
    <t>-336832224</t>
  </si>
  <si>
    <t>"demontáž a manipulace dle zásad práce s azbestem, viz. technická zpráva"2</t>
  </si>
  <si>
    <t>712331111</t>
  </si>
  <si>
    <t>Provedení povlakové krytiny střech do 10° podkladní vrstvy pásy na sucho samolepící</t>
  </si>
  <si>
    <t>-1958400196</t>
  </si>
  <si>
    <t>B011*(0,57+0,335+1,22)+B012-B015</t>
  </si>
  <si>
    <t>"obvod světlíků"16,4*12*0,35</t>
  </si>
  <si>
    <t>62866281</t>
  </si>
  <si>
    <t>pás asfaltový samolepicí modifikovaný SBS tl 3,0mm s vložkou ze skleněné tkaniny se spalitelnou fólií nebo jemnozrnným minerálním posypem nebo textilií na horním povrchu</t>
  </si>
  <si>
    <t>-2140323807</t>
  </si>
  <si>
    <t>1750548693</t>
  </si>
  <si>
    <t>-115715615</t>
  </si>
  <si>
    <t>B011*(0,57+0,5)+B012-B015</t>
  </si>
  <si>
    <t>"obvod světlíků"16,4*12*0,350</t>
  </si>
  <si>
    <t>"betové základy nadstřešních ventilátorů"4*0,5*0,25*5</t>
  </si>
  <si>
    <t>62855017</t>
  </si>
  <si>
    <t>pás asfaltový natavitelný modifikovaný SBS tl 4,5mm s retardéry hoření, BROOF(t3) s vložkou ze polyesterové vyztužené rohože a hrubozrnným břidličným posypem na horním povrchu</t>
  </si>
  <si>
    <t>2058694655</t>
  </si>
  <si>
    <t>1048,011*1,1655 'Přepočtené koeficientem množství</t>
  </si>
  <si>
    <t>712341715</t>
  </si>
  <si>
    <t>Provedení povlakové krytiny střech do 10° pásy NAIP přitavením zaizolování prostupů kruhového průřezu D do 300 mm</t>
  </si>
  <si>
    <t>-1585214274</t>
  </si>
  <si>
    <t>34+6</t>
  </si>
  <si>
    <t>62851030</t>
  </si>
  <si>
    <t>prostup parozábranou s integrovanou manžetou z modifikovaného asfaltového pásu DN 50</t>
  </si>
  <si>
    <t>-272637710</t>
  </si>
  <si>
    <t>"záchytný systém"34</t>
  </si>
  <si>
    <t>62851036</t>
  </si>
  <si>
    <t>prostup pro kabely s integrovanou manžetou z modifikovaného asfaltového pásu DN 100</t>
  </si>
  <si>
    <t>-1520344743</t>
  </si>
  <si>
    <t>"specifikace dle PD, ozn. B/Y13"6</t>
  </si>
  <si>
    <t>712341720</t>
  </si>
  <si>
    <t>Provedení povlakové krytiny střech do 10° pásy NAIP přitavením zaizolování prostupů hranatého průřezu pl přes 0,25 do 0,75 m2</t>
  </si>
  <si>
    <t>-1350926168</t>
  </si>
  <si>
    <t>"betové základy nadstřešních ventilátorů"5</t>
  </si>
  <si>
    <t>-1935272629</t>
  </si>
  <si>
    <t>1898835226</t>
  </si>
  <si>
    <t>1782778764</t>
  </si>
  <si>
    <t>247769059</t>
  </si>
  <si>
    <t>108*1,1655 'Přepočtené koeficientem množství</t>
  </si>
  <si>
    <t>712363803</t>
  </si>
  <si>
    <t>Odstranění povlakové krytiny mechanicky kotvené do betonu, budova v do 18 m</t>
  </si>
  <si>
    <t>1500490049</t>
  </si>
  <si>
    <t>B012+B011*0,45+B011*0,2</t>
  </si>
  <si>
    <t>914968727</t>
  </si>
  <si>
    <t>B015+B016*0,8</t>
  </si>
  <si>
    <t>"ochranná vrstva pod kačírek"19,7*9,8</t>
  </si>
  <si>
    <t>69311202</t>
  </si>
  <si>
    <t>geotextilie netkaná separační, ochranná, filtrační, drenážní PES(70%)+PP(30%) 500g/m2</t>
  </si>
  <si>
    <t>-760671348</t>
  </si>
  <si>
    <t>193,06*1,155 'Přepočtené koeficientem množství</t>
  </si>
  <si>
    <t>712771601</t>
  </si>
  <si>
    <t>Provedení ochranných pásů z praného říčního kameniva šířky do 500 mm</t>
  </si>
  <si>
    <t>-1375194698</t>
  </si>
  <si>
    <t>19,7*9,8*0,05</t>
  </si>
  <si>
    <t>58337403</t>
  </si>
  <si>
    <t>kamenivo dekorační (kačírek) frakce 16/32</t>
  </si>
  <si>
    <t>184849330</t>
  </si>
  <si>
    <t>9,653*1,7 'Přepočtené koeficientem množství</t>
  </si>
  <si>
    <t>712771611</t>
  </si>
  <si>
    <t>Osazení ochranné kačírkové lišty přitížením konstrukcí</t>
  </si>
  <si>
    <t>417819823</t>
  </si>
  <si>
    <t>19,7*2+9,8</t>
  </si>
  <si>
    <t>69334030</t>
  </si>
  <si>
    <t>lišta kačírková výška 60-90mm Al</t>
  </si>
  <si>
    <t>-1027523747</t>
  </si>
  <si>
    <t>49,2*1,02 'Přepočtené koeficientem množství</t>
  </si>
  <si>
    <t>712990812</t>
  </si>
  <si>
    <t>Odstranění povlakové krytiny střech do 10° násypu nebo nánosu tl do 50 mm</t>
  </si>
  <si>
    <t>-710077066</t>
  </si>
  <si>
    <t>19,7*9,8</t>
  </si>
  <si>
    <t>-954565166</t>
  </si>
  <si>
    <t>436183903</t>
  </si>
  <si>
    <t>"specifikace dle PD, ozn. B/Y12"4</t>
  </si>
  <si>
    <t>998712101</t>
  </si>
  <si>
    <t>Přesun hmot tonážní tonážní pro krytiny povlakové v objektech v do 6 m</t>
  </si>
  <si>
    <t>582576293</t>
  </si>
  <si>
    <t>170474063</t>
  </si>
  <si>
    <t>B011*0,55</t>
  </si>
  <si>
    <t>"obvod světlíků"16,4*12*0,56</t>
  </si>
  <si>
    <t>1850864788</t>
  </si>
  <si>
    <t>(B011-B016)*0,55</t>
  </si>
  <si>
    <t>"obvod světlíků"16,4*11*0,56</t>
  </si>
  <si>
    <t>161,843*1,05 'Přepočtené koeficientem množství</t>
  </si>
  <si>
    <t>63140403</t>
  </si>
  <si>
    <t>deska tepelně izolační minerální plochých střech dvouvrstvá λ=0,038-0,039 tl 100mm</t>
  </si>
  <si>
    <t>-126052025</t>
  </si>
  <si>
    <t>B016*0,55</t>
  </si>
  <si>
    <t>"obvod světlíků"16,4*1*0,56</t>
  </si>
  <si>
    <t>713140841</t>
  </si>
  <si>
    <t>Odstranění tepelné izolace střech nadstřešní připevněné z polystyrenu suchého tl do 100 mm</t>
  </si>
  <si>
    <t>1040358386</t>
  </si>
  <si>
    <t>B012*2</t>
  </si>
  <si>
    <t>-1969512029</t>
  </si>
  <si>
    <t>1052930667</t>
  </si>
  <si>
    <t>931*1,05 'Přepočtené koeficientem množství</t>
  </si>
  <si>
    <t>-1857824844</t>
  </si>
  <si>
    <t>B012-B015</t>
  </si>
  <si>
    <t>823*1,05 'Přepočtené koeficientem množství</t>
  </si>
  <si>
    <t>63140412</t>
  </si>
  <si>
    <t>deska tepelně izolační minerální plochých střech dvouvrstvá λ=0,038-0,039 tl 50mm</t>
  </si>
  <si>
    <t>1363103344</t>
  </si>
  <si>
    <t>108*1,05 'Přepočtené koeficientem množství</t>
  </si>
  <si>
    <t>-117034597</t>
  </si>
  <si>
    <t>-1558930176</t>
  </si>
  <si>
    <t>143,58*1,02 'Přepočtené koeficientem množství</t>
  </si>
  <si>
    <t>511565685</t>
  </si>
  <si>
    <t>"PIR"B012</t>
  </si>
  <si>
    <t>-1345993878</t>
  </si>
  <si>
    <t>"plocha střechy"(B012-B015)</t>
  </si>
  <si>
    <t>"plocha střechy"B015</t>
  </si>
  <si>
    <t>-1418910071</t>
  </si>
  <si>
    <t>"zhlaví atiky"(B011-B016)*0,014</t>
  </si>
  <si>
    <t>"plocha střechy"(B012-B015)*0,13</t>
  </si>
  <si>
    <t>108,538*1,05 'Přepočtené koeficientem množství</t>
  </si>
  <si>
    <t>28376104</t>
  </si>
  <si>
    <t>klín izolační z čedičové minerální vaty 70kPa spádový</t>
  </si>
  <si>
    <t>271081833</t>
  </si>
  <si>
    <t>"zhlaví atiky"B016*0,014</t>
  </si>
  <si>
    <t>"plocha střechy"B015*0,13</t>
  </si>
  <si>
    <t>433213306</t>
  </si>
  <si>
    <t>350320322</t>
  </si>
  <si>
    <t>713190815</t>
  </si>
  <si>
    <t>Odstranění tepelné izolace perlitového lože tl do 50 mm</t>
  </si>
  <si>
    <t>-2111266100</t>
  </si>
  <si>
    <t>"bituverm"B012</t>
  </si>
  <si>
    <t>-265349602</t>
  </si>
  <si>
    <t>1662161274</t>
  </si>
  <si>
    <t>5+1</t>
  </si>
  <si>
    <t>721210824</t>
  </si>
  <si>
    <t>Demontáž vpustí střešních DN 150</t>
  </si>
  <si>
    <t>764714562</t>
  </si>
  <si>
    <t>721239114</t>
  </si>
  <si>
    <t>Montáž střešního vtoku svislý odtok do DN 160 ostatní typ</t>
  </si>
  <si>
    <t>-1927205246</t>
  </si>
  <si>
    <t>56231106</t>
  </si>
  <si>
    <t>vtok střešní svislý s manžetou pro asfaltovou hydroizolaci plochých střech s vyhříváním DN 75, DN 110, DN 125, DN 160</t>
  </si>
  <si>
    <t>183990806</t>
  </si>
  <si>
    <t>"specifikace dle PD, ozn. B/Y10"5</t>
  </si>
  <si>
    <t>"specifikace dle PD, ozn. B/Y11"1</t>
  </si>
  <si>
    <t>R721111112.201</t>
  </si>
  <si>
    <t>-1166925398</t>
  </si>
  <si>
    <t>1734091344</t>
  </si>
  <si>
    <t>-345727103</t>
  </si>
  <si>
    <t>1467401005</t>
  </si>
  <si>
    <t>-848351127</t>
  </si>
  <si>
    <t>-573775396</t>
  </si>
  <si>
    <t>42972913</t>
  </si>
  <si>
    <t>žaluzie protidešťová s pevnými lamelami, pozink, pro potrubí 160x160mm</t>
  </si>
  <si>
    <t>280251153</t>
  </si>
  <si>
    <t>"specifikace dle PD, ozn. B/Y01"1</t>
  </si>
  <si>
    <t>541517725</t>
  </si>
  <si>
    <t>"specifikace dle PD, ozn. B/Y02"2</t>
  </si>
  <si>
    <t>R42972919.201</t>
  </si>
  <si>
    <t>žaluzie protidešťová s pevnými lamelami, pozink, pro potrubí 500x300mm</t>
  </si>
  <si>
    <t>959140046</t>
  </si>
  <si>
    <t>"specifikace dle PD, ozn. B/Y04"5</t>
  </si>
  <si>
    <t>751398052</t>
  </si>
  <si>
    <t>Montáž protidešťové žaluzie nebo žaluziové klapky na čtyřhranné potrubí přes 0,150 do 0,300 m2</t>
  </si>
  <si>
    <t>-681794669</t>
  </si>
  <si>
    <t>42972921</t>
  </si>
  <si>
    <t>žaluzie protidešťová s pevnými lamelami, pozink, pro potrubí 500x500mm</t>
  </si>
  <si>
    <t>-317929712</t>
  </si>
  <si>
    <t>"specifikace dle PD, ozn. B/Y03"2</t>
  </si>
  <si>
    <t>1182560516</t>
  </si>
  <si>
    <t>12+20+20</t>
  </si>
  <si>
    <t>751514763</t>
  </si>
  <si>
    <t>Montáž protidešťové stříšky nebo výfukové hlavice do plechového potrubí kruhové s přírubou D přes 200 do 300 mm</t>
  </si>
  <si>
    <t>1050722530</t>
  </si>
  <si>
    <t>R42981933.201</t>
  </si>
  <si>
    <t>hlavice samotahováí ventilační, připojení D 300mm, vč. nástavce</t>
  </si>
  <si>
    <t>817577570</t>
  </si>
  <si>
    <t>"specifikace dle PD, ozn. B/Y14"1</t>
  </si>
  <si>
    <t>172284055</t>
  </si>
  <si>
    <t>-150995574</t>
  </si>
  <si>
    <t>B013*0,6</t>
  </si>
  <si>
    <t>964280379</t>
  </si>
  <si>
    <t>1099904051</t>
  </si>
  <si>
    <t>48,02*2,47</t>
  </si>
  <si>
    <t>1214005861</t>
  </si>
  <si>
    <t>118,609*1,05 'Přepočtené koeficientem množství</t>
  </si>
  <si>
    <t>1453033367</t>
  </si>
  <si>
    <t>1939350558</t>
  </si>
  <si>
    <t>764002841</t>
  </si>
  <si>
    <t>Demontáž oplechování horních ploch zdí a nadezdívek do suti</t>
  </si>
  <si>
    <t>815974062</t>
  </si>
  <si>
    <t>B011-7</t>
  </si>
  <si>
    <t>168066061</t>
  </si>
  <si>
    <t>3,04+14+13+1,2+25,66+19,16</t>
  </si>
  <si>
    <t>290803954</t>
  </si>
  <si>
    <t>7+5,33</t>
  </si>
  <si>
    <t>764306105</t>
  </si>
  <si>
    <t>Montáž lemování ventilačních nástavců na prejzové nebo vlnité krytině D přes 200 do 300 mm</t>
  </si>
  <si>
    <t>1957909454</t>
  </si>
  <si>
    <t>"specifikace dle PD, ozn. B/K15"12</t>
  </si>
  <si>
    <t>R53351106.201</t>
  </si>
  <si>
    <t>plech svitkový z Pz tl 0,6mm dl 1250mm s povrchovou úpravou</t>
  </si>
  <si>
    <t>-653247526</t>
  </si>
  <si>
    <t>0,86*0,86*12</t>
  </si>
  <si>
    <t>764214608</t>
  </si>
  <si>
    <t>Oplechování horních ploch a atik bez rohů z Pz s povrch úpravou mechanicky kotvené rš 750 mm</t>
  </si>
  <si>
    <t>-568513024</t>
  </si>
  <si>
    <t>"specifikace dle PD, ozn. B/K11"127,1</t>
  </si>
  <si>
    <t>-1407569863</t>
  </si>
  <si>
    <t>"specifikace dle PD, ozn. B/K01"4,27</t>
  </si>
  <si>
    <t>"specifikace dle PD, ozn. B/K02"5,8</t>
  </si>
  <si>
    <t>"specifikace dle PD, ozn. B/K03"11,6</t>
  </si>
  <si>
    <t>"specifikace dle PD, ozn. B/K04"11,4</t>
  </si>
  <si>
    <t>"specifikace dle PD, ozn. B/K05"23,4</t>
  </si>
  <si>
    <t>"specifikace dle PD, ozn. B/K06"14,4</t>
  </si>
  <si>
    <t>764311603</t>
  </si>
  <si>
    <t>Lemování rovných zdí střech s krytinou prejzovou nebo vlnitou z Pz s povrchovou úpravou rš 250 mm</t>
  </si>
  <si>
    <t>-835637162</t>
  </si>
  <si>
    <t>"specifikace dle PD, ozn. B/K16"25,8</t>
  </si>
  <si>
    <t>"specifikace dle PD, ozn. B/K17"11</t>
  </si>
  <si>
    <t>764312662</t>
  </si>
  <si>
    <t>Příplatek za kotvení lemování zdí z Pz s povrchovou úpravou do zatepleného podkladu</t>
  </si>
  <si>
    <t>244716838</t>
  </si>
  <si>
    <t>764511601</t>
  </si>
  <si>
    <t>Žlab podokapní půlkruhový z Pz s povrchovou úpravou rš 250 mm</t>
  </si>
  <si>
    <t>287633524</t>
  </si>
  <si>
    <t>"specifikace dle PD, ozn. B/K21"3,6</t>
  </si>
  <si>
    <t>"stříška mezi objekty B a C"3,9</t>
  </si>
  <si>
    <t>764511641</t>
  </si>
  <si>
    <t>Kotlík oválný (trychtýřový) pro podokapní žlaby z Pz s povrchovou úpravou do 250/90 mm</t>
  </si>
  <si>
    <t>1274296435</t>
  </si>
  <si>
    <t>764518622</t>
  </si>
  <si>
    <t>Svody kruhové včetně objímek, kolen, odskoků z Pz s povrchovou úpravou průměru 100 mm</t>
  </si>
  <si>
    <t>2095137934</t>
  </si>
  <si>
    <t>"specifikace dle PD, ozn. B/K22"3,9</t>
  </si>
  <si>
    <t>"stříška mezi objekty B a C"3,5</t>
  </si>
  <si>
    <t>R764011620.201</t>
  </si>
  <si>
    <t>Dilatační připojovací lišta z Pz s povrchovou úpravou včetně tmelení rš 50 mm</t>
  </si>
  <si>
    <t>-1083964917</t>
  </si>
  <si>
    <t>"specifikace dle PD, ozn. B/K13"20,8</t>
  </si>
  <si>
    <t>"specifikace dle PD, ozn. B/K14"216</t>
  </si>
  <si>
    <t>R764011622.202</t>
  </si>
  <si>
    <t>Rohová lišta z Pz s povrchovou úpravou včetně tmelení rš 120 mm</t>
  </si>
  <si>
    <t>-1650396600</t>
  </si>
  <si>
    <t>"specifikace dle PD, ozn. B/K12"20,8</t>
  </si>
  <si>
    <t>R764011624.203</t>
  </si>
  <si>
    <t>Krycíí lišta z Pz s povrchovou úpravou včetně tmelení rš 200 mm</t>
  </si>
  <si>
    <t>-516613995</t>
  </si>
  <si>
    <t>"specifikace dle PD, ozn. B/K1"11</t>
  </si>
  <si>
    <t>846737108</t>
  </si>
  <si>
    <t>-1553065216</t>
  </si>
  <si>
    <t>-2072842901</t>
  </si>
  <si>
    <t>-1837594888</t>
  </si>
  <si>
    <t>345161034</t>
  </si>
  <si>
    <t>-1485023657</t>
  </si>
  <si>
    <t>-986633044</t>
  </si>
  <si>
    <t>R766641132.201</t>
  </si>
  <si>
    <t>-1748611957</t>
  </si>
  <si>
    <t>R61140055.201</t>
  </si>
  <si>
    <t>okno plastové, sestava 4270/750, dodávka (specifikace dle PD ozn.B/A01)</t>
  </si>
  <si>
    <t>617597640</t>
  </si>
  <si>
    <t>R61140055.202</t>
  </si>
  <si>
    <t>okno plastové, sestava 5600/2890, dodávka (specifikace dle PD ozn.B/A02)</t>
  </si>
  <si>
    <t>-1338554079</t>
  </si>
  <si>
    <t>R61140055.203</t>
  </si>
  <si>
    <t>okno plastové, sestava 11600/2890, dodávka (specifikace dle PD ozn.B/A03)</t>
  </si>
  <si>
    <t>-369268313</t>
  </si>
  <si>
    <t>R61140055.204</t>
  </si>
  <si>
    <t>okno plastové, 11400/2890, dodávka (specifikace dle PD ozn.B/A04)</t>
  </si>
  <si>
    <t>870997975</t>
  </si>
  <si>
    <t>R61140055.205</t>
  </si>
  <si>
    <t>okno plastové 1180/580, dodávka (specifikace dle PD ozn.B/A05)</t>
  </si>
  <si>
    <t>-845856414</t>
  </si>
  <si>
    <t>R61140055.206</t>
  </si>
  <si>
    <t>okno plastové, sestava 17400/2910, dodávka (specifikace dle PD ozn.B/A06)</t>
  </si>
  <si>
    <t>1300381276</t>
  </si>
  <si>
    <t>R61140055.207</t>
  </si>
  <si>
    <t>okno plastové, sestava 23400/2910, dodávka (specifikace dle PD ozn.B/A07)</t>
  </si>
  <si>
    <t>-229505697</t>
  </si>
  <si>
    <t>2120914483</t>
  </si>
  <si>
    <t>767311841</t>
  </si>
  <si>
    <t>Demontáž světlíků pásových obloukových s umělohmotnou výplní</t>
  </si>
  <si>
    <t>-1858502212</t>
  </si>
  <si>
    <t>2,6*5,6*12</t>
  </si>
  <si>
    <t>-130536395</t>
  </si>
  <si>
    <t>767995112</t>
  </si>
  <si>
    <t>Montáž atypických zámečnických konstrukcí hm přes 5 do 10 kg</t>
  </si>
  <si>
    <t>-987575194</t>
  </si>
  <si>
    <t>2*5,7</t>
  </si>
  <si>
    <t>R13010424.201</t>
  </si>
  <si>
    <t>okování ostění vratovédo otvoru, výška 3040 MM (specifikace dle PD, ozn. B/Z07)</t>
  </si>
  <si>
    <t>ks</t>
  </si>
  <si>
    <t>-896854423</t>
  </si>
  <si>
    <t>Poznámka k položce:_x000d_
Hmotnost: 5,47 kg/m</t>
  </si>
  <si>
    <t>767995115</t>
  </si>
  <si>
    <t>Montáž atypických zámečnických konstrukcí hm přes 50 do 100 kg</t>
  </si>
  <si>
    <t>-1189917084</t>
  </si>
  <si>
    <t>6*52,1</t>
  </si>
  <si>
    <t>R13010424.202</t>
  </si>
  <si>
    <t>okování ostění vratovédo otvoru, výška 4390 MM (specifikace dle PD, ozn. B/Z06.2)</t>
  </si>
  <si>
    <t>1735154739</t>
  </si>
  <si>
    <t>R767995117.203</t>
  </si>
  <si>
    <t>Montáž atypických zámečnických konstrukcí hm přes 500 kg</t>
  </si>
  <si>
    <t>-1408749057</t>
  </si>
  <si>
    <t>12*536</t>
  </si>
  <si>
    <t>R13010424.204</t>
  </si>
  <si>
    <t>ocelová podsada střešního světlíku, 3000/6000 MM (specifikace dle PD, ozn. B/Z06)</t>
  </si>
  <si>
    <t>-1578979156</t>
  </si>
  <si>
    <t>R767312454.201</t>
  </si>
  <si>
    <t>D + M obloukových pásových světlíků se zasklením, 6000/3000, (specifikace dle PD. ozn. B/C01)</t>
  </si>
  <si>
    <t>993085397</t>
  </si>
  <si>
    <t>767415112</t>
  </si>
  <si>
    <t>Montáž vnějšího obkladu skládaného pláště tvarovaným plechem budov v do 6 m šroubováním</t>
  </si>
  <si>
    <t>1066754127</t>
  </si>
  <si>
    <t xml:space="preserve">"zpětná montáž oplechování stříšky k objektu C,  včetně potřebných úprav"(0,75+5,33+0,75)*3,9</t>
  </si>
  <si>
    <t>767415812</t>
  </si>
  <si>
    <t>Demontáž vnějšího obkladu skládaného pláště tvarovaným plechem budov v do 6 m šroubováním</t>
  </si>
  <si>
    <t>849136351</t>
  </si>
  <si>
    <t>"demontáž oplechování stříšky k objektu C k dalšímu použití"(0,75+5,33+0,75)*3,9</t>
  </si>
  <si>
    <t>767651113</t>
  </si>
  <si>
    <t>Montáž vrat garážových sekčních zajížděcích pod strop pl přes 9 do 13 m2</t>
  </si>
  <si>
    <t>-1958485889</t>
  </si>
  <si>
    <t>R55345868.201</t>
  </si>
  <si>
    <t>vrata garážová sekční z lamel zateplená, dodávka 4270/3040, (specifikace dle PD ozn. B/B01)</t>
  </si>
  <si>
    <t>-1968098514</t>
  </si>
  <si>
    <t>R55345868.203</t>
  </si>
  <si>
    <t xml:space="preserve">vrata garážová sekční z lamel zateplená, dodávka  3180/390,  (specifikace dle PD ozn. B/B03)</t>
  </si>
  <si>
    <t>9112918</t>
  </si>
  <si>
    <t>767651114</t>
  </si>
  <si>
    <t>Montáž vrat garážových sekčních zajížděcích pod strop pl přes 13 m2</t>
  </si>
  <si>
    <t>968254103</t>
  </si>
  <si>
    <t>R55345868.202</t>
  </si>
  <si>
    <t xml:space="preserve">vrata garážová sekční z lamel zateplená, dodávka  3650/3660,  (specifikace dle PD ozn. B/B02)</t>
  </si>
  <si>
    <t>-497988372</t>
  </si>
  <si>
    <t>767651210</t>
  </si>
  <si>
    <t>Montáž vrat garážových otvíravých do ocelové zárubně pl do 6 m2</t>
  </si>
  <si>
    <t>-2093703540</t>
  </si>
  <si>
    <t>R55341920.201</t>
  </si>
  <si>
    <t xml:space="preserve">vrata ocelová, dodávka  2270/236, (specifikace dle PD ozn. B/B04)</t>
  </si>
  <si>
    <t>56102037</t>
  </si>
  <si>
    <t>R55341920.202</t>
  </si>
  <si>
    <t xml:space="preserve">vrata ocelová, dodávka  2270/236, (specifikace dle PD ozn. B/B05)</t>
  </si>
  <si>
    <t>-1511395780</t>
  </si>
  <si>
    <t>767651812</t>
  </si>
  <si>
    <t>Demontáž vrat garážových sekčních zajížděcích pod strop pl přes 6 do 9 m2</t>
  </si>
  <si>
    <t>-2012108495</t>
  </si>
  <si>
    <t>"severovýchod"1</t>
  </si>
  <si>
    <t>767651824</t>
  </si>
  <si>
    <t>Demontáž vrat garážových otvíravých pl přes 13 m2</t>
  </si>
  <si>
    <t>1891716012</t>
  </si>
  <si>
    <t>"severovýchod"2</t>
  </si>
  <si>
    <t>"jjihozápad"1</t>
  </si>
  <si>
    <t>-2004689112</t>
  </si>
  <si>
    <t>44983046</t>
  </si>
  <si>
    <t>žebřík venkovní s přímým výstupem a ochranným košem bez suchovodu z pozinkované oceli celkem do dl 6m</t>
  </si>
  <si>
    <t>-2080488490</t>
  </si>
  <si>
    <t>"specifikace dle PD, ozn B/Z01" 6,45</t>
  </si>
  <si>
    <t>1225849446</t>
  </si>
  <si>
    <t>1421182591</t>
  </si>
  <si>
    <t>"specifikace dle PD, č.v. D.1.1.29"34</t>
  </si>
  <si>
    <t>-1716019042</t>
  </si>
  <si>
    <t>R767881151.201</t>
  </si>
  <si>
    <t xml:space="preserve">D + M nástavců (středový-rohový-dělící) v záchytném systému poddajného kotvícího vedení </t>
  </si>
  <si>
    <t>soubor</t>
  </si>
  <si>
    <t>-2000473252</t>
  </si>
  <si>
    <t>-1999247606</t>
  </si>
  <si>
    <t>1240758581</t>
  </si>
  <si>
    <t>"specifikace dle PD, č.v. D.1.1.29"2*15,9*2+13,5*2+7*14</t>
  </si>
  <si>
    <t>188,6*1,1 'Přepočtené koeficientem množství</t>
  </si>
  <si>
    <t>1792482713</t>
  </si>
  <si>
    <t>R63437000.201</t>
  </si>
  <si>
    <t>stříška vchodová rovná, kotvená pomocí konzol, ocelový rám, výplň vrstvené bezpečnostní sklo 4870x900 mm</t>
  </si>
  <si>
    <t>1223878021</t>
  </si>
  <si>
    <t>"specifikace dle PD, ozn B/Z02" 1</t>
  </si>
  <si>
    <t>R63437000.202</t>
  </si>
  <si>
    <t xml:space="preserve">stříška vchodová rovná, kotvená pomocí konzol,  ocelový rám, výplň vrstvené bezpečnostní sklo 4450x900 mm</t>
  </si>
  <si>
    <t>961665219</t>
  </si>
  <si>
    <t>"specifikace dle PD, ozn B/Z03" 2</t>
  </si>
  <si>
    <t>R63437000.203</t>
  </si>
  <si>
    <t>stříška vchodová rovná, kotvená pomocí konzol, ocelový rám, výplň vrstvené bezpečnostní sklo 3780x900 mm</t>
  </si>
  <si>
    <t>-1790525951</t>
  </si>
  <si>
    <t>"specifikace dle PD, ozn B/Z04" 1</t>
  </si>
  <si>
    <t>R63437000.204</t>
  </si>
  <si>
    <t>stříška vchodová rovná, kotvená pomocí konzol, ocelový rám rám, výplň vrstvené bezpečnostní sklo 3070x900 mm</t>
  </si>
  <si>
    <t>-1044409143</t>
  </si>
  <si>
    <t>"specifikace dle PD, ozn B/Z05"2</t>
  </si>
  <si>
    <t>94989190</t>
  </si>
  <si>
    <t>859954835</t>
  </si>
  <si>
    <t>-638609670</t>
  </si>
  <si>
    <t>"VZT"45</t>
  </si>
  <si>
    <t>-1721096702</t>
  </si>
  <si>
    <t>233740994</t>
  </si>
  <si>
    <t>1933519431</t>
  </si>
  <si>
    <t>C001</t>
  </si>
  <si>
    <t xml:space="preserve">okapový chodník  </t>
  </si>
  <si>
    <t>40,57</t>
  </si>
  <si>
    <t>C002</t>
  </si>
  <si>
    <t xml:space="preserve">sokl - mozaika    </t>
  </si>
  <si>
    <t>33,132</t>
  </si>
  <si>
    <t>C003</t>
  </si>
  <si>
    <t xml:space="preserve">zateplení perimetr 140 mm, S-202   </t>
  </si>
  <si>
    <t>C004</t>
  </si>
  <si>
    <t xml:space="preserve">zatplení grafit 160 mm, S-200   </t>
  </si>
  <si>
    <t>127,16</t>
  </si>
  <si>
    <t>C005</t>
  </si>
  <si>
    <t xml:space="preserve">zateplení minerální vata 160 mm     </t>
  </si>
  <si>
    <t>44,505</t>
  </si>
  <si>
    <t>C006</t>
  </si>
  <si>
    <t xml:space="preserve">Apu lišty     </t>
  </si>
  <si>
    <t>106,28</t>
  </si>
  <si>
    <t>C007</t>
  </si>
  <si>
    <t xml:space="preserve">parapety - délky        </t>
  </si>
  <si>
    <t>27,24</t>
  </si>
  <si>
    <t>03 - objekt C - stavební úpravy</t>
  </si>
  <si>
    <t>C008</t>
  </si>
  <si>
    <t xml:space="preserve">otvory na fasádě   </t>
  </si>
  <si>
    <t>100,31</t>
  </si>
  <si>
    <t>C009</t>
  </si>
  <si>
    <t xml:space="preserve">plocha lešení         </t>
  </si>
  <si>
    <t>438,34</t>
  </si>
  <si>
    <t>C010</t>
  </si>
  <si>
    <t>21,363</t>
  </si>
  <si>
    <t>C011</t>
  </si>
  <si>
    <t xml:space="preserve">délka atiky - vnitřní, 4 strany       </t>
  </si>
  <si>
    <t>60,22</t>
  </si>
  <si>
    <t>C012</t>
  </si>
  <si>
    <t xml:space="preserve">plocha střechy       </t>
  </si>
  <si>
    <t>217,802</t>
  </si>
  <si>
    <t>C013</t>
  </si>
  <si>
    <t>délka atiky vnější</t>
  </si>
  <si>
    <t>63,9</t>
  </si>
  <si>
    <t>C014</t>
  </si>
  <si>
    <t xml:space="preserve">podhledy vrat - délky   </t>
  </si>
  <si>
    <t>9,37</t>
  </si>
  <si>
    <t xml:space="preserve">    761 - Konstrukce prosvětlovací</t>
  </si>
  <si>
    <t>-525992392</t>
  </si>
  <si>
    <t>"okapový chodník"C001*0,5</t>
  </si>
  <si>
    <t>644649902</t>
  </si>
  <si>
    <t>"okapový chodník"C001*0,5+C014*0,5</t>
  </si>
  <si>
    <t>1394907612</t>
  </si>
  <si>
    <t>C014*0,5</t>
  </si>
  <si>
    <t>1977220546</t>
  </si>
  <si>
    <t>C014*1</t>
  </si>
  <si>
    <t>-570685860</t>
  </si>
  <si>
    <t>(7,2+6,6)*3</t>
  </si>
  <si>
    <t>106919832</t>
  </si>
  <si>
    <t>37,9932354130171*0,02 'Přepočtené koeficientem množství</t>
  </si>
  <si>
    <t>-1727857891</t>
  </si>
  <si>
    <t>-1166927724</t>
  </si>
  <si>
    <t>41,4*0,058 'Přepočtené koeficientem množství</t>
  </si>
  <si>
    <t>1752618317</t>
  </si>
  <si>
    <t>"severovýchod"(0,4+0,4+0,4+0,4)*2,9</t>
  </si>
  <si>
    <t>"jihozápad"(0,4+1,25+1,32+0,4)*2,9</t>
  </si>
  <si>
    <t>411388631</t>
  </si>
  <si>
    <t>Zabetonování otvorů tl do 150 mm ze suchých směsí pl přes 0,25 do 1 m2 ve stropech</t>
  </si>
  <si>
    <t>796963770</t>
  </si>
  <si>
    <t>"otvor po odbourání komína"3,6*1,35</t>
  </si>
  <si>
    <t>-110693519</t>
  </si>
  <si>
    <t>-831341494</t>
  </si>
  <si>
    <t>1000784106</t>
  </si>
  <si>
    <t>340952949</t>
  </si>
  <si>
    <t>448528865</t>
  </si>
  <si>
    <t>"vnitřní ostění po výměně oken"(C006+C007)*0,22</t>
  </si>
  <si>
    <t>"zazdění otvoru"14,413</t>
  </si>
  <si>
    <t>-661581539</t>
  </si>
  <si>
    <t>391115945</t>
  </si>
  <si>
    <t>"oprava omítek stěn dotčených výměnou výplní otvorů"(1,3+0,6)*(C011-C014)+0,6*C014</t>
  </si>
  <si>
    <t>-1469635876</t>
  </si>
  <si>
    <t>"vnitřní plochy"C011*2</t>
  </si>
  <si>
    <t>-900735789</t>
  </si>
  <si>
    <t>-949972080</t>
  </si>
  <si>
    <t>1687246626</t>
  </si>
  <si>
    <t>C004+C005+C006*0,18</t>
  </si>
  <si>
    <t>-2006602294</t>
  </si>
  <si>
    <t>311184538</t>
  </si>
  <si>
    <t>C003+C004</t>
  </si>
  <si>
    <t>980519991</t>
  </si>
  <si>
    <t>33,132*1,05 'Přepočtené koeficientem množství</t>
  </si>
  <si>
    <t>-138630586</t>
  </si>
  <si>
    <t>127,16*1,05 'Přepočtené koeficientem množství</t>
  </si>
  <si>
    <t>279199258</t>
  </si>
  <si>
    <t>-1516188276</t>
  </si>
  <si>
    <t>44,505*1,05 'Přepočtené koeficientem množství</t>
  </si>
  <si>
    <t>1884254866</t>
  </si>
  <si>
    <t>C006+C007</t>
  </si>
  <si>
    <t>-1527325201</t>
  </si>
  <si>
    <t>(C006+C007)*0,18</t>
  </si>
  <si>
    <t>24,034*1,1 'Přepočtené koeficientem množství</t>
  </si>
  <si>
    <t>-1363320380</t>
  </si>
  <si>
    <t>-726774100</t>
  </si>
  <si>
    <t>-1374860617</t>
  </si>
  <si>
    <t>C013-C014</t>
  </si>
  <si>
    <t>-690213468</t>
  </si>
  <si>
    <t>54,53*1,1 'Přepočtené koeficientem množství</t>
  </si>
  <si>
    <t>676711659</t>
  </si>
  <si>
    <t>C006-C007+4*7,5+C013</t>
  </si>
  <si>
    <t>C007+C014</t>
  </si>
  <si>
    <t>20*0,16*2</t>
  </si>
  <si>
    <t>-460593295</t>
  </si>
  <si>
    <t>172,94*1,05 'Přepočtené koeficientem množství</t>
  </si>
  <si>
    <t>1984652523</t>
  </si>
  <si>
    <t>106,28*1,05 'Přepočtené koeficientem množství</t>
  </si>
  <si>
    <t>-51490511</t>
  </si>
  <si>
    <t>36,61*1,05 'Přepočtené koeficientem množství</t>
  </si>
  <si>
    <t>-1653689002</t>
  </si>
  <si>
    <t>27,24*1,05 'Přepočtené koeficientem množství</t>
  </si>
  <si>
    <t>1738209816</t>
  </si>
  <si>
    <t>6,4*1,05 'Přepočtené koeficientem množství</t>
  </si>
  <si>
    <t>451928674</t>
  </si>
  <si>
    <t>C004+C005</t>
  </si>
  <si>
    <t>978597278</t>
  </si>
  <si>
    <t>-1177688547</t>
  </si>
  <si>
    <t>C004+C005+C010</t>
  </si>
  <si>
    <t>-248069017</t>
  </si>
  <si>
    <t>"koruna atiky"C013</t>
  </si>
  <si>
    <t>-396600186</t>
  </si>
  <si>
    <t>"vnější plochy"C013*1,5</t>
  </si>
  <si>
    <t>-434814230</t>
  </si>
  <si>
    <t>39848613</t>
  </si>
  <si>
    <t>C003+C004+C005</t>
  </si>
  <si>
    <t>2002657789</t>
  </si>
  <si>
    <t>"oprava podlah po výměně vrat"C014*0,3</t>
  </si>
  <si>
    <t>-387042815</t>
  </si>
  <si>
    <t>C001*0,5</t>
  </si>
  <si>
    <t>27694898</t>
  </si>
  <si>
    <t>-1072011787</t>
  </si>
  <si>
    <t>R624635351.31</t>
  </si>
  <si>
    <t>1316578530</t>
  </si>
  <si>
    <t>"styk oplechování atiky s fasádou, viz. detail D.1.28f"C013</t>
  </si>
  <si>
    <t>R624635351.32</t>
  </si>
  <si>
    <t>-442433398</t>
  </si>
  <si>
    <t>99967260</t>
  </si>
  <si>
    <t>-1193192204</t>
  </si>
  <si>
    <t>C014+2</t>
  </si>
  <si>
    <t>1838915987</t>
  </si>
  <si>
    <t>C014+1</t>
  </si>
  <si>
    <t>623097137</t>
  </si>
  <si>
    <t>"komín"(3,6+1,35)*2*6</t>
  </si>
  <si>
    <t>-1730709670</t>
  </si>
  <si>
    <t>497,74*30</t>
  </si>
  <si>
    <t>-1056920632</t>
  </si>
  <si>
    <t>340426666</t>
  </si>
  <si>
    <t>-1608635290</t>
  </si>
  <si>
    <t>C009*30</t>
  </si>
  <si>
    <t>195677662</t>
  </si>
  <si>
    <t>-1061082911</t>
  </si>
  <si>
    <t>637637242</t>
  </si>
  <si>
    <t>1021783881</t>
  </si>
  <si>
    <t>-1281349403</t>
  </si>
  <si>
    <t>-769571698</t>
  </si>
  <si>
    <t>1093427389</t>
  </si>
  <si>
    <t>-869737122</t>
  </si>
  <si>
    <t>-429785590</t>
  </si>
  <si>
    <t>"stropní panel po dem. střešního souvrství"C012</t>
  </si>
  <si>
    <t>962032631</t>
  </si>
  <si>
    <t>Bourání zdiva komínového nad střechou z cihel na MV nebo MVC</t>
  </si>
  <si>
    <t>-747566065</t>
  </si>
  <si>
    <t>3,6*1,35*6,4</t>
  </si>
  <si>
    <t>1591432225</t>
  </si>
  <si>
    <t>"střecha - perlitbeton"C012*0,12</t>
  </si>
  <si>
    <t>-1666453361</t>
  </si>
  <si>
    <t>968062354</t>
  </si>
  <si>
    <t>Vybourání dřevěných rámů oken dvojitých včetně křídel pl do 1 m2</t>
  </si>
  <si>
    <t>518224387</t>
  </si>
  <si>
    <t>"severozápad"0,88*0,6*2+1,18*0,6*3</t>
  </si>
  <si>
    <t>968072244</t>
  </si>
  <si>
    <t>Vybourání kovových rámů oken jednoduchých včetně křídel pl do 1 m2</t>
  </si>
  <si>
    <t>-645166186</t>
  </si>
  <si>
    <t>"severovýchod"0,6*18</t>
  </si>
  <si>
    <t>"jihozápad"0,46*3,8</t>
  </si>
  <si>
    <t>968072245</t>
  </si>
  <si>
    <t>Vybourání kovových rámů oken jednoduchých včetně křídel pl do 2 m2</t>
  </si>
  <si>
    <t>-112960854</t>
  </si>
  <si>
    <t>"severozápad"2</t>
  </si>
  <si>
    <t>1861540325</t>
  </si>
  <si>
    <t>"jihozápad"7,05*2,9+7,12*2,9</t>
  </si>
  <si>
    <t>357951621</t>
  </si>
  <si>
    <t>R953993326.301</t>
  </si>
  <si>
    <t>1918332938</t>
  </si>
  <si>
    <t>1633105641</t>
  </si>
  <si>
    <t>0,2+3,8+0,02+1+0,037+0,05+1,09</t>
  </si>
  <si>
    <t>230130463</t>
  </si>
  <si>
    <t>779285175</t>
  </si>
  <si>
    <t>906074838</t>
  </si>
  <si>
    <t>7*20</t>
  </si>
  <si>
    <t>-1007520349</t>
  </si>
  <si>
    <t>1646161356</t>
  </si>
  <si>
    <t>143,397*15 'Přepočtené koeficientem množství</t>
  </si>
  <si>
    <t>-617762600</t>
  </si>
  <si>
    <t>(8,12)*0,02</t>
  </si>
  <si>
    <t>-2000594681</t>
  </si>
  <si>
    <t>(49,58+41,82+19,60+0,016+1,29)*0,02</t>
  </si>
  <si>
    <t>1987527745</t>
  </si>
  <si>
    <t>0,046+0,002+0,00145+0,0004</t>
  </si>
  <si>
    <t>1071090301</t>
  </si>
  <si>
    <t>(1,03)*0,02</t>
  </si>
  <si>
    <t>1543102487</t>
  </si>
  <si>
    <t>(5,88+4,12)*0,02</t>
  </si>
  <si>
    <t>-1026102779</t>
  </si>
  <si>
    <t>(0,84+0,24+2,10+0,82)*0,05</t>
  </si>
  <si>
    <t>114930738</t>
  </si>
  <si>
    <t>(0,05)*0,95</t>
  </si>
  <si>
    <t>-1681618084</t>
  </si>
  <si>
    <t>1,00</t>
  </si>
  <si>
    <t>1202901703</t>
  </si>
  <si>
    <t>(0,38)*0,98</t>
  </si>
  <si>
    <t>-1704850169</t>
  </si>
  <si>
    <t>1317837306</t>
  </si>
  <si>
    <t>1,74+3,59</t>
  </si>
  <si>
    <t>-1513494911</t>
  </si>
  <si>
    <t>(8,12)*0,98</t>
  </si>
  <si>
    <t>130051814</t>
  </si>
  <si>
    <t>(49,58+41,82+19,60+0,016+1,29)*0,98</t>
  </si>
  <si>
    <t>1470567903</t>
  </si>
  <si>
    <t>(5,88+4,12)*0,98</t>
  </si>
  <si>
    <t>1156135111</t>
  </si>
  <si>
    <t>(1,03)*0,98</t>
  </si>
  <si>
    <t>43488254</t>
  </si>
  <si>
    <t>0,82+0,082+0,122+0,045+0,017+0,24+0,27+0,315</t>
  </si>
  <si>
    <t>2113784602</t>
  </si>
  <si>
    <t>(0,84+0,24+2,10+0,82)*0,95</t>
  </si>
  <si>
    <t>1801179379</t>
  </si>
  <si>
    <t>(0,05)*0,05</t>
  </si>
  <si>
    <t>2063081102</t>
  </si>
  <si>
    <t>0,082+0,122+0,045+0,017+0,24+0,27+0,315</t>
  </si>
  <si>
    <t>1881910798</t>
  </si>
  <si>
    <t>1026615598</t>
  </si>
  <si>
    <t>-434880978</t>
  </si>
  <si>
    <t>33,132*0,34 'Přepočtené koeficientem množství</t>
  </si>
  <si>
    <t>1264373684</t>
  </si>
  <si>
    <t>"střecha - separační folie + lepenka"C012*2</t>
  </si>
  <si>
    <t>-585547195</t>
  </si>
  <si>
    <t>1057069141</t>
  </si>
  <si>
    <t>33,132*1,221 'Přepočtené koeficientem množství</t>
  </si>
  <si>
    <t>756716422</t>
  </si>
  <si>
    <t>1193350221</t>
  </si>
  <si>
    <t>C012+C011*(0,3+0,7)</t>
  </si>
  <si>
    <t>1937900438</t>
  </si>
  <si>
    <t>278,022*0,32 'Přepočtené koeficientem množství</t>
  </si>
  <si>
    <t>-1573469865</t>
  </si>
  <si>
    <t>-308799003</t>
  </si>
  <si>
    <t>278,022*1,1655 'Přepočtené koeficientem množství</t>
  </si>
  <si>
    <t>751376368</t>
  </si>
  <si>
    <t>C011*0,87+C012</t>
  </si>
  <si>
    <t>"hlava atiky"C011*0,56</t>
  </si>
  <si>
    <t>-213753394</t>
  </si>
  <si>
    <t>303,916*1,155 'Přepočtené koeficientem množství</t>
  </si>
  <si>
    <t>1095505414</t>
  </si>
  <si>
    <t>-1771187943</t>
  </si>
  <si>
    <t>R712300845.301</t>
  </si>
  <si>
    <t>994374106</t>
  </si>
  <si>
    <t>"demontáž a manipulace dle zásad práce s azbestem, viz. technická zpráva"3</t>
  </si>
  <si>
    <t>484719215</t>
  </si>
  <si>
    <t>-1457993102</t>
  </si>
  <si>
    <t>526064045</t>
  </si>
  <si>
    <t>"záchytný systém"10</t>
  </si>
  <si>
    <t>-1639262637</t>
  </si>
  <si>
    <t>R28342015.301</t>
  </si>
  <si>
    <t>manžeta těsnící pro prostupy hydroizolací z PVC uzavřená kruhová vnitřní průměr 300</t>
  </si>
  <si>
    <t>-1994815046</t>
  </si>
  <si>
    <t>-297836551</t>
  </si>
  <si>
    <t>"specifikace dle PD, ozn. C/K13"59,4</t>
  </si>
  <si>
    <t>-1681054919</t>
  </si>
  <si>
    <t>"specifikace dle PD, ozn. C/K12"59,4</t>
  </si>
  <si>
    <t>-666419960</t>
  </si>
  <si>
    <t>C012+C011*0,8+C013*0,56</t>
  </si>
  <si>
    <t>-589683303</t>
  </si>
  <si>
    <t>301,762*1,1655 'Přepočtené koeficientem množství</t>
  </si>
  <si>
    <t>-1539648404</t>
  </si>
  <si>
    <t>C012+C011*0,7+C013*0,3</t>
  </si>
  <si>
    <t>1761879530</t>
  </si>
  <si>
    <t>0,6*0,6*38</t>
  </si>
  <si>
    <t>1713242797</t>
  </si>
  <si>
    <t>-614325872</t>
  </si>
  <si>
    <t>"specifikace dle PD, ozn. C/Y12"2</t>
  </si>
  <si>
    <t>-855115728</t>
  </si>
  <si>
    <t>R712363357.301</t>
  </si>
  <si>
    <t>-1096929559</t>
  </si>
  <si>
    <t>"specifikace dle PD, ozn. C/K11"63,9</t>
  </si>
  <si>
    <t>-1820973088</t>
  </si>
  <si>
    <t>-1508743699</t>
  </si>
  <si>
    <t>C011*0,63</t>
  </si>
  <si>
    <t>1553213808</t>
  </si>
  <si>
    <t>37,939*1,05 'Přepočtené koeficientem množství</t>
  </si>
  <si>
    <t>1330562081</t>
  </si>
  <si>
    <t>1771100365</t>
  </si>
  <si>
    <t>-799912908</t>
  </si>
  <si>
    <t>217,802*1,05 'Přepočtené koeficientem množství</t>
  </si>
  <si>
    <t>-109804667</t>
  </si>
  <si>
    <t>124783997</t>
  </si>
  <si>
    <t>"PIR"C012</t>
  </si>
  <si>
    <t>-343437828</t>
  </si>
  <si>
    <t>"zhlaví atiky"C013*0,3</t>
  </si>
  <si>
    <t>"plocha střechy"C012</t>
  </si>
  <si>
    <t>-816961604</t>
  </si>
  <si>
    <t>"zhlaví atiky"C013*0,014</t>
  </si>
  <si>
    <t>"plocha střechy"C012*0,13</t>
  </si>
  <si>
    <t>29,209*1,05 'Přepočtené koeficientem množství</t>
  </si>
  <si>
    <t>1081754521</t>
  </si>
  <si>
    <t>844839467</t>
  </si>
  <si>
    <t>713191321</t>
  </si>
  <si>
    <t>Montáž izolace tepelné střech plochých osazení odvětrávacích komínků</t>
  </si>
  <si>
    <t>-1866808554</t>
  </si>
  <si>
    <t>28342053</t>
  </si>
  <si>
    <t>komínek střešní odvětrávací s integrovanou manžetou z PVC DN 100</t>
  </si>
  <si>
    <t>-438398591</t>
  </si>
  <si>
    <t>"specifikace dle PD, ozn. C/Y11"1</t>
  </si>
  <si>
    <t>1027609569</t>
  </si>
  <si>
    <t>1919033387</t>
  </si>
  <si>
    <t>1164202325</t>
  </si>
  <si>
    <t>-194401701</t>
  </si>
  <si>
    <t>366363286</t>
  </si>
  <si>
    <t>"specifikace dle PD, ozn. C/Y10"2</t>
  </si>
  <si>
    <t>R721111112.301</t>
  </si>
  <si>
    <t>817735184</t>
  </si>
  <si>
    <t>-237069232</t>
  </si>
  <si>
    <t>R741911811.301</t>
  </si>
  <si>
    <t>Demontáž vzdušného veddení</t>
  </si>
  <si>
    <t>1900066365</t>
  </si>
  <si>
    <t>-1293773310</t>
  </si>
  <si>
    <t>-527945696</t>
  </si>
  <si>
    <t>"specifikace dle PD, ozn. C/Y02"1</t>
  </si>
  <si>
    <t>R42972919.301</t>
  </si>
  <si>
    <t>žaluzie protidešťová s pevnými lamelami, pozink, pro potrubí 300x150mm</t>
  </si>
  <si>
    <t>966843434</t>
  </si>
  <si>
    <t>-1455230315</t>
  </si>
  <si>
    <t>R42972922.302</t>
  </si>
  <si>
    <t>žaluzie protidešťová s pevnými lamelami, pozink, pro potrubí 600x400mm</t>
  </si>
  <si>
    <t>-1393938824</t>
  </si>
  <si>
    <t>"specifikace dle PD, ozn. C/Y04"2</t>
  </si>
  <si>
    <t>1935708738</t>
  </si>
  <si>
    <t>8+8+6+7</t>
  </si>
  <si>
    <t>751398825</t>
  </si>
  <si>
    <t>Demontáž větrací mřížky stěnové průřezu přes 0,200 m2</t>
  </si>
  <si>
    <t>841200874</t>
  </si>
  <si>
    <t>231440651</t>
  </si>
  <si>
    <t>R42981933.301</t>
  </si>
  <si>
    <t>202391626</t>
  </si>
  <si>
    <t>"specifikace dle PD, ozn. C/Y13"2</t>
  </si>
  <si>
    <t>R751398041.301</t>
  </si>
  <si>
    <t>401331161</t>
  </si>
  <si>
    <t>"specifikace dle PD, ozn. C/Y01"1</t>
  </si>
  <si>
    <t>2141894313</t>
  </si>
  <si>
    <t>761</t>
  </si>
  <si>
    <t>Konstrukce prosvětlovací</t>
  </si>
  <si>
    <t>R761661801.301</t>
  </si>
  <si>
    <t>Demontáž sklobetonových výplní</t>
  </si>
  <si>
    <t>1545716348</t>
  </si>
  <si>
    <t>2,2*3,2*2+2,2*6,1+2,7*0,9*2</t>
  </si>
  <si>
    <t>-1260314568</t>
  </si>
  <si>
    <t>C013*0,6</t>
  </si>
  <si>
    <t>-1518976953</t>
  </si>
  <si>
    <t>-95791398</t>
  </si>
  <si>
    <t>280822691</t>
  </si>
  <si>
    <t>1589729842</t>
  </si>
  <si>
    <t>(1,35+3,6)*2</t>
  </si>
  <si>
    <t>1068996628</t>
  </si>
  <si>
    <t>"specifikace dle PD, ozn. C/K01"5,4*2</t>
  </si>
  <si>
    <t>"specifikace dle PD, ozn. C/K02"1,18*3</t>
  </si>
  <si>
    <t>"specifikace dle PD, ozn. C/K03"0,88*2</t>
  </si>
  <si>
    <t>"specifikace dle PD, ozn. C/K04"2,75</t>
  </si>
  <si>
    <t>"specifikace dle PD, ozn. C/K05"5,6</t>
  </si>
  <si>
    <t>"specifikace dle PD, ozn. C/K06"2,82</t>
  </si>
  <si>
    <t>764216648</t>
  </si>
  <si>
    <t>Oplechování rovných parapetů celoplošně lepené z Pz s povrchovou úpravou rš 700 mm</t>
  </si>
  <si>
    <t>-2099035417</t>
  </si>
  <si>
    <t>"specifikace dle PD, ozn. C/K14"2,04</t>
  </si>
  <si>
    <t>2137893418</t>
  </si>
  <si>
    <t>192561437</t>
  </si>
  <si>
    <t>1377348506</t>
  </si>
  <si>
    <t>766694111</t>
  </si>
  <si>
    <t>Montáž parapetních desek dřevěných nebo plastových š do 30 cm dl do 1,0 m</t>
  </si>
  <si>
    <t>-666286556</t>
  </si>
  <si>
    <t>488464547</t>
  </si>
  <si>
    <t>1723277125</t>
  </si>
  <si>
    <t>453064252</t>
  </si>
  <si>
    <t>2064601044</t>
  </si>
  <si>
    <t>R766641132.301</t>
  </si>
  <si>
    <t>1694506454</t>
  </si>
  <si>
    <t>R61140055.301</t>
  </si>
  <si>
    <t>okno plastové, sestava 2820/2825, dodávka (specifikace dle PD ozn.C/A01)</t>
  </si>
  <si>
    <t>-38285264</t>
  </si>
  <si>
    <t>R61140055.302</t>
  </si>
  <si>
    <t>okno plastové, sestava 5600/2825, dodávka (specifikace dle PD ozn.C/A02)</t>
  </si>
  <si>
    <t>2048282983</t>
  </si>
  <si>
    <t>R61140055.303</t>
  </si>
  <si>
    <t>okno plastové, sestava 2750/2825, dodávka (specifikace dle PD ozn.C/A03)</t>
  </si>
  <si>
    <t>54658910</t>
  </si>
  <si>
    <t>R61140055.304</t>
  </si>
  <si>
    <t>okno plastové, sestava 5400/2855, dodávka (specifikace dle PD ozn.C/A04)</t>
  </si>
  <si>
    <t>-241694681</t>
  </si>
  <si>
    <t>R61140055.305</t>
  </si>
  <si>
    <t>okno plastové, sestava 5400/2855, dodávka (specifikace dle PD ozn.C/A05)</t>
  </si>
  <si>
    <t>-1435832710</t>
  </si>
  <si>
    <t>R61140055.306</t>
  </si>
  <si>
    <t>okno plastové 1180/600, dodávka (specifikace dle PD ozn.C/A06)</t>
  </si>
  <si>
    <t>2069169402</t>
  </si>
  <si>
    <t>R61140055.307</t>
  </si>
  <si>
    <t>okno plastové 880/600, dodávka (specifikace dle PD ozn.C/A07)</t>
  </si>
  <si>
    <t>-554752280</t>
  </si>
  <si>
    <t>-1694949589</t>
  </si>
  <si>
    <t>767640111</t>
  </si>
  <si>
    <t>Montáž dveří ocelových vchodových jednokřídlových bez nadsvětlíku</t>
  </si>
  <si>
    <t>1705696852</t>
  </si>
  <si>
    <t>R55341920.301</t>
  </si>
  <si>
    <t>dveře ocelové, sendvičové 800/2000, dodávka (specifikace dle PD ozn. C/B04)</t>
  </si>
  <si>
    <t>-2020264001</t>
  </si>
  <si>
    <t>767651220</t>
  </si>
  <si>
    <t>Montáž vrat garážových otvíravých do ocelové zárubně pl přes 6 do 9 m2</t>
  </si>
  <si>
    <t>-1364215577</t>
  </si>
  <si>
    <t>R55341920.302</t>
  </si>
  <si>
    <t>vrata ocelová, zateplená 2380/3470,dodávka (specifikace dle PD ozn. B/B01)</t>
  </si>
  <si>
    <t>-1053055966</t>
  </si>
  <si>
    <t>R55341920.303</t>
  </si>
  <si>
    <t>vrata ocelová, zateplená 2200/3470,dodávka (specifikace dle PD ozn. B/B02)</t>
  </si>
  <si>
    <t>1976921172</t>
  </si>
  <si>
    <t>767651230</t>
  </si>
  <si>
    <t>Montáž vrat garážových otvíravých do ocelové zárubně pl přes 9 do 13 m2</t>
  </si>
  <si>
    <t>-1745063332</t>
  </si>
  <si>
    <t>R55341920.304</t>
  </si>
  <si>
    <t>vrata ocelová, zateplená 3630/3500, dodávka (specifikace dle PD ozn. C/B03)</t>
  </si>
  <si>
    <t>-1617562279</t>
  </si>
  <si>
    <t>767651822</t>
  </si>
  <si>
    <t>Demontáž vrat garážových otvíravých pl přes 6 do 9 m2</t>
  </si>
  <si>
    <t>-971030243</t>
  </si>
  <si>
    <t>767651844</t>
  </si>
  <si>
    <t>Demontáž vrat garážových skládacích pl přes 13 do 20 m2</t>
  </si>
  <si>
    <t>-1430353749</t>
  </si>
  <si>
    <t>-1567967</t>
  </si>
  <si>
    <t>-232400648</t>
  </si>
  <si>
    <t>"specifikace dle PD, ozn C/Z01" 6,3</t>
  </si>
  <si>
    <t>1670920402</t>
  </si>
  <si>
    <t>1052100366</t>
  </si>
  <si>
    <t>-381141825</t>
  </si>
  <si>
    <t>"specifikace dle PD, č.v. D.1.1.29"10</t>
  </si>
  <si>
    <t>-159121775</t>
  </si>
  <si>
    <t>R767881151.301</t>
  </si>
  <si>
    <t>1629426630</t>
  </si>
  <si>
    <t>-713782035</t>
  </si>
  <si>
    <t>1629478355</t>
  </si>
  <si>
    <t>"specifikace dle PD, č.v. D.1.1.29"2*14,95+2*8,8</t>
  </si>
  <si>
    <t>47,5*1,1 'Přepočtené koeficientem množství</t>
  </si>
  <si>
    <t>1769845508</t>
  </si>
  <si>
    <t>R63437000.301</t>
  </si>
  <si>
    <t>stříška vchodová rovná, kotvená pomocí konzol, ocelový rám, výplň vrstvené bezpečnostní sklo 4430x900 mm</t>
  </si>
  <si>
    <t>-2056415155</t>
  </si>
  <si>
    <t>"specifikace dle PD, ozn C/Z03" 1</t>
  </si>
  <si>
    <t>R63437000.302</t>
  </si>
  <si>
    <t xml:space="preserve">stříška vchodová rovná, kotvená pomocí konzol,  ocelový rám, výplň vrstvené bezpečnostní sklo 3180x900 mm</t>
  </si>
  <si>
    <t>523485923</t>
  </si>
  <si>
    <t>"specifikace dle PD, ozn C/Z04" 1</t>
  </si>
  <si>
    <t>R63437000.303</t>
  </si>
  <si>
    <t>stříška vchodová rovná, kotvená pomocí konzol, ocelový rám, výplň vrstvené bezpečnostní sklo 3000x900 mm</t>
  </si>
  <si>
    <t>-1150730737</t>
  </si>
  <si>
    <t>"specifikace dle PD, ozn C/Z05" 1</t>
  </si>
  <si>
    <t>R63437000.304</t>
  </si>
  <si>
    <t>stříška vchodová rovná, kotvená pomocí konzol, ocelový rám rám, výplň vrstvené bezpečnostní sklo 1600x900 mm</t>
  </si>
  <si>
    <t>-1251656743</t>
  </si>
  <si>
    <t>"specifikace dle PD, ozn C/Z056"1</t>
  </si>
  <si>
    <t>767995114</t>
  </si>
  <si>
    <t>Montáž atypických zámečnických konstrukcí hm přes 20 do 50 kg</t>
  </si>
  <si>
    <t>1641414278</t>
  </si>
  <si>
    <t>49,8*5</t>
  </si>
  <si>
    <t>R13010424.301</t>
  </si>
  <si>
    <t>okování ostění vratovédo otvoru, výška 4200 MM (specifikace dle PD, ozn. C/Z07)</t>
  </si>
  <si>
    <t>71106628</t>
  </si>
  <si>
    <t>-842391738</t>
  </si>
  <si>
    <t>R13010424.305</t>
  </si>
  <si>
    <t>ocelový sloupek mezi okenní a vratový rám, 4170 mm</t>
  </si>
  <si>
    <t>-513967900</t>
  </si>
  <si>
    <t>"specifikace dle PD, č.v. D.1.1.14"1</t>
  </si>
  <si>
    <t>1785297232</t>
  </si>
  <si>
    <t>298796700</t>
  </si>
  <si>
    <t>783301401</t>
  </si>
  <si>
    <t>Ometení zámečnických konstrukcí</t>
  </si>
  <si>
    <t>-206840968</t>
  </si>
  <si>
    <t>"oprava zábradlí dle PD, ozn. C/Z02"33,8*1</t>
  </si>
  <si>
    <t>783306801</t>
  </si>
  <si>
    <t>Odstranění nátěru ze zámečnických konstrukcí obroušením</t>
  </si>
  <si>
    <t>-1102976425</t>
  </si>
  <si>
    <t>783314201</t>
  </si>
  <si>
    <t>Základní antikorozní jednonásobný syntetický standardní nátěr zámečnických konstrukcí</t>
  </si>
  <si>
    <t>-460865694</t>
  </si>
  <si>
    <t>-1016863399</t>
  </si>
  <si>
    <t>-467832820</t>
  </si>
  <si>
    <t>783647511</t>
  </si>
  <si>
    <t>Krycí dvojnásobný polyuretanový nátěr armatur DN do 100 mm</t>
  </si>
  <si>
    <t>766124784</t>
  </si>
  <si>
    <t>"nátěr potrubí odvětrání plynu"1</t>
  </si>
  <si>
    <t>-1437487800</t>
  </si>
  <si>
    <t>2097756918</t>
  </si>
  <si>
    <t>D001</t>
  </si>
  <si>
    <t xml:space="preserve">okapový chodník </t>
  </si>
  <si>
    <t>28,47</t>
  </si>
  <si>
    <t>D002</t>
  </si>
  <si>
    <t xml:space="preserve">sokl - mozaika   </t>
  </si>
  <si>
    <t>29,915</t>
  </si>
  <si>
    <t>D003</t>
  </si>
  <si>
    <t xml:space="preserve">zateplení perimetr 160 mm, S-203   </t>
  </si>
  <si>
    <t>D004</t>
  </si>
  <si>
    <t xml:space="preserve">zatplení grafit 180 mm, S-201   </t>
  </si>
  <si>
    <t>212,163</t>
  </si>
  <si>
    <t>D005</t>
  </si>
  <si>
    <t xml:space="preserve">zateplení minerální vata 180 mm   </t>
  </si>
  <si>
    <t>26,981</t>
  </si>
  <si>
    <t>D006</t>
  </si>
  <si>
    <t xml:space="preserve">Apu lišty   </t>
  </si>
  <si>
    <t>148,3</t>
  </si>
  <si>
    <t>D007</t>
  </si>
  <si>
    <t xml:space="preserve">parapety - délky   </t>
  </si>
  <si>
    <t>54,98</t>
  </si>
  <si>
    <t>04 - objekt D - stavební úpravy</t>
  </si>
  <si>
    <t>D008</t>
  </si>
  <si>
    <t>130,867</t>
  </si>
  <si>
    <t>D009</t>
  </si>
  <si>
    <t xml:space="preserve">plocha lešení   </t>
  </si>
  <si>
    <t>393,358</t>
  </si>
  <si>
    <t>D010</t>
  </si>
  <si>
    <t xml:space="preserve">zateplení minerální vata 30 mm - ostění plocha  </t>
  </si>
  <si>
    <t>26,694</t>
  </si>
  <si>
    <t>D011</t>
  </si>
  <si>
    <t xml:space="preserve">délka atiky - vnitřní   </t>
  </si>
  <si>
    <t>71,2</t>
  </si>
  <si>
    <t>D012</t>
  </si>
  <si>
    <t xml:space="preserve">plocha střechy   </t>
  </si>
  <si>
    <t>315,6</t>
  </si>
  <si>
    <t>D013</t>
  </si>
  <si>
    <t>73,3</t>
  </si>
  <si>
    <t xml:space="preserve">    742 - Elektroinstalace - slaboproud</t>
  </si>
  <si>
    <t>-1299220272</t>
  </si>
  <si>
    <t>"okapový chodník"D001*0,5</t>
  </si>
  <si>
    <t>1277235834</t>
  </si>
  <si>
    <t>-111125963</t>
  </si>
  <si>
    <t>D001*3</t>
  </si>
  <si>
    <t>1424234397</t>
  </si>
  <si>
    <t>85,41*0,02 'Přepočtené koeficientem množství</t>
  </si>
  <si>
    <t>-732238502</t>
  </si>
  <si>
    <t>-1303845541</t>
  </si>
  <si>
    <t>85,41*0,058 'Přepočtené koeficientem množství</t>
  </si>
  <si>
    <t>960360958</t>
  </si>
  <si>
    <t>"U 200"6*5*0,0253</t>
  </si>
  <si>
    <t>-2014199358</t>
  </si>
  <si>
    <t>1,2*2,36</t>
  </si>
  <si>
    <t>2108615988</t>
  </si>
  <si>
    <t>(1,2*5*0,25)*3</t>
  </si>
  <si>
    <t>-1791448149</t>
  </si>
  <si>
    <t>(1,2*5)*3</t>
  </si>
  <si>
    <t>-1729739231</t>
  </si>
  <si>
    <t>1489147384</t>
  </si>
  <si>
    <t>719081094</t>
  </si>
  <si>
    <t>(1,2*5)*3*0,004</t>
  </si>
  <si>
    <t>-926714349</t>
  </si>
  <si>
    <t>1539720195</t>
  </si>
  <si>
    <t>-1435220878</t>
  </si>
  <si>
    <t>"vnitřní ostění po výměně oken"(D006+D007)*0,22</t>
  </si>
  <si>
    <t>-553154803</t>
  </si>
  <si>
    <t>809648780</t>
  </si>
  <si>
    <t>"opravy po průrazech"7+19</t>
  </si>
  <si>
    <t>-2052043416</t>
  </si>
  <si>
    <t>-2109199131</t>
  </si>
  <si>
    <t>"oprava omítek stěn dotčených výměnou výplní otvorů"(0,84+0,06)*D011*2</t>
  </si>
  <si>
    <t>-1013320480</t>
  </si>
  <si>
    <t>"vnitřní plochy"D011*2</t>
  </si>
  <si>
    <t>832237607</t>
  </si>
  <si>
    <t>1756471051</t>
  </si>
  <si>
    <t>346446944</t>
  </si>
  <si>
    <t>D004+D005+D006*0,18</t>
  </si>
  <si>
    <t>-557690262</t>
  </si>
  <si>
    <t>-1201024121</t>
  </si>
  <si>
    <t>D003+D004</t>
  </si>
  <si>
    <t>345078898</t>
  </si>
  <si>
    <t>29,915*1,05 'Přepočtené koeficientem množství</t>
  </si>
  <si>
    <t>1664687078</t>
  </si>
  <si>
    <t>212,163*1,05 'Přepočtené koeficientem množství</t>
  </si>
  <si>
    <t>2030839398</t>
  </si>
  <si>
    <t>-60673402</t>
  </si>
  <si>
    <t>26,981*1,05 'Přepočtené koeficientem množství</t>
  </si>
  <si>
    <t>-946077667</t>
  </si>
  <si>
    <t>D006+D007</t>
  </si>
  <si>
    <t>-482469216</t>
  </si>
  <si>
    <t>(D006+D007)*0,18</t>
  </si>
  <si>
    <t>36,59*1,1 'Přepočtené koeficientem množství</t>
  </si>
  <si>
    <t>-447674955</t>
  </si>
  <si>
    <t>489921550</t>
  </si>
  <si>
    <t>1628779071</t>
  </si>
  <si>
    <t>(0,6*4+0,9*4+1,2*6)*2,37</t>
  </si>
  <si>
    <t>-1857434814</t>
  </si>
  <si>
    <t>918601961</t>
  </si>
  <si>
    <t>19,6*2+17,1-1,76</t>
  </si>
  <si>
    <t>-1371382818</t>
  </si>
  <si>
    <t>54,54*1,1 'Přepočtené koeficientem množství</t>
  </si>
  <si>
    <t>1311844245</t>
  </si>
  <si>
    <t>D006-D007+D011+8*2,2</t>
  </si>
  <si>
    <t>6*2</t>
  </si>
  <si>
    <t>D007+1,76</t>
  </si>
  <si>
    <t>19*0,18*2</t>
  </si>
  <si>
    <t>826952926</t>
  </si>
  <si>
    <t>182,12*1,05 'Přepočtené koeficientem množství</t>
  </si>
  <si>
    <t>454538270</t>
  </si>
  <si>
    <t>12*1,05 'Přepočtené koeficientem množství</t>
  </si>
  <si>
    <t>-374717135</t>
  </si>
  <si>
    <t>148,3*1,05 'Přepočtené koeficientem množství</t>
  </si>
  <si>
    <t>485469901</t>
  </si>
  <si>
    <t>56,74*1,05 'Přepočtené koeficientem množství</t>
  </si>
  <si>
    <t>1157773137</t>
  </si>
  <si>
    <t>54,98*1,05 'Přepočtené koeficientem množství</t>
  </si>
  <si>
    <t>385774191</t>
  </si>
  <si>
    <t>6,84*1,05 'Přepočtené koeficientem množství</t>
  </si>
  <si>
    <t>1225366281</t>
  </si>
  <si>
    <t>D004+D005</t>
  </si>
  <si>
    <t>-887790714</t>
  </si>
  <si>
    <t>130277170</t>
  </si>
  <si>
    <t>D004+D005+D010</t>
  </si>
  <si>
    <t>583984226</t>
  </si>
  <si>
    <t>"koruna atiky"D013</t>
  </si>
  <si>
    <t>-690415847</t>
  </si>
  <si>
    <t>"vnější plochy"(20*2*1,5+8)*1,5</t>
  </si>
  <si>
    <t>141877061</t>
  </si>
  <si>
    <t>-1171732805</t>
  </si>
  <si>
    <t>D003+D004+D005</t>
  </si>
  <si>
    <t>1140814291</t>
  </si>
  <si>
    <t>"S401"(2,8*6,31-2,5*1,5)*0,068</t>
  </si>
  <si>
    <t>-1683574595</t>
  </si>
  <si>
    <t>"S402"(2,5*1,5)*0,09</t>
  </si>
  <si>
    <t>808009766</t>
  </si>
  <si>
    <t>364415667</t>
  </si>
  <si>
    <t>689450241</t>
  </si>
  <si>
    <t>"S402"(2*2,5+2*1,5)*0,09</t>
  </si>
  <si>
    <t>-3716977</t>
  </si>
  <si>
    <t>-1336081711</t>
  </si>
  <si>
    <t>"S401"(2,8*6,31-2,5*1,5)*0,004</t>
  </si>
  <si>
    <t>"S402"(2,5*1,5)*0,004</t>
  </si>
  <si>
    <t>2131159548</t>
  </si>
  <si>
    <t>"strojovna VZT"6,31*2+2,8*2</t>
  </si>
  <si>
    <t>2129208165</t>
  </si>
  <si>
    <t>D001*0,5</t>
  </si>
  <si>
    <t>1103330419</t>
  </si>
  <si>
    <t>"D/B02"1</t>
  </si>
  <si>
    <t>1950296156</t>
  </si>
  <si>
    <t>-680552482</t>
  </si>
  <si>
    <t>746164219</t>
  </si>
  <si>
    <t>R624635351.41</t>
  </si>
  <si>
    <t>-620742405</t>
  </si>
  <si>
    <t>"styk oplechování atiky s fasádou, viz. detail D.1.28f"74,72</t>
  </si>
  <si>
    <t>R624635351.42</t>
  </si>
  <si>
    <t>-1639239111</t>
  </si>
  <si>
    <t>-654577383</t>
  </si>
  <si>
    <t>1687680150</t>
  </si>
  <si>
    <t>1881021105</t>
  </si>
  <si>
    <t>D009*60</t>
  </si>
  <si>
    <t>1769153196</t>
  </si>
  <si>
    <t>-1123541732</t>
  </si>
  <si>
    <t>847506709</t>
  </si>
  <si>
    <t>295205268</t>
  </si>
  <si>
    <t>-382761173</t>
  </si>
  <si>
    <t>1054371923</t>
  </si>
  <si>
    <t>4*40</t>
  </si>
  <si>
    <t>-456334890</t>
  </si>
  <si>
    <t>515589022</t>
  </si>
  <si>
    <t>D012*2</t>
  </si>
  <si>
    <t>-1591921914</t>
  </si>
  <si>
    <t>"stropní panel po dem. střešního souvrství"D012</t>
  </si>
  <si>
    <t>221344299</t>
  </si>
  <si>
    <t>0,3*0,3*0,25*10*7</t>
  </si>
  <si>
    <t>-1322219308</t>
  </si>
  <si>
    <t>176582843</t>
  </si>
  <si>
    <t>"strojovna VZT"6,31*2,8*0,063</t>
  </si>
  <si>
    <t>-2018975504</t>
  </si>
  <si>
    <t>-530384994</t>
  </si>
  <si>
    <t>"jihozápad"0,6*2,4</t>
  </si>
  <si>
    <t>1309105860</t>
  </si>
  <si>
    <t>"severozápad"1,2*2,36*3</t>
  </si>
  <si>
    <t>1718028418</t>
  </si>
  <si>
    <t>"jihovýchod"2,1*2,37*2+2,4*2,37*2 +4,8*2,37*4</t>
  </si>
  <si>
    <t>"severozápad"2,1*2,36*3+2,4*2,37*3+4,76*2,36*2</t>
  </si>
  <si>
    <t>-575167587</t>
  </si>
  <si>
    <t>1,76*2,98</t>
  </si>
  <si>
    <t>299843127</t>
  </si>
  <si>
    <t>2143324816</t>
  </si>
  <si>
    <t>1+9</t>
  </si>
  <si>
    <t>1722924172</t>
  </si>
  <si>
    <t>2+3</t>
  </si>
  <si>
    <t>1514380243</t>
  </si>
  <si>
    <t>0,3*0,35*4+0,6*0,6*0,35+0,07*0,35</t>
  </si>
  <si>
    <t>R953993326.41</t>
  </si>
  <si>
    <t>1789444371</t>
  </si>
  <si>
    <t>"demontáž a zpětná montáž"1</t>
  </si>
  <si>
    <t>-39622849</t>
  </si>
  <si>
    <t>5,75+0,3+7,47+0,15+0,62+0,11+2,23</t>
  </si>
  <si>
    <t>323508988</t>
  </si>
  <si>
    <t>-427289523</t>
  </si>
  <si>
    <t>-72130754</t>
  </si>
  <si>
    <t>8,5*30</t>
  </si>
  <si>
    <t>394542398</t>
  </si>
  <si>
    <t>-2041145649</t>
  </si>
  <si>
    <t>56,449*15 'Přepočtené koeficientem množství</t>
  </si>
  <si>
    <t>-615309021</t>
  </si>
  <si>
    <t>(4,63)*0,02</t>
  </si>
  <si>
    <t>-233234043</t>
  </si>
  <si>
    <t>(7,22)*0,02</t>
  </si>
  <si>
    <t>1499107950</t>
  </si>
  <si>
    <t>(2,835+2,45+0,032+0,6+0,77+1,58+1,17)*0,02</t>
  </si>
  <si>
    <t>-830992774</t>
  </si>
  <si>
    <t>0,002+0,046+0,0007+0,053</t>
  </si>
  <si>
    <t>-1201839973</t>
  </si>
  <si>
    <t>(4,128)*0,02</t>
  </si>
  <si>
    <t>832033005</t>
  </si>
  <si>
    <t>(0,085+0,433+5,21+0,325)*0,95</t>
  </si>
  <si>
    <t>-1845911181</t>
  </si>
  <si>
    <t>(4,73+3,82+0,28+0,024)*0,95</t>
  </si>
  <si>
    <t>-1386915156</t>
  </si>
  <si>
    <t>0,62</t>
  </si>
  <si>
    <t>-1664061751</t>
  </si>
  <si>
    <t>(0,06+7,57)*0,98</t>
  </si>
  <si>
    <t>-1941545507</t>
  </si>
  <si>
    <t>0,315+5,204</t>
  </si>
  <si>
    <t>-274135948</t>
  </si>
  <si>
    <t>(4,63)*0,98</t>
  </si>
  <si>
    <t>1581411327</t>
  </si>
  <si>
    <t>(7,22)*0,98</t>
  </si>
  <si>
    <t>-1714277542</t>
  </si>
  <si>
    <t>(2,835+2,45+0,032+0,6+0,77+1,58+1,17)*0,98</t>
  </si>
  <si>
    <t>1424922029</t>
  </si>
  <si>
    <t>(4,128)*0,98</t>
  </si>
  <si>
    <t>1268392799</t>
  </si>
  <si>
    <t>0,076+0,003+0,016+1,87+0,14+0,094+0,03</t>
  </si>
  <si>
    <t>-1843758198</t>
  </si>
  <si>
    <t>(0,085+0,433+5,21+0,325)*0,05</t>
  </si>
  <si>
    <t>472679105</t>
  </si>
  <si>
    <t>(4,73+3,82+0,28+0,024)*0,05</t>
  </si>
  <si>
    <t>1220342983</t>
  </si>
  <si>
    <t>(0,06+7,57)*0,02</t>
  </si>
  <si>
    <t>-2082285360</t>
  </si>
  <si>
    <t>-376223928</t>
  </si>
  <si>
    <t>-1552964561</t>
  </si>
  <si>
    <t>29,915*0,34 'Přepočtené koeficientem množství</t>
  </si>
  <si>
    <t>-1738814001</t>
  </si>
  <si>
    <t>"Odstranění separační folie"16,6*19</t>
  </si>
  <si>
    <t>-751030641</t>
  </si>
  <si>
    <t>1695676759</t>
  </si>
  <si>
    <t>-847853408</t>
  </si>
  <si>
    <t>29,915*1,221 'Přepočtené koeficientem množství</t>
  </si>
  <si>
    <t>1684840457</t>
  </si>
  <si>
    <t>277872951</t>
  </si>
  <si>
    <t>-1661215219</t>
  </si>
  <si>
    <t>D012+D011*(0,87+0,3)</t>
  </si>
  <si>
    <t>-1613801415</t>
  </si>
  <si>
    <t>398,904*0,32 'Přepočtené koeficientem množství</t>
  </si>
  <si>
    <t>-810145526</t>
  </si>
  <si>
    <t>16,6*19</t>
  </si>
  <si>
    <t>1217462829</t>
  </si>
  <si>
    <t>-150575720</t>
  </si>
  <si>
    <t>398,904*1,1655 'Přepočtené koeficientem množství</t>
  </si>
  <si>
    <t>-745216858</t>
  </si>
  <si>
    <t>464477813</t>
  </si>
  <si>
    <t>1194553550</t>
  </si>
  <si>
    <t>-1771691797</t>
  </si>
  <si>
    <t>"specifikace dle PD, ozn. D/K13"70,4</t>
  </si>
  <si>
    <t>1090729801</t>
  </si>
  <si>
    <t>"specifikace dle PD, ozn. D/K12"70,4</t>
  </si>
  <si>
    <t>138727227</t>
  </si>
  <si>
    <t>D011*1+D012+D013*0,54</t>
  </si>
  <si>
    <t>1690809456</t>
  </si>
  <si>
    <t>426,382*1,1655 'Přepočtené koeficientem množství</t>
  </si>
  <si>
    <t>1960994032</t>
  </si>
  <si>
    <t>1600147373</t>
  </si>
  <si>
    <t>426,382*1,155 'Přepočtené koeficientem množství</t>
  </si>
  <si>
    <t>453159842</t>
  </si>
  <si>
    <t>0,6*0,6*33</t>
  </si>
  <si>
    <t>-537606475</t>
  </si>
  <si>
    <t>-1747006492</t>
  </si>
  <si>
    <t>490811989</t>
  </si>
  <si>
    <t>"specifikace dle PD, ozn. D/Y12"2</t>
  </si>
  <si>
    <t>786356294</t>
  </si>
  <si>
    <t>692630994</t>
  </si>
  <si>
    <t>R712363357.401</t>
  </si>
  <si>
    <t>245061024</t>
  </si>
  <si>
    <t>"specifikace dle PD, ozn. D/K11"78,7</t>
  </si>
  <si>
    <t>1485013487</t>
  </si>
  <si>
    <t>-932552530</t>
  </si>
  <si>
    <t>"strojovna VZT"6,31*2,8</t>
  </si>
  <si>
    <t>1789492475</t>
  </si>
  <si>
    <t>-1866062796</t>
  </si>
  <si>
    <t>17,668*1,02 'Přepočtené koeficientem množství</t>
  </si>
  <si>
    <t>-1923008526</t>
  </si>
  <si>
    <t>D011*1</t>
  </si>
  <si>
    <t>-529225924</t>
  </si>
  <si>
    <t>71,2*1,05 'Přepočtené koeficientem množství</t>
  </si>
  <si>
    <t>-1523957647</t>
  </si>
  <si>
    <t>-578204315</t>
  </si>
  <si>
    <t>-184909291</t>
  </si>
  <si>
    <t>315,6*1,05 'Přepočtené koeficientem množství</t>
  </si>
  <si>
    <t>-1593747773</t>
  </si>
  <si>
    <t>-1146145308</t>
  </si>
  <si>
    <t>-1310838800</t>
  </si>
  <si>
    <t>71,2*1,02 'Přepočtené koeficientem množství</t>
  </si>
  <si>
    <t>582089962</t>
  </si>
  <si>
    <t>"PIR"D012</t>
  </si>
  <si>
    <t>-1753910219</t>
  </si>
  <si>
    <t>1575181731</t>
  </si>
  <si>
    <t>"zhlaví atiky"D013*0,02</t>
  </si>
  <si>
    <t>"plocha střechy"D012*0,13</t>
  </si>
  <si>
    <t>42,494*1,05 'Přepočtené koeficientem množství</t>
  </si>
  <si>
    <t>-1085216093</t>
  </si>
  <si>
    <t>161835888</t>
  </si>
  <si>
    <t>1860630447</t>
  </si>
  <si>
    <t>1910528836</t>
  </si>
  <si>
    <t>17,668*1,1655 'Přepočtené koeficientem množství</t>
  </si>
  <si>
    <t>506380002</t>
  </si>
  <si>
    <t>621343264</t>
  </si>
  <si>
    <t>2+9</t>
  </si>
  <si>
    <t>212665024</t>
  </si>
  <si>
    <t>1745226996</t>
  </si>
  <si>
    <t>"specifikace dle PD, ozn. D/Y10"2</t>
  </si>
  <si>
    <t>-574297218</t>
  </si>
  <si>
    <t>"specifikace dle PD, ozn. D/Y11"9</t>
  </si>
  <si>
    <t>R721111112401</t>
  </si>
  <si>
    <t>-1051957472</t>
  </si>
  <si>
    <t>2101832072</t>
  </si>
  <si>
    <t>-1308984686</t>
  </si>
  <si>
    <t>"odvod kondenzátu ze strojovny VZT"2,6</t>
  </si>
  <si>
    <t>-1497393799</t>
  </si>
  <si>
    <t>-1109873626</t>
  </si>
  <si>
    <t>-1396310495</t>
  </si>
  <si>
    <t>947963391</t>
  </si>
  <si>
    <t>742</t>
  </si>
  <si>
    <t>Elektroinstalace - slaboproud</t>
  </si>
  <si>
    <t>742420811</t>
  </si>
  <si>
    <t>Demontáž antény venkovní televizní nebo FM</t>
  </si>
  <si>
    <t>-133333842</t>
  </si>
  <si>
    <t>742420821</t>
  </si>
  <si>
    <t>Demontáž antenního stožáru</t>
  </si>
  <si>
    <t>722495848</t>
  </si>
  <si>
    <t>R742210021.401</t>
  </si>
  <si>
    <t>Demontáž, posunutí a zpětná montáž Racku</t>
  </si>
  <si>
    <t>174365802</t>
  </si>
  <si>
    <t>998742102</t>
  </si>
  <si>
    <t>Přesun hmot tonážní pro slaboproud v objektech v do 12 m</t>
  </si>
  <si>
    <t>-1721793962</t>
  </si>
  <si>
    <t>R742420021.401</t>
  </si>
  <si>
    <t xml:space="preserve">Demontáž a zpětná montáž  antény wifi, včetně zapojení.</t>
  </si>
  <si>
    <t>-266646558</t>
  </si>
  <si>
    <t>R742420021.402</t>
  </si>
  <si>
    <t xml:space="preserve">Demontáž a zpětná montáž  meteorologického čidla, včetně zapojení.</t>
  </si>
  <si>
    <t>-330589853</t>
  </si>
  <si>
    <t>-964516616</t>
  </si>
  <si>
    <t>1798658081</t>
  </si>
  <si>
    <t>R42981933.401</t>
  </si>
  <si>
    <t>1320535948</t>
  </si>
  <si>
    <t>"specifikace dle PD, ozn. D/Y13"1</t>
  </si>
  <si>
    <t>751581335</t>
  </si>
  <si>
    <t>Protipožární prostup stropem čtyřhranného potrubí průřezu přes 0,13 do 0,28 m2</t>
  </si>
  <si>
    <t>263247376</t>
  </si>
  <si>
    <t>1438041125</t>
  </si>
  <si>
    <t>-978801556</t>
  </si>
  <si>
    <t>R751398041.401</t>
  </si>
  <si>
    <t>-1631687199</t>
  </si>
  <si>
    <t>-729859830</t>
  </si>
  <si>
    <t>-1807862558</t>
  </si>
  <si>
    <t>-293662256</t>
  </si>
  <si>
    <t>"vaznice a krokve"71,2+5*19+13*16,6</t>
  </si>
  <si>
    <t>1258250529</t>
  </si>
  <si>
    <t>D013*0,54</t>
  </si>
  <si>
    <t>818302428</t>
  </si>
  <si>
    <t>-1419290321</t>
  </si>
  <si>
    <t>"S-100"6,31*3,26</t>
  </si>
  <si>
    <t>-839630362</t>
  </si>
  <si>
    <t>1769131319</t>
  </si>
  <si>
    <t>3,26*2+6,31</t>
  </si>
  <si>
    <t>1040807183</t>
  </si>
  <si>
    <t>"chodba 1 np"3,2*18,3</t>
  </si>
  <si>
    <t>"učebna 1 np"39,2</t>
  </si>
  <si>
    <t>"strojovna VZT 2np"17,8</t>
  </si>
  <si>
    <t>949835251</t>
  </si>
  <si>
    <t>115,56*1,05 'Přepočtené koeficientem množství</t>
  </si>
  <si>
    <t>-1760742177</t>
  </si>
  <si>
    <t>1779521734</t>
  </si>
  <si>
    <t>-413182362</t>
  </si>
  <si>
    <t>683644073</t>
  </si>
  <si>
    <t>19,5*2+17,1*2</t>
  </si>
  <si>
    <t>364459293</t>
  </si>
  <si>
    <t>D007+1,2</t>
  </si>
  <si>
    <t>1238542898</t>
  </si>
  <si>
    <t>17,1</t>
  </si>
  <si>
    <t>1946905637</t>
  </si>
  <si>
    <t>"specifikace dle PD, ozn. D/K01"4,8*5</t>
  </si>
  <si>
    <t>"specifikace dle PD, ozn. D/K02"2,4*5</t>
  </si>
  <si>
    <t>"specifikace dle PD, ozn. D/K03"4,1*3</t>
  </si>
  <si>
    <t>"specifikace dle PD, ozn. D/K04"1,2*3</t>
  </si>
  <si>
    <t>"specifikace dle PD, ozn. D/K05"2,14*2</t>
  </si>
  <si>
    <t>"specifikace dle PD, ozn. D/K06"4,76*1</t>
  </si>
  <si>
    <t>-1605168021</t>
  </si>
  <si>
    <t>-841352982</t>
  </si>
  <si>
    <t>859584497</t>
  </si>
  <si>
    <t>-1692298842</t>
  </si>
  <si>
    <t>-1618303388</t>
  </si>
  <si>
    <t>"specifikace dle PD ozn. D/B02"1</t>
  </si>
  <si>
    <t>-698538409</t>
  </si>
  <si>
    <t>77816286</t>
  </si>
  <si>
    <t>101490362</t>
  </si>
  <si>
    <t>-1308081570</t>
  </si>
  <si>
    <t>302202058</t>
  </si>
  <si>
    <t>-403257813</t>
  </si>
  <si>
    <t>1899062266</t>
  </si>
  <si>
    <t>1708174302</t>
  </si>
  <si>
    <t>1080975179</t>
  </si>
  <si>
    <t>190224836</t>
  </si>
  <si>
    <t>-1829895036</t>
  </si>
  <si>
    <t>-1836463713</t>
  </si>
  <si>
    <t>R766641132.401</t>
  </si>
  <si>
    <t>-1199570977</t>
  </si>
  <si>
    <t>R61140055.401</t>
  </si>
  <si>
    <t>okno plastové, sestava 4800/2370, dodávka (specifikace dle PD ozn.D/A01)</t>
  </si>
  <si>
    <t>330865199</t>
  </si>
  <si>
    <t>R61140055.402</t>
  </si>
  <si>
    <t>okno plastové, sestava 2400/2370, dodávka (specifikace dle PD ozn.D/A02)</t>
  </si>
  <si>
    <t>1940192982</t>
  </si>
  <si>
    <t>R61140055.403</t>
  </si>
  <si>
    <t>okno plastové, sestava 2100/2370, dodávka (specifikace dle PD ozn.D/A03)</t>
  </si>
  <si>
    <t>-1990160897</t>
  </si>
  <si>
    <t>R61140055.404</t>
  </si>
  <si>
    <t>okno plastové, 1200/2360, dodávka (specifikace dle PD ozn.D/A04)</t>
  </si>
  <si>
    <t>-929041765</t>
  </si>
  <si>
    <t>R61140055.405</t>
  </si>
  <si>
    <t>okno plastové, sestava 2140/2360, dodávka (specifikace dle PD ozn.D/A05)</t>
  </si>
  <si>
    <t>2061106613</t>
  </si>
  <si>
    <t>R61140055.406</t>
  </si>
  <si>
    <t>okno plastové, 2400/600, dodávka (specifikace dle PD ozn.D/A06)</t>
  </si>
  <si>
    <t>524162156</t>
  </si>
  <si>
    <t>R61140055.407</t>
  </si>
  <si>
    <t>okno plastové, sestava 4760/2360, dodávka (specifikace dle PD ozn.D/A07)</t>
  </si>
  <si>
    <t>788275338</t>
  </si>
  <si>
    <t>R61144164.401</t>
  </si>
  <si>
    <t>dveře hliníkové vstupní, sestava 1560/2400, dodávka (specifikace dle PD ozn.D/B01)</t>
  </si>
  <si>
    <t>-1673304417</t>
  </si>
  <si>
    <t>R766691912.401</t>
  </si>
  <si>
    <t>Demontáž, posunutí a zpětná montáž promítacího plátna.</t>
  </si>
  <si>
    <t>-1945856144</t>
  </si>
  <si>
    <t>-1929044999</t>
  </si>
  <si>
    <t>-1863962455</t>
  </si>
  <si>
    <t>R44983024.401</t>
  </si>
  <si>
    <t>žebřík výstupový jednoduchý přímý z pozinkované oceli dl 2,2 m</t>
  </si>
  <si>
    <t>1465358674</t>
  </si>
  <si>
    <t>"specifikace dle PD, ozn D/Z01" 1</t>
  </si>
  <si>
    <t>1560600364</t>
  </si>
  <si>
    <t>115183534</t>
  </si>
  <si>
    <t>2001204300</t>
  </si>
  <si>
    <t>902765404</t>
  </si>
  <si>
    <t>"specifikace dle PD, č.v. D.1.1.29"2*15,9*2+13,5*2</t>
  </si>
  <si>
    <t>90,6*1,1 'Přepočtené koeficientem množství</t>
  </si>
  <si>
    <t>-511163300</t>
  </si>
  <si>
    <t>R63437000.401</t>
  </si>
  <si>
    <t>stříška vchodová rovná, kotvená pomocí konzol, ocelový rám, výplň vrstvené bezpečnostní sklo 2360x900 mm</t>
  </si>
  <si>
    <t>1148397749</t>
  </si>
  <si>
    <t>"specifikace dle PD, ozn D/Z02" 1</t>
  </si>
  <si>
    <t>-244926080</t>
  </si>
  <si>
    <t>"kotvení vyzdívky MIV"27,44*2</t>
  </si>
  <si>
    <t>R13611218.401</t>
  </si>
  <si>
    <t>kotva pro vyzdívky MIV</t>
  </si>
  <si>
    <t>-1949119456</t>
  </si>
  <si>
    <t>Poznámka k položce:_x000d_
Hmotnost 27,44 kg/kus</t>
  </si>
  <si>
    <t>"specifikace dle PD, č.v. D.1.1.28o"0,02744*2</t>
  </si>
  <si>
    <t>R767881151.401</t>
  </si>
  <si>
    <t>-2083081091</t>
  </si>
  <si>
    <t>R767995114.401</t>
  </si>
  <si>
    <t>D + M ocel. lemu soklu pro VZT jednotku</t>
  </si>
  <si>
    <t>690900559</t>
  </si>
  <si>
    <t>"specifikace dle PD, č.v. D.1.1.15 včetně povrchové úpravy a kotevního materiálu"22</t>
  </si>
  <si>
    <t>-803868212</t>
  </si>
  <si>
    <t>-1827702717</t>
  </si>
  <si>
    <t>"S401"(2,8*6,31-2,5*1,5)</t>
  </si>
  <si>
    <t>-264134467</t>
  </si>
  <si>
    <t>969548784</t>
  </si>
  <si>
    <t>13,918*1,1 'Přepočtené koeficientem množství</t>
  </si>
  <si>
    <t>243401121</t>
  </si>
  <si>
    <t>-13070973</t>
  </si>
  <si>
    <t>1700421869</t>
  </si>
  <si>
    <t>1595790825</t>
  </si>
  <si>
    <t>"zárubeň D/B02"(2*1,97+0,9)*(0,1+2*0,05)</t>
  </si>
  <si>
    <t>-324881658</t>
  </si>
  <si>
    <t>354187084</t>
  </si>
  <si>
    <t>"S402"2,5*1,5</t>
  </si>
  <si>
    <t>2037246879</t>
  </si>
  <si>
    <t>-1613353774</t>
  </si>
  <si>
    <t>D011*3,26*3</t>
  </si>
  <si>
    <t>-2134816367</t>
  </si>
  <si>
    <t>R786623023.401</t>
  </si>
  <si>
    <t>D + M předokenní žaluzie, specidfikace dle PD ozn. D/Y20.</t>
  </si>
  <si>
    <t>-199767211</t>
  </si>
  <si>
    <t>R786623023.402</t>
  </si>
  <si>
    <t>D + M předokenní žaluzie, specidfikace dle PD ozn. D/Y21.</t>
  </si>
  <si>
    <t>747326358</t>
  </si>
  <si>
    <t>R786623023.403</t>
  </si>
  <si>
    <t>D + M předokenní žaluzie, specidfikace dle PD ozn. D/Y22.</t>
  </si>
  <si>
    <t>-1348165187</t>
  </si>
  <si>
    <t>-1192647194</t>
  </si>
  <si>
    <t>E001</t>
  </si>
  <si>
    <t xml:space="preserve">okapový chodník       </t>
  </si>
  <si>
    <t>62,54</t>
  </si>
  <si>
    <t>E002</t>
  </si>
  <si>
    <t xml:space="preserve">sokl - mozaika         </t>
  </si>
  <si>
    <t>37,524</t>
  </si>
  <si>
    <t>E003</t>
  </si>
  <si>
    <t>E004</t>
  </si>
  <si>
    <t>212,462</t>
  </si>
  <si>
    <t>E005</t>
  </si>
  <si>
    <t>zateplení minerální vata 160 mm</t>
  </si>
  <si>
    <t>56,286</t>
  </si>
  <si>
    <t>E006</t>
  </si>
  <si>
    <t xml:space="preserve">Apu lišty  </t>
  </si>
  <si>
    <t>71,75</t>
  </si>
  <si>
    <t>E007</t>
  </si>
  <si>
    <t xml:space="preserve">parapety - délky </t>
  </si>
  <si>
    <t>41,58</t>
  </si>
  <si>
    <t>05 - objekt E - stavební úpravy</t>
  </si>
  <si>
    <t>E008</t>
  </si>
  <si>
    <t xml:space="preserve">otvory na fasádě    </t>
  </si>
  <si>
    <t>140,307</t>
  </si>
  <si>
    <t>E009</t>
  </si>
  <si>
    <t>411,122</t>
  </si>
  <si>
    <t>E010</t>
  </si>
  <si>
    <t xml:space="preserve">zateplení minerální vata 30 mm - ostění plocha       </t>
  </si>
  <si>
    <t>18,133</t>
  </si>
  <si>
    <t>E011</t>
  </si>
  <si>
    <t xml:space="preserve">délka atiky - vnitřní, 4 strany    </t>
  </si>
  <si>
    <t>90,14</t>
  </si>
  <si>
    <t>E012</t>
  </si>
  <si>
    <t>371,1</t>
  </si>
  <si>
    <t>E013</t>
  </si>
  <si>
    <t xml:space="preserve">délka atiky vnější, 3,5 strany     </t>
  </si>
  <si>
    <t>66,45</t>
  </si>
  <si>
    <t>E014</t>
  </si>
  <si>
    <t>3,77</t>
  </si>
  <si>
    <t>E015</t>
  </si>
  <si>
    <t xml:space="preserve">požární úsek střechy - plocha   </t>
  </si>
  <si>
    <t>186,153</t>
  </si>
  <si>
    <t>E016</t>
  </si>
  <si>
    <t xml:space="preserve">požární úsek střechy - atika   </t>
  </si>
  <si>
    <t>45,15</t>
  </si>
  <si>
    <t>E017</t>
  </si>
  <si>
    <t xml:space="preserve">vnitřní ostění světlíků   </t>
  </si>
  <si>
    <t>38,88</t>
  </si>
  <si>
    <t>E018</t>
  </si>
  <si>
    <t>nepožární úsek střechy - plocha</t>
  </si>
  <si>
    <t>184,947</t>
  </si>
  <si>
    <t>1969547313</t>
  </si>
  <si>
    <t>"okapový chodník"E001*0,5</t>
  </si>
  <si>
    <t>-793242358</t>
  </si>
  <si>
    <t>"okapový chodník"(E001+3,77)*0,5</t>
  </si>
  <si>
    <t>-1152507181</t>
  </si>
  <si>
    <t>E014*0,5</t>
  </si>
  <si>
    <t>-1893818506</t>
  </si>
  <si>
    <t>E014*1</t>
  </si>
  <si>
    <t>1338257593</t>
  </si>
  <si>
    <t>(E001-3,77)*3</t>
  </si>
  <si>
    <t>-470769852</t>
  </si>
  <si>
    <t>161,801626465436*0,02 'Přepočtené koeficientem množství</t>
  </si>
  <si>
    <t>-932447726</t>
  </si>
  <si>
    <t>434441464</t>
  </si>
  <si>
    <t>176,31*0,058 'Přepočtené koeficientem množství</t>
  </si>
  <si>
    <t>R184501121.501</t>
  </si>
  <si>
    <t>-1015349550</t>
  </si>
  <si>
    <t>1334239363</t>
  </si>
  <si>
    <t>"severovýchod"(1,27+1,36)*3,05</t>
  </si>
  <si>
    <t>"jihozápad"(0,4+0,23+0,4)*2,98</t>
  </si>
  <si>
    <t>317142442</t>
  </si>
  <si>
    <t>Překlad nenosný pórobetonový š 150 mm v do 250 mm na tenkovrstvou maltu dl přes 1000 do 1250 mm</t>
  </si>
  <si>
    <t>1822634144</t>
  </si>
  <si>
    <t>342272225</t>
  </si>
  <si>
    <t>Příčka z pórobetonových hladkých tvárnic na tenkovrstvou maltu tl 100 mm</t>
  </si>
  <si>
    <t>-542097693</t>
  </si>
  <si>
    <t>0,23*2,98</t>
  </si>
  <si>
    <t>342272245</t>
  </si>
  <si>
    <t>Příčka z pórobetonových hladkých tvárnic na tenkovrstvou maltu tl 150 mm</t>
  </si>
  <si>
    <t>-259066677</t>
  </si>
  <si>
    <t>"kancelář a rozdělovač"0,25*1,5*2+1,5*1,5+0,9*2+3,15*3,2+3,5*3,2-1,6</t>
  </si>
  <si>
    <t>342291121</t>
  </si>
  <si>
    <t>Ukotvení příček k cihelným konstrukcím plochými kotvami</t>
  </si>
  <si>
    <t>-2112953265</t>
  </si>
  <si>
    <t>2*3,2</t>
  </si>
  <si>
    <t>417351115</t>
  </si>
  <si>
    <t>Zřízení bednění ztužujících věnců</t>
  </si>
  <si>
    <t>1310326711</t>
  </si>
  <si>
    <t>(3,15+3,5+3,8)*0,25*2</t>
  </si>
  <si>
    <t>417351116</t>
  </si>
  <si>
    <t>Odstranění bednění ztužujících věnců</t>
  </si>
  <si>
    <t>1226605705</t>
  </si>
  <si>
    <t>417388141</t>
  </si>
  <si>
    <t>Ztužující věnec keramických stropů tl 19 cm pro vnitřní zdi š 14,5 cm</t>
  </si>
  <si>
    <t>-648760805</t>
  </si>
  <si>
    <t>3,15+3,5+3,8</t>
  </si>
  <si>
    <t>-408442945</t>
  </si>
  <si>
    <t>Vyspravení krytu komunikací po překopech pl do 15 m2 asfaltovým betonem ACO (AB) tl přes 50 do 70 mm</t>
  </si>
  <si>
    <t>-1764055092</t>
  </si>
  <si>
    <t>-1321682120</t>
  </si>
  <si>
    <t>-1445812572</t>
  </si>
  <si>
    <t>688443579</t>
  </si>
  <si>
    <t>"vnitřní ostění po výměně oken"(E006+E007)*0,23</t>
  </si>
  <si>
    <t>"zazdění otvorů"11,164+0,685</t>
  </si>
  <si>
    <t>"nové příčky"24,48</t>
  </si>
  <si>
    <t>1182928668</t>
  </si>
  <si>
    <t>1557925149</t>
  </si>
  <si>
    <t>"oprava omítek stěn dotčených výměnou výplní otvorů"(1,16+0,77)*(E011-3,77)</t>
  </si>
  <si>
    <t>-873110939</t>
  </si>
  <si>
    <t>"vnitřní plochy"E011*2</t>
  </si>
  <si>
    <t>-1486861296</t>
  </si>
  <si>
    <t>1380002691</t>
  </si>
  <si>
    <t>885971849</t>
  </si>
  <si>
    <t>E004+E005+E006*0,16</t>
  </si>
  <si>
    <t>-1201613464</t>
  </si>
  <si>
    <t>36740107</t>
  </si>
  <si>
    <t>E003+E004</t>
  </si>
  <si>
    <t>1124021350</t>
  </si>
  <si>
    <t>37,524*1,05 'Přepočtené koeficientem množství</t>
  </si>
  <si>
    <t>-344674089</t>
  </si>
  <si>
    <t>212,462*1,05 'Přepočtené koeficientem množství</t>
  </si>
  <si>
    <t>-1056848548</t>
  </si>
  <si>
    <t>883578239</t>
  </si>
  <si>
    <t>56,286*1,05 'Přepočtené koeficientem množství</t>
  </si>
  <si>
    <t>-1547795924</t>
  </si>
  <si>
    <t>E006+E007</t>
  </si>
  <si>
    <t>2093362326</t>
  </si>
  <si>
    <t>(E006+E007)*0,16</t>
  </si>
  <si>
    <t>18,133*1,1 'Přepočtené koeficientem množství</t>
  </si>
  <si>
    <t>-1824997812</t>
  </si>
  <si>
    <t>162887757</t>
  </si>
  <si>
    <t>-1027727828</t>
  </si>
  <si>
    <t>E001-3,77</t>
  </si>
  <si>
    <t>-1812219454</t>
  </si>
  <si>
    <t>58,77*1,1 'Přepočtené koeficientem množství</t>
  </si>
  <si>
    <t>-978504792</t>
  </si>
  <si>
    <t>E006-E007+E013+2*6,5</t>
  </si>
  <si>
    <t>E007+E014</t>
  </si>
  <si>
    <t>6*0,16*2</t>
  </si>
  <si>
    <t>-139066199</t>
  </si>
  <si>
    <t>109,62*1,05 'Přepočtené koeficientem množství</t>
  </si>
  <si>
    <t>-1625772643</t>
  </si>
  <si>
    <t>1062283596</t>
  </si>
  <si>
    <t>71,75*1,05 'Přepočtené koeficientem množství</t>
  </si>
  <si>
    <t>1245626598</t>
  </si>
  <si>
    <t>45,35*1,05 'Přepočtené koeficientem množství</t>
  </si>
  <si>
    <t>-283785205</t>
  </si>
  <si>
    <t>41,58*1,05 'Přepočtené koeficientem množství</t>
  </si>
  <si>
    <t>-243698069</t>
  </si>
  <si>
    <t>1,92*1,05 'Přepočtené koeficientem množství</t>
  </si>
  <si>
    <t>-586950331</t>
  </si>
  <si>
    <t>E004+E005</t>
  </si>
  <si>
    <t>1223407071</t>
  </si>
  <si>
    <t>1115946939</t>
  </si>
  <si>
    <t>E004+E005+E010</t>
  </si>
  <si>
    <t>452703444</t>
  </si>
  <si>
    <t>"koruna atiky"E013</t>
  </si>
  <si>
    <t>-712461192</t>
  </si>
  <si>
    <t>"vnější plochy"E013*1,5</t>
  </si>
  <si>
    <t>785445213</t>
  </si>
  <si>
    <t>-449560192</t>
  </si>
  <si>
    <t>E003+E004+E005</t>
  </si>
  <si>
    <t>-1115811041</t>
  </si>
  <si>
    <t>E001*0,5</t>
  </si>
  <si>
    <t>132879480</t>
  </si>
  <si>
    <t>55331487</t>
  </si>
  <si>
    <t>zárubeň jednokřídlá ocelová pro zdění tl stěny 110-150mm rozměru 800/1970, 2100mm</t>
  </si>
  <si>
    <t>1197312384</t>
  </si>
  <si>
    <t>55331488</t>
  </si>
  <si>
    <t>zárubeň jednokřídlá ocelová pro zdění tl stěny 110-150mm rozměru 900/1970, 2100mm</t>
  </si>
  <si>
    <t>-1135699500</t>
  </si>
  <si>
    <t>411263259</t>
  </si>
  <si>
    <t>700584767</t>
  </si>
  <si>
    <t>R624635351.51</t>
  </si>
  <si>
    <t>806915575</t>
  </si>
  <si>
    <t>"styk oplechování atiky s fasádou, viz. detail D.1.28f"20+30,8+15,8</t>
  </si>
  <si>
    <t>R624635351.52</t>
  </si>
  <si>
    <t>-895384173</t>
  </si>
  <si>
    <t>201729233</t>
  </si>
  <si>
    <t>-467318119</t>
  </si>
  <si>
    <t>E014+2</t>
  </si>
  <si>
    <t>-1531319592</t>
  </si>
  <si>
    <t>E014+1</t>
  </si>
  <si>
    <t>-330134430</t>
  </si>
  <si>
    <t>-897368177</t>
  </si>
  <si>
    <t>E009*40</t>
  </si>
  <si>
    <t>1145121537</t>
  </si>
  <si>
    <t>-411998936</t>
  </si>
  <si>
    <t>-1339396238</t>
  </si>
  <si>
    <t>890536380</t>
  </si>
  <si>
    <t>-814820143</t>
  </si>
  <si>
    <t>-1774687467</t>
  </si>
  <si>
    <t>1378814315</t>
  </si>
  <si>
    <t>1945629247</t>
  </si>
  <si>
    <t>570995571</t>
  </si>
  <si>
    <t>1504241935</t>
  </si>
  <si>
    <t>1888176660</t>
  </si>
  <si>
    <t>826563057</t>
  </si>
  <si>
    <t>"stropní panel po dem. střešního souvrství"E012</t>
  </si>
  <si>
    <t>965041441</t>
  </si>
  <si>
    <t>Bourání podkladů pod dlažby nebo mazanin škvárobetonových tl přes 100 mm pl přes 4 m2</t>
  </si>
  <si>
    <t>-803641224</t>
  </si>
  <si>
    <t>"střecha - perlitbeton"E012*0,18</t>
  </si>
  <si>
    <t>1672828457</t>
  </si>
  <si>
    <t>968062455</t>
  </si>
  <si>
    <t>Vybourání dřevěných dveřních zárubní pl do 2 m2</t>
  </si>
  <si>
    <t>2074210793</t>
  </si>
  <si>
    <t>217172655</t>
  </si>
  <si>
    <t>"severovýchod"3,77*0,6</t>
  </si>
  <si>
    <t>-1350031120</t>
  </si>
  <si>
    <t>"severovýchod"2,25*3,05+13,1*3,05</t>
  </si>
  <si>
    <t>"jjihozápad"30*2,98</t>
  </si>
  <si>
    <t>1633062978</t>
  </si>
  <si>
    <t>R953993326.501</t>
  </si>
  <si>
    <t>1420815620</t>
  </si>
  <si>
    <t>-1945043243</t>
  </si>
  <si>
    <t>8,18+0,43+0,4+0,64+0,01+0,09+0,55</t>
  </si>
  <si>
    <t>-965016653</t>
  </si>
  <si>
    <t>-1953769601</t>
  </si>
  <si>
    <t>647684419</t>
  </si>
  <si>
    <t>172226571</t>
  </si>
  <si>
    <t>1162457039</t>
  </si>
  <si>
    <t>185,353*15 'Přepočtené koeficientem množství</t>
  </si>
  <si>
    <t>950590726</t>
  </si>
  <si>
    <t>(10,78)*0,02</t>
  </si>
  <si>
    <t>-1310685966</t>
  </si>
  <si>
    <t>(106,88+33,40+0,032+1,46)*0,02</t>
  </si>
  <si>
    <t>1424054345</t>
  </si>
  <si>
    <t>0,092+0,0012</t>
  </si>
  <si>
    <t>567726080</t>
  </si>
  <si>
    <t>(0,41)*0,02</t>
  </si>
  <si>
    <t>-1618151455</t>
  </si>
  <si>
    <t>(9,068+1,66)*0,02</t>
  </si>
  <si>
    <t>1240603762</t>
  </si>
  <si>
    <t>(0,165+8,45)*0,95</t>
  </si>
  <si>
    <t>-991106694</t>
  </si>
  <si>
    <t>(0,166+0,045)*0,95</t>
  </si>
  <si>
    <t>-1398786392</t>
  </si>
  <si>
    <t>1,78+1,56</t>
  </si>
  <si>
    <t>189174192</t>
  </si>
  <si>
    <t>(0,65)*0,98</t>
  </si>
  <si>
    <t>1806049430</t>
  </si>
  <si>
    <t>1,48+6,72</t>
  </si>
  <si>
    <t>1500043902</t>
  </si>
  <si>
    <t>(10,78)*0,98</t>
  </si>
  <si>
    <t>-464876789</t>
  </si>
  <si>
    <t>(106,88+33,40+0,032+1,46)*0,98</t>
  </si>
  <si>
    <t>365273062</t>
  </si>
  <si>
    <t>(9,068+1,66)*0,98</t>
  </si>
  <si>
    <t>-458978594</t>
  </si>
  <si>
    <t>(0,41)*0,98</t>
  </si>
  <si>
    <t>-828971868</t>
  </si>
  <si>
    <t>0,172+0,069+0,31</t>
  </si>
  <si>
    <t>-1623156069</t>
  </si>
  <si>
    <t>(0,165+8,45)*0,05</t>
  </si>
  <si>
    <t>1972135779</t>
  </si>
  <si>
    <t>(0,166+0,045)*0,05</t>
  </si>
  <si>
    <t>162365759</t>
  </si>
  <si>
    <t>(0,65)*0,02</t>
  </si>
  <si>
    <t>-622209844</t>
  </si>
  <si>
    <t>628318014</t>
  </si>
  <si>
    <t>1861365307</t>
  </si>
  <si>
    <t>37,524*0,34 'Přepočtené koeficientem množství</t>
  </si>
  <si>
    <t>-355083086</t>
  </si>
  <si>
    <t>"lepenka"E012</t>
  </si>
  <si>
    <t>1342889562</t>
  </si>
  <si>
    <t>1733437468</t>
  </si>
  <si>
    <t>37,524*1,221 'Přepočtené koeficientem množství</t>
  </si>
  <si>
    <t>-313808982</t>
  </si>
  <si>
    <t>-1116454891</t>
  </si>
  <si>
    <t>E011*1,3+E012</t>
  </si>
  <si>
    <t>"obvod světlíků"(2*3+2*9)*0,7*3</t>
  </si>
  <si>
    <t>-271575976</t>
  </si>
  <si>
    <t>538,682*0,32 'Přepočtené koeficientem množství</t>
  </si>
  <si>
    <t>-1463062781</t>
  </si>
  <si>
    <t>E012+E011*0,4</t>
  </si>
  <si>
    <t>1153268627</t>
  </si>
  <si>
    <t>-1797096799</t>
  </si>
  <si>
    <t>538,682*1,1655 'Přepočtené koeficientem množství</t>
  </si>
  <si>
    <t>790449949</t>
  </si>
  <si>
    <t>"specifikace dle PD, ozn. E/K13"164,3</t>
  </si>
  <si>
    <t>771735898</t>
  </si>
  <si>
    <t>"specifikace dle PD, ozn. E/K12"164,3</t>
  </si>
  <si>
    <t>712363351</t>
  </si>
  <si>
    <t>Povlakové krytiny střech do 10° z tvarovaných poplastovaných lišt pásek rš 50 mm</t>
  </si>
  <si>
    <t>613336310</t>
  </si>
  <si>
    <t>"specifikace dle PD, ozn. E/K14"71,1</t>
  </si>
  <si>
    <t>936072487</t>
  </si>
  <si>
    <t>E012+E011*(0,26+0,56)</t>
  </si>
  <si>
    <t>"obvod světlíků"24*0,5*3</t>
  </si>
  <si>
    <t>1533026888</t>
  </si>
  <si>
    <t>481,015*1,1655 'Přepočtené koeficientem množství</t>
  </si>
  <si>
    <t>-1725990334</t>
  </si>
  <si>
    <t>E012+E011*(0,4+0,3)</t>
  </si>
  <si>
    <t>-1458565545</t>
  </si>
  <si>
    <t>259642041</t>
  </si>
  <si>
    <t>445,015*1,155 'Přepočtené koeficientem množství</t>
  </si>
  <si>
    <t>1442916545</t>
  </si>
  <si>
    <t>0,6*0,6*116</t>
  </si>
  <si>
    <t>1101912978</t>
  </si>
  <si>
    <t>638852531</t>
  </si>
  <si>
    <t>-787790226</t>
  </si>
  <si>
    <t>"specifikace dle PD, ozn. E/Y11"4</t>
  </si>
  <si>
    <t>-101096551</t>
  </si>
  <si>
    <t>-918433730</t>
  </si>
  <si>
    <t>R712363357.501</t>
  </si>
  <si>
    <t>-844124102</t>
  </si>
  <si>
    <t>"specifikace dle PD, ozn. E/K11"66,1</t>
  </si>
  <si>
    <t>-1126107350</t>
  </si>
  <si>
    <t>172252209</t>
  </si>
  <si>
    <t>61,79+78,75</t>
  </si>
  <si>
    <t>745118305</t>
  </si>
  <si>
    <t>(E011-E016)*1</t>
  </si>
  <si>
    <t>"obvod světlíků"24*1*0,7</t>
  </si>
  <si>
    <t>61,79*1,05 'Přepočtené koeficientem množství</t>
  </si>
  <si>
    <t>1710618043</t>
  </si>
  <si>
    <t>E016*1</t>
  </si>
  <si>
    <t>"obvod světlíků"24*2*0,7</t>
  </si>
  <si>
    <t>78,75*1,05 'Přepočtené koeficientem množství</t>
  </si>
  <si>
    <t>1080011191</t>
  </si>
  <si>
    <t>1797335243</t>
  </si>
  <si>
    <t>1870687869</t>
  </si>
  <si>
    <t>371,1*1,05 'Přepočtené koeficientem množství</t>
  </si>
  <si>
    <t>-1883384326</t>
  </si>
  <si>
    <t>184,947*1,05 'Přepočtené koeficientem množství</t>
  </si>
  <si>
    <t>-903174016</t>
  </si>
  <si>
    <t>186,153*1,05 'Přepočtené koeficientem množství</t>
  </si>
  <si>
    <t>-1642108938</t>
  </si>
  <si>
    <t>E011+24*3</t>
  </si>
  <si>
    <t>1690835411</t>
  </si>
  <si>
    <t>162,14*1,02 'Přepočtené koeficientem množství</t>
  </si>
  <si>
    <t>1957708442</t>
  </si>
  <si>
    <t>"PIR"E012</t>
  </si>
  <si>
    <t>194494508</t>
  </si>
  <si>
    <t>"plocha střechy"E015</t>
  </si>
  <si>
    <t>"plocha střechy"E018</t>
  </si>
  <si>
    <t>1896481484</t>
  </si>
  <si>
    <t>"zhlaví atiky"(E011-E016)*0,014</t>
  </si>
  <si>
    <t>"plocha střechy"(E018)*0,13</t>
  </si>
  <si>
    <t>24,673*1,05 'Přepočtené koeficientem množství</t>
  </si>
  <si>
    <t>465137129</t>
  </si>
  <si>
    <t>"zhlaví atiky"E016*0,014</t>
  </si>
  <si>
    <t>"plocha střechy"E015*0,13</t>
  </si>
  <si>
    <t>-1216015783</t>
  </si>
  <si>
    <t>-1723882967</t>
  </si>
  <si>
    <t>-1554813982</t>
  </si>
  <si>
    <t>-1469726460</t>
  </si>
  <si>
    <t>-1692958942</t>
  </si>
  <si>
    <t>1343329095</t>
  </si>
  <si>
    <t>-856278301</t>
  </si>
  <si>
    <t>"specifikace dle PD, ozn. E/Y10"4</t>
  </si>
  <si>
    <t>R721111112.501</t>
  </si>
  <si>
    <t>-1529003142</t>
  </si>
  <si>
    <t>2006479726</t>
  </si>
  <si>
    <t>180196232</t>
  </si>
  <si>
    <t>R751398041.501</t>
  </si>
  <si>
    <t>-1595337918</t>
  </si>
  <si>
    <t>"specifikace dle PD, ozn. E/Y01"1</t>
  </si>
  <si>
    <t>-1354299948</t>
  </si>
  <si>
    <t>1467759713</t>
  </si>
  <si>
    <t>E011*0,56</t>
  </si>
  <si>
    <t>-1985163994</t>
  </si>
  <si>
    <t>-1043529435</t>
  </si>
  <si>
    <t>-2103402646</t>
  </si>
  <si>
    <t>196676756</t>
  </si>
  <si>
    <t>"specifikace dle PD, ozn. E/K01"29,2</t>
  </si>
  <si>
    <t>"specifikace dle PD, ozn. E/K02"11,4</t>
  </si>
  <si>
    <t>"specifikace dle PD, ozn. E/K03"0,98</t>
  </si>
  <si>
    <t>-1753302384</t>
  </si>
  <si>
    <t>520366191</t>
  </si>
  <si>
    <t>760967922</t>
  </si>
  <si>
    <t>766660001</t>
  </si>
  <si>
    <t>Montáž dveřních křídel otvíravých jednokřídlových š do 0,8 m do ocelové zárubně</t>
  </si>
  <si>
    <t>201462479</t>
  </si>
  <si>
    <t>61162086</t>
  </si>
  <si>
    <t>dveře jednokřídlé dřevotřískové povrch laminátový plné 800x1970-2100mm</t>
  </si>
  <si>
    <t>-2139680280</t>
  </si>
  <si>
    <t>"specifikace dle PD, ozn. E/B02"1</t>
  </si>
  <si>
    <t>766660002</t>
  </si>
  <si>
    <t>Montáž dveřních křídel otvíravých jednokřídlových š přes 0,8 m do ocelové zárubně</t>
  </si>
  <si>
    <t>-1253228264</t>
  </si>
  <si>
    <t>61162093</t>
  </si>
  <si>
    <t>dveře jednokřídlé dřevotřískové povrch laminátový částečně prosklené 900x1970-2100mm</t>
  </si>
  <si>
    <t>-293629039</t>
  </si>
  <si>
    <t>"specifikace dle PD, ozn. E/B01"1</t>
  </si>
  <si>
    <t>-1623552216</t>
  </si>
  <si>
    <t>777938573</t>
  </si>
  <si>
    <t>2115723690</t>
  </si>
  <si>
    <t>1630830819</t>
  </si>
  <si>
    <t>298734228</t>
  </si>
  <si>
    <t>766694123</t>
  </si>
  <si>
    <t>Montáž parapetních dřevěných nebo plastových š přes 30 cm dl přes 1,6 do 2,6 m</t>
  </si>
  <si>
    <t>-1806841197</t>
  </si>
  <si>
    <t>-1084655792</t>
  </si>
  <si>
    <t>900744005</t>
  </si>
  <si>
    <t>-1879079909</t>
  </si>
  <si>
    <t>R766641132.501</t>
  </si>
  <si>
    <t>1915210470</t>
  </si>
  <si>
    <t>R61140055.501</t>
  </si>
  <si>
    <t>okno plastové 980/3050, dodávka (specifikace dle PD ozn.E/A01)</t>
  </si>
  <si>
    <t>392908101</t>
  </si>
  <si>
    <t>R61140055.502</t>
  </si>
  <si>
    <t>okno plastové, sestava 11400/3050, dodávka (specifikace dle PD ozn.E/A02)</t>
  </si>
  <si>
    <t>-666153062</t>
  </si>
  <si>
    <t>R61140055.503</t>
  </si>
  <si>
    <t>okno plastové, sestava 29200/2980, dodávka (specifikace dle PD ozn.E/A03)</t>
  </si>
  <si>
    <t>1047218020</t>
  </si>
  <si>
    <t>R61140055.504</t>
  </si>
  <si>
    <t>okno plastové, sestava 3770/430, dodávka (specifikace dle PD ozn.E/A06)</t>
  </si>
  <si>
    <t>-1743649860</t>
  </si>
  <si>
    <t>-896657859</t>
  </si>
  <si>
    <t>-1279304752</t>
  </si>
  <si>
    <t>9*3*3</t>
  </si>
  <si>
    <t>8027038</t>
  </si>
  <si>
    <t>959908887</t>
  </si>
  <si>
    <t>"specifikace dle PD, ozn E/Z01" 6,2</t>
  </si>
  <si>
    <t>-1652880408</t>
  </si>
  <si>
    <t>-60740410</t>
  </si>
  <si>
    <t>80909030</t>
  </si>
  <si>
    <t>"specifikace dle PD, č.v. D.1.1.29"17</t>
  </si>
  <si>
    <t>-76278247</t>
  </si>
  <si>
    <t>R767881151.501</t>
  </si>
  <si>
    <t>-172366354</t>
  </si>
  <si>
    <t>1026988532</t>
  </si>
  <si>
    <t>-1261763992</t>
  </si>
  <si>
    <t>"specifikace dle PD, č.v. D.1.1.29"2*26,64+5*11,99</t>
  </si>
  <si>
    <t>113,23*1,1 'Přepočtené koeficientem množství</t>
  </si>
  <si>
    <t>1852389124</t>
  </si>
  <si>
    <t>R63437000.501</t>
  </si>
  <si>
    <t>stříška vchodová rovná, kotvená pomocí konzol, ocelový rám, výplň vrstvené bezpečnostní sklo 4370x900 mm</t>
  </si>
  <si>
    <t>617542756</t>
  </si>
  <si>
    <t>"specifikace dle PD, ozn E/Z02" 1</t>
  </si>
  <si>
    <t>R767312454.501</t>
  </si>
  <si>
    <t>D + M obloukových pásových světlíků se zasklením, 9000/3000, (specifikace dle PD. ozn. E/C01)</t>
  </si>
  <si>
    <t>1132325668</t>
  </si>
  <si>
    <t>"specifikace dle PD, ozn. E/C01"3</t>
  </si>
  <si>
    <t>R767995117.503</t>
  </si>
  <si>
    <t>-700634577</t>
  </si>
  <si>
    <t>3*739</t>
  </si>
  <si>
    <t>R13010424.504</t>
  </si>
  <si>
    <t xml:space="preserve">ocelová podsada střešního světlíku, 3000/9000  (specifikace dle PD, ozn. E/Z03)</t>
  </si>
  <si>
    <t>1639645162</t>
  </si>
  <si>
    <t>1074603364</t>
  </si>
  <si>
    <t>50,18*2</t>
  </si>
  <si>
    <t>R13010424.501</t>
  </si>
  <si>
    <t>okování ostění vratovédo otvoru, výška 4120 MM (specifikace dle PD, ozn. E/Z04)</t>
  </si>
  <si>
    <t>104912353</t>
  </si>
  <si>
    <t>R767991912.501</t>
  </si>
  <si>
    <t>Úprava oplocení s ohledem na zateplení fasády</t>
  </si>
  <si>
    <t>-52127493</t>
  </si>
  <si>
    <t>"posunutí sloupku plotu, viz. PD"1</t>
  </si>
  <si>
    <t>-32587407</t>
  </si>
  <si>
    <t>-320955630</t>
  </si>
  <si>
    <t>-170477039</t>
  </si>
  <si>
    <t>"zárubeň E/B01 + E/B02"((2*1,97+0,9)*(0,1+2*0,05))*2</t>
  </si>
  <si>
    <t>1332976080</t>
  </si>
  <si>
    <t>1300896150</t>
  </si>
  <si>
    <t>"vyzděné příčky"(3,5*2+3,3*2+5,8+6,15)*3,2</t>
  </si>
  <si>
    <t>1876084274</t>
  </si>
  <si>
    <t>G001</t>
  </si>
  <si>
    <t xml:space="preserve">okapový chodník     </t>
  </si>
  <si>
    <t>60,34</t>
  </si>
  <si>
    <t>G002</t>
  </si>
  <si>
    <t xml:space="preserve">sokl - mozaika       </t>
  </si>
  <si>
    <t>36,204</t>
  </si>
  <si>
    <t>G003</t>
  </si>
  <si>
    <t xml:space="preserve">zateplení perimetr 140 mm, S-202      </t>
  </si>
  <si>
    <t>G004</t>
  </si>
  <si>
    <t xml:space="preserve">zatplení grafit 160 mm, S-200      </t>
  </si>
  <si>
    <t>417,479</t>
  </si>
  <si>
    <t>G005</t>
  </si>
  <si>
    <t>39,398</t>
  </si>
  <si>
    <t>G006</t>
  </si>
  <si>
    <t xml:space="preserve">Apu lišty        </t>
  </si>
  <si>
    <t>113,96</t>
  </si>
  <si>
    <t>G007</t>
  </si>
  <si>
    <t>51,32</t>
  </si>
  <si>
    <t>06 - objekt F - stavební úpravy</t>
  </si>
  <si>
    <t>G008</t>
  </si>
  <si>
    <t xml:space="preserve">otvory na fasádě     </t>
  </si>
  <si>
    <t>215,435</t>
  </si>
  <si>
    <t>G009</t>
  </si>
  <si>
    <t xml:space="preserve">plocha lešení    </t>
  </si>
  <si>
    <t>731,964</t>
  </si>
  <si>
    <t>G010</t>
  </si>
  <si>
    <t>26,445</t>
  </si>
  <si>
    <t>G011</t>
  </si>
  <si>
    <t xml:space="preserve">délka atiky - vnitřní, 4 strany   </t>
  </si>
  <si>
    <t>102,24</t>
  </si>
  <si>
    <t>G012</t>
  </si>
  <si>
    <t xml:space="preserve">plocha střechy    </t>
  </si>
  <si>
    <t>434,854</t>
  </si>
  <si>
    <t>G013</t>
  </si>
  <si>
    <t xml:space="preserve">délka atiky vnější   </t>
  </si>
  <si>
    <t>105,86</t>
  </si>
  <si>
    <t>G014</t>
  </si>
  <si>
    <t xml:space="preserve">podhledy vrat - délky      </t>
  </si>
  <si>
    <t>11,334</t>
  </si>
  <si>
    <t>G015</t>
  </si>
  <si>
    <t>51,84</t>
  </si>
  <si>
    <t xml:space="preserve">    2 - Zakládání</t>
  </si>
  <si>
    <t>-2052479066</t>
  </si>
  <si>
    <t>"okapový chodník"G001*0,5</t>
  </si>
  <si>
    <t>113107024</t>
  </si>
  <si>
    <t>Odstranění podkladu z kameniva drceného tl přes 300 do 400 mm při překopech ručně</t>
  </si>
  <si>
    <t>-1093017001</t>
  </si>
  <si>
    <t>"úpraha prahu vrat"G014*0,3</t>
  </si>
  <si>
    <t>-733417481</t>
  </si>
  <si>
    <t>"úpraha prahu vrat"G014*0,5</t>
  </si>
  <si>
    <t>-1237452804</t>
  </si>
  <si>
    <t>122211101</t>
  </si>
  <si>
    <t>Odkopávky a prokopávky v hornině třídy těžitelnosti I, skupiny 3 ručně</t>
  </si>
  <si>
    <t>-1597047870</t>
  </si>
  <si>
    <t>"úpraha prahu vrat"G014*0,435</t>
  </si>
  <si>
    <t>162751117</t>
  </si>
  <si>
    <t>Vodorovné přemístění přes 9 000 do 10000 m výkopku/sypaniny z horniny třídy těžitelnosti I skupiny 1 až 3</t>
  </si>
  <si>
    <t>1733735930</t>
  </si>
  <si>
    <t>162751119</t>
  </si>
  <si>
    <t>Příplatek k vodorovnému přemístění výkopku/sypaniny z horniny třídy těžitelnosti I skupiny 1 až 3 ZKD 1000 m přes 10000 m</t>
  </si>
  <si>
    <t>620289514</t>
  </si>
  <si>
    <t>4,93*5</t>
  </si>
  <si>
    <t>171201221</t>
  </si>
  <si>
    <t>1464585922</t>
  </si>
  <si>
    <t>4,93*1,8</t>
  </si>
  <si>
    <t>617323274</t>
  </si>
  <si>
    <t>G001*3</t>
  </si>
  <si>
    <t>656480668</t>
  </si>
  <si>
    <t>166,124045276917*0,02 'Přepočtené koeficientem množství</t>
  </si>
  <si>
    <t>475072469</t>
  </si>
  <si>
    <t>-146746730</t>
  </si>
  <si>
    <t>181,02*0,058 'Přepočtené koeficientem množství</t>
  </si>
  <si>
    <t>R184501121.601</t>
  </si>
  <si>
    <t>-278276003</t>
  </si>
  <si>
    <t>Zakládání</t>
  </si>
  <si>
    <t>271572211</t>
  </si>
  <si>
    <t>Podsyp pod základové konstrukce se zhutněním z netříděného štěrkopísku</t>
  </si>
  <si>
    <t>-1515507477</t>
  </si>
  <si>
    <t>"úpraha prahu vrat"G014*0,8*0,15</t>
  </si>
  <si>
    <t>274322611</t>
  </si>
  <si>
    <t>Základové pasy ze ŽB se zvýšenými nároky na prostředí tř. C 30/37</t>
  </si>
  <si>
    <t>-841691896</t>
  </si>
  <si>
    <t>"úpraha prahu vrat"G014*11,2</t>
  </si>
  <si>
    <t>274351121</t>
  </si>
  <si>
    <t>Zřízení bednění základových pasů rovného</t>
  </si>
  <si>
    <t>-1074853817</t>
  </si>
  <si>
    <t>"úpraha prahu vrat"G014*0,75</t>
  </si>
  <si>
    <t>274351122</t>
  </si>
  <si>
    <t>Odstranění bednění základových pasů rovného</t>
  </si>
  <si>
    <t>-2046839969</t>
  </si>
  <si>
    <t>275313811</t>
  </si>
  <si>
    <t>Základové patky z betonu tř. C 25/30</t>
  </si>
  <si>
    <t>-1015394112</t>
  </si>
  <si>
    <t>"VZT1+VZT2"1*1*0,4*2</t>
  </si>
  <si>
    <t>275351121</t>
  </si>
  <si>
    <t>Zřízení bednění základových patek</t>
  </si>
  <si>
    <t>1000095420</t>
  </si>
  <si>
    <t>"VZT1+VZT2"(1*2+0,4*2)*0,4*2</t>
  </si>
  <si>
    <t>275351122</t>
  </si>
  <si>
    <t>Odstranění bednění základových patek</t>
  </si>
  <si>
    <t>1115442900</t>
  </si>
  <si>
    <t>1439674503</t>
  </si>
  <si>
    <t>"severovýchod"(1,13+1,41+1,25+1,47+1,27+0,23 +0,5)*3,1</t>
  </si>
  <si>
    <t>"jihozápad"(0,5+0,5+0,5)*3,3</t>
  </si>
  <si>
    <t>-1488672492</t>
  </si>
  <si>
    <t>-1588502082</t>
  </si>
  <si>
    <t>"vnitřní ostění po výměně oken"(G006+G007)*0,23</t>
  </si>
  <si>
    <t>"zazdění otvoru"27,456</t>
  </si>
  <si>
    <t>-1454699386</t>
  </si>
  <si>
    <t>1645057378</t>
  </si>
  <si>
    <t>"oprava omítek stěn dotčených výměnou výplní otvorů"(1,1+3,14)*(G001)+3,2*G014</t>
  </si>
  <si>
    <t>1070938004</t>
  </si>
  <si>
    <t>"vnitřní plochy"37*2*2</t>
  </si>
  <si>
    <t>-1008474206</t>
  </si>
  <si>
    <t>1014946316</t>
  </si>
  <si>
    <t>1877464397</t>
  </si>
  <si>
    <t>G004+G005+G006*0,18</t>
  </si>
  <si>
    <t>1258072797</t>
  </si>
  <si>
    <t>-1425750558</t>
  </si>
  <si>
    <t>G003+G004</t>
  </si>
  <si>
    <t>959188336</t>
  </si>
  <si>
    <t>36,204*1,05 'Přepočtené koeficientem množství</t>
  </si>
  <si>
    <t>281670986</t>
  </si>
  <si>
    <t>417,479*1,05 'Přepočtené koeficientem množství</t>
  </si>
  <si>
    <t>-688441309</t>
  </si>
  <si>
    <t>-1590572575</t>
  </si>
  <si>
    <t>39,398*1,05 'Přepočtené koeficientem množství</t>
  </si>
  <si>
    <t>-860124328</t>
  </si>
  <si>
    <t>G006+G007</t>
  </si>
  <si>
    <t>-467317640</t>
  </si>
  <si>
    <t>(G006+G007)*0,16</t>
  </si>
  <si>
    <t>26,445*1,1 'Přepočtené koeficientem množství</t>
  </si>
  <si>
    <t>-1161376661</t>
  </si>
  <si>
    <t>1583782558</t>
  </si>
  <si>
    <t>462304530</t>
  </si>
  <si>
    <t>-1748218513</t>
  </si>
  <si>
    <t>60,34*1,1 'Přepočtené koeficientem množství</t>
  </si>
  <si>
    <t>1335377073</t>
  </si>
  <si>
    <t>G006-G007+G013+4*3</t>
  </si>
  <si>
    <t>G007+G014</t>
  </si>
  <si>
    <t>8*0,16*2</t>
  </si>
  <si>
    <t>-1404951582</t>
  </si>
  <si>
    <t>180,5*1,05 'Přepočtené koeficientem množství</t>
  </si>
  <si>
    <t>663335738</t>
  </si>
  <si>
    <t>113,96*1,05 'Přepočtené koeficientem množství</t>
  </si>
  <si>
    <t>-87434849</t>
  </si>
  <si>
    <t>62,654*1,05 'Přepočtené koeficientem množství</t>
  </si>
  <si>
    <t>152475503</t>
  </si>
  <si>
    <t>51,32*1,05 'Přepočtené koeficientem množství</t>
  </si>
  <si>
    <t>-1904618838</t>
  </si>
  <si>
    <t>2,56*1,05 'Přepočtené koeficientem množství</t>
  </si>
  <si>
    <t>-1990886650</t>
  </si>
  <si>
    <t>G004+G005</t>
  </si>
  <si>
    <t>293471669</t>
  </si>
  <si>
    <t>-1327285841</t>
  </si>
  <si>
    <t>G004+G005+G010</t>
  </si>
  <si>
    <t>886870021</t>
  </si>
  <si>
    <t>"koruna atiky"G013</t>
  </si>
  <si>
    <t>1999626884</t>
  </si>
  <si>
    <t>"vnější plochy"37*1,5</t>
  </si>
  <si>
    <t>-487961038</t>
  </si>
  <si>
    <t>-856143500</t>
  </si>
  <si>
    <t>G003+G004+G005</t>
  </si>
  <si>
    <t>631312141</t>
  </si>
  <si>
    <t>Doplnění rýh v dosavadních mazaninách betonem prostým</t>
  </si>
  <si>
    <t>2098586462</t>
  </si>
  <si>
    <t>"úpraha prahu vrat"G014*(0,1*0,3+0,2*0,15)</t>
  </si>
  <si>
    <t>-1704775575</t>
  </si>
  <si>
    <t>G001*0,5</t>
  </si>
  <si>
    <t>1327525298</t>
  </si>
  <si>
    <t>281801988</t>
  </si>
  <si>
    <t>R624635351.61</t>
  </si>
  <si>
    <t>2124393298</t>
  </si>
  <si>
    <t>"styk oplechování atiky s fasádou, viz. detail D.1.28f"G013</t>
  </si>
  <si>
    <t>R624635351.62</t>
  </si>
  <si>
    <t>1462154099</t>
  </si>
  <si>
    <t>-1495970865</t>
  </si>
  <si>
    <t>R634113113.601</t>
  </si>
  <si>
    <t>Výplň dilatačních spár mazanin EPDM profilem šířka spáry 20 mm</t>
  </si>
  <si>
    <t>-1246210082</t>
  </si>
  <si>
    <t>"úpraha prahu vrat"G014</t>
  </si>
  <si>
    <t>R634113115.602</t>
  </si>
  <si>
    <t>Výplň dilatačních spár mazanin EPDM profilem šířka spáry 50 mm</t>
  </si>
  <si>
    <t>-1402431539</t>
  </si>
  <si>
    <t>919124121</t>
  </si>
  <si>
    <t>Dilatační spáry vkládané v cementobetonovém krytu s vyplněním spár asfaltovou zálivkou</t>
  </si>
  <si>
    <t>-245168017</t>
  </si>
  <si>
    <t>976054729</t>
  </si>
  <si>
    <t>-771504163</t>
  </si>
  <si>
    <t>1435622006</t>
  </si>
  <si>
    <t>G009*60</t>
  </si>
  <si>
    <t>-268548495</t>
  </si>
  <si>
    <t>500442395</t>
  </si>
  <si>
    <t>-1389526285</t>
  </si>
  <si>
    <t>-646869696</t>
  </si>
  <si>
    <t>946111117</t>
  </si>
  <si>
    <t>Montáž pojízdných věží trubkových/dílcových š přes 0,6 do 0,9 m dl do 3,2 m v přes 6,6 do 7,6 m</t>
  </si>
  <si>
    <t>-358980106</t>
  </si>
  <si>
    <t>946111217</t>
  </si>
  <si>
    <t>Příplatek k pojízdným věžím š přes 0,6 do 0,9 m dl do 3,2 m v do 7,6 m za první a ZKD den použití</t>
  </si>
  <si>
    <t>1049406634</t>
  </si>
  <si>
    <t>946111817</t>
  </si>
  <si>
    <t>Demontáž pojízdných věží trubkových/dílcových š přes 0,6 do 0,9 m dl do 3,2 m v přes 6,6 do 7,6 m</t>
  </si>
  <si>
    <t>66616301</t>
  </si>
  <si>
    <t>1283863694</t>
  </si>
  <si>
    <t>2016938714</t>
  </si>
  <si>
    <t>1361713995</t>
  </si>
  <si>
    <t>-316250359</t>
  </si>
  <si>
    <t>529338833</t>
  </si>
  <si>
    <t>"stropní panel po dem. střešního souvrství"G012</t>
  </si>
  <si>
    <t>953312122</t>
  </si>
  <si>
    <t>Vložky do svislých dilatačních spár z extrudovaných polystyrénových desek tl. přes 10 do 20 mm</t>
  </si>
  <si>
    <t>2055691214</t>
  </si>
  <si>
    <t>"úpraha prahu vrat"G014*0,2</t>
  </si>
  <si>
    <t>961044111</t>
  </si>
  <si>
    <t>Bourání základů z betonu prostého</t>
  </si>
  <si>
    <t>281506572</t>
  </si>
  <si>
    <t>482768168</t>
  </si>
  <si>
    <t>"střecha - perlitbeton"G012*0,18</t>
  </si>
  <si>
    <t>-1092374291</t>
  </si>
  <si>
    <t>903939905</t>
  </si>
  <si>
    <t>"severovýchod"0,55*5,9*3</t>
  </si>
  <si>
    <t>-1130253610</t>
  </si>
  <si>
    <t>"atika přepad"6</t>
  </si>
  <si>
    <t>985331212</t>
  </si>
  <si>
    <t>Dodatečné vlepování betonářské výztuže D 10 mm do chemické malty včetně vyvrtání otvoru</t>
  </si>
  <si>
    <t>-220474591</t>
  </si>
  <si>
    <t>"úpraha prahu vrat"30*0,1*3</t>
  </si>
  <si>
    <t>13021106</t>
  </si>
  <si>
    <t>tyč ocelová kruhová hladká ČSN 42 5512 jakost 10 216.0 výztuž do betonu D 10mm</t>
  </si>
  <si>
    <t>-924433924</t>
  </si>
  <si>
    <t>17,1875*0,00064 'Přepočtené koeficientem množství</t>
  </si>
  <si>
    <t>R953312125.601</t>
  </si>
  <si>
    <t>Vložky do svislých dilatačních spár z pěnového skla desek tl. 50 mm</t>
  </si>
  <si>
    <t>-410016057</t>
  </si>
  <si>
    <t>"úpraha prahu vrat"G014*0,4</t>
  </si>
  <si>
    <t>R953993326.601</t>
  </si>
  <si>
    <t>1579822577</t>
  </si>
  <si>
    <t>-647020476</t>
  </si>
  <si>
    <t>8,08+0,43+0,02+0,74+0,74+0,14+1,15</t>
  </si>
  <si>
    <t>-1182796638</t>
  </si>
  <si>
    <t>1601238735</t>
  </si>
  <si>
    <t>-1689244392</t>
  </si>
  <si>
    <t>8*20</t>
  </si>
  <si>
    <t>1587174481</t>
  </si>
  <si>
    <t>-974312370</t>
  </si>
  <si>
    <t>214,089*15 'Přepočtené koeficientem množství</t>
  </si>
  <si>
    <t>-788996532</t>
  </si>
  <si>
    <t>(11,65+1,6)*0,02</t>
  </si>
  <si>
    <t>-548988954</t>
  </si>
  <si>
    <t>(125,24+39,14+0,048+1,41)*0,02</t>
  </si>
  <si>
    <t>1949657678</t>
  </si>
  <si>
    <t>0,138+0,0012</t>
  </si>
  <si>
    <t>123650808</t>
  </si>
  <si>
    <t>(0,75)*0,02</t>
  </si>
  <si>
    <t>-218146122</t>
  </si>
  <si>
    <t>(8,75+1,97)*0,02</t>
  </si>
  <si>
    <t>934299098</t>
  </si>
  <si>
    <t>(0,63+4,42+3,46)*0,95</t>
  </si>
  <si>
    <t>1930889837</t>
  </si>
  <si>
    <t>(0,095)*0,95</t>
  </si>
  <si>
    <t>-835643947</t>
  </si>
  <si>
    <t>(0,76)*0,98</t>
  </si>
  <si>
    <t>-305917680</t>
  </si>
  <si>
    <t>1,74+8,36+2,79</t>
  </si>
  <si>
    <t>1341995485</t>
  </si>
  <si>
    <t>(11,65+1,6)*0,98</t>
  </si>
  <si>
    <t>-234284081</t>
  </si>
  <si>
    <t>(125,24+39,14+0,048+1,41)*0,98</t>
  </si>
  <si>
    <t>548803183</t>
  </si>
  <si>
    <t>(8,75+1,97)*0,98</t>
  </si>
  <si>
    <t>787139251</t>
  </si>
  <si>
    <t>(0,75)*0,98</t>
  </si>
  <si>
    <t>564844460</t>
  </si>
  <si>
    <t>0,202+0,086+0,055+0,81</t>
  </si>
  <si>
    <t>-545403082</t>
  </si>
  <si>
    <t>(0,63+4,42+3,46)*0,05</t>
  </si>
  <si>
    <t>-386222624</t>
  </si>
  <si>
    <t>(0,095)*0,05</t>
  </si>
  <si>
    <t>1055654822</t>
  </si>
  <si>
    <t>(0,76)*0,02</t>
  </si>
  <si>
    <t>-690415419</t>
  </si>
  <si>
    <t>743756284</t>
  </si>
  <si>
    <t>-1189824779</t>
  </si>
  <si>
    <t>44,705*0,34 'Přepočtené koeficientem množství</t>
  </si>
  <si>
    <t>-661208049</t>
  </si>
  <si>
    <t>"střecha - lepenka"G012</t>
  </si>
  <si>
    <t>-353998894</t>
  </si>
  <si>
    <t>-320800215</t>
  </si>
  <si>
    <t>44,705*1,221 'Přepočtené koeficientem množství</t>
  </si>
  <si>
    <t>3876243</t>
  </si>
  <si>
    <t>1218860695</t>
  </si>
  <si>
    <t>G012+G011*0,7</t>
  </si>
  <si>
    <t>1483913758</t>
  </si>
  <si>
    <t>506,422*0,32 'Přepočtené koeficientem množství</t>
  </si>
  <si>
    <t>1857111909</t>
  </si>
  <si>
    <t>712340834</t>
  </si>
  <si>
    <t>Příplatek k odstranění povlakové krytiny střech do 10° z pásů NAIP přitavených v plné ploše ZKD vrstvu</t>
  </si>
  <si>
    <t>49388603</t>
  </si>
  <si>
    <t>-1430314814</t>
  </si>
  <si>
    <t>-2078620682</t>
  </si>
  <si>
    <t>506,422*1,1655 'Přepočtené koeficientem množství</t>
  </si>
  <si>
    <t>963578721</t>
  </si>
  <si>
    <t>60767176</t>
  </si>
  <si>
    <t>"záchytný systém"21</t>
  </si>
  <si>
    <t>-1203113045</t>
  </si>
  <si>
    <t>"specifikace dle PD, ozn. F/K13"201,4</t>
  </si>
  <si>
    <t>-84779406</t>
  </si>
  <si>
    <t>"specifikace dle PD, ozn. F/K12"201,4</t>
  </si>
  <si>
    <t>-335875178</t>
  </si>
  <si>
    <t>"specifikace dle PD, ozn. F/K14"94,8</t>
  </si>
  <si>
    <t>165176809</t>
  </si>
  <si>
    <t>G012+G011*0,5+G013*0,56</t>
  </si>
  <si>
    <t>1478436054</t>
  </si>
  <si>
    <t>545,256*1,1655 'Přepočtené koeficientem množství</t>
  </si>
  <si>
    <t>-2077731999</t>
  </si>
  <si>
    <t>-2088703251</t>
  </si>
  <si>
    <t>545,256*1,155 'Přepočtené koeficientem množství</t>
  </si>
  <si>
    <t>-824138539</t>
  </si>
  <si>
    <t>0,6*0,6*137</t>
  </si>
  <si>
    <t>120026100</t>
  </si>
  <si>
    <t>-1936469172</t>
  </si>
  <si>
    <t>"specifikace dle PD, ozn. F/Y11"6</t>
  </si>
  <si>
    <t>-1405640056</t>
  </si>
  <si>
    <t>24085190</t>
  </si>
  <si>
    <t>-1031152446</t>
  </si>
  <si>
    <t>R712363357.601</t>
  </si>
  <si>
    <t>978827543</t>
  </si>
  <si>
    <t>"specifikace dle PD, ozn. F/K11"105,9</t>
  </si>
  <si>
    <t>1083919390</t>
  </si>
  <si>
    <t>1560159558</t>
  </si>
  <si>
    <t>G011*0,6</t>
  </si>
  <si>
    <t>1137878385</t>
  </si>
  <si>
    <t>61,344*1,05 'Přepočtené koeficientem množství</t>
  </si>
  <si>
    <t>-1751909390</t>
  </si>
  <si>
    <t>952663818</t>
  </si>
  <si>
    <t>-707851615</t>
  </si>
  <si>
    <t>434,854*1,05 'Přepočtené koeficientem množství</t>
  </si>
  <si>
    <t>1691839352</t>
  </si>
  <si>
    <t>1928539219</t>
  </si>
  <si>
    <t>"PIR"G012</t>
  </si>
  <si>
    <t>1844697225</t>
  </si>
  <si>
    <t>-1332417591</t>
  </si>
  <si>
    <t>"zhlaví atiky"G011*0,014</t>
  </si>
  <si>
    <t>"plocha střechy"G012*0,13</t>
  </si>
  <si>
    <t>57,962*1,05 'Přepočtené koeficientem množství</t>
  </si>
  <si>
    <t>1538442508</t>
  </si>
  <si>
    <t>-994731683</t>
  </si>
  <si>
    <t>-921512097</t>
  </si>
  <si>
    <t>-1708646667</t>
  </si>
  <si>
    <t>1668171508</t>
  </si>
  <si>
    <t>349553900</t>
  </si>
  <si>
    <t>-1600242237</t>
  </si>
  <si>
    <t>"specifikace dle PD, ozn. F/Y10"6</t>
  </si>
  <si>
    <t>R721111112.601</t>
  </si>
  <si>
    <t>185949602</t>
  </si>
  <si>
    <t>881259135</t>
  </si>
  <si>
    <t>-1885130130</t>
  </si>
  <si>
    <t>12+12</t>
  </si>
  <si>
    <t>R761661801.601</t>
  </si>
  <si>
    <t>-508916190</t>
  </si>
  <si>
    <t>"severovýchod"6,1*0,55*3+(8,1+8,2+7,1)*2,95</t>
  </si>
  <si>
    <t>"jihozápad"36,07*2,52</t>
  </si>
  <si>
    <t>-1012188144</t>
  </si>
  <si>
    <t>G013*0,56</t>
  </si>
  <si>
    <t>-1526147093</t>
  </si>
  <si>
    <t>1863919567</t>
  </si>
  <si>
    <t>-1421285291</t>
  </si>
  <si>
    <t>222255231</t>
  </si>
  <si>
    <t>15,65*2</t>
  </si>
  <si>
    <t>132868949</t>
  </si>
  <si>
    <t>"specifikace dle PD, ozn. F/K01"35,07</t>
  </si>
  <si>
    <t>"specifikace dle PD, ozn. f/K02"5,25</t>
  </si>
  <si>
    <t>"specifikace dle PD, ozn. F/K03"5,5</t>
  </si>
  <si>
    <t>1649909838</t>
  </si>
  <si>
    <t>421487085</t>
  </si>
  <si>
    <t>-396497151</t>
  </si>
  <si>
    <t>-1342946246</t>
  </si>
  <si>
    <t>-1021697612</t>
  </si>
  <si>
    <t>-1796369459</t>
  </si>
  <si>
    <t>R766641132.601</t>
  </si>
  <si>
    <t>350640645</t>
  </si>
  <si>
    <t>R61140055.601</t>
  </si>
  <si>
    <t>okno plastové, sestava 5500/3100, dodávka (specifikace dle PD ozn.F/A01)</t>
  </si>
  <si>
    <t>-1833079914</t>
  </si>
  <si>
    <t>R61140055.602</t>
  </si>
  <si>
    <t>okno plastové, sestava 5250/3100, dodávka (specifikace dle PD ozn.F/A02)</t>
  </si>
  <si>
    <t>1171517210</t>
  </si>
  <si>
    <t>R61140055.603</t>
  </si>
  <si>
    <t>okno plastové, sestava 35070/3300, dodávka (specifikace dle PD ozn.F/A03)</t>
  </si>
  <si>
    <t>-1995178946</t>
  </si>
  <si>
    <t>1611747035</t>
  </si>
  <si>
    <t>767311850</t>
  </si>
  <si>
    <t>Demontáž světlíků pásových sedlových se skleněnou výplní</t>
  </si>
  <si>
    <t>-1601885591</t>
  </si>
  <si>
    <t>3*9*4</t>
  </si>
  <si>
    <t>1668240367</t>
  </si>
  <si>
    <t>767656240</t>
  </si>
  <si>
    <t>Montáž vrat garážových skládacích do ocel konstrukce čtyřkřídlových pl do 20 m2</t>
  </si>
  <si>
    <t>-551048326</t>
  </si>
  <si>
    <t>R55341920.601</t>
  </si>
  <si>
    <t>vrata ocelová skládací, zateplená 3780/4350,dodávka (specifikace dle PD ozn. BF/B01)</t>
  </si>
  <si>
    <t>-2082333071</t>
  </si>
  <si>
    <t>-941720003</t>
  </si>
  <si>
    <t>2,35+2,6</t>
  </si>
  <si>
    <t>R44983024.601</t>
  </si>
  <si>
    <t>žebřík výstupový jednoduchý přímý z pozinkované oceli dl 2,35m</t>
  </si>
  <si>
    <t>1337809321</t>
  </si>
  <si>
    <t>"specifikace dle PD, ozn F/Z02" 1</t>
  </si>
  <si>
    <t>R44983024.602</t>
  </si>
  <si>
    <t>žebřík výstupový jednoduchý přímý z pozinkované oceli dl 2,6m</t>
  </si>
  <si>
    <t>1773591659</t>
  </si>
  <si>
    <t>"specifikace dle PD, ozn F/Z03" 1</t>
  </si>
  <si>
    <t>133336080</t>
  </si>
  <si>
    <t>"specifikace dle PD, č.v. D.1.1.29"21</t>
  </si>
  <si>
    <t>-21488154</t>
  </si>
  <si>
    <t>-292312878</t>
  </si>
  <si>
    <t>R767312454.601</t>
  </si>
  <si>
    <t>D + M obloukových pásových světlíků se zasklením, 9000/3000, (specifikace dle PD. ozn. F/C01)</t>
  </si>
  <si>
    <t>715669549</t>
  </si>
  <si>
    <t>"specifikace dle PD, ozn. F/C01"4</t>
  </si>
  <si>
    <t>R767881151.601</t>
  </si>
  <si>
    <t>-848774385</t>
  </si>
  <si>
    <t>-584273462</t>
  </si>
  <si>
    <t>"specifikace dle PD, č.v. D.1.1.29"89,82+5*12</t>
  </si>
  <si>
    <t>149,82*1,1 'Přepočtené koeficientem množství</t>
  </si>
  <si>
    <t>-1618118142</t>
  </si>
  <si>
    <t>R63437000.601</t>
  </si>
  <si>
    <t>672355903</t>
  </si>
  <si>
    <t>"specifikace dle PD, ozn F/Z04" 3</t>
  </si>
  <si>
    <t>767995111</t>
  </si>
  <si>
    <t>Montáž atypických zámečnických konstrukcí hm do 5 kg</t>
  </si>
  <si>
    <t>786532763</t>
  </si>
  <si>
    <t>R13010510.601</t>
  </si>
  <si>
    <t>konzola pro ukotvení rámu vrat (specifikace dle PD, ozn. F/Z01)</t>
  </si>
  <si>
    <t>988211642</t>
  </si>
  <si>
    <t>Poznámka k položce:_x000d_
Hmotnost: 4,85 kg/m</t>
  </si>
  <si>
    <t>0,005*60</t>
  </si>
  <si>
    <t>R767995117.601</t>
  </si>
  <si>
    <t>119348355</t>
  </si>
  <si>
    <t xml:space="preserve"> 4*739</t>
  </si>
  <si>
    <t>R13010424.602</t>
  </si>
  <si>
    <t>ocelová podsada střešního světlíku, 3000/9000 MM (specifikace dle PD, ozn. F/Z05)</t>
  </si>
  <si>
    <t>1733494811</t>
  </si>
  <si>
    <t>-1280516367</t>
  </si>
  <si>
    <t>52,71*6</t>
  </si>
  <si>
    <t>R13010424.601</t>
  </si>
  <si>
    <t>okování ostění vratovédo otvoru, výška 4350 MM (specifikace dle PD, ozn. F/Z05)</t>
  </si>
  <si>
    <t>-1158754634</t>
  </si>
  <si>
    <t>-1056519567</t>
  </si>
  <si>
    <t>572994237</t>
  </si>
  <si>
    <t>783943161</t>
  </si>
  <si>
    <t>Penetrační polyuretanový nátěr pórovitých betonových podlah</t>
  </si>
  <si>
    <t>2042621049</t>
  </si>
  <si>
    <t>"úpraha prahu vrat"G014*(0,68+0,15+0,3)</t>
  </si>
  <si>
    <t>783947161</t>
  </si>
  <si>
    <t>Krycí dvojnásobný polyuretanový vodou ředitelný nátěr betonové podlahy</t>
  </si>
  <si>
    <t>1407736993</t>
  </si>
  <si>
    <t>783997151</t>
  </si>
  <si>
    <t>Příplatek k cenám krycího nátěru betonové podlahy za protiskluznou úpravu</t>
  </si>
  <si>
    <t>-246380540</t>
  </si>
  <si>
    <t>-511632832</t>
  </si>
  <si>
    <t>-146621729</t>
  </si>
  <si>
    <t>G2001</t>
  </si>
  <si>
    <t xml:space="preserve">okapový chodník, </t>
  </si>
  <si>
    <t>34,28</t>
  </si>
  <si>
    <t>G2002</t>
  </si>
  <si>
    <t>23,996</t>
  </si>
  <si>
    <t>G2003</t>
  </si>
  <si>
    <t xml:space="preserve">zateplení perimetr 140 mm, S-202    </t>
  </si>
  <si>
    <t>G2004</t>
  </si>
  <si>
    <t xml:space="preserve">zatplení grafit 160 mm, S-200        </t>
  </si>
  <si>
    <t>128,401</t>
  </si>
  <si>
    <t>G2005</t>
  </si>
  <si>
    <t xml:space="preserve">zateplení minerální vata 160 mm        </t>
  </si>
  <si>
    <t>23,771</t>
  </si>
  <si>
    <t>G2006</t>
  </si>
  <si>
    <t xml:space="preserve">Apu lišty         </t>
  </si>
  <si>
    <t>97,52</t>
  </si>
  <si>
    <t>G2007</t>
  </si>
  <si>
    <t>22,16</t>
  </si>
  <si>
    <t>07 - objekt G - stavební úpravy</t>
  </si>
  <si>
    <t>G2008</t>
  </si>
  <si>
    <t>136,228</t>
  </si>
  <si>
    <t>G2009</t>
  </si>
  <si>
    <t xml:space="preserve">plocha lešení       </t>
  </si>
  <si>
    <t>320,84</t>
  </si>
  <si>
    <t>G2010</t>
  </si>
  <si>
    <t xml:space="preserve">zateplení minerální vata 30 mm - ostění plocha     </t>
  </si>
  <si>
    <t>19,149</t>
  </si>
  <si>
    <t>G2011</t>
  </si>
  <si>
    <t>78,18</t>
  </si>
  <si>
    <t>G2012</t>
  </si>
  <si>
    <t>361,802</t>
  </si>
  <si>
    <t>G2013</t>
  </si>
  <si>
    <t xml:space="preserve">délka atiky vnější      </t>
  </si>
  <si>
    <t>80,6</t>
  </si>
  <si>
    <t>G2014</t>
  </si>
  <si>
    <t>15,08</t>
  </si>
  <si>
    <t>G2015</t>
  </si>
  <si>
    <t xml:space="preserve">vnitřní ostění světlíků    </t>
  </si>
  <si>
    <t>-432924951</t>
  </si>
  <si>
    <t>"okapový chodník"G2001*0,5</t>
  </si>
  <si>
    <t>608253226</t>
  </si>
  <si>
    <t>"okapový chodník"G2001*0,5+G2014*0,5</t>
  </si>
  <si>
    <t>1397988680</t>
  </si>
  <si>
    <t>G2014*0,5</t>
  </si>
  <si>
    <t>-876189390</t>
  </si>
  <si>
    <t>G2014*1</t>
  </si>
  <si>
    <t>-875430333</t>
  </si>
  <si>
    <t>G2001*3</t>
  </si>
  <si>
    <t>1295154922</t>
  </si>
  <si>
    <t>94,3773992723353*0,02 'Přepočtené koeficientem množství</t>
  </si>
  <si>
    <t>-530701636</t>
  </si>
  <si>
    <t>1487971872</t>
  </si>
  <si>
    <t>102,84*0,058 'Přepočtené koeficientem množství</t>
  </si>
  <si>
    <t>1274246059</t>
  </si>
  <si>
    <t>"severovýchod"(1,15+2,23+1,27+0,4+0,84+1)*3,2</t>
  </si>
  <si>
    <t>"jihozápad"(0,4+1,25+1,02+0,4)*3,2+3,77*1,1</t>
  </si>
  <si>
    <t>1822165549</t>
  </si>
  <si>
    <t>722043917</t>
  </si>
  <si>
    <t>961249039</t>
  </si>
  <si>
    <t>-59086244</t>
  </si>
  <si>
    <t>1342880900</t>
  </si>
  <si>
    <t>"vnitřní ostění po výměně oken"(G2006+G2007)*0,23</t>
  </si>
  <si>
    <t>"zazdění otvoru"36,019</t>
  </si>
  <si>
    <t>326062695</t>
  </si>
  <si>
    <t>329831060</t>
  </si>
  <si>
    <t>"oprava omítek stěn dotčených výměnou výplní otvorů"(1,1+1,39)*(G2011-G2014)+1,3*G2014</t>
  </si>
  <si>
    <t>251389573</t>
  </si>
  <si>
    <t>"vnitřní plochy"24,68*2*2</t>
  </si>
  <si>
    <t>347308038</t>
  </si>
  <si>
    <t>1469647392</t>
  </si>
  <si>
    <t>-494198611</t>
  </si>
  <si>
    <t>G2004+G2005+G2006*0,18</t>
  </si>
  <si>
    <t>-2037374029</t>
  </si>
  <si>
    <t>-551523988</t>
  </si>
  <si>
    <t>G2003+G2004</t>
  </si>
  <si>
    <t>1748409028</t>
  </si>
  <si>
    <t>23,996*1,05 'Přepočtené koeficientem množství</t>
  </si>
  <si>
    <t>2035173054</t>
  </si>
  <si>
    <t>128,401*1,05 'Přepočtené koeficientem množství</t>
  </si>
  <si>
    <t>322558043</t>
  </si>
  <si>
    <t>1228839820</t>
  </si>
  <si>
    <t>23,771*1,05 'Přepočtené koeficientem množství</t>
  </si>
  <si>
    <t>-1179658923</t>
  </si>
  <si>
    <t>G2006+G2007</t>
  </si>
  <si>
    <t>-1442222618</t>
  </si>
  <si>
    <t>(G2006+G2007)*0,16</t>
  </si>
  <si>
    <t>19,149*1,1 'Přepočtené koeficientem množství</t>
  </si>
  <si>
    <t>-1405554958</t>
  </si>
  <si>
    <t>907898969</t>
  </si>
  <si>
    <t>-1371354227</t>
  </si>
  <si>
    <t>G2001-G2014</t>
  </si>
  <si>
    <t>-672920227</t>
  </si>
  <si>
    <t>19,2*1,1 'Přepočtené koeficientem množství</t>
  </si>
  <si>
    <t>236785785</t>
  </si>
  <si>
    <t>G2006-G2007+(2*24,7)</t>
  </si>
  <si>
    <t>6,5*4</t>
  </si>
  <si>
    <t>G2007+G2014</t>
  </si>
  <si>
    <t>5*0,16*2</t>
  </si>
  <si>
    <t>757185025</t>
  </si>
  <si>
    <t>124,76*1,05 'Přepočtené koeficientem množství</t>
  </si>
  <si>
    <t>-1730790603</t>
  </si>
  <si>
    <t>97,52*1,05 'Přepočtené koeficientem množství</t>
  </si>
  <si>
    <t>773306132</t>
  </si>
  <si>
    <t>26*1,05 'Přepočtené koeficientem množství</t>
  </si>
  <si>
    <t>-293926757</t>
  </si>
  <si>
    <t>37,24*1,05 'Přepočtené koeficientem množství</t>
  </si>
  <si>
    <t>-1267270516</t>
  </si>
  <si>
    <t>22,16*1,05 'Přepočtené koeficientem množství</t>
  </si>
  <si>
    <t>-384820384</t>
  </si>
  <si>
    <t>1,6*1,05 'Přepočtené koeficientem množství</t>
  </si>
  <si>
    <t>670876343</t>
  </si>
  <si>
    <t>G2004+G2005</t>
  </si>
  <si>
    <t>1021201804</t>
  </si>
  <si>
    <t>540643904</t>
  </si>
  <si>
    <t>G2004+G2005+G2010</t>
  </si>
  <si>
    <t>-567534262</t>
  </si>
  <si>
    <t>"koruna atiky"G2013</t>
  </si>
  <si>
    <t>984129151</t>
  </si>
  <si>
    <t>"vnější plochy"24,7*1,5</t>
  </si>
  <si>
    <t>-1469698658</t>
  </si>
  <si>
    <t>-2061690414</t>
  </si>
  <si>
    <t>G2003+G2004+G2005</t>
  </si>
  <si>
    <t>-321118299</t>
  </si>
  <si>
    <t>"oprava podlah po výměně vrat"G2014*0,3</t>
  </si>
  <si>
    <t>-1269898010</t>
  </si>
  <si>
    <t>G2001*0,5</t>
  </si>
  <si>
    <t>-1982193755</t>
  </si>
  <si>
    <t>-1162136687</t>
  </si>
  <si>
    <t>R624635351.71</t>
  </si>
  <si>
    <t>1546459060</t>
  </si>
  <si>
    <t>"styk oplechování atiky s fasádou, viz. detail D.1.28f"G2013-16</t>
  </si>
  <si>
    <t>R624635351.72</t>
  </si>
  <si>
    <t>-490587511</t>
  </si>
  <si>
    <t>-1029107475</t>
  </si>
  <si>
    <t>2083988699</t>
  </si>
  <si>
    <t>G2014+2</t>
  </si>
  <si>
    <t>962404591</t>
  </si>
  <si>
    <t>G2014+1</t>
  </si>
  <si>
    <t>-351242199</t>
  </si>
  <si>
    <t>-726859839</t>
  </si>
  <si>
    <t>G2009*30</t>
  </si>
  <si>
    <t>-1237770052</t>
  </si>
  <si>
    <t>139276254</t>
  </si>
  <si>
    <t>-815997661</t>
  </si>
  <si>
    <t>-1079683755</t>
  </si>
  <si>
    <t>-2063027220</t>
  </si>
  <si>
    <t>2141329979</t>
  </si>
  <si>
    <t>-1220189500</t>
  </si>
  <si>
    <t>-802426130</t>
  </si>
  <si>
    <t>1665949675</t>
  </si>
  <si>
    <t>1279514277</t>
  </si>
  <si>
    <t>2054440053</t>
  </si>
  <si>
    <t>846654877</t>
  </si>
  <si>
    <t>"stropní panel po dem. střešního souvrství"G2012</t>
  </si>
  <si>
    <t>329614107</t>
  </si>
  <si>
    <t>"střecha - perlitbeton"G2012*0,18</t>
  </si>
  <si>
    <t>714276096</t>
  </si>
  <si>
    <t>-1822168212</t>
  </si>
  <si>
    <t>"severovýchod"0,55*5,35</t>
  </si>
  <si>
    <t>"jihozápad"0,6*5,6+0,6*5,7</t>
  </si>
  <si>
    <t>1202192751</t>
  </si>
  <si>
    <t>R953993326.701</t>
  </si>
  <si>
    <t>-575881233</t>
  </si>
  <si>
    <t>-383249560</t>
  </si>
  <si>
    <t>5,4+0,28+0,03+1,63+5,15+0,1+0,05+1,63</t>
  </si>
  <si>
    <t>752454839</t>
  </si>
  <si>
    <t>-1648934727</t>
  </si>
  <si>
    <t>1594319858</t>
  </si>
  <si>
    <t>-509804005</t>
  </si>
  <si>
    <t>-1776077621</t>
  </si>
  <si>
    <t>182,27*15 'Přepočtené koeficientem množství</t>
  </si>
  <si>
    <t>-1951348339</t>
  </si>
  <si>
    <t>(8,02)*0,02</t>
  </si>
  <si>
    <t>212478157</t>
  </si>
  <si>
    <t>(104,20+32,56+0,016+0,94)*0,02</t>
  </si>
  <si>
    <t>1151155751</t>
  </si>
  <si>
    <t>0,046+0,002+0,0004+0,0006</t>
  </si>
  <si>
    <t>-1726919614</t>
  </si>
  <si>
    <t>(1,66)*0,02</t>
  </si>
  <si>
    <t>-1020074270</t>
  </si>
  <si>
    <t>(4,97+6,64)*0,02</t>
  </si>
  <si>
    <t>1522199011</t>
  </si>
  <si>
    <t>(0,63+2,46+2,59)*0,95</t>
  </si>
  <si>
    <t>2063475435</t>
  </si>
  <si>
    <t>692558416</t>
  </si>
  <si>
    <t>(5,25)*0,98</t>
  </si>
  <si>
    <t>-1886259630</t>
  </si>
  <si>
    <t>1,45+6,87+2,29</t>
  </si>
  <si>
    <t>1104496262</t>
  </si>
  <si>
    <t>(8,02)*0,98</t>
  </si>
  <si>
    <t>1151944786</t>
  </si>
  <si>
    <t>(104,20+32,56+0,016+0,94)*0,98</t>
  </si>
  <si>
    <t>-291650648</t>
  </si>
  <si>
    <t>(4,97+6,64)*0,98</t>
  </si>
  <si>
    <t>1402208907</t>
  </si>
  <si>
    <t>(1,66)*0,98</t>
  </si>
  <si>
    <t>2091273242</t>
  </si>
  <si>
    <t>0,281+1,35</t>
  </si>
  <si>
    <t>-499933283</t>
  </si>
  <si>
    <t>(0,63+2,46+2,59)*0,05</t>
  </si>
  <si>
    <t>-1672278603</t>
  </si>
  <si>
    <t>-505142303</t>
  </si>
  <si>
    <t>(5,25)*0,02</t>
  </si>
  <si>
    <t>-1278975579</t>
  </si>
  <si>
    <t>-624939823</t>
  </si>
  <si>
    <t>-1412617922</t>
  </si>
  <si>
    <t>23,996*0,34 'Přepočtené koeficientem množství</t>
  </si>
  <si>
    <t>-1432540016</t>
  </si>
  <si>
    <t>"střecha - lepenka"G2012</t>
  </si>
  <si>
    <t>-1614632231</t>
  </si>
  <si>
    <t>1375824901</t>
  </si>
  <si>
    <t>23,996*1,221 'Přepočtené koeficientem množství</t>
  </si>
  <si>
    <t>1463691227</t>
  </si>
  <si>
    <t>1180152215</t>
  </si>
  <si>
    <t>G2012+G2011*0,7</t>
  </si>
  <si>
    <t>-2079312006</t>
  </si>
  <si>
    <t>416,528*0,32 'Přepočtené koeficientem množství</t>
  </si>
  <si>
    <t>1880932362</t>
  </si>
  <si>
    <t>1965710753</t>
  </si>
  <si>
    <t>-533924312</t>
  </si>
  <si>
    <t>1914919252</t>
  </si>
  <si>
    <t>416,528*1,1655 'Přepočtené koeficientem množství</t>
  </si>
  <si>
    <t>-1414473203</t>
  </si>
  <si>
    <t>-1574334451</t>
  </si>
  <si>
    <t>"záchytný systém"12</t>
  </si>
  <si>
    <t>76895288</t>
  </si>
  <si>
    <t>"specifikace dle PD, ozn. G/K13"152,4</t>
  </si>
  <si>
    <t>1000540175</t>
  </si>
  <si>
    <t>"specifikace dle PD, ozn. G/K12"152,4</t>
  </si>
  <si>
    <t>1993649848</t>
  </si>
  <si>
    <t>"specifikace dle PD, ozn. G/K14"71,1</t>
  </si>
  <si>
    <t>-1059241004</t>
  </si>
  <si>
    <t>997659925</t>
  </si>
  <si>
    <t>R712363357.701</t>
  </si>
  <si>
    <t>-1117316020</t>
  </si>
  <si>
    <t>"specifikace dle PD, ozn. G/K11"65,4</t>
  </si>
  <si>
    <t>-1121387654</t>
  </si>
  <si>
    <t>G2012+G2011*0,5+G2013*0,56</t>
  </si>
  <si>
    <t>1976090693</t>
  </si>
  <si>
    <t>446,028*1,1655 'Přepočtené koeficientem množství</t>
  </si>
  <si>
    <t>-384130505</t>
  </si>
  <si>
    <t>1184932282</t>
  </si>
  <si>
    <t>446,028*1,155 'Přepočtené koeficientem množství</t>
  </si>
  <si>
    <t>377375217</t>
  </si>
  <si>
    <t>0,6*0,6*76</t>
  </si>
  <si>
    <t>-1763947656</t>
  </si>
  <si>
    <t>800423</t>
  </si>
  <si>
    <t>"specifikace dle PD, ozn. G/Y11"2</t>
  </si>
  <si>
    <t>-1148301585</t>
  </si>
  <si>
    <t>-2118729729</t>
  </si>
  <si>
    <t>-755454346</t>
  </si>
  <si>
    <t>G2011*0,6</t>
  </si>
  <si>
    <t>22839425</t>
  </si>
  <si>
    <t>46,908*1,05 'Přepočtené koeficientem množství</t>
  </si>
  <si>
    <t>713140831</t>
  </si>
  <si>
    <t>Odstranění tepelné izolace střech nadstřešní připevněné z vláknitých materiálů suchých tl do 100 mm</t>
  </si>
  <si>
    <t>2005625028</t>
  </si>
  <si>
    <t>1188985368</t>
  </si>
  <si>
    <t>1095064187</t>
  </si>
  <si>
    <t>361,802*1,05 'Přepočtené koeficientem množství</t>
  </si>
  <si>
    <t>762936629</t>
  </si>
  <si>
    <t>-873577616</t>
  </si>
  <si>
    <t>"PIR"G2012</t>
  </si>
  <si>
    <t>360109819</t>
  </si>
  <si>
    <t>1826955536</t>
  </si>
  <si>
    <t>"zhlaví atiky"G2011*0,014</t>
  </si>
  <si>
    <t>"plocha střechy"G2012*0,13</t>
  </si>
  <si>
    <t>48,129*1,05 'Přepočtené koeficientem množství</t>
  </si>
  <si>
    <t>-1005623937</t>
  </si>
  <si>
    <t>-252327144</t>
  </si>
  <si>
    <t>-1013205684</t>
  </si>
  <si>
    <t>-2055536567</t>
  </si>
  <si>
    <t>267338249</t>
  </si>
  <si>
    <t>633278202</t>
  </si>
  <si>
    <t>-281034211</t>
  </si>
  <si>
    <t>"specifikace dle PD, ozn. G/Y10"2</t>
  </si>
  <si>
    <t>R721111112.701</t>
  </si>
  <si>
    <t>502460589</t>
  </si>
  <si>
    <t>803656178</t>
  </si>
  <si>
    <t>R741911811.701</t>
  </si>
  <si>
    <t>870283171</t>
  </si>
  <si>
    <t>-211280491</t>
  </si>
  <si>
    <t>-1696020603</t>
  </si>
  <si>
    <t>"specifikace dle PD, ozn. G/Y01"2</t>
  </si>
  <si>
    <t>-729128909</t>
  </si>
  <si>
    <t>"specifikace dle PD, ozn. G/Y02"1</t>
  </si>
  <si>
    <t>R42972919.701</t>
  </si>
  <si>
    <t>žaluzie protidešťová s pevnými lamelami, pozink, pro potrubí 300x200mm</t>
  </si>
  <si>
    <t>819758605</t>
  </si>
  <si>
    <t>"specifikace dle PD, ozn. G/Y03"1</t>
  </si>
  <si>
    <t>1835252774</t>
  </si>
  <si>
    <t>-1101834876</t>
  </si>
  <si>
    <t>-1976722655</t>
  </si>
  <si>
    <t>R761661801.701</t>
  </si>
  <si>
    <t>-446404975</t>
  </si>
  <si>
    <t>"severovýchod"0,55*(12,65+5,38)+2,61*(1,15+2,3+8,27+0,86)</t>
  </si>
  <si>
    <t>"jihozápad"0,55*11,9+2,81*(12,9+2,31+0,93)</t>
  </si>
  <si>
    <t>-457378402</t>
  </si>
  <si>
    <t>G2013*0,56</t>
  </si>
  <si>
    <t>-1765603390</t>
  </si>
  <si>
    <t>1689206697</t>
  </si>
  <si>
    <t>-82504376</t>
  </si>
  <si>
    <t>23,68+1,15+2,3+8,3+0,86</t>
  </si>
  <si>
    <t>23,6+12,9+2,3+0,9</t>
  </si>
  <si>
    <t>1012480929</t>
  </si>
  <si>
    <t>"specifikace dle PD, ozn. G/K01"5,4</t>
  </si>
  <si>
    <t>"specifikace dle PD, ozn. G/K02"5,76</t>
  </si>
  <si>
    <t>"specifikace dle PD, ozn. G/K03"5,6</t>
  </si>
  <si>
    <t>-533029429</t>
  </si>
  <si>
    <t>577240529</t>
  </si>
  <si>
    <t>-1919505928</t>
  </si>
  <si>
    <t>2065468194</t>
  </si>
  <si>
    <t>1609724490</t>
  </si>
  <si>
    <t>-1584683249</t>
  </si>
  <si>
    <t>R766641132.701</t>
  </si>
  <si>
    <t>-545541243</t>
  </si>
  <si>
    <t>R61140055.701</t>
  </si>
  <si>
    <t>okno plastové, sestava 5400/3180, dodávka (specifikace dle PD ozn.G/A01)</t>
  </si>
  <si>
    <t>-222120225</t>
  </si>
  <si>
    <t>R61140055.702</t>
  </si>
  <si>
    <t>okno plastové, sestava 5760/3200, dodávka (specifikace dle PD ozn.G/A02)</t>
  </si>
  <si>
    <t>1495564646</t>
  </si>
  <si>
    <t>R61140055.703</t>
  </si>
  <si>
    <t>okno plastové, sestava 5400/3200, dodávka (specifikace dle PD ozn.G/A03)</t>
  </si>
  <si>
    <t>-691254293</t>
  </si>
  <si>
    <t>R61140055.704</t>
  </si>
  <si>
    <t>okno plastové, sestava 5600/3200, dodávka (specifikace dle PD ozn.G/A04)</t>
  </si>
  <si>
    <t>1062184642</t>
  </si>
  <si>
    <t>1372522668</t>
  </si>
  <si>
    <t>1572577316</t>
  </si>
  <si>
    <t>3*9*3</t>
  </si>
  <si>
    <t>-582182946</t>
  </si>
  <si>
    <t>R55345868.701</t>
  </si>
  <si>
    <t xml:space="preserve">vrata garážová sekční z lamel zateplená, dodávka  3770/4630,  (specifikace dle PD ozn. G/B01)</t>
  </si>
  <si>
    <t>259564471</t>
  </si>
  <si>
    <t>1387261739</t>
  </si>
  <si>
    <t>1424791120</t>
  </si>
  <si>
    <t>R55341920.701</t>
  </si>
  <si>
    <t>vrata ocelová skládací, zateplená 3780/4350,dodávka (specifikace dle PD ozn. G/B01)</t>
  </si>
  <si>
    <t>-1269160672</t>
  </si>
  <si>
    <t>-1231983203</t>
  </si>
  <si>
    <t>R44983024.701</t>
  </si>
  <si>
    <t>žebřík výstupový jednoduchý přímý z pozinkované oceli dl 1,4m</t>
  </si>
  <si>
    <t>1504535595</t>
  </si>
  <si>
    <t xml:space="preserve">"specifikace dle PD, ozn G/Z01" 1 </t>
  </si>
  <si>
    <t>503567296</t>
  </si>
  <si>
    <t>"specifikace dle PD, č.v. D.1.1.29"15</t>
  </si>
  <si>
    <t>1121386096</t>
  </si>
  <si>
    <t>511438199</t>
  </si>
  <si>
    <t>R767881151.701</t>
  </si>
  <si>
    <t>398232943</t>
  </si>
  <si>
    <t>-1801440032</t>
  </si>
  <si>
    <t>"specifikace dle PD, č.v. D.1.1.29"69,5+12*3</t>
  </si>
  <si>
    <t>105,5*1,1 'Přepočtené koeficientem množství</t>
  </si>
  <si>
    <t>1324038537</t>
  </si>
  <si>
    <t>R63437000.701</t>
  </si>
  <si>
    <t>-1766254364</t>
  </si>
  <si>
    <t>"specifikace dle PD, ozn G/Z02" 4</t>
  </si>
  <si>
    <t>2040703399</t>
  </si>
  <si>
    <t>R13010424.701</t>
  </si>
  <si>
    <t>okování ostění vratovédo otvoru, výška 4330 MM (specifikace dle PD, ozn. G/Z04)</t>
  </si>
  <si>
    <t>401296528</t>
  </si>
  <si>
    <t>R767312454.701</t>
  </si>
  <si>
    <t>D + M obloukových pásových světlíků se zasklením, 9000/3000, (specifikace dle PD. ozn. G/C01)</t>
  </si>
  <si>
    <t>-1863694012</t>
  </si>
  <si>
    <t>"specifikace dle PD, ozn. G/C01"3</t>
  </si>
  <si>
    <t>R767995117.701</t>
  </si>
  <si>
    <t>-447374036</t>
  </si>
  <si>
    <t xml:space="preserve"> 3*739</t>
  </si>
  <si>
    <t>R13010424.702</t>
  </si>
  <si>
    <t>ocelová podsada střešního světlíku, 3000/9000 MM (specifikace dle PD, ozn. G/Z03)</t>
  </si>
  <si>
    <t>-1135503932</t>
  </si>
  <si>
    <t>-2072912660</t>
  </si>
  <si>
    <t>946555710</t>
  </si>
  <si>
    <t>1539846292</t>
  </si>
  <si>
    <t>2004730855</t>
  </si>
  <si>
    <t>H001</t>
  </si>
  <si>
    <t xml:space="preserve">okapový chodník, vč. vrat      </t>
  </si>
  <si>
    <t>74,02</t>
  </si>
  <si>
    <t>H002</t>
  </si>
  <si>
    <t xml:space="preserve">sokl - mozaika </t>
  </si>
  <si>
    <t>36,406</t>
  </si>
  <si>
    <t>H003</t>
  </si>
  <si>
    <t>H004</t>
  </si>
  <si>
    <t xml:space="preserve">zatplení grafit 160 mm, S-200 </t>
  </si>
  <si>
    <t>211,178</t>
  </si>
  <si>
    <t>H005</t>
  </si>
  <si>
    <t>47,542</t>
  </si>
  <si>
    <t>H006</t>
  </si>
  <si>
    <t>113,95</t>
  </si>
  <si>
    <t>H007</t>
  </si>
  <si>
    <t>20,55</t>
  </si>
  <si>
    <t>08 - objekt H - stavební úpravy</t>
  </si>
  <si>
    <t>H008</t>
  </si>
  <si>
    <t>101,058</t>
  </si>
  <si>
    <t>H009</t>
  </si>
  <si>
    <t xml:space="preserve">plocha lešení </t>
  </si>
  <si>
    <t>398,375</t>
  </si>
  <si>
    <t>H010</t>
  </si>
  <si>
    <t>21,52</t>
  </si>
  <si>
    <t>H011</t>
  </si>
  <si>
    <t>délka atiky - vnitřní, 2 x 4 strany</t>
  </si>
  <si>
    <t>117,5</t>
  </si>
  <si>
    <t>H012</t>
  </si>
  <si>
    <t>431,183</t>
  </si>
  <si>
    <t>H013</t>
  </si>
  <si>
    <t xml:space="preserve">délka atiky vnější    </t>
  </si>
  <si>
    <t>122,5</t>
  </si>
  <si>
    <t>H014</t>
  </si>
  <si>
    <t xml:space="preserve">podhledy vrat - délky </t>
  </si>
  <si>
    <t>18,86</t>
  </si>
  <si>
    <t>H016</t>
  </si>
  <si>
    <t>zásyp střechy kačírkem</t>
  </si>
  <si>
    <t>140,718</t>
  </si>
  <si>
    <t>262618870</t>
  </si>
  <si>
    <t>"okapový chodník"(H001-H014)*0,5</t>
  </si>
  <si>
    <t>-2111066928</t>
  </si>
  <si>
    <t>"okapový chodník"H001*0,5</t>
  </si>
  <si>
    <t>-231004483</t>
  </si>
  <si>
    <t>H014*0,5</t>
  </si>
  <si>
    <t>1752509991</t>
  </si>
  <si>
    <t>H014*1</t>
  </si>
  <si>
    <t>1092754862</t>
  </si>
  <si>
    <t>0,4*1,25</t>
  </si>
  <si>
    <t>817948651</t>
  </si>
  <si>
    <t>4810324</t>
  </si>
  <si>
    <t>-1102469169</t>
  </si>
  <si>
    <t>-1627145019</t>
  </si>
  <si>
    <t>1707001943</t>
  </si>
  <si>
    <t>"vnitřní ostění po výměně oken"(H006-H007)*0,22</t>
  </si>
  <si>
    <t>"zazdění otvoru"0,5</t>
  </si>
  <si>
    <t>395574285</t>
  </si>
  <si>
    <t>-1864072088</t>
  </si>
  <si>
    <t>"oprava omítek stěn dotčených výměnou výplní otvorů"(2,52+0,44)*(H001-H014)+(H014*0,52)</t>
  </si>
  <si>
    <t>-132114030</t>
  </si>
  <si>
    <t>"vnitřní plochy"H001*2</t>
  </si>
  <si>
    <t>-446875161</t>
  </si>
  <si>
    <t>-1802993613</t>
  </si>
  <si>
    <t>-2012000846</t>
  </si>
  <si>
    <t>H004+H005+H006*0,18</t>
  </si>
  <si>
    <t>422997443</t>
  </si>
  <si>
    <t>1656113731</t>
  </si>
  <si>
    <t>H003+H004</t>
  </si>
  <si>
    <t>775548616</t>
  </si>
  <si>
    <t>36,406*1,05 'Přepočtené koeficientem množství</t>
  </si>
  <si>
    <t>175722020</t>
  </si>
  <si>
    <t>211,178*1,05 'Přepočtené koeficientem množství</t>
  </si>
  <si>
    <t>1924793857</t>
  </si>
  <si>
    <t>248393339</t>
  </si>
  <si>
    <t>47,542*1,05 'Přepočtené koeficientem množství</t>
  </si>
  <si>
    <t>94571467</t>
  </si>
  <si>
    <t>H006+H007</t>
  </si>
  <si>
    <t>-1668549679</t>
  </si>
  <si>
    <t>(H006+H007)*0,18</t>
  </si>
  <si>
    <t>24,21*1,1 'Přepočtené koeficientem množství</t>
  </si>
  <si>
    <t>-1811331439</t>
  </si>
  <si>
    <t>1585845175</t>
  </si>
  <si>
    <t>-2102669874</t>
  </si>
  <si>
    <t>H001-H014</t>
  </si>
  <si>
    <t>-1869454761</t>
  </si>
  <si>
    <t>55,16*1,1 'Přepočtené koeficientem množství</t>
  </si>
  <si>
    <t>261677688</t>
  </si>
  <si>
    <t>H006-H007+H013+2*5,5</t>
  </si>
  <si>
    <t>5,5*2</t>
  </si>
  <si>
    <t>H007+H014</t>
  </si>
  <si>
    <t>12*0,18*2</t>
  </si>
  <si>
    <t>-237976228</t>
  </si>
  <si>
    <t>226,9*1,05 'Přepočtené koeficientem množství</t>
  </si>
  <si>
    <t>435158004</t>
  </si>
  <si>
    <t>11*1,05 'Přepočtené koeficientem množství</t>
  </si>
  <si>
    <t>146623200</t>
  </si>
  <si>
    <t>113,95*1,05 'Přepočtené koeficientem množství</t>
  </si>
  <si>
    <t>1162899075</t>
  </si>
  <si>
    <t>39,41*1,05 'Přepočtené koeficientem množství</t>
  </si>
  <si>
    <t>878032916</t>
  </si>
  <si>
    <t>20,55*1,05 'Přepočtené koeficientem množství</t>
  </si>
  <si>
    <t>1987923864</t>
  </si>
  <si>
    <t>4,32*1,05 'Přepočtené koeficientem množství</t>
  </si>
  <si>
    <t>-1008453788</t>
  </si>
  <si>
    <t>H004+H005</t>
  </si>
  <si>
    <t>-2020118908</t>
  </si>
  <si>
    <t>637917100</t>
  </si>
  <si>
    <t>H004+H005+H010</t>
  </si>
  <si>
    <t>961329426</t>
  </si>
  <si>
    <t>"koruna atiky"H013</t>
  </si>
  <si>
    <t>1520859168</t>
  </si>
  <si>
    <t>"vnější plochy"H001*1,5</t>
  </si>
  <si>
    <t>911010806</t>
  </si>
  <si>
    <t>412498104</t>
  </si>
  <si>
    <t>H003+H004+H005</t>
  </si>
  <si>
    <t>-1988827962</t>
  </si>
  <si>
    <t>"oprava podlah po výměně vrat"H014*0,3</t>
  </si>
  <si>
    <t>233472984</t>
  </si>
  <si>
    <t>H001*0,5</t>
  </si>
  <si>
    <t>449923178</t>
  </si>
  <si>
    <t>683617561</t>
  </si>
  <si>
    <t>R624635351.81</t>
  </si>
  <si>
    <t>1341731586</t>
  </si>
  <si>
    <t>"styk oplechování atiky s fasádou, viz. detail D.1.28f"H011+H013</t>
  </si>
  <si>
    <t>2057284878</t>
  </si>
  <si>
    <t>H014+2</t>
  </si>
  <si>
    <t>-1984947546</t>
  </si>
  <si>
    <t>H014+1</t>
  </si>
  <si>
    <t>524928950</t>
  </si>
  <si>
    <t>1109011528</t>
  </si>
  <si>
    <t>H009*40</t>
  </si>
  <si>
    <t>1782184813</t>
  </si>
  <si>
    <t>305872361</t>
  </si>
  <si>
    <t>811165475</t>
  </si>
  <si>
    <t>-952385230</t>
  </si>
  <si>
    <t>1879700162</t>
  </si>
  <si>
    <t>2056837198</t>
  </si>
  <si>
    <t>949885119</t>
  </si>
  <si>
    <t>-1229126199</t>
  </si>
  <si>
    <t>-529600662</t>
  </si>
  <si>
    <t>1632355921</t>
  </si>
  <si>
    <t>1582374080</t>
  </si>
  <si>
    <t>-958616515</t>
  </si>
  <si>
    <t>"stropní panel po dem. střešního souvrství"H012</t>
  </si>
  <si>
    <t>R953943212.801</t>
  </si>
  <si>
    <t>Osazování skříně pro hasicí přístroj</t>
  </si>
  <si>
    <t>788184618</t>
  </si>
  <si>
    <t>"demontáž stávajících zařízení, montáž nových skříní po zateplení fasády"2</t>
  </si>
  <si>
    <t>44983131</t>
  </si>
  <si>
    <t>skříňka na RHP</t>
  </si>
  <si>
    <t>-691310230</t>
  </si>
  <si>
    <t>2104700317</t>
  </si>
  <si>
    <t>1,25*2,6+1,3*3*5+1,5*1,45*5</t>
  </si>
  <si>
    <t>1525563307</t>
  </si>
  <si>
    <t>"atika přepad"3</t>
  </si>
  <si>
    <t>R953993326.801</t>
  </si>
  <si>
    <t>1064252037</t>
  </si>
  <si>
    <t>-454732146</t>
  </si>
  <si>
    <t>1,62+0,08+0,04+2,03+6,13+0,13+0,08+0,97</t>
  </si>
  <si>
    <t>-1319044065</t>
  </si>
  <si>
    <t>497995751</t>
  </si>
  <si>
    <t>5,5+4,5</t>
  </si>
  <si>
    <t>1229271809</t>
  </si>
  <si>
    <t>5,5+4,5*15</t>
  </si>
  <si>
    <t>-1733032065</t>
  </si>
  <si>
    <t>444298976</t>
  </si>
  <si>
    <t>62,974*15 'Přepočtené koeficientem množství</t>
  </si>
  <si>
    <t>1598267229</t>
  </si>
  <si>
    <t>(12,03)*0,02</t>
  </si>
  <si>
    <t>513681707</t>
  </si>
  <si>
    <t>(0,024+1,42)*0,02</t>
  </si>
  <si>
    <t>1618962439</t>
  </si>
  <si>
    <t>0,069+0,002+0,0058</t>
  </si>
  <si>
    <t>655618843</t>
  </si>
  <si>
    <t>(2,075)*0,02</t>
  </si>
  <si>
    <t>575126797</t>
  </si>
  <si>
    <t>(8,00+8,30)*0,02</t>
  </si>
  <si>
    <t>1066913054</t>
  </si>
  <si>
    <t>(1,71)*0,95</t>
  </si>
  <si>
    <t>1179557874</t>
  </si>
  <si>
    <t>(6,47+4,65+0,055)*0,95</t>
  </si>
  <si>
    <t>3786113</t>
  </si>
  <si>
    <t>1,55+5,94</t>
  </si>
  <si>
    <t>-1505364282</t>
  </si>
  <si>
    <t>(6,25)*0,98</t>
  </si>
  <si>
    <t>90750293</t>
  </si>
  <si>
    <t>3,45</t>
  </si>
  <si>
    <t>-1919364484</t>
  </si>
  <si>
    <t>(12,03)*0,98</t>
  </si>
  <si>
    <t>545546162</t>
  </si>
  <si>
    <t>(0,024+1,42)*0,98</t>
  </si>
  <si>
    <t>-606513710</t>
  </si>
  <si>
    <t>(8,00+8,30)*0,98</t>
  </si>
  <si>
    <t>-772544065</t>
  </si>
  <si>
    <t>(2,075)*0,98</t>
  </si>
  <si>
    <t>1111254328</t>
  </si>
  <si>
    <t>0,268+0,702</t>
  </si>
  <si>
    <t>-1760426215</t>
  </si>
  <si>
    <t>(1,71)*0,05</t>
  </si>
  <si>
    <t>1893538791</t>
  </si>
  <si>
    <t>(6,47+4,65+0,055)*0,05</t>
  </si>
  <si>
    <t>535040404</t>
  </si>
  <si>
    <t>(6,25)*0,02</t>
  </si>
  <si>
    <t>229369395</t>
  </si>
  <si>
    <t>1714793241</t>
  </si>
  <si>
    <t>1403852000</t>
  </si>
  <si>
    <t>36,406*0,34 'Přepočtené koeficientem množství</t>
  </si>
  <si>
    <t>-1659563787</t>
  </si>
  <si>
    <t>"střecha - lepenka+ separační folie"H012*2</t>
  </si>
  <si>
    <t>992066176</t>
  </si>
  <si>
    <t>918322030</t>
  </si>
  <si>
    <t>36,406*1,221 'Přepočtené koeficientem množství</t>
  </si>
  <si>
    <t>-277672865</t>
  </si>
  <si>
    <t>979609602</t>
  </si>
  <si>
    <t>H012+H011*1,2</t>
  </si>
  <si>
    <t>-56435516</t>
  </si>
  <si>
    <t>572,183*0,32 'Přepočtené koeficientem množství</t>
  </si>
  <si>
    <t>603079751</t>
  </si>
  <si>
    <t>H012+H011*(0,4+0,6)</t>
  </si>
  <si>
    <t>-1537158876</t>
  </si>
  <si>
    <t>-1109316712</t>
  </si>
  <si>
    <t>487224340</t>
  </si>
  <si>
    <t>548,683*1,1655 'Přepočtené koeficientem množství</t>
  </si>
  <si>
    <t>-357518086</t>
  </si>
  <si>
    <t>1109068419</t>
  </si>
  <si>
    <t>"záchytný systém"14</t>
  </si>
  <si>
    <t>712363801</t>
  </si>
  <si>
    <t>Odstranění povlakové krytiny mechanicky kotvené do trapézu, budova v do 18 m</t>
  </si>
  <si>
    <t>1122753021</t>
  </si>
  <si>
    <t>-787371573</t>
  </si>
  <si>
    <t>1830661319</t>
  </si>
  <si>
    <t>548,683*1,155 'Přepočtené koeficientem množství</t>
  </si>
  <si>
    <t>728611398</t>
  </si>
  <si>
    <t>140,718*1,155 'Přepočtené koeficientem množství</t>
  </si>
  <si>
    <t>1222947072</t>
  </si>
  <si>
    <t>H016*0,05</t>
  </si>
  <si>
    <t>1699232534</t>
  </si>
  <si>
    <t>7,036*1,7 'Přepočtené koeficientem množství</t>
  </si>
  <si>
    <t>515325872</t>
  </si>
  <si>
    <t>15,05</t>
  </si>
  <si>
    <t>-778730213</t>
  </si>
  <si>
    <t>15,05*1,02 'Přepočtené koeficientem množství</t>
  </si>
  <si>
    <t>464219016</t>
  </si>
  <si>
    <t>4,7*15,05</t>
  </si>
  <si>
    <t>-99281438</t>
  </si>
  <si>
    <t>R2810311580.801</t>
  </si>
  <si>
    <t>Chrlič s integrovaným bitumenovým límcem o průměru 110 mm</t>
  </si>
  <si>
    <t>-573266127</t>
  </si>
  <si>
    <t>Poznámka k položce:_x000d_
průměr napoj.trubky: 110 mm_x000d_
Kulatý chrlič TOPWET TWC 50 BIT s integrovanou manžetou z asfaltového SBS modifikovaného pásu.</t>
  </si>
  <si>
    <t>-1034305772</t>
  </si>
  <si>
    <t>-392214528</t>
  </si>
  <si>
    <t>-10908266</t>
  </si>
  <si>
    <t>-1908520894</t>
  </si>
  <si>
    <t>H011*0,9</t>
  </si>
  <si>
    <t>1433968440</t>
  </si>
  <si>
    <t>105,75*1,05 'Přepočtené koeficientem množství</t>
  </si>
  <si>
    <t>1807890849</t>
  </si>
  <si>
    <t>-88222157</t>
  </si>
  <si>
    <t>920172455</t>
  </si>
  <si>
    <t>431,183*1,05 'Přepočtené koeficientem množství</t>
  </si>
  <si>
    <t>-1507267988</t>
  </si>
  <si>
    <t>-1433848598</t>
  </si>
  <si>
    <t>"PIR"H012</t>
  </si>
  <si>
    <t>-365790276</t>
  </si>
  <si>
    <t>-2136761930</t>
  </si>
  <si>
    <t>"zhlaví atiky"H011*0,014</t>
  </si>
  <si>
    <t>"plocha střechy"H012*0,13</t>
  </si>
  <si>
    <t>57,699*1,05 'Přepočtené koeficientem množství</t>
  </si>
  <si>
    <t>-415340625</t>
  </si>
  <si>
    <t>-30329759</t>
  </si>
  <si>
    <t>998713101</t>
  </si>
  <si>
    <t>Přesun hmot tonážní pro izolace tepelné v objektech v do 6 m</t>
  </si>
  <si>
    <t>2371343</t>
  </si>
  <si>
    <t>1232912644</t>
  </si>
  <si>
    <t>-1848523371</t>
  </si>
  <si>
    <t>-941411300</t>
  </si>
  <si>
    <t>1790926025</t>
  </si>
  <si>
    <t>"specifikace dle PD, ozn. H/Y10"2</t>
  </si>
  <si>
    <t>"specifikace dle PD, ozn. H/Y11"1</t>
  </si>
  <si>
    <t>R721111112.801</t>
  </si>
  <si>
    <t>-169035534</t>
  </si>
  <si>
    <t>998721101</t>
  </si>
  <si>
    <t>Přesun hmot tonážní pro vnitřní kanalizace v objektech v do 6 m</t>
  </si>
  <si>
    <t>654173305</t>
  </si>
  <si>
    <t>R741911811.801</t>
  </si>
  <si>
    <t>-23443504</t>
  </si>
  <si>
    <t>-1198485514</t>
  </si>
  <si>
    <t>200016201</t>
  </si>
  <si>
    <t>"specifikace dle PD, ozn. H/Y01"9</t>
  </si>
  <si>
    <t>R42972919.801</t>
  </si>
  <si>
    <t>107133989</t>
  </si>
  <si>
    <t>"specifikace dle PD, ozn. H/Y02"9</t>
  </si>
  <si>
    <t>1402463511</t>
  </si>
  <si>
    <t>"specifikace dle PD, ozn. H/Y03"2</t>
  </si>
  <si>
    <t>-1683507136</t>
  </si>
  <si>
    <t>-2074235461</t>
  </si>
  <si>
    <t>1215747631</t>
  </si>
  <si>
    <t>-475545543</t>
  </si>
  <si>
    <t>"vaznice a krokve"30*15,5</t>
  </si>
  <si>
    <t>1358853495</t>
  </si>
  <si>
    <t>H011*0,56</t>
  </si>
  <si>
    <t>998762101</t>
  </si>
  <si>
    <t>Přesun hmot tonážní pro kce tesařské v objektech v do 6 m</t>
  </si>
  <si>
    <t>-1450047242</t>
  </si>
  <si>
    <t>-875024072</t>
  </si>
  <si>
    <t>-1039573888</t>
  </si>
  <si>
    <t>380302542</t>
  </si>
  <si>
    <t>"specifikace dle PD, ozn. H/K11"90,5</t>
  </si>
  <si>
    <t>-337061263</t>
  </si>
  <si>
    <t>"specifikace dle PD, ozn. H/K01"1,45*5</t>
  </si>
  <si>
    <t>"specifikace dle PD, ozn. H/K02"2,8</t>
  </si>
  <si>
    <t>"specifikace dle PD, ozn. H/K03"3*5</t>
  </si>
  <si>
    <t>280245748</t>
  </si>
  <si>
    <t>"specifikace dle PD, ozn. H/K14"4</t>
  </si>
  <si>
    <t>R53351106.801</t>
  </si>
  <si>
    <t>-84849029</t>
  </si>
  <si>
    <t>0,86*0,86*4</t>
  </si>
  <si>
    <t>244745878</t>
  </si>
  <si>
    <t>"specifikace dle PD, ozn. H/K12"32</t>
  </si>
  <si>
    <t>R764011620.801</t>
  </si>
  <si>
    <t>792493911</t>
  </si>
  <si>
    <t>"specifikace dle PD, ozn. H/K13"32</t>
  </si>
  <si>
    <t>998764101</t>
  </si>
  <si>
    <t>Přesun hmot tonážní pro konstrukce klempířské v objektech v do 6 m</t>
  </si>
  <si>
    <t>-2064777599</t>
  </si>
  <si>
    <t>-108150734</t>
  </si>
  <si>
    <t>-1619118601</t>
  </si>
  <si>
    <t>-138488096</t>
  </si>
  <si>
    <t>797440851</t>
  </si>
  <si>
    <t>-924412076</t>
  </si>
  <si>
    <t>R766641132.801</t>
  </si>
  <si>
    <t>-41908377</t>
  </si>
  <si>
    <t>R61140055.801</t>
  </si>
  <si>
    <t>okno plastové 1450/1550, dodávka (specifikace dle PD ozn.H/A01)</t>
  </si>
  <si>
    <t>242450912</t>
  </si>
  <si>
    <t>R61140055.802</t>
  </si>
  <si>
    <t>okno plastové 2600/1250, dodávka (specifikace dle PD ozn.H/A02)</t>
  </si>
  <si>
    <t>2053701251</t>
  </si>
  <si>
    <t>R61140055.803</t>
  </si>
  <si>
    <t>okno plastové 3000/1300, dodávka (specifikace dle PD ozn.H/A03)</t>
  </si>
  <si>
    <t>1889196140</t>
  </si>
  <si>
    <t>998766101</t>
  </si>
  <si>
    <t>Přesun hmot tonážní pro kce truhlářské v objektech v do 6 m</t>
  </si>
  <si>
    <t>85719752</t>
  </si>
  <si>
    <t>-249180176</t>
  </si>
  <si>
    <t>R55345868.801</t>
  </si>
  <si>
    <t xml:space="preserve">vrata garážová sekční z lamel zateplená, dodávka  3400/3130,  (specifikace dle PD ozn. H/B01)</t>
  </si>
  <si>
    <t>-941058023</t>
  </si>
  <si>
    <t>R55345868.802</t>
  </si>
  <si>
    <t xml:space="preserve">vrata garážová sekční z lamel zateplená, dodávka  3400/3130,  (specifikace dle PD ozn. H/B02)</t>
  </si>
  <si>
    <t>1729276618</t>
  </si>
  <si>
    <t>767651843</t>
  </si>
  <si>
    <t>Demontáž vrat garážových skládacích pl přes 9 do 13 m2</t>
  </si>
  <si>
    <t>159984208</t>
  </si>
  <si>
    <t>767652210</t>
  </si>
  <si>
    <t>Montáž vrat garážových otvíravých do ocelové konstrukce pl do 6 m2</t>
  </si>
  <si>
    <t>-1135241138</t>
  </si>
  <si>
    <t>R55341920.801</t>
  </si>
  <si>
    <t>vrata ocelová otvíravá, zateplená 1660/2550,dodávka (specifikace dle PD ozn. H/B01)</t>
  </si>
  <si>
    <t>-436279867</t>
  </si>
  <si>
    <t>1756932083</t>
  </si>
  <si>
    <t>1799084612</t>
  </si>
  <si>
    <t>"specifikace dle PD, ozn H/Z01" 5,45</t>
  </si>
  <si>
    <t>1861685621</t>
  </si>
  <si>
    <t>"specifikace dle PD, č.v. D.1.1.29"14</t>
  </si>
  <si>
    <t>-1162640328</t>
  </si>
  <si>
    <t>-377547211</t>
  </si>
  <si>
    <t>R767881151.801</t>
  </si>
  <si>
    <t>-1752291151</t>
  </si>
  <si>
    <t>915909183</t>
  </si>
  <si>
    <t>"specifikace dle PD, č.v. D.1.1.29"2*20,24+2*13,9</t>
  </si>
  <si>
    <t>68,28*1,1 'Přepočtené koeficientem množství</t>
  </si>
  <si>
    <t>1098211499</t>
  </si>
  <si>
    <t>R63437000.801</t>
  </si>
  <si>
    <t>stříška vchodová rovná, kotvená pomocí konzol, ocelový rám, výplň vrstvené bezpečnostní sklo 4000x900 mm</t>
  </si>
  <si>
    <t>599134795</t>
  </si>
  <si>
    <t>"specifikace dle PD, ozn H/Z02" 5</t>
  </si>
  <si>
    <t>R63437000.802</t>
  </si>
  <si>
    <t>stříška vchodová rovná, kotvená pomocí konzol, ocelový rám, výplň vrstvené bezpečnostní sklo 2460x900 mm</t>
  </si>
  <si>
    <t>768025011</t>
  </si>
  <si>
    <t>"specifikace dle PD, ozn H/Z03" 1</t>
  </si>
  <si>
    <t>1382259367</t>
  </si>
  <si>
    <t>43,5*10</t>
  </si>
  <si>
    <t>R13010424.801</t>
  </si>
  <si>
    <t>okování ostění vratovédo otvoru, výška 3680 MM (specifikace dle PD, ozn. H/Z04)</t>
  </si>
  <si>
    <t>-305279253</t>
  </si>
  <si>
    <t>R767995111.801</t>
  </si>
  <si>
    <t>Úprava stávajících plech. dvířek pro přívod pistole z VAP s ohledem na zateplení</t>
  </si>
  <si>
    <t>-161388722</t>
  </si>
  <si>
    <t>998767101</t>
  </si>
  <si>
    <t>Přesun hmot tonážní pro zámečnické konstrukce v objektech v do 6 m</t>
  </si>
  <si>
    <t>1697093791</t>
  </si>
  <si>
    <t>-1098897722</t>
  </si>
  <si>
    <t>-337297837</t>
  </si>
  <si>
    <t>"elektro rozvaděč, 10"0,7</t>
  </si>
  <si>
    <t>-1691979068</t>
  </si>
  <si>
    <t>-1160462008</t>
  </si>
  <si>
    <t>-2041919842</t>
  </si>
  <si>
    <t>I001</t>
  </si>
  <si>
    <t xml:space="preserve">okapový chodník, vč. vrat   </t>
  </si>
  <si>
    <t>96,75</t>
  </si>
  <si>
    <t>I002</t>
  </si>
  <si>
    <t xml:space="preserve">sokl - mozaika     </t>
  </si>
  <si>
    <t>100,798</t>
  </si>
  <si>
    <t>I003</t>
  </si>
  <si>
    <t xml:space="preserve">zateplení perimetr 140 mm, S-202         </t>
  </si>
  <si>
    <t>I004</t>
  </si>
  <si>
    <t xml:space="preserve">zatplení grafit 160 mm, S-200  </t>
  </si>
  <si>
    <t>496,888</t>
  </si>
  <si>
    <t>I005</t>
  </si>
  <si>
    <t xml:space="preserve">zateplení minerální vata 160 mm    </t>
  </si>
  <si>
    <t>73,527</t>
  </si>
  <si>
    <t>I006</t>
  </si>
  <si>
    <t xml:space="preserve">Apu lišty       </t>
  </si>
  <si>
    <t>206,74</t>
  </si>
  <si>
    <t>I007</t>
  </si>
  <si>
    <t>36,1</t>
  </si>
  <si>
    <t>09 - objekt I - stavební úpravy</t>
  </si>
  <si>
    <t>I008</t>
  </si>
  <si>
    <t xml:space="preserve">otvory na fasádě       </t>
  </si>
  <si>
    <t>178,67</t>
  </si>
  <si>
    <t>I009</t>
  </si>
  <si>
    <t>609,9</t>
  </si>
  <si>
    <t>I010</t>
  </si>
  <si>
    <t xml:space="preserve">zateplení minerální vata 30 mm - ostění plocha </t>
  </si>
  <si>
    <t>38,854</t>
  </si>
  <si>
    <t>I011</t>
  </si>
  <si>
    <t>délka atiky - vnitřní 4 x</t>
  </si>
  <si>
    <t>200,1</t>
  </si>
  <si>
    <t>I012</t>
  </si>
  <si>
    <t xml:space="preserve">plocha střechy-původní    </t>
  </si>
  <si>
    <t>564,093</t>
  </si>
  <si>
    <t>I013</t>
  </si>
  <si>
    <t xml:space="preserve">délka atiky </t>
  </si>
  <si>
    <t>120,67</t>
  </si>
  <si>
    <t>I014</t>
  </si>
  <si>
    <t xml:space="preserve">podhledy vrat - délky         </t>
  </si>
  <si>
    <t>22,4</t>
  </si>
  <si>
    <t>I015</t>
  </si>
  <si>
    <t>28,8</t>
  </si>
  <si>
    <t>I016</t>
  </si>
  <si>
    <t>podhledy dveří - délky</t>
  </si>
  <si>
    <t>I017</t>
  </si>
  <si>
    <t>plocha střechy-nová</t>
  </si>
  <si>
    <t>577,248</t>
  </si>
  <si>
    <t>I018</t>
  </si>
  <si>
    <t>délka atiky do žlabu</t>
  </si>
  <si>
    <t>43,05</t>
  </si>
  <si>
    <t>I019</t>
  </si>
  <si>
    <t>plochy svislých atik - izolant</t>
  </si>
  <si>
    <t>188,191</t>
  </si>
  <si>
    <t>I020</t>
  </si>
  <si>
    <t>plochy svislých atik - folie</t>
  </si>
  <si>
    <t>151,01</t>
  </si>
  <si>
    <t>-180045936</t>
  </si>
  <si>
    <t>"okapový chodník"(I001-I014)*0,5</t>
  </si>
  <si>
    <t>-475909338</t>
  </si>
  <si>
    <t>"okapový chodník"I001*0,5</t>
  </si>
  <si>
    <t>-543716434</t>
  </si>
  <si>
    <t>I014*0,5</t>
  </si>
  <si>
    <t>698194827</t>
  </si>
  <si>
    <t>I014*1</t>
  </si>
  <si>
    <t>-702085572</t>
  </si>
  <si>
    <t>"okapový chodník"(I001-I016)*0,5</t>
  </si>
  <si>
    <t>1035174767</t>
  </si>
  <si>
    <t>962401453</t>
  </si>
  <si>
    <t>-116103357</t>
  </si>
  <si>
    <t>1040809165</t>
  </si>
  <si>
    <t>"vnitřní ostění po výměně oken"(I006+I007)*0,23</t>
  </si>
  <si>
    <t>-264343804</t>
  </si>
  <si>
    <t>670376503</t>
  </si>
  <si>
    <t>"oprava omítek stěn dotčených výměnou výplní otvorů"2,45*(45,3*2-I014)+I014*0,17</t>
  </si>
  <si>
    <t>1859764069</t>
  </si>
  <si>
    <t>"vnitřní plochy"45*2</t>
  </si>
  <si>
    <t>-1300666350</t>
  </si>
  <si>
    <t>-355538028</t>
  </si>
  <si>
    <t>-1944664329</t>
  </si>
  <si>
    <t>I004+I005+I006*0,16</t>
  </si>
  <si>
    <t>1086533648</t>
  </si>
  <si>
    <t>-1832079083</t>
  </si>
  <si>
    <t>I003+I004</t>
  </si>
  <si>
    <t>2007228897</t>
  </si>
  <si>
    <t>100,798*1,05 'Přepočtené koeficientem množství</t>
  </si>
  <si>
    <t>81345265</t>
  </si>
  <si>
    <t>496,888*1,05 'Přepočtené koeficientem množství</t>
  </si>
  <si>
    <t>1029064035</t>
  </si>
  <si>
    <t>-1477362616</t>
  </si>
  <si>
    <t>73,527*1,05 'Přepočtené koeficientem množství</t>
  </si>
  <si>
    <t>-450063758</t>
  </si>
  <si>
    <t>1267357247</t>
  </si>
  <si>
    <t>38,854*1,1 'Přepočtené koeficientem množství</t>
  </si>
  <si>
    <t>1546843460</t>
  </si>
  <si>
    <t>-1584152505</t>
  </si>
  <si>
    <t>1624052297</t>
  </si>
  <si>
    <t>I001-I014-I016</t>
  </si>
  <si>
    <t>1219715588</t>
  </si>
  <si>
    <t>71,35*1,1 'Přepočtené koeficientem množství</t>
  </si>
  <si>
    <t>654450697</t>
  </si>
  <si>
    <t>I006+I007+I011+7*3</t>
  </si>
  <si>
    <t>21*0,16*2</t>
  </si>
  <si>
    <t>I007+I014+I016</t>
  </si>
  <si>
    <t>7*2</t>
  </si>
  <si>
    <t>1395163420</t>
  </si>
  <si>
    <t>463,94*1,05 'Přepočtené koeficientem množství</t>
  </si>
  <si>
    <t>-70131120</t>
  </si>
  <si>
    <t>14*1,05 'Přepočtené koeficientem množství</t>
  </si>
  <si>
    <t>-931870428</t>
  </si>
  <si>
    <t>206,74*1,05 'Přepočtené koeficientem množství</t>
  </si>
  <si>
    <t>-482380809</t>
  </si>
  <si>
    <t>61,5*1,05 'Přepočtené koeficientem množství</t>
  </si>
  <si>
    <t>1713366272</t>
  </si>
  <si>
    <t>36,1*1,05 'Přepočtené koeficientem množství</t>
  </si>
  <si>
    <t>-876277831</t>
  </si>
  <si>
    <t>6,72*1,05 'Přepočtené koeficientem množství</t>
  </si>
  <si>
    <t>560178247</t>
  </si>
  <si>
    <t>I004+I005</t>
  </si>
  <si>
    <t>1228925096</t>
  </si>
  <si>
    <t>1054649048</t>
  </si>
  <si>
    <t>I004+I005+I010</t>
  </si>
  <si>
    <t>622821001</t>
  </si>
  <si>
    <t>Vnější sanační zatřená omítka pro vlhké zdivo prováděná ručně</t>
  </si>
  <si>
    <t>1233505165</t>
  </si>
  <si>
    <t>"anglické dvorky"((2*0,7+2*0,5)*1+0,5*0,7)*2</t>
  </si>
  <si>
    <t>622821031</t>
  </si>
  <si>
    <t>Vnější vyrovnávací sanační omítka prováděná ručně</t>
  </si>
  <si>
    <t>-45267197</t>
  </si>
  <si>
    <t>-299869509</t>
  </si>
  <si>
    <t>"koruna atiky"I013</t>
  </si>
  <si>
    <t>-715103296</t>
  </si>
  <si>
    <t>"vnější plochy"I001*1,5</t>
  </si>
  <si>
    <t>-708015207</t>
  </si>
  <si>
    <t>-1179857042</t>
  </si>
  <si>
    <t>I003+I004+I005</t>
  </si>
  <si>
    <t>120929379</t>
  </si>
  <si>
    <t>(I001-I014)*0,5</t>
  </si>
  <si>
    <t>-1124289487</t>
  </si>
  <si>
    <t>1099148774</t>
  </si>
  <si>
    <t>R624635351.91</t>
  </si>
  <si>
    <t>1202404787</t>
  </si>
  <si>
    <t>"styk oplechování atiky s fasádou, viz. detail D.1.28f"I013+I018</t>
  </si>
  <si>
    <t>R624635351.92</t>
  </si>
  <si>
    <t>708582840</t>
  </si>
  <si>
    <t>-901063051</t>
  </si>
  <si>
    <t>45123275</t>
  </si>
  <si>
    <t>I014+2</t>
  </si>
  <si>
    <t>-17299490</t>
  </si>
  <si>
    <t>I014+1</t>
  </si>
  <si>
    <t>-1473520124</t>
  </si>
  <si>
    <t>-711131328</t>
  </si>
  <si>
    <t>I009*60</t>
  </si>
  <si>
    <t>-642586813</t>
  </si>
  <si>
    <t>-1393795318</t>
  </si>
  <si>
    <t>-1028621617</t>
  </si>
  <si>
    <t>61856437</t>
  </si>
  <si>
    <t>973668527</t>
  </si>
  <si>
    <t>-538116292</t>
  </si>
  <si>
    <t>3*30</t>
  </si>
  <si>
    <t>-524515169</t>
  </si>
  <si>
    <t>1137699949</t>
  </si>
  <si>
    <t>1466480911</t>
  </si>
  <si>
    <t>4*30</t>
  </si>
  <si>
    <t>-1677900349</t>
  </si>
  <si>
    <t>174301600</t>
  </si>
  <si>
    <t>1362038139</t>
  </si>
  <si>
    <t>"stropní panel po dem. střešního souvrství"I017</t>
  </si>
  <si>
    <t>962032432</t>
  </si>
  <si>
    <t>Bourání zdiva cihelných z dutých nebo plných cihel pálených i nepálených na MV nebo MVC přes 1 m3</t>
  </si>
  <si>
    <t>529640083</t>
  </si>
  <si>
    <t>"ubourání atiky"I018*0,98*0,3</t>
  </si>
  <si>
    <t>965045113</t>
  </si>
  <si>
    <t>Bourání potěrů cementových nebo pískocementových tl do 50 mm pl přes 4 m2</t>
  </si>
  <si>
    <t>45988360</t>
  </si>
  <si>
    <t>"střecha"I012*0,003</t>
  </si>
  <si>
    <t>-2049829455</t>
  </si>
  <si>
    <t>0,6*1*3+0,6*1,5*2</t>
  </si>
  <si>
    <t>968062355</t>
  </si>
  <si>
    <t>Vybourání dřevěných rámů oken dvojitých včetně křídel pl do 2 m2</t>
  </si>
  <si>
    <t>572601600</t>
  </si>
  <si>
    <t>1,5*1,2*2</t>
  </si>
  <si>
    <t>968072355</t>
  </si>
  <si>
    <t>Vybourání kovových rámů oken zdvojených včetně křídel pl do 2 m2</t>
  </si>
  <si>
    <t>-2126740838</t>
  </si>
  <si>
    <t>0,9*2,1</t>
  </si>
  <si>
    <t>968072357</t>
  </si>
  <si>
    <t>Vybourání kovových rámů oken zdvojených včetně křídel pl přes 4 m2</t>
  </si>
  <si>
    <t>1815410807</t>
  </si>
  <si>
    <t>3,7*3,07+3*3,07+1,8*2,1*11</t>
  </si>
  <si>
    <t>722123274</t>
  </si>
  <si>
    <t>R953993326.901</t>
  </si>
  <si>
    <t>-177621619</t>
  </si>
  <si>
    <t>509649451</t>
  </si>
  <si>
    <t>3,53+0,19+0,05+2,41+3,14+0,06+0,17+2,28</t>
  </si>
  <si>
    <t>-858933338</t>
  </si>
  <si>
    <t>-1182552260</t>
  </si>
  <si>
    <t>-1292387548</t>
  </si>
  <si>
    <t>6*30</t>
  </si>
  <si>
    <t>-1814405161</t>
  </si>
  <si>
    <t>611668682</t>
  </si>
  <si>
    <t>73,776*15 'Přepočtené koeficientem množství</t>
  </si>
  <si>
    <t>892566996</t>
  </si>
  <si>
    <t>(15,72)*0,02</t>
  </si>
  <si>
    <t>332633485</t>
  </si>
  <si>
    <t>(14,87+0,15+0,032+3,93)*0,02</t>
  </si>
  <si>
    <t>297708005</t>
  </si>
  <si>
    <t>0,072+0,092+0,002+0,0016</t>
  </si>
  <si>
    <t>-1774051866</t>
  </si>
  <si>
    <t>(2,46)*0,02</t>
  </si>
  <si>
    <t>1498019624</t>
  </si>
  <si>
    <t>(10,78+9,86)*0,02</t>
  </si>
  <si>
    <t>1982997435</t>
  </si>
  <si>
    <t>(0,27+0,22+0,12+3,11)*0,95</t>
  </si>
  <si>
    <t>-54126251</t>
  </si>
  <si>
    <t>(0,105)*0,95</t>
  </si>
  <si>
    <t>-1890542422</t>
  </si>
  <si>
    <t>2,61+1,14</t>
  </si>
  <si>
    <t>-1627916550</t>
  </si>
  <si>
    <t>(0,245+2,96)*0,98</t>
  </si>
  <si>
    <t>185352057</t>
  </si>
  <si>
    <t>2,74</t>
  </si>
  <si>
    <t>1330756126</t>
  </si>
  <si>
    <t>(15,72)*0,98</t>
  </si>
  <si>
    <t>-590159878</t>
  </si>
  <si>
    <t>(14,87+0,15+0,032+3,93)*0,98</t>
  </si>
  <si>
    <t>-1527935222</t>
  </si>
  <si>
    <t>(10,78+9,86)*0,98</t>
  </si>
  <si>
    <t>-118168515</t>
  </si>
  <si>
    <t>(2,46)*0,98</t>
  </si>
  <si>
    <t>1191687263</t>
  </si>
  <si>
    <t>0,6+0,06+1,35+0,27</t>
  </si>
  <si>
    <t>-1925496446</t>
  </si>
  <si>
    <t>(0,27+0,22+0,12+3,11)*0,05</t>
  </si>
  <si>
    <t>1444268013</t>
  </si>
  <si>
    <t>(0,105)*0,05</t>
  </si>
  <si>
    <t>957184072</t>
  </si>
  <si>
    <t>(0,245+2,96)*0,02</t>
  </si>
  <si>
    <t>-1070320322</t>
  </si>
  <si>
    <t>1667346739</t>
  </si>
  <si>
    <t>-946319059</t>
  </si>
  <si>
    <t>100,798*0,34 'Přepočtené koeficientem množství</t>
  </si>
  <si>
    <t>-1240830193</t>
  </si>
  <si>
    <t>"parozábrana + separační folie"I012+I011*0,6</t>
  </si>
  <si>
    <t>-1800382091</t>
  </si>
  <si>
    <t>-659368080</t>
  </si>
  <si>
    <t>100,798*1,221 'Přepočtené koeficientem množství</t>
  </si>
  <si>
    <t>711192202</t>
  </si>
  <si>
    <t>Provedení izolace proti zemní vlhkosti hydroizolační stěrkou svislé na zdivu, 2 vrstvy</t>
  </si>
  <si>
    <t>29981172</t>
  </si>
  <si>
    <t>58581001</t>
  </si>
  <si>
    <t>stěrka hydroizolační cementová síranovzdorná pro dodatečné utěsnění sklepa a zasolených podkladů</t>
  </si>
  <si>
    <t>-1783763168</t>
  </si>
  <si>
    <t>1918069809</t>
  </si>
  <si>
    <t>712300854</t>
  </si>
  <si>
    <t>Demontáž lišt poplastovaných</t>
  </si>
  <si>
    <t>-227170190</t>
  </si>
  <si>
    <t>I011*2</t>
  </si>
  <si>
    <t>-1963614488</t>
  </si>
  <si>
    <t>I017+I019+I013*0,3</t>
  </si>
  <si>
    <t>"obvod světlíků"(2*5,1+2*2,7)*0,7*4</t>
  </si>
  <si>
    <t>1807000559</t>
  </si>
  <si>
    <t>845,32*0,32 'Přepočtené koeficientem množství</t>
  </si>
  <si>
    <t>-168966783</t>
  </si>
  <si>
    <t>-2033051138</t>
  </si>
  <si>
    <t>845,32*1,1655 'Přepočtené koeficientem množství</t>
  </si>
  <si>
    <t>1984991666</t>
  </si>
  <si>
    <t>"specifikace dle PD, ozn. I/K13"224,7</t>
  </si>
  <si>
    <t>821835949</t>
  </si>
  <si>
    <t>"specifikace dle PD, ozn. I/K12"224,7</t>
  </si>
  <si>
    <t>712363356</t>
  </si>
  <si>
    <t>Povlakové krytiny střech do 10° z tvarovaných poplastovaných lišt délky 2 m okapnice široká rš 200 mm</t>
  </si>
  <si>
    <t>1725721179</t>
  </si>
  <si>
    <t>"specifikace dle PD, ozn. I/K15"43,2</t>
  </si>
  <si>
    <t>-1122882870</t>
  </si>
  <si>
    <t>"specifikace dle PD, ozn. I/K14"59,6</t>
  </si>
  <si>
    <t>712363384</t>
  </si>
  <si>
    <t>Povlakové krytiny střech do 10° z tvarovaných poplastovaných lišt pro profily atypické výroby o větší rš</t>
  </si>
  <si>
    <t>-1661600339</t>
  </si>
  <si>
    <t>"specifikace dle PD, ozn. I/K16"1,17</t>
  </si>
  <si>
    <t>R712363357.901</t>
  </si>
  <si>
    <t>-138578702</t>
  </si>
  <si>
    <t>"specifikace dle PD, ozn. I/K11"123,2</t>
  </si>
  <si>
    <t>-520104400</t>
  </si>
  <si>
    <t>I017+I020+I013*0,6</t>
  </si>
  <si>
    <t>"obvod světlíků"(2*5,1+2*2,7)*0,4*4</t>
  </si>
  <si>
    <t>-69758875</t>
  </si>
  <si>
    <t>825,62*1,1655 'Přepočtené koeficientem množství</t>
  </si>
  <si>
    <t>528970517</t>
  </si>
  <si>
    <t>I012+I011*0,8</t>
  </si>
  <si>
    <t>1447905009</t>
  </si>
  <si>
    <t>-949460652</t>
  </si>
  <si>
    <t>825,62*1,155 'Přepočtené koeficientem množství</t>
  </si>
  <si>
    <t>-1197088033</t>
  </si>
  <si>
    <t>0,6*0,6*130</t>
  </si>
  <si>
    <t>-2057690855</t>
  </si>
  <si>
    <t>-441935140</t>
  </si>
  <si>
    <t>553106955</t>
  </si>
  <si>
    <t>1331883765</t>
  </si>
  <si>
    <t>-998802906</t>
  </si>
  <si>
    <t>-1449365815</t>
  </si>
  <si>
    <t>145668649</t>
  </si>
  <si>
    <t>-2127096534</t>
  </si>
  <si>
    <t>231,871*1,05 'Přepočtené koeficientem množství</t>
  </si>
  <si>
    <t>1071211424</t>
  </si>
  <si>
    <t>I011*0,7</t>
  </si>
  <si>
    <t>713140843</t>
  </si>
  <si>
    <t>Odstranění tepelné izolace střech nadstřešní připevněné z polystyrenu suchého tl přes 100 mm</t>
  </si>
  <si>
    <t>1598442545</t>
  </si>
  <si>
    <t>-1916371730</t>
  </si>
  <si>
    <t>-942045702</t>
  </si>
  <si>
    <t>577,248*1,05 'Přepočtené koeficientem množství</t>
  </si>
  <si>
    <t>1413122309</t>
  </si>
  <si>
    <t>1168859070</t>
  </si>
  <si>
    <t>I013+3*14,05</t>
  </si>
  <si>
    <t>"obvod světlíků"(2*5,1+2*2,7)*4</t>
  </si>
  <si>
    <t>-1123891667</t>
  </si>
  <si>
    <t>225,22*1,02 'Přepočtené koeficientem množství</t>
  </si>
  <si>
    <t>-1089757403</t>
  </si>
  <si>
    <t>"PIR"I017</t>
  </si>
  <si>
    <t>1806436432</t>
  </si>
  <si>
    <t>1560984753</t>
  </si>
  <si>
    <t>"zhlaví atiky"I013*0,014</t>
  </si>
  <si>
    <t>"plocha střechy"I017*0,13</t>
  </si>
  <si>
    <t>76,731*1,05 'Přepočtené koeficientem množství</t>
  </si>
  <si>
    <t>-705839062</t>
  </si>
  <si>
    <t>1286909450</t>
  </si>
  <si>
    <t>713190833</t>
  </si>
  <si>
    <t>Odstranění tepelné izolace dilatační vrsty prostupů vpustí, ventilačních komínků nebo antén</t>
  </si>
  <si>
    <t>1048927591</t>
  </si>
  <si>
    <t>-827799657</t>
  </si>
  <si>
    <t>28342059</t>
  </si>
  <si>
    <t>odvětrání kanalizace ploché střechy s integrovanou manžetou z PVC DN 125</t>
  </si>
  <si>
    <t>223618813</t>
  </si>
  <si>
    <t>"specifikace dle PD, ozn. I/Y12"24</t>
  </si>
  <si>
    <t>641249574</t>
  </si>
  <si>
    <t>1401984292</t>
  </si>
  <si>
    <t>-752698949</t>
  </si>
  <si>
    <t>987915850</t>
  </si>
  <si>
    <t>-431585375</t>
  </si>
  <si>
    <t>"specifikace dle PD, ozn. I/Y10"4</t>
  </si>
  <si>
    <t>721242116</t>
  </si>
  <si>
    <t>Lapač střešních splavenin z PP s kulovým kloubem na odtoku DN 125</t>
  </si>
  <si>
    <t>-480886843</t>
  </si>
  <si>
    <t>"specifikace dle PD, ozn. I/Y14"4</t>
  </si>
  <si>
    <t>R721111112.901</t>
  </si>
  <si>
    <t>-856114067</t>
  </si>
  <si>
    <t>1855469260</t>
  </si>
  <si>
    <t>R741911811.901</t>
  </si>
  <si>
    <t>1760739954</t>
  </si>
  <si>
    <t>R751398041.901</t>
  </si>
  <si>
    <t>D+M protidešťové žaluzie nebo žaluziové klapky na kruhové potrubí D 200 mm</t>
  </si>
  <si>
    <t>-1003100684</t>
  </si>
  <si>
    <t>"specifikace dle PD, ozn. I/Y02"2</t>
  </si>
  <si>
    <t>-296527615</t>
  </si>
  <si>
    <t>1287435279</t>
  </si>
  <si>
    <t>"specifikace dle PD, ozn. I/Y01"2</t>
  </si>
  <si>
    <t>-738847005</t>
  </si>
  <si>
    <t>"specifikace dle PD, ozn. I/Y03"3</t>
  </si>
  <si>
    <t>R42972921.901</t>
  </si>
  <si>
    <t>1740003802</t>
  </si>
  <si>
    <t>"specifikace dle PD, ozn. I/Y05"1</t>
  </si>
  <si>
    <t>1900600024</t>
  </si>
  <si>
    <t>872684656</t>
  </si>
  <si>
    <t>"specifikace dle PD, ozn. I/Y04"1</t>
  </si>
  <si>
    <t>751398055</t>
  </si>
  <si>
    <t>Montáž protidešťové žaluzie nebo žaluziové klapky na čtyřhranné potrubí přes 0,600 do 0,750 m2</t>
  </si>
  <si>
    <t>1135440127</t>
  </si>
  <si>
    <t>R42972963.902</t>
  </si>
  <si>
    <t>žaluzie protidešťová s pevnými lamelami, pozink, pro potrubí 1050x700mm</t>
  </si>
  <si>
    <t>-1422417702</t>
  </si>
  <si>
    <t>637222058</t>
  </si>
  <si>
    <t>R42981933.901</t>
  </si>
  <si>
    <t>1643834804</t>
  </si>
  <si>
    <t>"specifikace dle PD, ozn. I/Y13"1</t>
  </si>
  <si>
    <t>-1859657878</t>
  </si>
  <si>
    <t>-199106576</t>
  </si>
  <si>
    <t>761661905</t>
  </si>
  <si>
    <t>Vyčištění sklepních světlíků (anglických dvorků) hl přes 1,00 m</t>
  </si>
  <si>
    <t>390642327</t>
  </si>
  <si>
    <t>762361313</t>
  </si>
  <si>
    <t>Konstrukční a vyrovnávací vrstva pod klempířské prvky (atiky) z desek dřevoštěpkových tl 25 mm</t>
  </si>
  <si>
    <t>-1611685204</t>
  </si>
  <si>
    <t>I018*0,5</t>
  </si>
  <si>
    <t>-1177142928</t>
  </si>
  <si>
    <t>I013*0,56+I018*0,5</t>
  </si>
  <si>
    <t>-1665296296</t>
  </si>
  <si>
    <t>2030214191</t>
  </si>
  <si>
    <t>1386864883</t>
  </si>
  <si>
    <t>"specifikace dle PD, ozn. I/K01"3,685</t>
  </si>
  <si>
    <t>"specifikace dle PD, ozn. I/K02"1,5*4</t>
  </si>
  <si>
    <t>"specifikace dle PD, ozn. I/K03"3</t>
  </si>
  <si>
    <t>"specifikace dle PD, ozn. I/K04"1,8*11</t>
  </si>
  <si>
    <t>"specifikace dle PD, ozn. I/K05"0,9*3</t>
  </si>
  <si>
    <t>"specifikace dle PD, ozn. I/K06"1</t>
  </si>
  <si>
    <t>323203348</t>
  </si>
  <si>
    <t>"specifikace dle PD, ozn. I/K21"11,4*2</t>
  </si>
  <si>
    <t>"specifikace dle PD, ozn. I/K23"10,2*2</t>
  </si>
  <si>
    <t>-915434432</t>
  </si>
  <si>
    <t>563241639</t>
  </si>
  <si>
    <t>"specifikace dle PD, ozn. I/K22"6,1*2</t>
  </si>
  <si>
    <t>"specifikace dle PD, ozn. I/K24"5,7*2</t>
  </si>
  <si>
    <t>631942886</t>
  </si>
  <si>
    <t>1791137955</t>
  </si>
  <si>
    <t>1810079168</t>
  </si>
  <si>
    <t>I006+I007</t>
  </si>
  <si>
    <t>1948600329</t>
  </si>
  <si>
    <t>-1618484266</t>
  </si>
  <si>
    <t>-1402786123</t>
  </si>
  <si>
    <t>766694124</t>
  </si>
  <si>
    <t>Montáž parapetních dřevěných nebo plastových š přes 30 cm dl přes 2,6 do 3,6 m</t>
  </si>
  <si>
    <t>-1742584013</t>
  </si>
  <si>
    <t>-1224220327</t>
  </si>
  <si>
    <t>1978791532</t>
  </si>
  <si>
    <t>R766641132.901</t>
  </si>
  <si>
    <t>-211888920</t>
  </si>
  <si>
    <t>I006+I007-10,4*2</t>
  </si>
  <si>
    <t>R61140055.901</t>
  </si>
  <si>
    <t>okno plastové, sestava 3885/3070, dodávka (specifikace dle PD ozn.I/A01)</t>
  </si>
  <si>
    <t>105253157</t>
  </si>
  <si>
    <t>R61140055.902</t>
  </si>
  <si>
    <t>okno plastové, fix 3600/850, dodávka (specifikace dle PD ozn.I/A02)</t>
  </si>
  <si>
    <t>-1780067249</t>
  </si>
  <si>
    <t>R61140055.903</t>
  </si>
  <si>
    <t>okno plastové 1500/1200, dodávka (specifikace dle PD ozn.I/A03)</t>
  </si>
  <si>
    <t>-2125495695</t>
  </si>
  <si>
    <t>R61140055.904</t>
  </si>
  <si>
    <t>okno plastové 1500/600, dodávka (specifikace dle PD ozn.I/A04)</t>
  </si>
  <si>
    <t>-1274333761</t>
  </si>
  <si>
    <t>R61140055.905</t>
  </si>
  <si>
    <t>okno plastové, sestava 3000/3070, dodávka (specifikace dle PD ozn.I/A05)</t>
  </si>
  <si>
    <t>1116775076</t>
  </si>
  <si>
    <t>R61140055.906</t>
  </si>
  <si>
    <t>okno plastové 1800/2100, dodávka (specifikace dle PD ozn.I/A06)</t>
  </si>
  <si>
    <t>-1620217306</t>
  </si>
  <si>
    <t>R61140055.907</t>
  </si>
  <si>
    <t>okno plastové 900/600, dodávka (specifikace dle PD ozn.I/A07)</t>
  </si>
  <si>
    <t>-72954</t>
  </si>
  <si>
    <t>R61140055.908</t>
  </si>
  <si>
    <t>okno plastové 1000/600, dodávka (specifikace dle PD ozn.I/A08)</t>
  </si>
  <si>
    <t>-298188767</t>
  </si>
  <si>
    <t>R61140055.909</t>
  </si>
  <si>
    <t>okno plastové 900/2100, dodávka (specifikace dle PD ozn.I/A09)</t>
  </si>
  <si>
    <t>-1633363810</t>
  </si>
  <si>
    <t>533805044</t>
  </si>
  <si>
    <t>-2003091629</t>
  </si>
  <si>
    <t>5*2,6*4</t>
  </si>
  <si>
    <t>423952735</t>
  </si>
  <si>
    <t>R55341920.903</t>
  </si>
  <si>
    <t>dveře ocelové, sendvičové 700/2000, dodávka (specifikace dle PD ozn. I/B05)</t>
  </si>
  <si>
    <t>862506390</t>
  </si>
  <si>
    <t>R55341920.904</t>
  </si>
  <si>
    <t>dveře ocelové, sendvičové 800/2000, dodávka (specifikace dle PD ozn. I/B06)</t>
  </si>
  <si>
    <t>1112761919</t>
  </si>
  <si>
    <t>-1027228040</t>
  </si>
  <si>
    <t>R55345868.901</t>
  </si>
  <si>
    <t xml:space="preserve">vrata garážová sekční z lamel zateplená, dodávka  3770/4630,  (specifikace dle PD ozn. I/B01)</t>
  </si>
  <si>
    <t>86125143</t>
  </si>
  <si>
    <t>R55345868.902</t>
  </si>
  <si>
    <t xml:space="preserve">vrata garážová sekční z lamel zateplená, dodávka  3770/4630,  (specifikace dle PD ozn. I/B04)</t>
  </si>
  <si>
    <t>1040629495</t>
  </si>
  <si>
    <t>165682719</t>
  </si>
  <si>
    <t>767652230</t>
  </si>
  <si>
    <t>Montáž vrat garážových otvíravých do ocelové konstrukce pl přes 9 do 13 m2</t>
  </si>
  <si>
    <t>-1386964149</t>
  </si>
  <si>
    <t>R55341920.901</t>
  </si>
  <si>
    <t>vrata ocelová otvíravá, zateplená 3600/3430,dodávka (specifikace dle PD ozn. I/B02)</t>
  </si>
  <si>
    <t>256292735</t>
  </si>
  <si>
    <t>R55341920.902</t>
  </si>
  <si>
    <t>vrata ocelová otvíravá, zateplená 3600/3430,dodávka (specifikace dle PD ozn. I/B03)</t>
  </si>
  <si>
    <t>-702795381</t>
  </si>
  <si>
    <t>1118399092</t>
  </si>
  <si>
    <t>1430193099</t>
  </si>
  <si>
    <t>"specifikace dle PD, ozn I/Z01" 5,45</t>
  </si>
  <si>
    <t>-1277058343</t>
  </si>
  <si>
    <t>155473447</t>
  </si>
  <si>
    <t>430125316</t>
  </si>
  <si>
    <t>"specifikace dle PD, č.v. D.1.1.29"11+4+4+11</t>
  </si>
  <si>
    <t>-1192297090</t>
  </si>
  <si>
    <t>"specifikace dle PD, č.v. D.1.1.29"30</t>
  </si>
  <si>
    <t>570422781</t>
  </si>
  <si>
    <t>R767881151.901</t>
  </si>
  <si>
    <t>526156251</t>
  </si>
  <si>
    <t>290010648</t>
  </si>
  <si>
    <t>"specifikace dle PD, č.v. D.1.1.29"(8,4*2+11)*2+(6,7*2)*2</t>
  </si>
  <si>
    <t>82,4*1,1 'Přepočtené koeficientem množství</t>
  </si>
  <si>
    <t>9779059</t>
  </si>
  <si>
    <t>R63437000.901</t>
  </si>
  <si>
    <t>stříška vchodová rovná, kotvená pomocí konzol, ocelový rám, výplň vrstvené bezpečnostní sklo 4400x900 mm</t>
  </si>
  <si>
    <t>-2036372600</t>
  </si>
  <si>
    <t>"specifikace dle PD, ozn I/Z03" 4</t>
  </si>
  <si>
    <t>R63437000.902</t>
  </si>
  <si>
    <t>stříška vchodová rovná, kotvená pomocí konzol, ocelový rám, výplň vrstvené bezpečnostní sklo 4200x900 mm</t>
  </si>
  <si>
    <t>2053564368</t>
  </si>
  <si>
    <t>"specifikace dle PD, ozn I/Z04" 2</t>
  </si>
  <si>
    <t>R63437000.903</t>
  </si>
  <si>
    <t>stříška vchodová rovná, kotvená pomocí konzol, ocelový rám, výplň vrstvené bezpečnostní sklo 1600x900 mm</t>
  </si>
  <si>
    <t>1682024857</t>
  </si>
  <si>
    <t>"specifikace dle PD, ozn I/Z05" 4</t>
  </si>
  <si>
    <t>1187625307</t>
  </si>
  <si>
    <t>52*12</t>
  </si>
  <si>
    <t>R13010424.902</t>
  </si>
  <si>
    <t>okování ostění vratovédo otvoru, výška 4380 MM (specifikace dle PD, ozn. I/Z09)</t>
  </si>
  <si>
    <t>-1294287625</t>
  </si>
  <si>
    <t>R767312454.901</t>
  </si>
  <si>
    <t>D + M obloukových pásových světlíků se zasklením, 5100/2700, (specifikace dle PD. ozn. I/C01)</t>
  </si>
  <si>
    <t>-1110952228</t>
  </si>
  <si>
    <t>"specifikace dle PD, ozn. I/C01"4</t>
  </si>
  <si>
    <t>767995117</t>
  </si>
  <si>
    <t>Montáž atypických zámečnických konstrukcí hm přes 250 do 500 kg</t>
  </si>
  <si>
    <t>837611071</t>
  </si>
  <si>
    <t>377*4</t>
  </si>
  <si>
    <t>R13010424.901</t>
  </si>
  <si>
    <t xml:space="preserve">ocelová podsada střešního světlíku, 2700/5100  (specifikace dle PD, ozn. I/Z08)</t>
  </si>
  <si>
    <t>1474012930</t>
  </si>
  <si>
    <t>1515102540</t>
  </si>
  <si>
    <t>-1721091740</t>
  </si>
  <si>
    <t>981188094</t>
  </si>
  <si>
    <t>"oprava mříží dle PD, ozn. I/Z02"0,7*0,5*2*3</t>
  </si>
  <si>
    <t>"oprava zábradlí dle PD, ozn. I/Z06 + I/Z07"(8+4,4)*1</t>
  </si>
  <si>
    <t>1638154084</t>
  </si>
  <si>
    <t>1801288861</t>
  </si>
  <si>
    <t>167540480</t>
  </si>
  <si>
    <t>-1344790862</t>
  </si>
  <si>
    <t>1121913307</t>
  </si>
  <si>
    <t>693388586</t>
  </si>
  <si>
    <t>1543106578</t>
  </si>
  <si>
    <t>J001</t>
  </si>
  <si>
    <t xml:space="preserve">okapový chodník, vč. vrat        </t>
  </si>
  <si>
    <t>59,05</t>
  </si>
  <si>
    <t>J002</t>
  </si>
  <si>
    <t xml:space="preserve">sokl - mozaika        </t>
  </si>
  <si>
    <t>63,659</t>
  </si>
  <si>
    <t>J003</t>
  </si>
  <si>
    <t>63,251</t>
  </si>
  <si>
    <t>J004</t>
  </si>
  <si>
    <t>243,326</t>
  </si>
  <si>
    <t>10 - objekt J - stavební úpravy</t>
  </si>
  <si>
    <t>J005</t>
  </si>
  <si>
    <t>43,65</t>
  </si>
  <si>
    <t>J006</t>
  </si>
  <si>
    <t xml:space="preserve">Apu lišty          </t>
  </si>
  <si>
    <t>46,7</t>
  </si>
  <si>
    <t>J007</t>
  </si>
  <si>
    <t>24,5</t>
  </si>
  <si>
    <t>J008</t>
  </si>
  <si>
    <t xml:space="preserve">otvory na fasádě        </t>
  </si>
  <si>
    <t>54,8</t>
  </si>
  <si>
    <t>J009</t>
  </si>
  <si>
    <t xml:space="preserve">plocha lešení     </t>
  </si>
  <si>
    <t>385,14</t>
  </si>
  <si>
    <t>J010</t>
  </si>
  <si>
    <t>11,392</t>
  </si>
  <si>
    <t>J011</t>
  </si>
  <si>
    <t xml:space="preserve">délka atiky - vnitřní, 3 strany  </t>
  </si>
  <si>
    <t>34,75</t>
  </si>
  <si>
    <t>J012</t>
  </si>
  <si>
    <t xml:space="preserve">plocha střechy </t>
  </si>
  <si>
    <t>255,06</t>
  </si>
  <si>
    <t>J013</t>
  </si>
  <si>
    <t xml:space="preserve">délka atiky vnějš, 3 strany     </t>
  </si>
  <si>
    <t>37,64</t>
  </si>
  <si>
    <t>J014</t>
  </si>
  <si>
    <t>J016</t>
  </si>
  <si>
    <t>21,44</t>
  </si>
  <si>
    <t>-83941929</t>
  </si>
  <si>
    <t>"okapový chodník"J001*0,5</t>
  </si>
  <si>
    <t>-1917452739</t>
  </si>
  <si>
    <t>823630959</t>
  </si>
  <si>
    <t>12*3</t>
  </si>
  <si>
    <t>-1575661868</t>
  </si>
  <si>
    <t>33,0375960113192*0,02 'Přepočtené koeficientem množství</t>
  </si>
  <si>
    <t>-1105421678</t>
  </si>
  <si>
    <t>-1192017647</t>
  </si>
  <si>
    <t>36*0,058 'Přepočtené koeficientem množství</t>
  </si>
  <si>
    <t>R184501121.0101</t>
  </si>
  <si>
    <t>589430504</t>
  </si>
  <si>
    <t>317234410</t>
  </si>
  <si>
    <t>Vyzdívka mezi nosníky z cihel pálených na MC</t>
  </si>
  <si>
    <t>-1804756526</t>
  </si>
  <si>
    <t>2,6*0,45*0,14*5</t>
  </si>
  <si>
    <t>-696711142</t>
  </si>
  <si>
    <t>2*2,4*0,016*5</t>
  </si>
  <si>
    <t>413232211</t>
  </si>
  <si>
    <t>Zazdívka zhlaví válcovaných nosníků v do 150 mm</t>
  </si>
  <si>
    <t>1888143000</t>
  </si>
  <si>
    <t>2*10</t>
  </si>
  <si>
    <t>-433218076</t>
  </si>
  <si>
    <t>1082087565</t>
  </si>
  <si>
    <t>"vnitřní ostění po výměně oken"(J006+J007)*0,23</t>
  </si>
  <si>
    <t>612311101</t>
  </si>
  <si>
    <t>Vápenná omítka hrubá jednovrstvá nezatřená vnitřních stěn nanášená ručně</t>
  </si>
  <si>
    <t>2007888834</t>
  </si>
  <si>
    <t>"ostění nově vybouraných oken"4*4</t>
  </si>
  <si>
    <t>612311191</t>
  </si>
  <si>
    <t>Příplatek k vápenné omítce vnitřních stěn za každých dalších 5 mm tloušťky ručně</t>
  </si>
  <si>
    <t>-915000644</t>
  </si>
  <si>
    <t>1848308861</t>
  </si>
  <si>
    <t>-2076790620</t>
  </si>
  <si>
    <t>"oprava omítek stěn dotčených výměnou výplní otvorů"(1,8+0,85)*21,5+(0,9+0,65)*17,5</t>
  </si>
  <si>
    <t>-1987897807</t>
  </si>
  <si>
    <t>"vnitřní plochy"21,5*2</t>
  </si>
  <si>
    <t>2001263556</t>
  </si>
  <si>
    <t>-889821966</t>
  </si>
  <si>
    <t>2064815914</t>
  </si>
  <si>
    <t>J004+J005+J006*0,18</t>
  </si>
  <si>
    <t>774950128</t>
  </si>
  <si>
    <t>-1008106223</t>
  </si>
  <si>
    <t>J003+J004</t>
  </si>
  <si>
    <t>-1283404238</t>
  </si>
  <si>
    <t>63,251*1,05 'Přepočtené koeficientem množství</t>
  </si>
  <si>
    <t>1635208659</t>
  </si>
  <si>
    <t>243,326*1,05 'Přepočtené koeficientem množství</t>
  </si>
  <si>
    <t>-84999899</t>
  </si>
  <si>
    <t>811600007</t>
  </si>
  <si>
    <t>43,65*1,05 'Přepočtené koeficientem množství</t>
  </si>
  <si>
    <t>1294291867</t>
  </si>
  <si>
    <t>J006+J007</t>
  </si>
  <si>
    <t>1920424423</t>
  </si>
  <si>
    <t>(J006+J007)*0,16</t>
  </si>
  <si>
    <t>11,392*1,1 'Přepočtené koeficientem množství</t>
  </si>
  <si>
    <t>-1001491301</t>
  </si>
  <si>
    <t>775825614</t>
  </si>
  <si>
    <t>221158175</t>
  </si>
  <si>
    <t>J001-J014</t>
  </si>
  <si>
    <t>1844342116</t>
  </si>
  <si>
    <t>59,05*1,1 'Přepočtené koeficientem množství</t>
  </si>
  <si>
    <t>-752451016</t>
  </si>
  <si>
    <t>J006-J007+J013+J016+6*3</t>
  </si>
  <si>
    <t>J007+J014</t>
  </si>
  <si>
    <t>-706457748</t>
  </si>
  <si>
    <t>99,28*1,05 'Přepočtené koeficientem množství</t>
  </si>
  <si>
    <t>-836513513</t>
  </si>
  <si>
    <t>46,7*1,05 'Přepočtené koeficientem množství</t>
  </si>
  <si>
    <t>-1381572037</t>
  </si>
  <si>
    <t>-1309574878</t>
  </si>
  <si>
    <t>24,5*1,05 'Přepočtené koeficientem množství</t>
  </si>
  <si>
    <t>2107409281</t>
  </si>
  <si>
    <t>-1831350011</t>
  </si>
  <si>
    <t>-849656911</t>
  </si>
  <si>
    <t>J004+J005</t>
  </si>
  <si>
    <t>1178207844</t>
  </si>
  <si>
    <t>984139062</t>
  </si>
  <si>
    <t>J004+J005+J010</t>
  </si>
  <si>
    <t>-2097110306</t>
  </si>
  <si>
    <t>"koruna atiky"J013</t>
  </si>
  <si>
    <t>1444798059</t>
  </si>
  <si>
    <t>"vnější plochy"J001*1,5</t>
  </si>
  <si>
    <t>1476494075</t>
  </si>
  <si>
    <t>-1238272470</t>
  </si>
  <si>
    <t>J003+J004+J005</t>
  </si>
  <si>
    <t>961280950</t>
  </si>
  <si>
    <t>"oprava podlah po výměně vrat"4,05*0,3</t>
  </si>
  <si>
    <t>-1807467396</t>
  </si>
  <si>
    <t>(J001-4)*0,5</t>
  </si>
  <si>
    <t>705357982</t>
  </si>
  <si>
    <t>1094337499</t>
  </si>
  <si>
    <t>R624635351.0101</t>
  </si>
  <si>
    <t>1277031215</t>
  </si>
  <si>
    <t>"styk oplechování atiky s fasádou, viz. detail D.1.28f"J013+J016</t>
  </si>
  <si>
    <t>R624635351.0102</t>
  </si>
  <si>
    <t>-1836827958</t>
  </si>
  <si>
    <t>-1959722563</t>
  </si>
  <si>
    <t>-440964590</t>
  </si>
  <si>
    <t>1629633067</t>
  </si>
  <si>
    <t>J009*45</t>
  </si>
  <si>
    <t>318090317</t>
  </si>
  <si>
    <t>-1056891844</t>
  </si>
  <si>
    <t>-1370671697</t>
  </si>
  <si>
    <t>-1792433401</t>
  </si>
  <si>
    <t>797284894</t>
  </si>
  <si>
    <t>621293118</t>
  </si>
  <si>
    <t>-787401601</t>
  </si>
  <si>
    <t>670365555</t>
  </si>
  <si>
    <t>983834024</t>
  </si>
  <si>
    <t>-1570256653</t>
  </si>
  <si>
    <t>-750450998</t>
  </si>
  <si>
    <t>519387021</t>
  </si>
  <si>
    <t>"stropní panel po dem. střešního souvrství"J012</t>
  </si>
  <si>
    <t>966080101</t>
  </si>
  <si>
    <t>Bourání kontaktního zateplení z polystyrenových desek tl do 60 mm</t>
  </si>
  <si>
    <t>1473519212</t>
  </si>
  <si>
    <t>2,6*22,45+1,9*22,05</t>
  </si>
  <si>
    <t>980936102</t>
  </si>
  <si>
    <t>16*2,1</t>
  </si>
  <si>
    <t>971038691</t>
  </si>
  <si>
    <t>Vybourání otvorů ve zdivu z dutých tvárnic nebo příčkovek pl do 4 m2 tl přes 150 mm</t>
  </si>
  <si>
    <t>273669409</t>
  </si>
  <si>
    <t>2,1*1,2*0,5*4</t>
  </si>
  <si>
    <t>R953993326.0101</t>
  </si>
  <si>
    <t>-2085610092</t>
  </si>
  <si>
    <t>-1340527155</t>
  </si>
  <si>
    <t>1,37+0,07+2,59+0,053+0,5</t>
  </si>
  <si>
    <t>1444507245</t>
  </si>
  <si>
    <t>127303128</t>
  </si>
  <si>
    <t>1190627275</t>
  </si>
  <si>
    <t>73062101</t>
  </si>
  <si>
    <t>1330326173</t>
  </si>
  <si>
    <t>35,503*15 'Přepočtené koeficientem množství</t>
  </si>
  <si>
    <t>-1544110168</t>
  </si>
  <si>
    <t>(9,60)*0,02</t>
  </si>
  <si>
    <t>-744941679</t>
  </si>
  <si>
    <t>(7,56+2,48)*0,02</t>
  </si>
  <si>
    <t>1758571753</t>
  </si>
  <si>
    <t>0,002</t>
  </si>
  <si>
    <t>2100022953</t>
  </si>
  <si>
    <t>(8,56)*0,02</t>
  </si>
  <si>
    <t>-668422763</t>
  </si>
  <si>
    <t>(1,44)*0,95</t>
  </si>
  <si>
    <t>-1263540677</t>
  </si>
  <si>
    <t>(0,015)*0,95</t>
  </si>
  <si>
    <t>1000770248</t>
  </si>
  <si>
    <t>1,03+0,54</t>
  </si>
  <si>
    <t>-1976672272</t>
  </si>
  <si>
    <t>(1,30+1,34)*0,98</t>
  </si>
  <si>
    <t>2104070251</t>
  </si>
  <si>
    <t>-1405112943</t>
  </si>
  <si>
    <t>(9,60)*0,98</t>
  </si>
  <si>
    <t>-861528278</t>
  </si>
  <si>
    <t>(7,56+2,48)*0,98</t>
  </si>
  <si>
    <t>412070284</t>
  </si>
  <si>
    <t>(8,56)*0,98</t>
  </si>
  <si>
    <t>1686476641</t>
  </si>
  <si>
    <t>0,10+0,028+0,37</t>
  </si>
  <si>
    <t>-74651203</t>
  </si>
  <si>
    <t>(1,44)*0,05</t>
  </si>
  <si>
    <t>-882183371</t>
  </si>
  <si>
    <t>(0,015)*0,05</t>
  </si>
  <si>
    <t>-1644087613</t>
  </si>
  <si>
    <t>(1,30+1,34)*0,02</t>
  </si>
  <si>
    <t>708525359</t>
  </si>
  <si>
    <t>532392159</t>
  </si>
  <si>
    <t>588101216</t>
  </si>
  <si>
    <t>63,251*0,34 'Přepočtené koeficientem množství</t>
  </si>
  <si>
    <t>777128772</t>
  </si>
  <si>
    <t>"parozábrana"J012+J013*0,75</t>
  </si>
  <si>
    <t>-2138302254</t>
  </si>
  <si>
    <t>80864887</t>
  </si>
  <si>
    <t>63,251*1,221 'Přepočtené koeficientem množství</t>
  </si>
  <si>
    <t>993069500</t>
  </si>
  <si>
    <t>88626791</t>
  </si>
  <si>
    <t>J011*2</t>
  </si>
  <si>
    <t>1566899740</t>
  </si>
  <si>
    <t>"specifikace dle PD, ozn. J/K14"32,2</t>
  </si>
  <si>
    <t>1187233061</t>
  </si>
  <si>
    <t>"specifikace dle PD, ozn. J/K13"81,2</t>
  </si>
  <si>
    <t>-564085315</t>
  </si>
  <si>
    <t>"specifikace dle PD, ozn. J/K12"81,2</t>
  </si>
  <si>
    <t>1738715993</t>
  </si>
  <si>
    <t>"specifikace dle PD, ozn. J/K15"21,5</t>
  </si>
  <si>
    <t>R712363357.0101</t>
  </si>
  <si>
    <t>527970189</t>
  </si>
  <si>
    <t>"specifikace dle PD, ozn. J/K11"38,2</t>
  </si>
  <si>
    <t>712363612</t>
  </si>
  <si>
    <t>Provedení povlak krytiny mechanicky kotvenou do trapézu TI tl přes 240 mm krajní pole, budova v do 18 m</t>
  </si>
  <si>
    <t>-280900497</t>
  </si>
  <si>
    <t>J012+J011*0,75+9,55*0,5</t>
  </si>
  <si>
    <t>"obvod světlíků"(2*6,25+2*2,2)*0,25*2</t>
  </si>
  <si>
    <t>-1048215917</t>
  </si>
  <si>
    <t>294,348*1,1655 'Přepočtené koeficientem množství</t>
  </si>
  <si>
    <t>-698387000</t>
  </si>
  <si>
    <t>J012+J011*0,7+9,55*0,6</t>
  </si>
  <si>
    <t>-591481822</t>
  </si>
  <si>
    <t>-483331154</t>
  </si>
  <si>
    <t>294,348*1,155 'Přepočtené koeficientem množství</t>
  </si>
  <si>
    <t>1578146696</t>
  </si>
  <si>
    <t>0,6*0,6*59</t>
  </si>
  <si>
    <t>1235458034</t>
  </si>
  <si>
    <t>1452267517</t>
  </si>
  <si>
    <t>713131141</t>
  </si>
  <si>
    <t>Montáž izolace tepelné stěn a základů lepením celoplošně rohoží, pásů, dílců, desek</t>
  </si>
  <si>
    <t>1198171873</t>
  </si>
  <si>
    <t xml:space="preserve">"obvod světlíků"(2*6,25+2*2,2)*0,5*2 </t>
  </si>
  <si>
    <t>1709681217</t>
  </si>
  <si>
    <t>271,96*1,05 'Přepočtené koeficientem množství</t>
  </si>
  <si>
    <t>1112876472</t>
  </si>
  <si>
    <t>-176673083</t>
  </si>
  <si>
    <t>285,898*1,05 'Přepočtené koeficientem množství</t>
  </si>
  <si>
    <t>-1112431513</t>
  </si>
  <si>
    <t>1836244384</t>
  </si>
  <si>
    <t>28375915</t>
  </si>
  <si>
    <t>deska EPS 150 pro konstrukce s vysokým zatížením λ=0,035 tl 120mm</t>
  </si>
  <si>
    <t>1820112112</t>
  </si>
  <si>
    <t>255,06*1,05 'Přepočtené koeficientem množství</t>
  </si>
  <si>
    <t>-181094394</t>
  </si>
  <si>
    <t>J011+9,55</t>
  </si>
  <si>
    <t>"obvod světlíků"(2*6,25+2*2,2)*2</t>
  </si>
  <si>
    <t>-1080454806</t>
  </si>
  <si>
    <t>78,1*1,02 'Přepočtené koeficientem množství</t>
  </si>
  <si>
    <t>713141252</t>
  </si>
  <si>
    <t>Přikotvení tepelné izolace šrouby do trapézového plechu nebo do dřeva pro izolaci tl přes 200 do 240 mm</t>
  </si>
  <si>
    <t>1472185003</t>
  </si>
  <si>
    <t>-643991102</t>
  </si>
  <si>
    <t>1246974126</t>
  </si>
  <si>
    <t>"zhlaví atiky"J013*0,014</t>
  </si>
  <si>
    <t>0,527*1,05 'Přepočtené koeficientem množství</t>
  </si>
  <si>
    <t>1395645543</t>
  </si>
  <si>
    <t>1372427155</t>
  </si>
  <si>
    <t>671818811</t>
  </si>
  <si>
    <t>R741911811.1001</t>
  </si>
  <si>
    <t>-1323343719</t>
  </si>
  <si>
    <t>1328728730</t>
  </si>
  <si>
    <t>J016*0,5</t>
  </si>
  <si>
    <t>-368067741</t>
  </si>
  <si>
    <t>J013*0,6+J016*0,5</t>
  </si>
  <si>
    <t>1810290233</t>
  </si>
  <si>
    <t>-1956292654</t>
  </si>
  <si>
    <t>16,5</t>
  </si>
  <si>
    <t>-1252294429</t>
  </si>
  <si>
    <t>"specifikace dle PD, ozn. J/K01"16,5</t>
  </si>
  <si>
    <t>"specifikace dle PD, ozn. j/K02"2*4</t>
  </si>
  <si>
    <t>764511443</t>
  </si>
  <si>
    <t>Kotlík oválný (trychtýřový) pro podokapní žlaby z Pz plechu 250/80 mm</t>
  </si>
  <si>
    <t>-1304873676</t>
  </si>
  <si>
    <t>-696630207</t>
  </si>
  <si>
    <t>"specifikace dle PD, ozn. J/K21"21,5</t>
  </si>
  <si>
    <t>1376825400</t>
  </si>
  <si>
    <t>"specifikace dle PD, ozn. J/K22"5,1</t>
  </si>
  <si>
    <t>"specifikace dle PD, ozn. I/K23"6,3</t>
  </si>
  <si>
    <t>-2040853194</t>
  </si>
  <si>
    <t>741347832</t>
  </si>
  <si>
    <t>-1862416863</t>
  </si>
  <si>
    <t>766694115</t>
  </si>
  <si>
    <t>Montáž parapetních desek dřevěných nebo plastových š do 30 cm dl přes 3,6 m</t>
  </si>
  <si>
    <t>-835854822</t>
  </si>
  <si>
    <t>1076742151</t>
  </si>
  <si>
    <t>-1178045499</t>
  </si>
  <si>
    <t>R766641132.0101</t>
  </si>
  <si>
    <t>911953928</t>
  </si>
  <si>
    <t>R61140055.0101</t>
  </si>
  <si>
    <t>okno plastové, sestava 16500/2100, dodávka (specifikace dle PD ozn.J/A01)</t>
  </si>
  <si>
    <t>1382959599</t>
  </si>
  <si>
    <t>R61140055.0102</t>
  </si>
  <si>
    <t xml:space="preserve">okno plastové  2000/1000, dodávka (specifikace dle PD ozn.I/A02)</t>
  </si>
  <si>
    <t>-1631184374</t>
  </si>
  <si>
    <t>878898816</t>
  </si>
  <si>
    <t>-1152015070</t>
  </si>
  <si>
    <t>6,1*2*2</t>
  </si>
  <si>
    <t>1529918394</t>
  </si>
  <si>
    <t>R55341920.0101</t>
  </si>
  <si>
    <t>vrata ocelová otvíravá, zateplená 3850/2900,dodávka (specifikace dle PD ozn. J/B01)</t>
  </si>
  <si>
    <t>1104610667</t>
  </si>
  <si>
    <t>967693390</t>
  </si>
  <si>
    <t>-761806538</t>
  </si>
  <si>
    <t>"specifikace dle PD, ozn J/Z01" 7,4</t>
  </si>
  <si>
    <t>-2006667014</t>
  </si>
  <si>
    <t>-645886191</t>
  </si>
  <si>
    <t>396774478</t>
  </si>
  <si>
    <t>-118019579</t>
  </si>
  <si>
    <t>355489204</t>
  </si>
  <si>
    <t>437377135</t>
  </si>
  <si>
    <t>1211469814</t>
  </si>
  <si>
    <t>"specifikace dle PD, č.v. D.1.1.29"45,14+8,37*2</t>
  </si>
  <si>
    <t>61,88*1,1 'Přepočtené koeficientem množství</t>
  </si>
  <si>
    <t>1231044288</t>
  </si>
  <si>
    <t>R63437000.0101</t>
  </si>
  <si>
    <t>stříška vchodová rovná, kotvená pomocí konzol, ocelový rám, výplň vrstvené bezpečnostní sklo 4650x900 mm</t>
  </si>
  <si>
    <t>-787675118</t>
  </si>
  <si>
    <t>"specifikace dle PD, ozn J/Z02" 1</t>
  </si>
  <si>
    <t>1284723827</t>
  </si>
  <si>
    <t>45+35,9</t>
  </si>
  <si>
    <t>R13010424.0103</t>
  </si>
  <si>
    <t>ocelový sloupek mezi okenní a vratový rám, 3000 mm</t>
  </si>
  <si>
    <t>928439852</t>
  </si>
  <si>
    <t>R13010424.0102</t>
  </si>
  <si>
    <t>1427429957</t>
  </si>
  <si>
    <t>R767312454.0101</t>
  </si>
  <si>
    <t>D + M obloukových pásových světlíků se zasklením, 6250/2200, (specifikace dle PD. ozn. J/C01)</t>
  </si>
  <si>
    <t>1171326592</t>
  </si>
  <si>
    <t>"specifikace dle PD, ozn. J/C01"2</t>
  </si>
  <si>
    <t>633386750</t>
  </si>
  <si>
    <t>1065021516</t>
  </si>
  <si>
    <t>1819349153</t>
  </si>
  <si>
    <t>"oprava podsady světlíků dle PD, ozn. J/Z03"(2*6,25+2*2,2)*0,8*2</t>
  </si>
  <si>
    <t>-1101618517</t>
  </si>
  <si>
    <t>1668747861</t>
  </si>
  <si>
    <t>111894277</t>
  </si>
  <si>
    <t>532114173</t>
  </si>
  <si>
    <t>27266067</t>
  </si>
  <si>
    <t>248943710</t>
  </si>
  <si>
    <t>11 - Měření a regulace</t>
  </si>
  <si>
    <t>D1 - rozvaděče</t>
  </si>
  <si>
    <t>D2 - kabelové trasy (kabely, nosné konstrukce a chráničky)</t>
  </si>
  <si>
    <t>D3 - periferie MaR</t>
  </si>
  <si>
    <t>D4 - řídící systém MaR</t>
  </si>
  <si>
    <t>D5 - SW aplikační + oživení a zkoušky</t>
  </si>
  <si>
    <t>D6 - ostatní technologie - zapojení</t>
  </si>
  <si>
    <t>D7 - ostatní náklady</t>
  </si>
  <si>
    <t>D1</t>
  </si>
  <si>
    <t>rozvaděče</t>
  </si>
  <si>
    <t>Pol5</t>
  </si>
  <si>
    <t>Rv MaR DT1 , ocelopechový skříňový 2000/800/400, Un 230/400V, In 40A, IP 55/20</t>
  </si>
  <si>
    <t>-188175995</t>
  </si>
  <si>
    <t>D2</t>
  </si>
  <si>
    <t>kabelové trasy (kabely, nosné konstrukce a chráničky)</t>
  </si>
  <si>
    <t>Pol10</t>
  </si>
  <si>
    <t>kabel JYTY 4 x 1</t>
  </si>
  <si>
    <t>bm</t>
  </si>
  <si>
    <t>1676833387</t>
  </si>
  <si>
    <t>Pol11</t>
  </si>
  <si>
    <t>krabice Abox 025</t>
  </si>
  <si>
    <t>1870707054</t>
  </si>
  <si>
    <t>Pol12</t>
  </si>
  <si>
    <t>trubka PVC (pevná + ohebná), typ VRM 16 vč. příslušenství</t>
  </si>
  <si>
    <t>-1826046008</t>
  </si>
  <si>
    <t>Pol13</t>
  </si>
  <si>
    <t>žlab MARS 62 / 50 vč. víka a nosného příslušenství</t>
  </si>
  <si>
    <t>2024122785</t>
  </si>
  <si>
    <t>Pol14</t>
  </si>
  <si>
    <t>žlab MARS 125 / 50 vč. víka a nosného příslušenství</t>
  </si>
  <si>
    <t>397998630</t>
  </si>
  <si>
    <t>Pol15</t>
  </si>
  <si>
    <t>žlab MARS 250 / 50 vč. víka a nosného příslušenství</t>
  </si>
  <si>
    <t>1334939166</t>
  </si>
  <si>
    <t>Pol6</t>
  </si>
  <si>
    <t>kabel CYA 6 zel./žlutý vč. svorek ZS16</t>
  </si>
  <si>
    <t>213666009</t>
  </si>
  <si>
    <t>Pol7</t>
  </si>
  <si>
    <t xml:space="preserve">kabel CYKY-J  3 x 1,5</t>
  </si>
  <si>
    <t>1210449573</t>
  </si>
  <si>
    <t>Pol8</t>
  </si>
  <si>
    <t xml:space="preserve">kabel CYKY-J  5 x 1,5</t>
  </si>
  <si>
    <t>-2123345453</t>
  </si>
  <si>
    <t>Pol9</t>
  </si>
  <si>
    <t>kabel JYTY 2 x 1</t>
  </si>
  <si>
    <t>850378448</t>
  </si>
  <si>
    <t>D3</t>
  </si>
  <si>
    <t>periferie MaR</t>
  </si>
  <si>
    <t>Pol16</t>
  </si>
  <si>
    <t>detektor plynu 2. stupně (10% a 20%) 230V, např. EVIKON E2630 CH4</t>
  </si>
  <si>
    <t>-1208941839</t>
  </si>
  <si>
    <t>Pol17</t>
  </si>
  <si>
    <t>siréna s rudou signalizací, IP43, 230V, např. BOLA SE20</t>
  </si>
  <si>
    <t>239097909</t>
  </si>
  <si>
    <t>Pol18</t>
  </si>
  <si>
    <t xml:space="preserve">snímač teploty jímkový (Ni1000), např.  Siemens QAE2120.015</t>
  </si>
  <si>
    <t>1556675042</t>
  </si>
  <si>
    <t>Pol19</t>
  </si>
  <si>
    <t>snímač teploty prostorový (Ni 1000), např. Siemens QAA24</t>
  </si>
  <si>
    <t>101477198</t>
  </si>
  <si>
    <t>Pol20</t>
  </si>
  <si>
    <t>snímač teploty příložný (Ni1000), např. Siemens QAD22</t>
  </si>
  <si>
    <t>-1064538563</t>
  </si>
  <si>
    <t>Pol21</t>
  </si>
  <si>
    <t>snímač teploty venkovní (Ni1000), např. Siemens QAC22</t>
  </si>
  <si>
    <t>-599603670</t>
  </si>
  <si>
    <t>Pol22</t>
  </si>
  <si>
    <t xml:space="preserve">snímač tlaku  (24V, 0-10V, 10 bar), např.  Siemens QBE2003 P-10</t>
  </si>
  <si>
    <t>874279672</t>
  </si>
  <si>
    <t>Pol23</t>
  </si>
  <si>
    <t>snímač zaplavení + sondy, např. ELKO HRH5 + SN1</t>
  </si>
  <si>
    <t>-1084653575</t>
  </si>
  <si>
    <t>Pol24</t>
  </si>
  <si>
    <t>spínač diferenční (0-500Pa), např. Siemens-QBM81.5</t>
  </si>
  <si>
    <t>-82258451</t>
  </si>
  <si>
    <t>Pol25</t>
  </si>
  <si>
    <t>Stop tlačítko - odstavení plynové kotelny, např. Luca</t>
  </si>
  <si>
    <t>1012368066</t>
  </si>
  <si>
    <t>Pol26</t>
  </si>
  <si>
    <t>svorkovnice ekvipotenciální EKV 16</t>
  </si>
  <si>
    <t>1486823930</t>
  </si>
  <si>
    <t>Pol27</t>
  </si>
  <si>
    <t>ventil zónový IVAR COMPAKT 2 PLUS 230V 3/4 "</t>
  </si>
  <si>
    <t>-845394102</t>
  </si>
  <si>
    <t>Pol28</t>
  </si>
  <si>
    <t>ventil zónový IVAR COMPAKT 2 PLUS 230V 5/4 "</t>
  </si>
  <si>
    <t>1614964450</t>
  </si>
  <si>
    <t>Pol29</t>
  </si>
  <si>
    <t>ventil zónový IVAR COMPAKT 2 PLUS 230V 1 "</t>
  </si>
  <si>
    <t>335614405</t>
  </si>
  <si>
    <t>Pol30</t>
  </si>
  <si>
    <t>ventil třícestný Kv 10, 24V , 0-10V , např. Siemens VVG44.25-10+SAS61.03</t>
  </si>
  <si>
    <t>247934588</t>
  </si>
  <si>
    <t>Pol31</t>
  </si>
  <si>
    <t>ventil třícestný Kv 6,3, 24V , 0-10V , např. Siemens VVG44.20-6,3+SAS61.03</t>
  </si>
  <si>
    <t>637496911</t>
  </si>
  <si>
    <t>Pol32</t>
  </si>
  <si>
    <t>ventil třícestný Kv 4, 24V , 0-10V , např. Siemens VVG44.15-4+SAS61.03</t>
  </si>
  <si>
    <t>1832870061</t>
  </si>
  <si>
    <t>D4</t>
  </si>
  <si>
    <t>řídící systém MaR</t>
  </si>
  <si>
    <t>Pol33</t>
  </si>
  <si>
    <t>modul rozšiřující protokol BTL 16xDI, např. Amit AD-DI16A</t>
  </si>
  <si>
    <t>311969474</t>
  </si>
  <si>
    <t>Pol34</t>
  </si>
  <si>
    <t>modul rozšiřující protokol BTL 16xDO, např. Amit AD-DO16</t>
  </si>
  <si>
    <t>2034185971</t>
  </si>
  <si>
    <t>Pol35</t>
  </si>
  <si>
    <t>modul rozšiřující protokol BTL 8xUI, AO, proudový vstup, např.Amit AD-NI8</t>
  </si>
  <si>
    <t>2067699575</t>
  </si>
  <si>
    <t>Pol36</t>
  </si>
  <si>
    <t>modul rozšiřující protokol BTL 8xUI,AO, např. Amit AD-8U</t>
  </si>
  <si>
    <t>249283645</t>
  </si>
  <si>
    <t>Poznámka k položce:_x000d_
podstanice volnoprogramovatelná s komunikačním protokolem BACnet přes Ethernet/IP</t>
  </si>
  <si>
    <t>Pol37</t>
  </si>
  <si>
    <t>350 db I/O, s napájecím modulem a komunikačním rozšiřujícím modulem, např. Amit AD-</t>
  </si>
  <si>
    <t>1480072339</t>
  </si>
  <si>
    <t>Poznámka k položce:_x000d_
CPUW2</t>
  </si>
  <si>
    <t>Pol38</t>
  </si>
  <si>
    <t>router oddělovací vč. duplitního zdroje 24DC</t>
  </si>
  <si>
    <t>2070134147</t>
  </si>
  <si>
    <t>D5</t>
  </si>
  <si>
    <t>SW aplikační + oživení a zkoušky</t>
  </si>
  <si>
    <t>Pol39</t>
  </si>
  <si>
    <t xml:space="preserve">SW aplikační  vč. oživení a zkoušek, zaškolení obsluhy</t>
  </si>
  <si>
    <t>db</t>
  </si>
  <si>
    <t>1206593415</t>
  </si>
  <si>
    <t>Pol40</t>
  </si>
  <si>
    <t>SW vizualizační</t>
  </si>
  <si>
    <t>274733255</t>
  </si>
  <si>
    <t>Pol41</t>
  </si>
  <si>
    <t>zkoušky systému 1:1, zkušební provoz</t>
  </si>
  <si>
    <t>-253784772</t>
  </si>
  <si>
    <t>Pol42</t>
  </si>
  <si>
    <t>zkušební provoz</t>
  </si>
  <si>
    <t>h</t>
  </si>
  <si>
    <t>1368027559</t>
  </si>
  <si>
    <t>D6</t>
  </si>
  <si>
    <t>ostatní technologie - zapojení</t>
  </si>
  <si>
    <t>Pol43</t>
  </si>
  <si>
    <t>čerpadlo - dodávka ÚT</t>
  </si>
  <si>
    <t>-1506992878</t>
  </si>
  <si>
    <t>Pol44</t>
  </si>
  <si>
    <t>HUP - dodávka ÚT</t>
  </si>
  <si>
    <t>918775317</t>
  </si>
  <si>
    <t>Pol45</t>
  </si>
  <si>
    <t>sahara topná - dodávta ÚT</t>
  </si>
  <si>
    <t>1751731639</t>
  </si>
  <si>
    <t>Pol46</t>
  </si>
  <si>
    <t>VZT jednotka rekuperační s vlastním ŘS - dodávka VZT</t>
  </si>
  <si>
    <t>587952796</t>
  </si>
  <si>
    <t>D7</t>
  </si>
  <si>
    <t>ostatní náklady</t>
  </si>
  <si>
    <t>Pol47</t>
  </si>
  <si>
    <t>koordinace na stavbě</t>
  </si>
  <si>
    <t>-1460239012</t>
  </si>
  <si>
    <t>Pol48</t>
  </si>
  <si>
    <t>montážní materiál</t>
  </si>
  <si>
    <t>-1766436548</t>
  </si>
  <si>
    <t>Pol49</t>
  </si>
  <si>
    <t>ostatní neuvedené položky k řádnému dokončení díla</t>
  </si>
  <si>
    <t>70084084</t>
  </si>
  <si>
    <t>Pol51</t>
  </si>
  <si>
    <t>revize elektro, ostatní dodavatelská dokumentace pro předání stavby</t>
  </si>
  <si>
    <t>1904423594</t>
  </si>
  <si>
    <t>Pol52</t>
  </si>
  <si>
    <t>vedlejší náklady (IČ, dopravy, lešení, likvidace atd.)</t>
  </si>
  <si>
    <t>-520455489</t>
  </si>
  <si>
    <t>12 - Vytápění</t>
  </si>
  <si>
    <t>Soupis:</t>
  </si>
  <si>
    <t>12.01 - vytápění, objekty A - H</t>
  </si>
  <si>
    <t>997 - Přesun sutě</t>
  </si>
  <si>
    <t>713 - Izolace tepelné</t>
  </si>
  <si>
    <t>732 - Strojovny</t>
  </si>
  <si>
    <t>733 - Rozvod potrubí</t>
  </si>
  <si>
    <t>734 - Armatury</t>
  </si>
  <si>
    <t>735 - Otopná tělesa</t>
  </si>
  <si>
    <t>739 - Teplovzdušné soupravy teplovodní, sálavé panely teplovodní</t>
  </si>
  <si>
    <t>783 - Nátěry</t>
  </si>
  <si>
    <t>750VD - Demontáže</t>
  </si>
  <si>
    <t>900VD - Ostatní konstrukce a práce</t>
  </si>
  <si>
    <t>1787190236</t>
  </si>
  <si>
    <t>2134722992</t>
  </si>
  <si>
    <t>-1275374222</t>
  </si>
  <si>
    <t>Pol53</t>
  </si>
  <si>
    <t>Návleková izolace ROCKWOOL PIPO ALS DN 65 + MTZ</t>
  </si>
  <si>
    <t>Pol54</t>
  </si>
  <si>
    <t xml:space="preserve">Návleková izolace ROCKWOOL PIPO  ALS 2" + MTZ</t>
  </si>
  <si>
    <t>Pol55</t>
  </si>
  <si>
    <t xml:space="preserve">Návleková izolace ROCKWOOL PIPO  ALS 6/4" + MTZ</t>
  </si>
  <si>
    <t>Pol56</t>
  </si>
  <si>
    <t xml:space="preserve">Návleková izolace ROCKWOOL PIPO  ALS 5/4" + MTZ</t>
  </si>
  <si>
    <t>Pol57</t>
  </si>
  <si>
    <t>Návleková izolace ROCKWOOL PIPO ALS 1" + MTZ</t>
  </si>
  <si>
    <t>Pol58</t>
  </si>
  <si>
    <t xml:space="preserve">Návleková izolace ROCKWOOL PIPO  ALS 3/4" + MTZ</t>
  </si>
  <si>
    <t>Pol59</t>
  </si>
  <si>
    <t xml:space="preserve">Návleková izolace ROCKWOOL PIPO  ALS 1/2" + MTZ</t>
  </si>
  <si>
    <t>732</t>
  </si>
  <si>
    <t>Strojovny</t>
  </si>
  <si>
    <t>Pol60</t>
  </si>
  <si>
    <t xml:space="preserve">Čerpadlo oběhové ve standardu např. pico  25/1-4 (230V,4-20 W) + izolace</t>
  </si>
  <si>
    <t>Pol61</t>
  </si>
  <si>
    <t xml:space="preserve">Čerpadlo oběhové ve standardu např. yo maxo  25/0,5-10 (230V,5-190 W) + izolace</t>
  </si>
  <si>
    <t>Pol62</t>
  </si>
  <si>
    <t xml:space="preserve">Čerpadlo oběhové ve standardu např. yo maxo  32/0,5-10 (230V,5-190 W) + izolace</t>
  </si>
  <si>
    <t>732429112R00</t>
  </si>
  <si>
    <t>Montáž čerpadel oběhových spirálních, do DN 40</t>
  </si>
  <si>
    <t>31946408</t>
  </si>
  <si>
    <t xml:space="preserve">Příruba přivařovací,   DN 65 mm</t>
  </si>
  <si>
    <t>734173216R00</t>
  </si>
  <si>
    <t>Přírubové spoje PN 0,6/I MPa, DN 65</t>
  </si>
  <si>
    <t>Pol63</t>
  </si>
  <si>
    <t xml:space="preserve">Komb. rozdělovač RS Kombi MODUL 200 lomený dle výkresu , PN 6, Tmax=105°C, l=5200mm,  včetně podpěr a izolace</t>
  </si>
  <si>
    <t>732119194R00</t>
  </si>
  <si>
    <t>M. rozdělovačů a sběračů DN 200 dl 1m</t>
  </si>
  <si>
    <t>732199100RM1</t>
  </si>
  <si>
    <t>Montáž orientačního štítku (včetně dodávky štítku)</t>
  </si>
  <si>
    <t>733</t>
  </si>
  <si>
    <t>Rozvod potrubí</t>
  </si>
  <si>
    <t>733121122R00</t>
  </si>
  <si>
    <t>Potrubí hladké bezešvé D 76 x 3,2 mm</t>
  </si>
  <si>
    <t>733190109R00</t>
  </si>
  <si>
    <t xml:space="preserve">Tlaková zkouška potrubí  DN 65</t>
  </si>
  <si>
    <t>733111118R00</t>
  </si>
  <si>
    <t>Potrubí závit. bezešvé běžné DN 50</t>
  </si>
  <si>
    <t>733190108R00</t>
  </si>
  <si>
    <t xml:space="preserve">Tlaková zkouška potrubí  DN 50</t>
  </si>
  <si>
    <t>733111117R00</t>
  </si>
  <si>
    <t>Potrubí závit. bezešvé běžné DN 40</t>
  </si>
  <si>
    <t>733111116R00</t>
  </si>
  <si>
    <t>Potrubí závit. bezešvé běžné DN 32</t>
  </si>
  <si>
    <t>733111115R00</t>
  </si>
  <si>
    <t>Potrubí závit. bezešvé běžné DN 25</t>
  </si>
  <si>
    <t>733111104R00</t>
  </si>
  <si>
    <t>Potrubí závit. bezešvé běžné DN 20</t>
  </si>
  <si>
    <t>733111103R00</t>
  </si>
  <si>
    <t xml:space="preserve">Potrubí závit. bezešvé běžné  DN 15</t>
  </si>
  <si>
    <t>733141102R00</t>
  </si>
  <si>
    <t>Odvzdušňovací nádobky z trub.ocelových do DN 50</t>
  </si>
  <si>
    <t>733190107R00</t>
  </si>
  <si>
    <t>Tlaková zkouška potrubí do DN 40</t>
  </si>
  <si>
    <t>Pol64</t>
  </si>
  <si>
    <t>Systémové uložení potrubí (závěsy, držáky, konzoly, obímky...) + MTZ</t>
  </si>
  <si>
    <t xml:space="preserve">Poznámka k položce:_x000d_
Položka obsahuje veškeré potřebné komponenty uložení potrubí dle předchozího včetně montáže, bude provedeno systémovým řešením s využitím  komponentů specializové firmy ve standardu např Hilti, Rabovský, Koňařík...</t>
  </si>
  <si>
    <t>Pol65</t>
  </si>
  <si>
    <t>Napuštění celého systému upravenou vodou</t>
  </si>
  <si>
    <t>734294104R00</t>
  </si>
  <si>
    <t>Růžice pro potrubí krycí , G do 3/4</t>
  </si>
  <si>
    <t>734</t>
  </si>
  <si>
    <t>Armatury</t>
  </si>
  <si>
    <t>55121092.A</t>
  </si>
  <si>
    <t>Ventil radiátorový standart DT 15, (kvs =2, XP2 kv=0,79)</t>
  </si>
  <si>
    <t>734266222R00</t>
  </si>
  <si>
    <t xml:space="preserve">Šroubení regulační  s uzavíraním a vypouštěním DN 15, (kv=0,09-1,31)</t>
  </si>
  <si>
    <t>Pol66</t>
  </si>
  <si>
    <t>Termostat. hlavice zabezpečený model pro veřejné prostory ve standardu např. B-halo + MTZ</t>
  </si>
  <si>
    <t>Pol67</t>
  </si>
  <si>
    <t>Hlavice ruční pro ventily otopných těles + MTZ</t>
  </si>
  <si>
    <t>734494213R00</t>
  </si>
  <si>
    <t>Návarky s trubkovým závitem G 1/2 (umístění dle projektu MaR)</t>
  </si>
  <si>
    <t>734211113R00</t>
  </si>
  <si>
    <t>Ventily odvzdušňovací ruční, G 3/8"</t>
  </si>
  <si>
    <t>722223131R00</t>
  </si>
  <si>
    <t>Kulový kohout napouštěcí a vypouštěcí DN 1/2"</t>
  </si>
  <si>
    <t>Pol68</t>
  </si>
  <si>
    <t xml:space="preserve">Kohout kulový regulační  G 1/2"</t>
  </si>
  <si>
    <t>Poznámka k položce:_x000d_
včetně kulového kohoutu</t>
  </si>
  <si>
    <t>Pol69</t>
  </si>
  <si>
    <t xml:space="preserve">Ventil autom. odvzdušňovací  se zpět. klapkou  G 1/2"</t>
  </si>
  <si>
    <t>734411121R00</t>
  </si>
  <si>
    <t>Teploměr topenářský rohový s pouzdrem typ 160/A</t>
  </si>
  <si>
    <t>210230132R00</t>
  </si>
  <si>
    <t>Kohout manometrový, zkušební Jt 25</t>
  </si>
  <si>
    <t>Pol70</t>
  </si>
  <si>
    <t xml:space="preserve">Tlakoměr topenářský D 63,  0-6 bar + MTZ</t>
  </si>
  <si>
    <t>Pol71</t>
  </si>
  <si>
    <t xml:space="preserve">Kulový kohout  G 3/4"</t>
  </si>
  <si>
    <t>Pol72</t>
  </si>
  <si>
    <t>Kulový kohout se zpětnou klapkou G 3/4" (Kv=7,0)</t>
  </si>
  <si>
    <t>Pol73</t>
  </si>
  <si>
    <t xml:space="preserve">Kulový kohout s filtrem  G 3/4" (Kv=7,5)</t>
  </si>
  <si>
    <t>Pol74</t>
  </si>
  <si>
    <t xml:space="preserve">Regulátor průtoku se stupnicí - vyvažovací ventil,  ve standardu např. setter Bypass 100 DN 3/4" (2-8 l/min, kv=1,95)</t>
  </si>
  <si>
    <t>Pol75</t>
  </si>
  <si>
    <t xml:space="preserve">Regulátor průtoku se stupnicí - vyvažovací ventil,  ve standardu např. setter Bypass 100 DN 3/4" (4-15 l/min, kv=3,3)</t>
  </si>
  <si>
    <t>Pol76</t>
  </si>
  <si>
    <t>Kulový kohout G 1"</t>
  </si>
  <si>
    <t>Pol77</t>
  </si>
  <si>
    <t>Kulový kohout se zpětnou klapkou G 1" (Kv=13,5)</t>
  </si>
  <si>
    <t>Pol78</t>
  </si>
  <si>
    <t>Kulový kohout s filtrem G 1" (Kv=14,5)</t>
  </si>
  <si>
    <t>Poznámka k položce:_x000d_
včetně kulového kohoutu s filtrem</t>
  </si>
  <si>
    <t>Pol79</t>
  </si>
  <si>
    <t xml:space="preserve">Vyvažovací ventil DN 1" , rozsah Kv =  0,52-4,08, ve standardu např. cim 787</t>
  </si>
  <si>
    <t>Pol80</t>
  </si>
  <si>
    <t>Odlučovač vzduchu a nečistot ve standardu např. flancovent DN 1" , včetně izolace</t>
  </si>
  <si>
    <t>Pol81</t>
  </si>
  <si>
    <t xml:space="preserve">Zpětný ventil DN 1",   Kv=10,9  (lehký)</t>
  </si>
  <si>
    <t>734209115R00</t>
  </si>
  <si>
    <t>Montáž armatur závitových do G 1</t>
  </si>
  <si>
    <t>Pol82</t>
  </si>
  <si>
    <t xml:space="preserve">Kulový kohout  G 5/4"</t>
  </si>
  <si>
    <t>Pol83</t>
  </si>
  <si>
    <t xml:space="preserve">Kulový kohout se zpětnou klapkou G 5/4"  (kv=24)</t>
  </si>
  <si>
    <t>Pol84</t>
  </si>
  <si>
    <t xml:space="preserve">Kulový kohout s filtrem G 5/4"  (kv=20)</t>
  </si>
  <si>
    <t>Pol85</t>
  </si>
  <si>
    <t xml:space="preserve">Vyvažovací ventil DN 5/4" , rozsah Kv =  0,52-4,08, ve standardu např. cim 787</t>
  </si>
  <si>
    <t>Pol86</t>
  </si>
  <si>
    <t>Odlučovač vzduchu a nečistot ve standardu např. flancovent DN 5/4" , včetně izolace</t>
  </si>
  <si>
    <t>Pol87</t>
  </si>
  <si>
    <t xml:space="preserve">Zpětný ventil DN 5/4",   Kv=19,4  (lehký)</t>
  </si>
  <si>
    <t>734209116R00</t>
  </si>
  <si>
    <t>Montáž armatur závitových G 5/4</t>
  </si>
  <si>
    <t>Pol88</t>
  </si>
  <si>
    <t xml:space="preserve">Kulový kohout  G 6/4"</t>
  </si>
  <si>
    <t>Pol89</t>
  </si>
  <si>
    <t xml:space="preserve">Kulový kohout s filtrem G 6/4"  (kv=31)</t>
  </si>
  <si>
    <t>Pol90</t>
  </si>
  <si>
    <t xml:space="preserve">Kulový kohout se zpětnou klapkou G 6/4"  (kv=29)</t>
  </si>
  <si>
    <t>Pol91</t>
  </si>
  <si>
    <t>Odlučovač vzduchu a nečistot ve standardu např. flancovent DN 6/4" , včetně izolace</t>
  </si>
  <si>
    <t>734209117R00</t>
  </si>
  <si>
    <t>Montáž armatur závitových G 6/4</t>
  </si>
  <si>
    <t>735</t>
  </si>
  <si>
    <t>Otopná tělesa</t>
  </si>
  <si>
    <t>Pol92</t>
  </si>
  <si>
    <t>Otopná tělesa panelová typ klasik 20-060050</t>
  </si>
  <si>
    <t>Pol93</t>
  </si>
  <si>
    <t>Otopná tělesa panelová typ klasik 21-060050</t>
  </si>
  <si>
    <t>Pol94</t>
  </si>
  <si>
    <t>Otopná tělesa panelová typ klasik 21-060070</t>
  </si>
  <si>
    <t>Pol95</t>
  </si>
  <si>
    <t>Otopná tělesa panelová typ klasik 21-060100</t>
  </si>
  <si>
    <t>Pol96</t>
  </si>
  <si>
    <t>Otopná tělesa panelová typ klasik 21-060120</t>
  </si>
  <si>
    <t>Pol97</t>
  </si>
  <si>
    <t>Otopná tělesa panelová typ klasik 21-090060</t>
  </si>
  <si>
    <t>Pol98</t>
  </si>
  <si>
    <t>Otopná tělesa panelová typ klasik 21-090090</t>
  </si>
  <si>
    <t>Pol99</t>
  </si>
  <si>
    <t>Otopná tělesa panelová typ klasik 21-090120</t>
  </si>
  <si>
    <t>Pol100</t>
  </si>
  <si>
    <t>Otopná tělesa panelová typ klasik 21-090160</t>
  </si>
  <si>
    <t>Pol101</t>
  </si>
  <si>
    <t>Otopná tělesa panelová typ klasik 22-050090</t>
  </si>
  <si>
    <t>Pol102</t>
  </si>
  <si>
    <t>Otopná tělesa panelová typ klasik 22-050120</t>
  </si>
  <si>
    <t>Pol103</t>
  </si>
  <si>
    <t>Otopná tělesa panelová typ klasik 22-050140</t>
  </si>
  <si>
    <t>Pol104</t>
  </si>
  <si>
    <t xml:space="preserve">Otopná tělesa panelová typ klasik  22-050180</t>
  </si>
  <si>
    <t>Pol105</t>
  </si>
  <si>
    <t xml:space="preserve">Otopná tělesa panelová typ klasik  22-050200</t>
  </si>
  <si>
    <t>Pol106</t>
  </si>
  <si>
    <t>Otopná tělesa panelová typ klasik 22-060140</t>
  </si>
  <si>
    <t>Pol107</t>
  </si>
  <si>
    <t>Otopná tělesa panelová typ klasik 22-060160</t>
  </si>
  <si>
    <t>Pol108</t>
  </si>
  <si>
    <t>Otopná tělesa panelová typ klasik 22-060200</t>
  </si>
  <si>
    <t>Pol109</t>
  </si>
  <si>
    <t>Otopná tělesa panelová typ klasik 22-060260</t>
  </si>
  <si>
    <t>Pol110</t>
  </si>
  <si>
    <t>Otopná tělesa panelová typ klasik 22-090090</t>
  </si>
  <si>
    <t>Pol111</t>
  </si>
  <si>
    <t>Otopná tělesa panelová typ klasik 22-090120</t>
  </si>
  <si>
    <t>Pol112</t>
  </si>
  <si>
    <t>Otopná tělesa panelová typ klasik 22-090140</t>
  </si>
  <si>
    <t>Pol113</t>
  </si>
  <si>
    <t>Otopná tělesa panelová typ klasik 22-090160</t>
  </si>
  <si>
    <t>Pol114</t>
  </si>
  <si>
    <t>Otopná tělesa panelová typ klasik 22-090180</t>
  </si>
  <si>
    <t>Pol115</t>
  </si>
  <si>
    <t>Otopná tělesa panelová typ klasik 22-090200</t>
  </si>
  <si>
    <t>Pol116</t>
  </si>
  <si>
    <t>Otopná tělesa panelová typ klasik 33-090160</t>
  </si>
  <si>
    <t>Pol117</t>
  </si>
  <si>
    <t>Otopná tělesa panelová typ klasik 33-090180</t>
  </si>
  <si>
    <t>735159111R00</t>
  </si>
  <si>
    <t>Montáž panelových těles do délky 1600 mm</t>
  </si>
  <si>
    <t>735159121R00</t>
  </si>
  <si>
    <t>Montáž panelových těles nad délku 1600 mm</t>
  </si>
  <si>
    <t>735158220R00</t>
  </si>
  <si>
    <t>Tlakové zkoušky panelových těles</t>
  </si>
  <si>
    <t>739</t>
  </si>
  <si>
    <t>Teplovzdušné soupravy teplovodní, sálavé panely teplovodní</t>
  </si>
  <si>
    <t>Pol118</t>
  </si>
  <si>
    <t>Flexi hadice topenářská - opletení nerez - 3/4"FF + mtz</t>
  </si>
  <si>
    <t>Pol119</t>
  </si>
  <si>
    <t>Teplovzdušné soupravy teplovodní ve standardu např. leo S2 + mtz</t>
  </si>
  <si>
    <t>Pol120</t>
  </si>
  <si>
    <t>Teplovzdušné soupravy teplovodní ve standardu např. leo L2 + mtz</t>
  </si>
  <si>
    <t>Pol121</t>
  </si>
  <si>
    <t>Konzole pro nástěnnou instalaci teplovzdušných jednotek S2 - otočná 170 stC</t>
  </si>
  <si>
    <t>Pol122</t>
  </si>
  <si>
    <t>Konzole pro nástěnnou instalaci teplovzdušných jednotek L2 - otočná 170 stC</t>
  </si>
  <si>
    <t>Pol123</t>
  </si>
  <si>
    <t>Panel teplovodní závěsný 1200x5000 ve standardu např. DS-ST18-3-120 + MTZ</t>
  </si>
  <si>
    <t>Pol124</t>
  </si>
  <si>
    <t>Kryt panelu 1200x5000 mm</t>
  </si>
  <si>
    <t>Pol125</t>
  </si>
  <si>
    <t>Závěsná sada pro teplovodní panel 1200x5000 kompletní</t>
  </si>
  <si>
    <t>Nátěry</t>
  </si>
  <si>
    <t>783424140R00</t>
  </si>
  <si>
    <t xml:space="preserve">Nátěr syntetický potrubí do DN 50 mm  Z + 2x</t>
  </si>
  <si>
    <t>783425150R00</t>
  </si>
  <si>
    <t xml:space="preserve">Nátěr syntetický potrubí do DN 100 mm  Z + 2x</t>
  </si>
  <si>
    <t>750VD</t>
  </si>
  <si>
    <t>Demontáže</t>
  </si>
  <si>
    <t>733110806R00</t>
  </si>
  <si>
    <t>Demontáž potrubí ocelového závitového do DN 15-32</t>
  </si>
  <si>
    <t>733110808R00</t>
  </si>
  <si>
    <t>Demontáž potrubí ocelového závitového do DN 40-50</t>
  </si>
  <si>
    <t>733110810R00</t>
  </si>
  <si>
    <t>Demontáž potrubí ocelového závitového do DN 65-80</t>
  </si>
  <si>
    <t>735151831R00</t>
  </si>
  <si>
    <t>Demontáž otopných těles</t>
  </si>
  <si>
    <t>734200812R00</t>
  </si>
  <si>
    <t>Demontáž armatur do G 1</t>
  </si>
  <si>
    <t>734200814R00</t>
  </si>
  <si>
    <t>Demontáž armatur do G 2</t>
  </si>
  <si>
    <t>732110812R00</t>
  </si>
  <si>
    <t>Demontáž těles rozdělovačů a sběračů, DN 200 mm</t>
  </si>
  <si>
    <t>732420811R00</t>
  </si>
  <si>
    <t>Demontáž čerpadel oběhových spirálních DN 25</t>
  </si>
  <si>
    <t>732420812R00</t>
  </si>
  <si>
    <t>Demontáž čerpadel oběhových spirálních DN 40</t>
  </si>
  <si>
    <t>732420813R00</t>
  </si>
  <si>
    <t>Demontáž čerpadel oběhových spirálních DN 50</t>
  </si>
  <si>
    <t>732420814R00</t>
  </si>
  <si>
    <t>Demontáž čerpadel oběhových spirálních DN 65</t>
  </si>
  <si>
    <t>Pol126</t>
  </si>
  <si>
    <t>Demontáž teplovzdušné soupravy teplovodní</t>
  </si>
  <si>
    <t>Pol127</t>
  </si>
  <si>
    <t>Demontáž ostatní, ekologická likvidace</t>
  </si>
  <si>
    <t>Poznámka k položce:_x000d_
Položka obsahuje demontáž ostatních zařízení a ekologickou likvidaci veškeré demontované technologie ÚT</t>
  </si>
  <si>
    <t>900VD</t>
  </si>
  <si>
    <t>Ostatní konstrukce a práce</t>
  </si>
  <si>
    <t>230260013R00</t>
  </si>
  <si>
    <t>Topná zkouška</t>
  </si>
  <si>
    <t>9001VD</t>
  </si>
  <si>
    <t>Zednické výpomoci (drážky, průrazy včetně atd., potřebného materiálu)</t>
  </si>
  <si>
    <t>1985363790</t>
  </si>
  <si>
    <t>-46525800</t>
  </si>
  <si>
    <t>4*90</t>
  </si>
  <si>
    <t>946112115</t>
  </si>
  <si>
    <t>Montáž pojízdných věží trubkových/dílcových š do 1,6 m dl do 3,2 m vpřes 4,5 do 5,5 m</t>
  </si>
  <si>
    <t>-288833191</t>
  </si>
  <si>
    <t>998731202</t>
  </si>
  <si>
    <t>Přesun hmot procentní pro vytápění v objektech v přes 6 do 12 m</t>
  </si>
  <si>
    <t>%</t>
  </si>
  <si>
    <t>1833967397</t>
  </si>
  <si>
    <t>12.02 - vytápění, objekty I + J</t>
  </si>
  <si>
    <t>-1258881009</t>
  </si>
  <si>
    <t>-932768268</t>
  </si>
  <si>
    <t>-726655717</t>
  </si>
  <si>
    <t>Pol128</t>
  </si>
  <si>
    <t xml:space="preserve">Čerpadlo oběhové ve standardu např. pico  25/1-6 (230V, 4-40 W) + izolace</t>
  </si>
  <si>
    <t>Pol129</t>
  </si>
  <si>
    <t>Tlaková expanzní nádoba - topné systémy - 80l, 10bar</t>
  </si>
  <si>
    <t>732339105R00</t>
  </si>
  <si>
    <t>Montáž nádoby expanzní tlakové 80 l</t>
  </si>
  <si>
    <t>Pol130</t>
  </si>
  <si>
    <t xml:space="preserve">Poznámka k položce:_x000d_
položka obsahuje veškeré potřebné komponenty uložení potrubí dle předchozího včetně montáže, bude provedeno systémovým řešením s využitím  komponentů specializové firmy ve standardu např Hilti, Rabovský, Koňařík...</t>
  </si>
  <si>
    <t>Pol131</t>
  </si>
  <si>
    <t>Napuštění celého systému upravenou vodou s antikorozní náplní</t>
  </si>
  <si>
    <t>Pol132</t>
  </si>
  <si>
    <t>Otopná tělesa panelová typ klasik 20-060120</t>
  </si>
  <si>
    <t>Pol133</t>
  </si>
  <si>
    <t>Otopná tělesa panelová typ klasik 22-060180</t>
  </si>
  <si>
    <t>Pol134</t>
  </si>
  <si>
    <t>Otopná tělesa panelová typ klasik 22-060230</t>
  </si>
  <si>
    <t>Pol135</t>
  </si>
  <si>
    <t>Otopná tělesa panelová typ klasik 33-090120</t>
  </si>
  <si>
    <t>Pol136</t>
  </si>
  <si>
    <t>Otopná tělesa panelová typ klasik 33-090140</t>
  </si>
  <si>
    <t>Pol137</t>
  </si>
  <si>
    <t>1203471578</t>
  </si>
  <si>
    <t>1542671776</t>
  </si>
  <si>
    <t>2*30</t>
  </si>
  <si>
    <t>751507100</t>
  </si>
  <si>
    <t>-1298066906</t>
  </si>
  <si>
    <t>13 - Vzduchotechnika</t>
  </si>
  <si>
    <t>D1 - Zař. č.1</t>
  </si>
  <si>
    <t>D2 - Zař. č.2</t>
  </si>
  <si>
    <t>D3 - Zař. č.3</t>
  </si>
  <si>
    <t>D4 - Zař. č 4</t>
  </si>
  <si>
    <t>D5 - Zař. č 5</t>
  </si>
  <si>
    <t>D6 - Zař. č 6</t>
  </si>
  <si>
    <t>D7 - Zař. č 7</t>
  </si>
  <si>
    <t>D8 - Zař. č 8</t>
  </si>
  <si>
    <t>D9 - Zař. č 9</t>
  </si>
  <si>
    <t>D10 - Zař. č 10</t>
  </si>
  <si>
    <t>D11 - Zař. č 11 – Demontáže v objektu A , D</t>
  </si>
  <si>
    <t>D12 - Zař. č VZT1</t>
  </si>
  <si>
    <t>D13 - Zař. č VZT2</t>
  </si>
  <si>
    <t>D14 - Zař. č VZT3</t>
  </si>
  <si>
    <t>D15 - Zař. č VZT4</t>
  </si>
  <si>
    <t>D16 - Zař. Č 12 - Montážní materiál</t>
  </si>
  <si>
    <t>D17 - Montáž</t>
  </si>
  <si>
    <t>Zař. č.1</t>
  </si>
  <si>
    <t>1.1</t>
  </si>
  <si>
    <t xml:space="preserve">Jednotka pro přívod a odvod  , stojatá, včetně MaR ve složení kapsový filtr F7, kapsový filtr F5, rotační rekuperátor, ventilátor pro přív. a odv. s EC motory, Q=1800m3/h, p=200 Pa, N=671 W/230Vel. Vodní ohřívač 3.8kW a regu. klapka na přívod a odvod, vč </t>
  </si>
  <si>
    <t>785592000</t>
  </si>
  <si>
    <t>1.10</t>
  </si>
  <si>
    <t>Tepelná izolace z minerál. Plsti 40 mm s AL folií</t>
  </si>
  <si>
    <t>-587121438</t>
  </si>
  <si>
    <t>1.11</t>
  </si>
  <si>
    <t xml:space="preserve">Potrubí čtyřhranné sk  I</t>
  </si>
  <si>
    <t>-1044477740</t>
  </si>
  <si>
    <t>1.2</t>
  </si>
  <si>
    <t>Žaluzie 500 x 800</t>
  </si>
  <si>
    <t>2026999591</t>
  </si>
  <si>
    <t>1.3</t>
  </si>
  <si>
    <t>Tlumič bunkový 500 x 250</t>
  </si>
  <si>
    <t>-1608085461</t>
  </si>
  <si>
    <t>1.4</t>
  </si>
  <si>
    <t>Tlumič do kruhového potrubí 315/900</t>
  </si>
  <si>
    <t>-1191952550</t>
  </si>
  <si>
    <t>1.5</t>
  </si>
  <si>
    <t>Protipožární klapka do kruhového potrubí 315 , ruční a teplotní</t>
  </si>
  <si>
    <t>918328824</t>
  </si>
  <si>
    <t>1.6</t>
  </si>
  <si>
    <t xml:space="preserve">Vyůstka KV K2 R1  625 X 125 , komfortní dvouřadá</t>
  </si>
  <si>
    <t>1147832978</t>
  </si>
  <si>
    <t>1.7</t>
  </si>
  <si>
    <t xml:space="preserve">Vyůstka KV K1 R1  625 X 125 , komfortní jednořadá</t>
  </si>
  <si>
    <t>-935388107</t>
  </si>
  <si>
    <t>1.8</t>
  </si>
  <si>
    <t>Stěnová mřížka 400 x 200</t>
  </si>
  <si>
    <t>-1608396116</t>
  </si>
  <si>
    <t>1.9</t>
  </si>
  <si>
    <t>Potrubí kruhové 250</t>
  </si>
  <si>
    <t>-1237276382</t>
  </si>
  <si>
    <t>Pol1</t>
  </si>
  <si>
    <t>Potrubí kruhové 315</t>
  </si>
  <si>
    <t>-1787288959</t>
  </si>
  <si>
    <t>Zař. č.2</t>
  </si>
  <si>
    <t>2.1</t>
  </si>
  <si>
    <t xml:space="preserve">Jednotka pro přívod a odvod  , stojatá, včetně MaR ve složení kapsový filtr F7, kapsový filtr F5, rotační rekuperátor, ventilátor pro přív. a odv. s EC motory, Q=2450m3/h, p=200 Pa, N=779 W/3x400 V vodní ohřívač 3kW a regu. klapka na přívod a odvod, vč SM</t>
  </si>
  <si>
    <t>-5748582</t>
  </si>
  <si>
    <t>2.10</t>
  </si>
  <si>
    <t>-180578477</t>
  </si>
  <si>
    <t>2.2</t>
  </si>
  <si>
    <t>Tlumič bunkový 500 x250</t>
  </si>
  <si>
    <t>-801356801</t>
  </si>
  <si>
    <t>2.3</t>
  </si>
  <si>
    <t>1283728567</t>
  </si>
  <si>
    <t>2.4</t>
  </si>
  <si>
    <t>Protipožární klapka do kruhového potrubí 400 , ruční a teplotní</t>
  </si>
  <si>
    <t>1647911011</t>
  </si>
  <si>
    <t>2.5</t>
  </si>
  <si>
    <t>501081662</t>
  </si>
  <si>
    <t>2.6</t>
  </si>
  <si>
    <t>1957328461</t>
  </si>
  <si>
    <t>2.7</t>
  </si>
  <si>
    <t xml:space="preserve">Vyústka  VK1 R1 625 x 125</t>
  </si>
  <si>
    <t>897467122</t>
  </si>
  <si>
    <t>2.8</t>
  </si>
  <si>
    <t>25919749</t>
  </si>
  <si>
    <t>2.9</t>
  </si>
  <si>
    <t>-486913198</t>
  </si>
  <si>
    <t>Pol2</t>
  </si>
  <si>
    <t>315</t>
  </si>
  <si>
    <t>1751664037</t>
  </si>
  <si>
    <t>Pol3</t>
  </si>
  <si>
    <t>400</t>
  </si>
  <si>
    <t>-705454502</t>
  </si>
  <si>
    <t>Zař. č.3</t>
  </si>
  <si>
    <t>3.1</t>
  </si>
  <si>
    <t xml:space="preserve">Jednotka pro přívod a odvod  , ležatá, včetně MaR ve složení kapsový filtr F7, kapsový filtr F5, rotační rekuperátor, ventilátor pro přív. a odv. s EC motory, Q=4200m3/h, p=250 Pa, N=1,35 kW / 3 x400 V vodní ohřívač 10,7kW a regu. klapka na přívod a odvod</t>
  </si>
  <si>
    <t>-278090502</t>
  </si>
  <si>
    <t>3.10</t>
  </si>
  <si>
    <t>1284770616</t>
  </si>
  <si>
    <t>3.11</t>
  </si>
  <si>
    <t>412913230</t>
  </si>
  <si>
    <t>3.2</t>
  </si>
  <si>
    <t>Žaluzie 500 x800</t>
  </si>
  <si>
    <t>661254385</t>
  </si>
  <si>
    <t>3.3</t>
  </si>
  <si>
    <t>Tlumič bunkový 800 x 500</t>
  </si>
  <si>
    <t>-1898344004</t>
  </si>
  <si>
    <t>3.4</t>
  </si>
  <si>
    <t>-1932420087</t>
  </si>
  <si>
    <t>3.5</t>
  </si>
  <si>
    <t>Protipožární klapka čtyřhranná 500 x 400 , ruční a teplotní</t>
  </si>
  <si>
    <t>-1612946371</t>
  </si>
  <si>
    <t>3.6</t>
  </si>
  <si>
    <t xml:space="preserve">Vyůstka KV K2 R1  825 X 125 komfortní dvouřadá</t>
  </si>
  <si>
    <t>-1212313417</t>
  </si>
  <si>
    <t>3.7</t>
  </si>
  <si>
    <t xml:space="preserve">Vyůstka KV K1 R1  625 X 125 komfortní dvouřadá</t>
  </si>
  <si>
    <t>-1157250725</t>
  </si>
  <si>
    <t>3.8</t>
  </si>
  <si>
    <t>2049969348</t>
  </si>
  <si>
    <t>3.9</t>
  </si>
  <si>
    <t xml:space="preserve">Vyústka  KV K1 R1 625 x 125</t>
  </si>
  <si>
    <t>293741136</t>
  </si>
  <si>
    <t>Zař. č 4</t>
  </si>
  <si>
    <t>4.1</t>
  </si>
  <si>
    <t>Diagonální ventilátor do potrubí 160 , Q = 350 m3/h , 50 W / 230 V</t>
  </si>
  <si>
    <t>429807713</t>
  </si>
  <si>
    <t>4.2</t>
  </si>
  <si>
    <t>Vyústka KV K1 R1 325 x 75 komfortní jednořadá</t>
  </si>
  <si>
    <t>1656371545</t>
  </si>
  <si>
    <t>4.3</t>
  </si>
  <si>
    <t>žaluzie plastová kruhová 160</t>
  </si>
  <si>
    <t>-642113086</t>
  </si>
  <si>
    <t>4.4</t>
  </si>
  <si>
    <t>Potrubí kruhové 160</t>
  </si>
  <si>
    <t>1707536456</t>
  </si>
  <si>
    <t>Zař. č 5</t>
  </si>
  <si>
    <t>5.1</t>
  </si>
  <si>
    <t>-734235184</t>
  </si>
  <si>
    <t>5.2</t>
  </si>
  <si>
    <t>Vyústka KV K1 R1 425 x 75 komfortní jednořadá</t>
  </si>
  <si>
    <t>-1238924883</t>
  </si>
  <si>
    <t>5.3</t>
  </si>
  <si>
    <t>Ventil 160</t>
  </si>
  <si>
    <t>198248850</t>
  </si>
  <si>
    <t>5.4</t>
  </si>
  <si>
    <t>-45144450</t>
  </si>
  <si>
    <t>5.5</t>
  </si>
  <si>
    <t>-580601047</t>
  </si>
  <si>
    <t>Zař. č 6</t>
  </si>
  <si>
    <t>6.1</t>
  </si>
  <si>
    <t>Diagonální ventilátor do potrubí 200 , Q = 660 m3/h , 120 W / 230 V</t>
  </si>
  <si>
    <t>-1722211294</t>
  </si>
  <si>
    <t>6.2</t>
  </si>
  <si>
    <t>-2074947848</t>
  </si>
  <si>
    <t>6.3</t>
  </si>
  <si>
    <t>1487213302</t>
  </si>
  <si>
    <t>6.4</t>
  </si>
  <si>
    <t>Ventil 200</t>
  </si>
  <si>
    <t>-1687604327</t>
  </si>
  <si>
    <t>6.5</t>
  </si>
  <si>
    <t>Potrubí kruhové 200</t>
  </si>
  <si>
    <t>2006834013</t>
  </si>
  <si>
    <t>Zař. č 7</t>
  </si>
  <si>
    <t>7.1</t>
  </si>
  <si>
    <t>2070929189</t>
  </si>
  <si>
    <t>7.2</t>
  </si>
  <si>
    <t>-2135244764</t>
  </si>
  <si>
    <t>7.3</t>
  </si>
  <si>
    <t>-339442588</t>
  </si>
  <si>
    <t>D8</t>
  </si>
  <si>
    <t>Zař. č 8</t>
  </si>
  <si>
    <t>8.1</t>
  </si>
  <si>
    <t>-425213489</t>
  </si>
  <si>
    <t>8.2</t>
  </si>
  <si>
    <t>-1814024317</t>
  </si>
  <si>
    <t>8.3</t>
  </si>
  <si>
    <t>-967228653</t>
  </si>
  <si>
    <t>8.4</t>
  </si>
  <si>
    <t>1800929263</t>
  </si>
  <si>
    <t>D9</t>
  </si>
  <si>
    <t>Zař. č 9</t>
  </si>
  <si>
    <t>9.1</t>
  </si>
  <si>
    <t>Malý axiální ventilátor do zdi 160</t>
  </si>
  <si>
    <t>436604698</t>
  </si>
  <si>
    <t>9.2</t>
  </si>
  <si>
    <t>-1774740273</t>
  </si>
  <si>
    <t>D10</t>
  </si>
  <si>
    <t>Zař. č 10</t>
  </si>
  <si>
    <t>10.1</t>
  </si>
  <si>
    <t>-578089567</t>
  </si>
  <si>
    <t>10.2</t>
  </si>
  <si>
    <t>2046286962</t>
  </si>
  <si>
    <t>10.3</t>
  </si>
  <si>
    <t>Ventil 125</t>
  </si>
  <si>
    <t>-925607970</t>
  </si>
  <si>
    <t>10.4</t>
  </si>
  <si>
    <t>žaluzie plastová kruhová 200</t>
  </si>
  <si>
    <t>300503515</t>
  </si>
  <si>
    <t>D11</t>
  </si>
  <si>
    <t>Zař. č 11 – Demontáže v objektu A , D</t>
  </si>
  <si>
    <t>11.1</t>
  </si>
  <si>
    <t>Stávající potrubí včetně příslušenctví</t>
  </si>
  <si>
    <t>M 2</t>
  </si>
  <si>
    <t>-600810584</t>
  </si>
  <si>
    <t xml:space="preserve">Poznámka k položce:_x000d_
Ekologická likvidace veškeré demontované technologie._x000d_
</t>
  </si>
  <si>
    <t>-77908176</t>
  </si>
  <si>
    <t>D12</t>
  </si>
  <si>
    <t>Zař. č VZT1</t>
  </si>
  <si>
    <t>1.1.1</t>
  </si>
  <si>
    <t>Radiální ventilátor na přímo 315</t>
  </si>
  <si>
    <t>974703446</t>
  </si>
  <si>
    <t>1.2.1</t>
  </si>
  <si>
    <t>Výfuková hlavice 315</t>
  </si>
  <si>
    <t>886639154</t>
  </si>
  <si>
    <t>1.3.1</t>
  </si>
  <si>
    <t>-1258025950</t>
  </si>
  <si>
    <t>1.4.1</t>
  </si>
  <si>
    <t>Demontáž stávajícího zařízení</t>
  </si>
  <si>
    <t>-128382604</t>
  </si>
  <si>
    <t>1.5.1</t>
  </si>
  <si>
    <t>Montáž nového zařízení</t>
  </si>
  <si>
    <t>404569219</t>
  </si>
  <si>
    <t>D13</t>
  </si>
  <si>
    <t>Zař. č VZT2</t>
  </si>
  <si>
    <t>2.1.1</t>
  </si>
  <si>
    <t>Radiální ventilátor na přímo 250</t>
  </si>
  <si>
    <t>-2129051023</t>
  </si>
  <si>
    <t>2.2.1</t>
  </si>
  <si>
    <t>Výfuková hlavice 250</t>
  </si>
  <si>
    <t>-293473388</t>
  </si>
  <si>
    <t>2.3.1</t>
  </si>
  <si>
    <t>1008230084</t>
  </si>
  <si>
    <t>2.4.</t>
  </si>
  <si>
    <t>Zařízeníí demontovat a namontovat nové dle stávajícího</t>
  </si>
  <si>
    <t>1526714776</t>
  </si>
  <si>
    <t>D14</t>
  </si>
  <si>
    <t>Zař. č VZT3</t>
  </si>
  <si>
    <t>3.1.1</t>
  </si>
  <si>
    <t>-75778718</t>
  </si>
  <si>
    <t>3.2.1</t>
  </si>
  <si>
    <t>488097235</t>
  </si>
  <si>
    <t>3.3.1</t>
  </si>
  <si>
    <t>260744221</t>
  </si>
  <si>
    <t>3.4.</t>
  </si>
  <si>
    <t>-245998216</t>
  </si>
  <si>
    <t>D15</t>
  </si>
  <si>
    <t>Zař. č VZT4</t>
  </si>
  <si>
    <t>4.1.1</t>
  </si>
  <si>
    <t>Zařízení demontovat, uskladnit a osadit na původní místo po dokončení stavebních úprav</t>
  </si>
  <si>
    <t>224067812</t>
  </si>
  <si>
    <t>D16</t>
  </si>
  <si>
    <t>Zař. Č 12 - Montážní materiál</t>
  </si>
  <si>
    <t>12.1</t>
  </si>
  <si>
    <t>Montážní a spojovací materiál</t>
  </si>
  <si>
    <t>715775802</t>
  </si>
  <si>
    <t>D17</t>
  </si>
  <si>
    <t>Montáž</t>
  </si>
  <si>
    <t>D17.001</t>
  </si>
  <si>
    <t>Montážní práce</t>
  </si>
  <si>
    <t>soub</t>
  </si>
  <si>
    <t>-434873063</t>
  </si>
  <si>
    <t>998751201</t>
  </si>
  <si>
    <t>Přesun hmot procentní pro vzduchotechniku v objektech výšky do 12 m</t>
  </si>
  <si>
    <t>274975619</t>
  </si>
  <si>
    <t>14 - Elektroinstalace</t>
  </si>
  <si>
    <t>14.01 - Elektroinstalace - 1 etapa</t>
  </si>
  <si>
    <t>R998741101.01</t>
  </si>
  <si>
    <t>PPV 1%</t>
  </si>
  <si>
    <t>-19151403</t>
  </si>
  <si>
    <t>R998741101.02</t>
  </si>
  <si>
    <t>Doprava 3,6%</t>
  </si>
  <si>
    <t>1469147319</t>
  </si>
  <si>
    <t>R998741101.03</t>
  </si>
  <si>
    <t>Přesun 1%</t>
  </si>
  <si>
    <t>-1642051620</t>
  </si>
  <si>
    <t>Úroveň 3:</t>
  </si>
  <si>
    <t>14.01_1 - Silnoproud</t>
  </si>
  <si>
    <t>D1 - ELEKTROMONTÁŽE – SILNOPROUDÉ ROZVODY</t>
  </si>
  <si>
    <t>D2 - MATERIÁL - SILNOPROUDÉ ROZVODY</t>
  </si>
  <si>
    <t>ELEKTROMONTÁŽE – SILNOPROUDÉ ROZVODY</t>
  </si>
  <si>
    <t>741 13-2151</t>
  </si>
  <si>
    <t>ukončení kabelu 7x1,5mm2</t>
  </si>
  <si>
    <t>741 13-2145</t>
  </si>
  <si>
    <t>ukončení kabelu 5x2,5mm2</t>
  </si>
  <si>
    <t>741 13-2103</t>
  </si>
  <si>
    <t>ukončení kabelu 3x2,5mm2</t>
  </si>
  <si>
    <t>741 13-2103.1</t>
  </si>
  <si>
    <t>ukončení kabelu 3x1,5mm2</t>
  </si>
  <si>
    <t>741 12-2041</t>
  </si>
  <si>
    <t>CYKY-J 7x1,5mm2</t>
  </si>
  <si>
    <t>741 12-2031</t>
  </si>
  <si>
    <t>CYKY-J 5x2,5mm2</t>
  </si>
  <si>
    <t>741 12-2016</t>
  </si>
  <si>
    <t>CYKY-J 3x2,5mm2</t>
  </si>
  <si>
    <t>741 12-2015</t>
  </si>
  <si>
    <t>CYKY-J 3x1,5mm2</t>
  </si>
  <si>
    <t>741 11-0511</t>
  </si>
  <si>
    <t>elektroinstalační lišta s víčkem 20x20mm</t>
  </si>
  <si>
    <t>741 11-0512</t>
  </si>
  <si>
    <t>elektroinstalační lišta s víčkem 60x40mm</t>
  </si>
  <si>
    <t>741 31-0221</t>
  </si>
  <si>
    <t>ovladač pohonu světlíku (žaluziový ovladač). IP44</t>
  </si>
  <si>
    <t>741 31-0031</t>
  </si>
  <si>
    <t>spínač pro povrchovou montáž, řazení 1, IP44</t>
  </si>
  <si>
    <t>741 31-3052</t>
  </si>
  <si>
    <t>zásuvka 400V/16A 3P+N+PE</t>
  </si>
  <si>
    <t>741 37-2061</t>
  </si>
  <si>
    <t>montáž svítidla s LED zdrojem</t>
  </si>
  <si>
    <t>210 20-2013</t>
  </si>
  <si>
    <t>montáž svítidla na výložník</t>
  </si>
  <si>
    <t>210 20-4100</t>
  </si>
  <si>
    <t>montáž výložníku nástěnného jednoramenného</t>
  </si>
  <si>
    <t>741 13-2103.2</t>
  </si>
  <si>
    <t>připojení vyhřívání dešťových vpustí</t>
  </si>
  <si>
    <t>741 13-2103.3</t>
  </si>
  <si>
    <t>připojení meteostanice</t>
  </si>
  <si>
    <t>741 13-2151.1</t>
  </si>
  <si>
    <t>připojení pohonu světlíku</t>
  </si>
  <si>
    <t>460 69-0031</t>
  </si>
  <si>
    <t>osazení hmoždinky HM8</t>
  </si>
  <si>
    <t>741 81-0002</t>
  </si>
  <si>
    <t>revize elektroinstalace, vypracování protokolu</t>
  </si>
  <si>
    <t>998 74-1102</t>
  </si>
  <si>
    <t>přesun hmot pro silnoproud v objektech výšky 6-12m</t>
  </si>
  <si>
    <t>vypracování DSPS</t>
  </si>
  <si>
    <t>úprava a doplnění stávajících rozvaděčů</t>
  </si>
  <si>
    <t>zednické a začišťovací práce včetně materiálu</t>
  </si>
  <si>
    <t>MATERIÁL - SILNOPROUDÉ ROZVODY</t>
  </si>
  <si>
    <t>Pol4</t>
  </si>
  <si>
    <t>hmoždinka HM8</t>
  </si>
  <si>
    <t>vrut 3,5x35</t>
  </si>
  <si>
    <t>3% podružný materiál</t>
  </si>
  <si>
    <t>SVÍTIDLO NÁSTĚNNÉ IP54, LED 15W / 1500lm / 3000K</t>
  </si>
  <si>
    <t>SVÍTIDLO VENKOVNÍHO OSVĚTLENÍ, LED 45,5W / 6075lm / WW 3000K, 24x LEDs 600mA</t>
  </si>
  <si>
    <t>NÁSTĚNNÝ VÝLOŽNÍK, DÉLKA VYLOŽENÍ 1,0m</t>
  </si>
  <si>
    <t>SAMOREGULAČNÍ TOPNÝ KABEL PRO VYHŘÍVÁNÍ DEŠŤOVÝCH VPUSTÍ, DÉLKA 2,0m, VČETNĚ STUDENÉHO KONCE PRO PŘIPOJENÍ NAPÁJENÍ</t>
  </si>
  <si>
    <t>METEOSTANICE</t>
  </si>
  <si>
    <t>ROZVODNICE RSM 1/F</t>
  </si>
  <si>
    <t>ROZVODNICE RHG</t>
  </si>
  <si>
    <t>ROZVODNICE RH</t>
  </si>
  <si>
    <t>ROZVODNICE RSM</t>
  </si>
  <si>
    <t>14.01_2 - Slaboproud</t>
  </si>
  <si>
    <t>D1 - ELEKTROMONTÁŽE – SLABOPROUDÉ ROZVODY</t>
  </si>
  <si>
    <t>D2 - MATERIÁL – SLABOPROUDÉ ROZVODY</t>
  </si>
  <si>
    <t>ELEKTROMONTÁŽE – SLABOPROUDÉ ROZVODY</t>
  </si>
  <si>
    <t>742 12-1001</t>
  </si>
  <si>
    <t>datový kabel UTP Cat6 vnitřní</t>
  </si>
  <si>
    <t>742 12-2001</t>
  </si>
  <si>
    <t>ukončení kabelu UTP Cat 6</t>
  </si>
  <si>
    <t>741 11-2061</t>
  </si>
  <si>
    <t>krabice KP67/2</t>
  </si>
  <si>
    <t>742 11-0041</t>
  </si>
  <si>
    <t>lišta plastová vkládací s víčkem 20x20</t>
  </si>
  <si>
    <t>742 33-0041</t>
  </si>
  <si>
    <t>konektor RJ45 Cat6</t>
  </si>
  <si>
    <t>998 74-2102</t>
  </si>
  <si>
    <t>přesun hmot pro slaboproud v objektech výšky 6-12m</t>
  </si>
  <si>
    <t>MATERIÁL – SLABOPROUDÉ ROZVODY</t>
  </si>
  <si>
    <t>14.01_3 - Bleskosvod</t>
  </si>
  <si>
    <t>D1 - ELEKTROMONTÁŽE - BLESKOSVOD</t>
  </si>
  <si>
    <t>D2 - MATERIÁL - BLESKOSVOD</t>
  </si>
  <si>
    <t>ELEKTROMONTÁŽE - BLESKOSVOD</t>
  </si>
  <si>
    <t>741 42-0001</t>
  </si>
  <si>
    <t xml:space="preserve">svodové a jímací vodiče vodiče  včetně podpěr</t>
  </si>
  <si>
    <t>741 41-0001</t>
  </si>
  <si>
    <t>uzemnění v zemi FeZn do 120mm2 vč svorek apod</t>
  </si>
  <si>
    <t>741 42-0021</t>
  </si>
  <si>
    <t>svorky hromosvodové do 2 šroubů</t>
  </si>
  <si>
    <t>741 42-0022</t>
  </si>
  <si>
    <t>svorky hromosvodové nad 2 šrouby</t>
  </si>
  <si>
    <t>741 43-0001</t>
  </si>
  <si>
    <t>jímací tyč</t>
  </si>
  <si>
    <t>741 42-0083</t>
  </si>
  <si>
    <t>označení svodu</t>
  </si>
  <si>
    <t>741 82-0012</t>
  </si>
  <si>
    <t>měření zemnící sítě délky pásku do 200m</t>
  </si>
  <si>
    <t>741 42-0103</t>
  </si>
  <si>
    <t>držák oddáleného vedení / jímače</t>
  </si>
  <si>
    <t>741 42-0121</t>
  </si>
  <si>
    <t>izolační tyč</t>
  </si>
  <si>
    <t>741 42-0051</t>
  </si>
  <si>
    <t>ochranný úhelník</t>
  </si>
  <si>
    <t>741 81-0001</t>
  </si>
  <si>
    <t>revize jímací soustavy, vypracování protokolu</t>
  </si>
  <si>
    <t>pronájem montážní plošiny s dosahem min. 15 m</t>
  </si>
  <si>
    <t>izolace uzemnění např. gumoasfaltem</t>
  </si>
  <si>
    <t>MATERIÁL - BLESKOSVOD</t>
  </si>
  <si>
    <t>Drát AlMgSi D=8mm</t>
  </si>
  <si>
    <t>Drát FeZn D=10mm</t>
  </si>
  <si>
    <t>pásek FeZn 30x4mm</t>
  </si>
  <si>
    <t>svorka spojovací</t>
  </si>
  <si>
    <t>svorka zkušební</t>
  </si>
  <si>
    <t>svorka pro spojení drátu pr. 8-10mm s páskem 30x4mm</t>
  </si>
  <si>
    <t>svorka pro spojení pásku 30x4mm s páskem 30x4mm</t>
  </si>
  <si>
    <t>svorka jímačová</t>
  </si>
  <si>
    <t>svorka na okapní trouby</t>
  </si>
  <si>
    <t>svorka křížová</t>
  </si>
  <si>
    <t>svorka připojovací</t>
  </si>
  <si>
    <t>svorka univerzální</t>
  </si>
  <si>
    <t>držák ochranného úhelníku</t>
  </si>
  <si>
    <t>podpěra vedení na ploché střechy</t>
  </si>
  <si>
    <t>podpěra vedení do zdiva</t>
  </si>
  <si>
    <t>izolační sklolaminátová tyč, délka 400mm</t>
  </si>
  <si>
    <t>Pol50</t>
  </si>
  <si>
    <t>držák oddálené soustavy / izolační tyče na jímací tyč</t>
  </si>
  <si>
    <t>držák oddálené soustavy / izolační tyče do zdiva</t>
  </si>
  <si>
    <t>jímací tyč délky 1,5m , pr. 16 mm</t>
  </si>
  <si>
    <t>jímací tyč délky 3,0m , pr. 16 mm</t>
  </si>
  <si>
    <t>stojan tříramenný pro jímací tyč do délky 3,0m</t>
  </si>
  <si>
    <t>podstavec betonový 17,0 kg</t>
  </si>
  <si>
    <t>ochranná stříška horní</t>
  </si>
  <si>
    <t>označovací štítek</t>
  </si>
  <si>
    <t>gumoasfalt</t>
  </si>
  <si>
    <t>14.01_4 - Zemní práce</t>
  </si>
  <si>
    <t>D1 - ZEMNÍ PRÁCE:</t>
  </si>
  <si>
    <t>ZEMNÍ PRÁCE:</t>
  </si>
  <si>
    <t>460 01-0022</t>
  </si>
  <si>
    <t>VYTÝČENÍ KABELOVÉ TRATI DO 1km</t>
  </si>
  <si>
    <t>VYTÝČENÍ STÁVAJÍCÍCH SÍTÍ</t>
  </si>
  <si>
    <t>komplet</t>
  </si>
  <si>
    <t>460 03-0011</t>
  </si>
  <si>
    <t>SEJMUTÍ DRNU</t>
  </si>
  <si>
    <t>468 04-1122</t>
  </si>
  <si>
    <t>ŘEZÁNÍ SPÁR V ŽIVIČNÉM KRYTU</t>
  </si>
  <si>
    <t>468 01-1142</t>
  </si>
  <si>
    <t>ODSTRANĚNÍ ŽIVIČNÉHO POVRCHU</t>
  </si>
  <si>
    <t>469 97-2111</t>
  </si>
  <si>
    <t>ODVOZ VYBOURANÉ ŽIVICE NA ŘÍZENOU SKLÁDKU</t>
  </si>
  <si>
    <t>469 97-3117</t>
  </si>
  <si>
    <t>POPLATEK ZA ULOŽENÍ VYBOURANÉ ŽIVICE NA ŘÍZENÉ SKLÁDCE</t>
  </si>
  <si>
    <t>460 17-1175</t>
  </si>
  <si>
    <t>VÝKOP RÝHY 35x80</t>
  </si>
  <si>
    <t>460 45-1184</t>
  </si>
  <si>
    <t>ZÁHOZ RÝHY 35x80 VČETNĚ ZHUTNĚNÍ</t>
  </si>
  <si>
    <t>460 54-1111</t>
  </si>
  <si>
    <t>PROVIZORNÍ ÚPRAVA TERÉNU</t>
  </si>
  <si>
    <t>460 58-1111</t>
  </si>
  <si>
    <t>POLOŽENÍ DRNU / OSETÍ TRAVOU</t>
  </si>
  <si>
    <t>460 87-1151</t>
  </si>
  <si>
    <t>ZŘÍZENÍ PODKLADNÍ VRSTVY Z DRCENÉHO KAMENIVA (MZK) 0/45 – 10cm</t>
  </si>
  <si>
    <t>460 88-1215</t>
  </si>
  <si>
    <t>ZŘÍZENÍ PODKLADNÍ VRSTVY Z OBALOVANÉHO KAMENIVA – 10cm</t>
  </si>
  <si>
    <t>460 88-1215.1</t>
  </si>
  <si>
    <t>KRYT VOZOVKY, LOŽNÁ VRSTVA – 10cm</t>
  </si>
  <si>
    <t>460 88-1223</t>
  </si>
  <si>
    <t>KRYT VOZOVKY, OBRUS – 5cm</t>
  </si>
  <si>
    <t>DRCENÉ KAMENIVO PRO MZK 0/45 mm (tloušťka vrstvy 100mm)</t>
  </si>
  <si>
    <t>OBALOVANÉ KAMENIVO STŘEDNĚZRNNÉ OKS III (ACP 16S) (tloušťka vrstvy 100mm)</t>
  </si>
  <si>
    <t>ASFALTOVÝ BETON VELMI HRUBÝ ABVH III (ACL 22S) (tloušťka vrstvy 50mm)</t>
  </si>
  <si>
    <t>ASFALTOVÝ BETON STŘEDNĚZRNNÝ ABS III (ACO 11S) (tloušťka vrstvy 50mm)</t>
  </si>
  <si>
    <t>14.02 - Elektroinstalace - 2 etapa</t>
  </si>
  <si>
    <t>14.02_1 - Silnoproud</t>
  </si>
  <si>
    <t>D3 - DODÁVKY ZAŘÍZENÍ</t>
  </si>
  <si>
    <t>ukončení kabelu 5x1,5mm2</t>
  </si>
  <si>
    <t>741 13-2145.1</t>
  </si>
  <si>
    <t>CYKY-J 5x1,5mm2</t>
  </si>
  <si>
    <t>741 12-2031.1</t>
  </si>
  <si>
    <t>741 31-0212</t>
  </si>
  <si>
    <t>spínač pod omítku, řazení 1/0 – tlačítko zapínací</t>
  </si>
  <si>
    <t>741 31-0502</t>
  </si>
  <si>
    <t>spínač 3p, 16A</t>
  </si>
  <si>
    <t>připojení ventilátoru a VZT jednotky</t>
  </si>
  <si>
    <t>DODÁVKY ZAŘÍZENÍ</t>
  </si>
  <si>
    <t>SVÍTIDLO NÁSTĚNNÉ IP54, LED 15W / 1500lm / 3000K s detektorem pohybu</t>
  </si>
  <si>
    <t>14.02_2 - Slaboproud</t>
  </si>
  <si>
    <t>742 12-1001.1</t>
  </si>
  <si>
    <t>JYTY 2x1</t>
  </si>
  <si>
    <t>742 12-2001.1</t>
  </si>
  <si>
    <t>ukončení kabelu JYTY 2x1</t>
  </si>
  <si>
    <t>14.02_3 - Bleskosvod</t>
  </si>
  <si>
    <t>jímací tyč délky 2,0m , pr. 16 mm</t>
  </si>
  <si>
    <t>14.02_4 - Zemní práce</t>
  </si>
  <si>
    <t>14.03 - Elektroinstalace - 3 etapa</t>
  </si>
  <si>
    <t>14.03_1 - Silnoproud</t>
  </si>
  <si>
    <t>ROZVODNICE R-C</t>
  </si>
  <si>
    <t>ROZVODNICE RDE</t>
  </si>
  <si>
    <t>ROZVODNICE RM 3/B</t>
  </si>
  <si>
    <t>ROZVODNICE RM 4/B</t>
  </si>
  <si>
    <t>ROZVODNICE R2</t>
  </si>
  <si>
    <t>ROZVODNICE RM-SB</t>
  </si>
  <si>
    <t>14.03_2 - Slaboproud</t>
  </si>
  <si>
    <t>14.03_3 - Bleskosvod</t>
  </si>
  <si>
    <t>14.03_4 - Zemní práce</t>
  </si>
  <si>
    <t>14.04 - Elektroinstalace - 4 etapa</t>
  </si>
  <si>
    <t>14.04_1 - Silnoproud</t>
  </si>
  <si>
    <t>ROZVODNICE R-I</t>
  </si>
  <si>
    <t>14.04_2 - Slaboproud</t>
  </si>
  <si>
    <t>14.04_3 - Bleskosvod</t>
  </si>
  <si>
    <t>svorka okapová</t>
  </si>
  <si>
    <t>jímací tyč délky 1,0m , pr. 16 mm</t>
  </si>
  <si>
    <t>14.04_4 - Zemní práce</t>
  </si>
  <si>
    <t>15 - Zdravotechnika - venkovní</t>
  </si>
  <si>
    <t xml:space="preserve">    8 - Trubní vedení</t>
  </si>
  <si>
    <t>119003211</t>
  </si>
  <si>
    <t>Mobilní plotová zábrana s reflexním pásem výšky do 1,5 m pro zabezpečení výkopu zřízení</t>
  </si>
  <si>
    <t>-523768961</t>
  </si>
  <si>
    <t>119003212</t>
  </si>
  <si>
    <t>Mobilní plotová zábrana s reflexním pásem výšky do 1,5 m pro zabezpečení výkopu odstranění</t>
  </si>
  <si>
    <t>-582464706</t>
  </si>
  <si>
    <t>131251201</t>
  </si>
  <si>
    <t>Hloubení jam zapažených v hornině třídy těžitelnosti I skupiny 3 objem do 20 m3 strojně</t>
  </si>
  <si>
    <t>-589903649</t>
  </si>
  <si>
    <t>4,5*2,5*2,5</t>
  </si>
  <si>
    <t>132251103</t>
  </si>
  <si>
    <t>Hloubení rýh nezapažených š do 800 mm v hornině třídy těžitelnosti I skupiny 3 objem do 100 m3 strojně</t>
  </si>
  <si>
    <t>-1003534098</t>
  </si>
  <si>
    <t>(15+50)*0,8*1,4</t>
  </si>
  <si>
    <t>151101201</t>
  </si>
  <si>
    <t>Zřízení příložného pažení stěn výkopu hl do 4 m</t>
  </si>
  <si>
    <t>541392232</t>
  </si>
  <si>
    <t>4,5*2,5*2+2,5*2,5*2</t>
  </si>
  <si>
    <t>151101211</t>
  </si>
  <si>
    <t>Odstranění příložného pažení stěn hl do 4 m</t>
  </si>
  <si>
    <t>-360743408</t>
  </si>
  <si>
    <t>151101301</t>
  </si>
  <si>
    <t>Zřízení rozepření stěn při pažení příložném hl do 4 m</t>
  </si>
  <si>
    <t>1954763150</t>
  </si>
  <si>
    <t>151101311</t>
  </si>
  <si>
    <t>Odstranění rozepření stěn při pažení příložném hl do 4 m</t>
  </si>
  <si>
    <t>-1024156810</t>
  </si>
  <si>
    <t>162351103</t>
  </si>
  <si>
    <t>Vodorovné přemístění přes 50 do 500 m výkopku/sypaniny z horniny třídy těžitelnosti I skupiny 1 až 3</t>
  </si>
  <si>
    <t>53406870</t>
  </si>
  <si>
    <t>28,125+72,8-39,688</t>
  </si>
  <si>
    <t>174151101</t>
  </si>
  <si>
    <t>Zásyp jam, šachet rýh nebo kolem objektů sypaninou se zhutněním</t>
  </si>
  <si>
    <t>657090771</t>
  </si>
  <si>
    <t>50*0,8*0,95+4,5*2,5*0,15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</si>
  <si>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</si>
  <si>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</si>
  <si>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1159745681</t>
  </si>
  <si>
    <t>(15+50)*0,8*0,30</t>
  </si>
  <si>
    <t>58331200</t>
  </si>
  <si>
    <t>štěrkopísek netříděný zásypový</t>
  </si>
  <si>
    <t>1535254322</t>
  </si>
  <si>
    <t>15,6*2 'Přepočtené koeficientem množství</t>
  </si>
  <si>
    <t>-1919132633</t>
  </si>
  <si>
    <t>50*2</t>
  </si>
  <si>
    <t>177009203</t>
  </si>
  <si>
    <t>238026801</t>
  </si>
  <si>
    <t>829216726</t>
  </si>
  <si>
    <t>100*0,05</t>
  </si>
  <si>
    <t>-2062484927</t>
  </si>
  <si>
    <t>4,4*2,4*0,15</t>
  </si>
  <si>
    <t>273321511</t>
  </si>
  <si>
    <t>Základové desky ze ŽB bez zvýšených nároků na prostředí tř. C 25/30</t>
  </si>
  <si>
    <t>-834965758</t>
  </si>
  <si>
    <t>"základová deska + vrchní deska"(4,4*2,4*0,15)*2</t>
  </si>
  <si>
    <t>273362021</t>
  </si>
  <si>
    <t>Výztuž základových desek svařovanými sítěmi Kari</t>
  </si>
  <si>
    <t>1399134592</t>
  </si>
  <si>
    <t>4,4*2,4*0,004*2</t>
  </si>
  <si>
    <t>382413121</t>
  </si>
  <si>
    <t>Osazení jímky z PP na obetonování objemu 16000 l pro usazení do terénu</t>
  </si>
  <si>
    <t>225203694</t>
  </si>
  <si>
    <t>56230028</t>
  </si>
  <si>
    <t>jímka plastová na obetonování 4x2x2m objem 16m3</t>
  </si>
  <si>
    <t>644615992</t>
  </si>
  <si>
    <t>451573111</t>
  </si>
  <si>
    <t>Lože pod potrubí otevřený výkop ze štěrkopísku</t>
  </si>
  <si>
    <t>744392277</t>
  </si>
  <si>
    <t>(15+50)*0,8*0,15</t>
  </si>
  <si>
    <t>Trubní vedení</t>
  </si>
  <si>
    <t>871275211</t>
  </si>
  <si>
    <t>Kanalizační potrubí z tvrdého PVC jednovrstvé tuhost třídy SN4 DN 125</t>
  </si>
  <si>
    <t>1167992185</t>
  </si>
  <si>
    <t>871315211</t>
  </si>
  <si>
    <t>Kanalizační potrubí z tvrdého PVC jednovrstvé tuhost třídy SN4 DN 160</t>
  </si>
  <si>
    <t>-107062077</t>
  </si>
  <si>
    <t>877275211</t>
  </si>
  <si>
    <t>Montáž tvarovek z tvrdého PVC-systém KG nebo z polypropylenu-systém KG 2000 jednoosé DN 125</t>
  </si>
  <si>
    <t>113330423</t>
  </si>
  <si>
    <t>28611356</t>
  </si>
  <si>
    <t>koleno kanalizační PVC KG 125x45°</t>
  </si>
  <si>
    <t>780526047</t>
  </si>
  <si>
    <t>877315211</t>
  </si>
  <si>
    <t>Montáž tvarovek z tvrdého PVC-systém KG nebo z polypropylenu-systém KG 2000 jednoosé DN 160</t>
  </si>
  <si>
    <t>468901319</t>
  </si>
  <si>
    <t>28611360</t>
  </si>
  <si>
    <t>koleno kanalizace PVC KG 160x30°</t>
  </si>
  <si>
    <t>-718048164</t>
  </si>
  <si>
    <t>28612221</t>
  </si>
  <si>
    <t>odbočka kanalizační plastová PVC KG DN 160x160/45° SN12/16</t>
  </si>
  <si>
    <t>1430424365</t>
  </si>
  <si>
    <t>28615653</t>
  </si>
  <si>
    <t>čistící kus kanalizační PP DN 160</t>
  </si>
  <si>
    <t>1526625303</t>
  </si>
  <si>
    <t>899620151</t>
  </si>
  <si>
    <t>Obetonování plastové šachty z polypropylenu betonem prostým tř. C 25/30 otevřený výkop</t>
  </si>
  <si>
    <t>-576244538</t>
  </si>
  <si>
    <t>4,2*2,2*2+2,2*2,2*2</t>
  </si>
  <si>
    <t>R812392193.01</t>
  </si>
  <si>
    <t>Napojení na stávající kanalizaci</t>
  </si>
  <si>
    <t>2026225867</t>
  </si>
  <si>
    <t>2071745649</t>
  </si>
  <si>
    <t xml:space="preserve">16 - Ostatní </t>
  </si>
  <si>
    <t>OST - Ostatní</t>
  </si>
  <si>
    <t>VRN - Vedlejší rozpočtové náklady</t>
  </si>
  <si>
    <t xml:space="preserve">    VRN1 - Průzkumné, geodetické a projektové práce</t>
  </si>
  <si>
    <t xml:space="preserve">    VRN2 - Provoz stavby</t>
  </si>
  <si>
    <t xml:space="preserve">    VRN3 - Zařízení staveniště</t>
  </si>
  <si>
    <t xml:space="preserve">    VRN7 - Provozní vlivy</t>
  </si>
  <si>
    <t>OST</t>
  </si>
  <si>
    <t>Ostatní</t>
  </si>
  <si>
    <t>O001</t>
  </si>
  <si>
    <t>Zajištění publicity Kraje Vysočina - informační panel</t>
  </si>
  <si>
    <t>512</t>
  </si>
  <si>
    <t>-1602673635</t>
  </si>
  <si>
    <t>Poznámka k položce:_x000d_
 Podrobnosti k požadovanému opatření jsou uvedeny v manuálu „Stavíme pro vás“ na webových stránkách zadavatele. https://www.kr-vysocina.cz/odkaz-na-investora/ds-304707</t>
  </si>
  <si>
    <t>Panel bude umístěn na stevništi po celou dobu výstavby, umístění a grafické zpracování odsouhlasí před instalací zástupce investora</t>
  </si>
  <si>
    <t>"požadavky jsou uvedeny na webu zadavatele, výrobu a upevnění zajistí dodavatel stavby"1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</si>
  <si>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</si>
  <si>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</si>
  <si>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</si>
  <si>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</si>
  <si>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</si>
  <si>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</si>
  <si>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</si>
  <si>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1756478849</t>
  </si>
  <si>
    <t>"3x v tištěné formě, 1x v elektronické formě ve formátech .dwg a .pdf na CD"1</t>
  </si>
  <si>
    <t>VRN2</t>
  </si>
  <si>
    <t>Provoz stavby</t>
  </si>
  <si>
    <t>081203001</t>
  </si>
  <si>
    <t>Průběžný denní úklid ploch dotčených stavbou, po celou dobu výstavby.</t>
  </si>
  <si>
    <t>1227269127</t>
  </si>
  <si>
    <t>081203002</t>
  </si>
  <si>
    <t>Opatření proti zatečení po dobu rekonstrukcí střešního souvrství jednotlivých objektů.</t>
  </si>
  <si>
    <t>-163289457</t>
  </si>
  <si>
    <t>VRN3</t>
  </si>
  <si>
    <t>Zařízení staveniště</t>
  </si>
  <si>
    <t>020001000</t>
  </si>
  <si>
    <t>Příprava staveniště</t>
  </si>
  <si>
    <t>116430512</t>
  </si>
  <si>
    <t>030001000</t>
  </si>
  <si>
    <t>Provoz staveniště</t>
  </si>
  <si>
    <t>2112605679</t>
  </si>
  <si>
    <t>034603000</t>
  </si>
  <si>
    <t>Strážní služba staveniště</t>
  </si>
  <si>
    <t>1462146773</t>
  </si>
  <si>
    <t>Poznámka k položce:_x000d_
Pokud jsou objekty v průběhu prací neuzavřeny (např. výměna výplní otvorů), 16 - 07 hod. v pracovních dnech, 24 hodin ve dnech prac. klidu.</t>
  </si>
  <si>
    <t>039002000</t>
  </si>
  <si>
    <t>Zrušení zařízení staveniště</t>
  </si>
  <si>
    <t>149235588</t>
  </si>
  <si>
    <t>VRN7</t>
  </si>
  <si>
    <t>Provozní vlivy</t>
  </si>
  <si>
    <t>071203000</t>
  </si>
  <si>
    <t>Provoz dalšího subjektu - provoz školního zařízení</t>
  </si>
  <si>
    <t>-1877906784</t>
  </si>
  <si>
    <t>SEZNAM FIGUR</t>
  </si>
  <si>
    <t>Výměra</t>
  </si>
  <si>
    <t xml:space="preserve"> 01</t>
  </si>
  <si>
    <t>6,8+6,4+49,9+6,5+1,1+5,6</t>
  </si>
  <si>
    <t>Použití figury:</t>
  </si>
  <si>
    <t>"jihovýchod"30,4*1-3*0,9*2</t>
  </si>
  <si>
    <t>"severozápad"4,75*1+0,55*3,35*2</t>
  </si>
  <si>
    <t>"severovýchod"6,4*1+6*1+0,4*3,2*2</t>
  </si>
  <si>
    <t>"vstupy"1,14*3,3*2+1,22*3,15*2</t>
  </si>
  <si>
    <t>"severozápad"(5,304+1,01)*1</t>
  </si>
  <si>
    <t>"severovýchod"(6,83+5,43)*1</t>
  </si>
  <si>
    <t>"jihovýchod"(30,40*(8,15-1-0,9))-11*1,2*2,37-11*1,2*1,47-2*3*4,97</t>
  </si>
  <si>
    <t>"severozápad"19,8*1,68+10,92*(8,15-1-0,9)-18*1,2*1,5-3*1,2*1,47-4,3*1,4</t>
  </si>
  <si>
    <t>"severovýchod"16,86*(8,15-1-0,9)-1,2*0,27-3,15*2,37-4,8*0,86-3,15*1,35</t>
  </si>
  <si>
    <t>odpočty</t>
  </si>
  <si>
    <t>"severozápad nad vstupem"(5,5*4,85-5,4+0,55*1,4*2)*-1</t>
  </si>
  <si>
    <t>"severovýchod nad vstupem"(4,2*4,78-7,89+0,5*1,35*2)*-1</t>
  </si>
  <si>
    <t>"jihovýchod"(30,40-2*3-11*1,2)*0,9</t>
  </si>
  <si>
    <t>"severozápad"((5,3+1,01)-(3*1,2))*0,9</t>
  </si>
  <si>
    <t>"severozápad nad vstupem"5,5*4,85-5,4+0,55*1,4*2</t>
  </si>
  <si>
    <t>"severovýchod"(6,83+6,43-1,2)*0,9</t>
  </si>
  <si>
    <t>"severovýchod nad vstupem"4,2*4,78-7,89+0,5*1,35*2</t>
  </si>
  <si>
    <t>"jihovýchod"5,94*9+16,54*2+4*9,54</t>
  </si>
  <si>
    <t>"severozápad"5,94+7,12*6,6+3*4,2+3*5,4+7,8+11</t>
  </si>
  <si>
    <t>"severovýchod"6,52+3,54+7,89+9,7</t>
  </si>
  <si>
    <t>"jihovýchod"1,2*6+3*2+4,8*4</t>
  </si>
  <si>
    <t>"severozápad"3,6+1,2*4+2,4*5+4,8</t>
  </si>
  <si>
    <t>"severovýchod"1,2+4,8+3,15</t>
  </si>
  <si>
    <t>"jihovýchod"5,87*3*2+1,2*2,37*6+4,8*2,37*4</t>
  </si>
  <si>
    <t>"severozápad"1,2*2,37+2,4*2,36+3,6*1,5+1,2*1,5*3+2,4*1,5*4+4,8*1,5</t>
  </si>
  <si>
    <t>"severovýchod"4,8*0,86+1,2*1,17+3,15*2,37</t>
  </si>
  <si>
    <t>"vstupy"3,15*3,25+4,3*3,3</t>
  </si>
  <si>
    <t>"jihovýchod"30,4*8,15</t>
  </si>
  <si>
    <t>"severozápad"20*6,37+11*8,15</t>
  </si>
  <si>
    <t>"severovýchod"17*8,15</t>
  </si>
  <si>
    <t>(29,88+16,61)*2</t>
  </si>
  <si>
    <t>16,6*29,88</t>
  </si>
  <si>
    <t xml:space="preserve"> 02</t>
  </si>
  <si>
    <t>"jihovýchod"4,835</t>
  </si>
  <si>
    <t>"severovýchod"48,66</t>
  </si>
  <si>
    <t>"severozápad"24,62</t>
  </si>
  <si>
    <t>"jihozápad"48,35</t>
  </si>
  <si>
    <t>"odpočet vrat"</t>
  </si>
  <si>
    <t>"jihozápad"3,18*-1</t>
  </si>
  <si>
    <t>"severovýchod"(4,27+3,85*2)*-1</t>
  </si>
  <si>
    <t>(B013-B014)*0,675</t>
  </si>
  <si>
    <t>"jihovýchod"(4,835*4,9)</t>
  </si>
  <si>
    <t>"severovýchod"(48,66*4,9)-4,27*1,16-4,27*0,75-5,6*2,89-3,85*2,93*2-11,6*2,89*2</t>
  </si>
  <si>
    <t>"severozápad"(24,62*4,9)-2,47*1,03-1,18*0,58-2,47*1,03</t>
  </si>
  <si>
    <t>"jihozápad"(48,35*4,9)-23,4*2,91-3,18*2,96-17,4*2,91</t>
  </si>
  <si>
    <t>(B013-B014)*0,9</t>
  </si>
  <si>
    <t>"severovýchod"5,77+10,35+11,38+12,57*2+17,38*2</t>
  </si>
  <si>
    <t>"severozápad"7,39*2+2,34</t>
  </si>
  <si>
    <t>"jihozápad"29,22+11,96+23,22</t>
  </si>
  <si>
    <t>"severovýchod"4,27+5,6+11,6*2</t>
  </si>
  <si>
    <t>"severozápad"1,18</t>
  </si>
  <si>
    <t>"jihozápad"23,4+17,4</t>
  </si>
  <si>
    <t>"severovýchod"4,27*3,04+4,27*0,75+5,6*2,89+3,85*4,36*2+11,6*2,89*2</t>
  </si>
  <si>
    <t>"severozápad"2,47*2,46*2+1,18*0,58</t>
  </si>
  <si>
    <t>"jihozápad"23,4*2,91+3,18*4,3+17,4*1,91</t>
  </si>
  <si>
    <t>"jihovýchod"4,835*5,7</t>
  </si>
  <si>
    <t>"severovýchod"48,66*6,3</t>
  </si>
  <si>
    <t>"severozápad"24,62*6,3</t>
  </si>
  <si>
    <t>"jihozápad"48,35*6,3</t>
  </si>
  <si>
    <t>1147-3*6*12</t>
  </si>
  <si>
    <t>(4,835+48,66+24,62+48,35)</t>
  </si>
  <si>
    <t>"severovýchod"4,27+3,85*2</t>
  </si>
  <si>
    <t>"severozápad"2,47+1,18+2,47</t>
  </si>
  <si>
    <t>"jihozápad"3,18</t>
  </si>
  <si>
    <t>4,5*24</t>
  </si>
  <si>
    <t>4,5+24+4,5</t>
  </si>
  <si>
    <t>(2,6*2+5,6*2)*0,55*12</t>
  </si>
  <si>
    <t xml:space="preserve"> 03</t>
  </si>
  <si>
    <t>18,63+12,68+18,63-C014</t>
  </si>
  <si>
    <t>((18,63+12,68)*2-3,83-1-4,17*2)*0,67</t>
  </si>
  <si>
    <t>((18,63+12,68)*2-3,83-1-4,17*2)*4,6</t>
  </si>
  <si>
    <t>C008*-1</t>
  </si>
  <si>
    <t>((18,63+12,68)*2-3,83-1-4,17*2)*0,9</t>
  </si>
  <si>
    <t>"severovýchod"8,52+10,92+11,25+10,74+13,9</t>
  </si>
  <si>
    <t>"severozápad"5,2+2,08*2+2,38*3</t>
  </si>
  <si>
    <t>"jihozápad"11,11*2+12,23</t>
  </si>
  <si>
    <t>"severovýchod"2,82+5,6+2,75</t>
  </si>
  <si>
    <t>"severozápad"0,87+0,87+1,18+1,17+1,18</t>
  </si>
  <si>
    <t>"jihozápad"5,4*2</t>
  </si>
  <si>
    <t>"severovýchod"2,82*2,825+2,58*4,17+5,6*2,825+2,4*4,17+2,75*2,825</t>
  </si>
  <si>
    <t>"severozápad"1*2,1+0,87*0,6+0,88*0,6+1,18*0,6+1,17*0,6+1,18*0,6</t>
  </si>
  <si>
    <t>"jihozápad"5,4*2,855*2+2,83*4,2</t>
  </si>
  <si>
    <t>(18,63+12,68)*2*7</t>
  </si>
  <si>
    <t>(C006+C007)*0,16</t>
  </si>
  <si>
    <t>(18,03+12,08)*2</t>
  </si>
  <si>
    <t>18,03*12,08</t>
  </si>
  <si>
    <t>((18,63+2*0,16+12,68+2*0,16))*2</t>
  </si>
  <si>
    <t>"severovýchod"4,17</t>
  </si>
  <si>
    <t>"severozápad"1</t>
  </si>
  <si>
    <t>"jihozápad"4,2</t>
  </si>
  <si>
    <t xml:space="preserve"> 04</t>
  </si>
  <si>
    <t>19,52+6,49+0,5+19,56-17,6</t>
  </si>
  <si>
    <t>"jihovýchod"19,52*0,5</t>
  </si>
  <si>
    <t>"severozápad"(19,56-1,76)*0,95</t>
  </si>
  <si>
    <t>"jihozápad"6,49*0,5</t>
  </si>
  <si>
    <t>"jihovýchod"(19,52*7,75)-2,1*2,37*2-2,4*2,37*2-4,8*2,37*4</t>
  </si>
  <si>
    <t>"severozápad"(19,56*7,33)-2,1*2,36-1,2*2,36*3-4,76*2,36*2-2,4*2,36*2-2,14*2,36*2-1,76*2,03</t>
  </si>
  <si>
    <t>"jihozápad"6,49*7,75+10,63*2,2-2,4*0,6</t>
  </si>
  <si>
    <t>D005*-1</t>
  </si>
  <si>
    <t>"jihovýchod"(19,52-4,8-4,8-2,1)*0,9</t>
  </si>
  <si>
    <t>"severozápad"(19,56-2,14-2,4-1,2-1,76-1,2-4,8)*0,9</t>
  </si>
  <si>
    <t>"jihozápad"6,49*0,9</t>
  </si>
  <si>
    <t>"pás nad vstupem"2,76*(1,23+1,25)+0,3*2,36*2+0,22*1,76</t>
  </si>
  <si>
    <t>"jihovýchod"6,48*2+7,14*2+9,54*4</t>
  </si>
  <si>
    <t>"severozápad"6,82+5,92*3+9,52*2+7,12*2+6,86*2+7,72</t>
  </si>
  <si>
    <t>"jihozápad"3,6</t>
  </si>
  <si>
    <t>"jihovýchod"2,1*2+2,4*2+4,8*4</t>
  </si>
  <si>
    <t>"severozápad"2,1+1,2*3+4,8*2+2,4*2+2,14*2</t>
  </si>
  <si>
    <t>"jihozápad"2,4</t>
  </si>
  <si>
    <t>"jihovýchod"2,1*2,37*2+2,4*2,37*2+4,8*2,37*4</t>
  </si>
  <si>
    <t>"severozápad"2,1*2,36+1,2*2,36*3+4,76*2,36*2+2,4*2,36*2+2,14*2,36*2</t>
  </si>
  <si>
    <t>"jihozápad"2,4*0,6</t>
  </si>
  <si>
    <t>"vstup"1,76*2,98</t>
  </si>
  <si>
    <t>"jihovýchod"19,52*8,17</t>
  </si>
  <si>
    <t>"severozápad"19,56*8,19</t>
  </si>
  <si>
    <t>"jihozápad"6,49*7,75+10,63*2,2</t>
  </si>
  <si>
    <t>D006*0,18</t>
  </si>
  <si>
    <t xml:space="preserve"> 05</t>
  </si>
  <si>
    <t>"severovýchod"20-3,77</t>
  </si>
  <si>
    <t>"Jihozápad"30,62</t>
  </si>
  <si>
    <t>"jihovýchod"15,69</t>
  </si>
  <si>
    <t>E001*0,6</t>
  </si>
  <si>
    <t>"severovýchod"(6,22-0,9)*20</t>
  </si>
  <si>
    <t>"Jihozápad"(6,22-0,9)*30,62</t>
  </si>
  <si>
    <t>"jihovýchod"(6,22-0,9)*15,69</t>
  </si>
  <si>
    <t>"odpočet otvorů"E008*-1</t>
  </si>
  <si>
    <t>E001*0,9</t>
  </si>
  <si>
    <t>"severovýchod"7,08+12,01+17,5</t>
  </si>
  <si>
    <t>"Jihozápad"35,16</t>
  </si>
  <si>
    <t>"severovýchod"0,98+11,4</t>
  </si>
  <si>
    <t>"Jihozápad"29,2</t>
  </si>
  <si>
    <t>"severovýchod"0,98*3,05+3,77*4,12+11,4*3,05</t>
  </si>
  <si>
    <t>"Jihozápad"29,2*2,98</t>
  </si>
  <si>
    <t>"severovýchod"20*6,2</t>
  </si>
  <si>
    <t>"Jihozápad"30,62*6,2</t>
  </si>
  <si>
    <t>"jihovýchod"15,69*6,2</t>
  </si>
  <si>
    <t>2*30+2*15,07</t>
  </si>
  <si>
    <t>(30*15,07)-(3*9*3)</t>
  </si>
  <si>
    <t>"severovýchod"20</t>
  </si>
  <si>
    <t>"Jihozápad"30,62+0,16</t>
  </si>
  <si>
    <t>"jihovýchod"15,67</t>
  </si>
  <si>
    <t>15,07*15,04-3*9-1,5*9</t>
  </si>
  <si>
    <t>15,04*2+15,07</t>
  </si>
  <si>
    <t>(2*3+2*9)*0,54*3</t>
  </si>
  <si>
    <t>E012-E015</t>
  </si>
  <si>
    <t>2*24+2*15,05</t>
  </si>
  <si>
    <t>2*4,65+2*15,05</t>
  </si>
  <si>
    <t xml:space="preserve"> 06</t>
  </si>
  <si>
    <t>(36,62*2)-4,3*3</t>
  </si>
  <si>
    <t>((36,62*2)-4,3*3)*0,6</t>
  </si>
  <si>
    <t>"severovýchod"36,62*7,27-(5,5*2+5,25)*2,825-3,778*4,075*3</t>
  </si>
  <si>
    <t>"jihozápad"36,62*7,33-35,07*3</t>
  </si>
  <si>
    <t>"jihovýchod"2,67*15,65</t>
  </si>
  <si>
    <t>"severozápad"2,45*15,65</t>
  </si>
  <si>
    <t>((36,62*2)-4,3*3)*0,9-(5,5*2+5,25)*0,27-35,07*0,3</t>
  </si>
  <si>
    <t>12,48*3+11,7*2+11,45+41,67</t>
  </si>
  <si>
    <t>5,5*2+5,25+35,07</t>
  </si>
  <si>
    <t>3,78*4,35*3+5,5*3,1*2+5,25*3,1+35,07*3,3</t>
  </si>
  <si>
    <t>36,62*8,9*2+15,65*2,67+15,65*2,45</t>
  </si>
  <si>
    <t>15,05*2+36,07*2</t>
  </si>
  <si>
    <t>(15,05*36,07)-(3*9*4)</t>
  </si>
  <si>
    <t>3,778*3</t>
  </si>
  <si>
    <t>(2*3+2*9)*0,54*4</t>
  </si>
  <si>
    <t xml:space="preserve"> 07</t>
  </si>
  <si>
    <t>24,68*2-G2014</t>
  </si>
  <si>
    <t>G2001*0,7</t>
  </si>
  <si>
    <t>"severovýchod"(24,68*4,8)-(3,77*3*2,93)-(5,4*2,93)</t>
  </si>
  <si>
    <t>"jihozápad"(24,68*4,8)-(3,77*2,93)-((5,4+5,4+5,76)*2,93)</t>
  </si>
  <si>
    <t>"severovýchod"(24,68*0,9)-(3,77*3*0,9)-(5,4*0,33)</t>
  </si>
  <si>
    <t>"jihozápad"(24,68*0,9)-(3,77*0,9)-((5,4+5,4+5,76)*0,32)</t>
  </si>
  <si>
    <t>"severovýchod"12,43*3+11,8</t>
  </si>
  <si>
    <t>"jihozápad"12,43+12*3</t>
  </si>
  <si>
    <t>5,4+5,6+5,4+5,76</t>
  </si>
  <si>
    <t>"severovýchod"3,77*4,33*3+5,4*3,18</t>
  </si>
  <si>
    <t>"jihozápad"3,77*4,33+5,6*3,2*3</t>
  </si>
  <si>
    <t>24,68*6,5*2</t>
  </si>
  <si>
    <t>15,05*2+24,04*2</t>
  </si>
  <si>
    <t>15,05*24,04</t>
  </si>
  <si>
    <t>24,7*2+15,6*2</t>
  </si>
  <si>
    <t>3,77*4</t>
  </si>
  <si>
    <t xml:space="preserve"> 08</t>
  </si>
  <si>
    <t>"severovýchod"29,23</t>
  </si>
  <si>
    <t>"severozápad"15,56</t>
  </si>
  <si>
    <t>"jihozápad"29,23</t>
  </si>
  <si>
    <t>(H001-H014)*0,66</t>
  </si>
  <si>
    <t>"severovýchod"(24,3*3,84-2,26*3,4*5)+(5*2,96-1,2*1,86)</t>
  </si>
  <si>
    <t>"severozápad"(15,65*2,96-1,2*1,45)+15,65*0,88</t>
  </si>
  <si>
    <t>"jihozápad"(5*2,96-1,25*2,6)+(24,3*3,84-1,3*3*5)</t>
  </si>
  <si>
    <t>"severovýchod"(29,23*0,9)-(H014*0,9)</t>
  </si>
  <si>
    <t>"severozápad"(15,56*0,9)-(0,29*1,45*5)</t>
  </si>
  <si>
    <t>"jihozápad"29,23*0,9</t>
  </si>
  <si>
    <t>10,76*5+7,1+2,7</t>
  </si>
  <si>
    <t>4,45*5</t>
  </si>
  <si>
    <t>5,1+4,6*5</t>
  </si>
  <si>
    <t>0,7+2,6+2*5+1,45*5</t>
  </si>
  <si>
    <t>"severovýchod"3,4*3,68*5+1,86*2,62</t>
  </si>
  <si>
    <t>"severozápad"1,5*1,45*5</t>
  </si>
  <si>
    <t>"jihozápad"1,25*2,6+1,3*3*5</t>
  </si>
  <si>
    <t>(24,3*5,5+5*4,5)*2</t>
  </si>
  <si>
    <t>15,65*5,5</t>
  </si>
  <si>
    <t>(H006+H007)*0,16</t>
  </si>
  <si>
    <t>24*15,05</t>
  </si>
  <si>
    <t>4,65*15,05</t>
  </si>
  <si>
    <t>(24,3+16)*2+(4,95+16)*2</t>
  </si>
  <si>
    <t>3,4*5+1,86</t>
  </si>
  <si>
    <t>H015</t>
  </si>
  <si>
    <t xml:space="preserve">vnitřní ostění světlíků  </t>
  </si>
  <si>
    <t>4,7*15,05+4,65*15,05</t>
  </si>
  <si>
    <t xml:space="preserve"> 09</t>
  </si>
  <si>
    <t>"jihovýchod"45</t>
  </si>
  <si>
    <t>"jihozápad"14,65-0,95*2</t>
  </si>
  <si>
    <t>"severozápad"45,3-11,4</t>
  </si>
  <si>
    <t>"severovýchod"5,1</t>
  </si>
  <si>
    <t>"jihovýchod"45*1,15</t>
  </si>
  <si>
    <t>"jihozápad"14,65*1,15</t>
  </si>
  <si>
    <t>"severozápad vč. rampy"45,3*1,15</t>
  </si>
  <si>
    <t>"severovýchod"5,1*1,15</t>
  </si>
  <si>
    <t>"odpočet vrat"I014*1,15*-1</t>
  </si>
  <si>
    <t>"jihovýchod"45*5,4-3*3,7*6-3,07*3,7-1,5*1,8-1,5*1,3</t>
  </si>
  <si>
    <t>"severovýchod"14,65*5,4+9</t>
  </si>
  <si>
    <t>"severozápad vč. rampy"45,3*4,5-1,8*2,1*11-0,9*2*4-0,6*0,9*4</t>
  </si>
  <si>
    <t>"jihozápad"5,1*4,5</t>
  </si>
  <si>
    <t>"odpočet požární pás"I005-1</t>
  </si>
  <si>
    <t>"jihovýchod"45*0,9-I014*0,9-0,52*1,476</t>
  </si>
  <si>
    <t>"jihozápad"14,65*0,9</t>
  </si>
  <si>
    <t>"severozápad"45,3*0,9-I016*0,9</t>
  </si>
  <si>
    <t>"severovýchod"5,1*0,9-2,1*0,9</t>
  </si>
  <si>
    <t>"jihovýchod"9,84+12,46*6+3,9*2+2,7*2+9,14</t>
  </si>
  <si>
    <t>"severovýchod"0</t>
  </si>
  <si>
    <t>"severozápad"6*11+5*5+2,2*4</t>
  </si>
  <si>
    <t>"jihozápad"0</t>
  </si>
  <si>
    <t>"jihovýchod"3,7+1,5*4+3</t>
  </si>
  <si>
    <t>"severozápad"1,8*11+0,9*4</t>
  </si>
  <si>
    <t>"jihovýchod"11,36*2+16,2*6+1,8*2+0,9*2</t>
  </si>
  <si>
    <t>"severozápad"3,78*11+2,34*2+2,6*2+1,89</t>
  </si>
  <si>
    <t>"jihovýchod"45*6</t>
  </si>
  <si>
    <t>"jihozápad"14,65*6</t>
  </si>
  <si>
    <t>"severozápad vč. rampy"45,3*5</t>
  </si>
  <si>
    <t>"severovýchod"5,1*5</t>
  </si>
  <si>
    <t>(I006+I007)*0,16</t>
  </si>
  <si>
    <t>14,05*2+11,55*2</t>
  </si>
  <si>
    <t>14,05*2+10,4*2</t>
  </si>
  <si>
    <t>14,05*2+11,5*2</t>
  </si>
  <si>
    <t>14,05*11,55-5*2,6*2</t>
  </si>
  <si>
    <t>14,05*10,4</t>
  </si>
  <si>
    <t>14,05*11,5-5*2,6*2</t>
  </si>
  <si>
    <t>15*5+45,67</t>
  </si>
  <si>
    <t>3,6*2+3,8*4</t>
  </si>
  <si>
    <t>(4,8*2+2,4*2)*0,5*4</t>
  </si>
  <si>
    <t>0,8*2+0,7*2</t>
  </si>
  <si>
    <t>14,35*11,55-5*2,6*2</t>
  </si>
  <si>
    <t>14,35*10,4</t>
  </si>
  <si>
    <t>14,35*11,5-5*2,6*2</t>
  </si>
  <si>
    <t>11,35+10,2+10,2+11,3</t>
  </si>
  <si>
    <t>"obvodové stěny"(44,75+14,05*2)*1,05</t>
  </si>
  <si>
    <t>"vnitřní stěny"14,05*1,05*3+14,05*1,6*3</t>
  </si>
  <si>
    <t>"obvodové stěny"(44,75+14,05*2)*0,8</t>
  </si>
  <si>
    <t>"vnitřní stěny"14,05*0,8*3+14,05*1,4*3</t>
  </si>
  <si>
    <t xml:space="preserve"> 10</t>
  </si>
  <si>
    <t>24,68*2</t>
  </si>
  <si>
    <t>(G2001-G2014)*0,7</t>
  </si>
  <si>
    <t>"jihozápad"2,5</t>
  </si>
  <si>
    <t>"jihovýchod"22,45</t>
  </si>
  <si>
    <t>"severovýchod"12,05</t>
  </si>
  <si>
    <t>"severozápad"22,05</t>
  </si>
  <si>
    <t>"jihozápad"2,5*1,15</t>
  </si>
  <si>
    <t>"jihovýchod"(22,45-4,05)*1,15</t>
  </si>
  <si>
    <t>"severovýchod"12,05*1,15</t>
  </si>
  <si>
    <t>"severozápad"22,405*1,15</t>
  </si>
  <si>
    <t>"severozápad"22,05*1,15</t>
  </si>
  <si>
    <t>"jihozápad"2,5*4,3</t>
  </si>
  <si>
    <t>"jihovýchod"(22,45*5,6)-2,4*4,05-16,5*2,1</t>
  </si>
  <si>
    <t>"severovýchod"12,05*5,6</t>
  </si>
  <si>
    <t>"severozápad"4,06*4,8+6,42*4,4+5,4*3,95+6,3*3,6-2*1*4</t>
  </si>
  <si>
    <t>"jihozápad"2,5*0,9</t>
  </si>
  <si>
    <t>"jihovýchod"(0,95+10,55)*0,9</t>
  </si>
  <si>
    <t>"severovýchod"12,05*0,9</t>
  </si>
  <si>
    <t>"severozápad"22,45*0,9</t>
  </si>
  <si>
    <t>"jihovýchod"10+20,7</t>
  </si>
  <si>
    <t>"severozápad"4*4</t>
  </si>
  <si>
    <t>"jihovýchod"16,5</t>
  </si>
  <si>
    <t>"severozápad"2*4</t>
  </si>
  <si>
    <t>4,05*3+16,5*2,1+2*1*4</t>
  </si>
  <si>
    <t>"jihozápad"2,5*6,2</t>
  </si>
  <si>
    <t>"jihovýchod"22,45*6,6</t>
  </si>
  <si>
    <t>"severovýchod"12,05*7,4</t>
  </si>
  <si>
    <t>"severozápad"22,05*6</t>
  </si>
  <si>
    <t>2,05+21,55+11,15</t>
  </si>
  <si>
    <t>11,7*21,8</t>
  </si>
  <si>
    <t>2,5+22,77+12,37</t>
  </si>
  <si>
    <t>J015</t>
  </si>
  <si>
    <t xml:space="preserve">vnitřní ostění světlíků - izolant   </t>
  </si>
  <si>
    <t>(2*6,05+2*2)*2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</si>
</sst>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styles" Target="styles.xml" /><Relationship Id="rId40" Type="http://schemas.openxmlformats.org/officeDocument/2006/relationships/theme" Target="theme/theme1.xml" /><Relationship Id="rId41" Type="http://schemas.openxmlformats.org/officeDocument/2006/relationships/calcChain" Target="calcChain.xml" /><Relationship Id="rId4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2021-012_3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SPŠ Třebíč - úspory energií- doplnění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Žižkova 57, Jihlava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2. 8. 2021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Kraj Vysočina, Žižkova 57, Jihlava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CBN projekt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CBN projekt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ROUND(AG95+SUM(AG96:AG106)+AG109+AG110+AG135+AG136,2)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ROUND(AS95+SUM(AS96:AS106)+AS109+AS110+AS135+AS136,2)</f>
        <v>0</v>
      </c>
      <c r="AT94" s="114">
        <f>ROUND(SUM(AV94:AW94),2)</f>
        <v>0</v>
      </c>
      <c r="AU94" s="115">
        <f>ROUND(AU95+SUM(AU96:AU106)+AU109+AU110+AU135+AU136,5)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ROUND(AZ95+SUM(AZ96:AZ106)+AZ109+AZ110+AZ135+AZ136,2)</f>
        <v>0</v>
      </c>
      <c r="BA94" s="114">
        <f>ROUND(BA95+SUM(BA96:BA106)+BA109+BA110+BA135+BA136,2)</f>
        <v>0</v>
      </c>
      <c r="BB94" s="114">
        <f>ROUND(BB95+SUM(BB96:BB106)+BB109+BB110+BB135+BB136,2)</f>
        <v>0</v>
      </c>
      <c r="BC94" s="114">
        <f>ROUND(BC95+SUM(BC96:BC106)+BC109+BC110+BC135+BC136,2)</f>
        <v>0</v>
      </c>
      <c r="BD94" s="116">
        <f>ROUND(BD95+SUM(BD96:BD106)+BD109+BD110+BD135+BD136,2)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objekt A - stavební 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'01 - objekt A - stavební ...'!P144</f>
        <v>0</v>
      </c>
      <c r="AV95" s="128">
        <f>'01 - objekt A - stavební ...'!J33</f>
        <v>0</v>
      </c>
      <c r="AW95" s="128">
        <f>'01 - objekt A - stavební ...'!J34</f>
        <v>0</v>
      </c>
      <c r="AX95" s="128">
        <f>'01 - objekt A - stavební ...'!J35</f>
        <v>0</v>
      </c>
      <c r="AY95" s="128">
        <f>'01 - objekt A - stavební ...'!J36</f>
        <v>0</v>
      </c>
      <c r="AZ95" s="128">
        <f>'01 - objekt A - stavební ...'!F33</f>
        <v>0</v>
      </c>
      <c r="BA95" s="128">
        <f>'01 - objekt A - stavební ...'!F34</f>
        <v>0</v>
      </c>
      <c r="BB95" s="128">
        <f>'01 - objekt A - stavební ...'!F35</f>
        <v>0</v>
      </c>
      <c r="BC95" s="128">
        <f>'01 - objekt A - stavební ...'!F36</f>
        <v>0</v>
      </c>
      <c r="BD95" s="130">
        <f>'01 - objekt A - stavební 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objekt B - stavební 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'02 - objekt B - stavební ...'!P140</f>
        <v>0</v>
      </c>
      <c r="AV96" s="128">
        <f>'02 - objekt B - stavební ...'!J33</f>
        <v>0</v>
      </c>
      <c r="AW96" s="128">
        <f>'02 - objekt B - stavební ...'!J34</f>
        <v>0</v>
      </c>
      <c r="AX96" s="128">
        <f>'02 - objekt B - stavební ...'!J35</f>
        <v>0</v>
      </c>
      <c r="AY96" s="128">
        <f>'02 - objekt B - stavební ...'!J36</f>
        <v>0</v>
      </c>
      <c r="AZ96" s="128">
        <f>'02 - objekt B - stavební ...'!F33</f>
        <v>0</v>
      </c>
      <c r="BA96" s="128">
        <f>'02 - objekt B - stavební ...'!F34</f>
        <v>0</v>
      </c>
      <c r="BB96" s="128">
        <f>'02 - objekt B - stavební ...'!F35</f>
        <v>0</v>
      </c>
      <c r="BC96" s="128">
        <f>'02 - objekt B - stavební ...'!F36</f>
        <v>0</v>
      </c>
      <c r="BD96" s="130">
        <f>'02 - objekt B - stavební ...'!F37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objekt C - stavební 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'03 - objekt C - stavební ...'!P140</f>
        <v>0</v>
      </c>
      <c r="AV97" s="128">
        <f>'03 - objekt C - stavební ...'!J33</f>
        <v>0</v>
      </c>
      <c r="AW97" s="128">
        <f>'03 - objekt C - stavební ...'!J34</f>
        <v>0</v>
      </c>
      <c r="AX97" s="128">
        <f>'03 - objekt C - stavební ...'!J35</f>
        <v>0</v>
      </c>
      <c r="AY97" s="128">
        <f>'03 - objekt C - stavební ...'!J36</f>
        <v>0</v>
      </c>
      <c r="AZ97" s="128">
        <f>'03 - objekt C - stavební ...'!F33</f>
        <v>0</v>
      </c>
      <c r="BA97" s="128">
        <f>'03 - objekt C - stavební ...'!F34</f>
        <v>0</v>
      </c>
      <c r="BB97" s="128">
        <f>'03 - objekt C - stavební ...'!F35</f>
        <v>0</v>
      </c>
      <c r="BC97" s="128">
        <f>'03 - objekt C - stavební ...'!F36</f>
        <v>0</v>
      </c>
      <c r="BD97" s="130">
        <f>'03 - objekt C - stavební ...'!F37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7" customFormat="1" ht="16.5" customHeight="1">
      <c r="A98" s="119" t="s">
        <v>80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'04 - objekt D - stavební 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27">
        <v>0</v>
      </c>
      <c r="AT98" s="128">
        <f>ROUND(SUM(AV98:AW98),2)</f>
        <v>0</v>
      </c>
      <c r="AU98" s="129">
        <f>'04 - objekt D - stavební ...'!P145</f>
        <v>0</v>
      </c>
      <c r="AV98" s="128">
        <f>'04 - objekt D - stavební ...'!J33</f>
        <v>0</v>
      </c>
      <c r="AW98" s="128">
        <f>'04 - objekt D - stavební ...'!J34</f>
        <v>0</v>
      </c>
      <c r="AX98" s="128">
        <f>'04 - objekt D - stavební ...'!J35</f>
        <v>0</v>
      </c>
      <c r="AY98" s="128">
        <f>'04 - objekt D - stavební ...'!J36</f>
        <v>0</v>
      </c>
      <c r="AZ98" s="128">
        <f>'04 - objekt D - stavební ...'!F33</f>
        <v>0</v>
      </c>
      <c r="BA98" s="128">
        <f>'04 - objekt D - stavební ...'!F34</f>
        <v>0</v>
      </c>
      <c r="BB98" s="128">
        <f>'04 - objekt D - stavební ...'!F35</f>
        <v>0</v>
      </c>
      <c r="BC98" s="128">
        <f>'04 - objekt D - stavební ...'!F36</f>
        <v>0</v>
      </c>
      <c r="BD98" s="130">
        <f>'04 - objekt D - stavební ...'!F37</f>
        <v>0</v>
      </c>
      <c r="BE98" s="7"/>
      <c r="BT98" s="131" t="s">
        <v>84</v>
      </c>
      <c r="BV98" s="131" t="s">
        <v>78</v>
      </c>
      <c r="BW98" s="131" t="s">
        <v>95</v>
      </c>
      <c r="BX98" s="131" t="s">
        <v>5</v>
      </c>
      <c r="CL98" s="131" t="s">
        <v>1</v>
      </c>
      <c r="CM98" s="131" t="s">
        <v>86</v>
      </c>
    </row>
    <row r="99" s="7" customFormat="1" ht="16.5" customHeight="1">
      <c r="A99" s="119" t="s">
        <v>80</v>
      </c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'05 - objekt E - stavební 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83</v>
      </c>
      <c r="AR99" s="126"/>
      <c r="AS99" s="127">
        <v>0</v>
      </c>
      <c r="AT99" s="128">
        <f>ROUND(SUM(AV99:AW99),2)</f>
        <v>0</v>
      </c>
      <c r="AU99" s="129">
        <f>'05 - objekt E - stavební ...'!P138</f>
        <v>0</v>
      </c>
      <c r="AV99" s="128">
        <f>'05 - objekt E - stavební ...'!J33</f>
        <v>0</v>
      </c>
      <c r="AW99" s="128">
        <f>'05 - objekt E - stavební ...'!J34</f>
        <v>0</v>
      </c>
      <c r="AX99" s="128">
        <f>'05 - objekt E - stavební ...'!J35</f>
        <v>0</v>
      </c>
      <c r="AY99" s="128">
        <f>'05 - objekt E - stavební ...'!J36</f>
        <v>0</v>
      </c>
      <c r="AZ99" s="128">
        <f>'05 - objekt E - stavební ...'!F33</f>
        <v>0</v>
      </c>
      <c r="BA99" s="128">
        <f>'05 - objekt E - stavební ...'!F34</f>
        <v>0</v>
      </c>
      <c r="BB99" s="128">
        <f>'05 - objekt E - stavební ...'!F35</f>
        <v>0</v>
      </c>
      <c r="BC99" s="128">
        <f>'05 - objekt E - stavební ...'!F36</f>
        <v>0</v>
      </c>
      <c r="BD99" s="130">
        <f>'05 - objekt E - stavební ...'!F37</f>
        <v>0</v>
      </c>
      <c r="BE99" s="7"/>
      <c r="BT99" s="131" t="s">
        <v>84</v>
      </c>
      <c r="BV99" s="131" t="s">
        <v>78</v>
      </c>
      <c r="BW99" s="131" t="s">
        <v>98</v>
      </c>
      <c r="BX99" s="131" t="s">
        <v>5</v>
      </c>
      <c r="CL99" s="131" t="s">
        <v>1</v>
      </c>
      <c r="CM99" s="131" t="s">
        <v>86</v>
      </c>
    </row>
    <row r="100" s="7" customFormat="1" ht="16.5" customHeight="1">
      <c r="A100" s="119" t="s">
        <v>80</v>
      </c>
      <c r="B100" s="120"/>
      <c r="C100" s="121"/>
      <c r="D100" s="122" t="s">
        <v>99</v>
      </c>
      <c r="E100" s="122"/>
      <c r="F100" s="122"/>
      <c r="G100" s="122"/>
      <c r="H100" s="122"/>
      <c r="I100" s="123"/>
      <c r="J100" s="122" t="s">
        <v>100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'06 - objekt F - stavební ...'!J30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83</v>
      </c>
      <c r="AR100" s="126"/>
      <c r="AS100" s="127">
        <v>0</v>
      </c>
      <c r="AT100" s="128">
        <f>ROUND(SUM(AV100:AW100),2)</f>
        <v>0</v>
      </c>
      <c r="AU100" s="129">
        <f>'06 - objekt F - stavební ...'!P139</f>
        <v>0</v>
      </c>
      <c r="AV100" s="128">
        <f>'06 - objekt F - stavební ...'!J33</f>
        <v>0</v>
      </c>
      <c r="AW100" s="128">
        <f>'06 - objekt F - stavební ...'!J34</f>
        <v>0</v>
      </c>
      <c r="AX100" s="128">
        <f>'06 - objekt F - stavební ...'!J35</f>
        <v>0</v>
      </c>
      <c r="AY100" s="128">
        <f>'06 - objekt F - stavební ...'!J36</f>
        <v>0</v>
      </c>
      <c r="AZ100" s="128">
        <f>'06 - objekt F - stavební ...'!F33</f>
        <v>0</v>
      </c>
      <c r="BA100" s="128">
        <f>'06 - objekt F - stavební ...'!F34</f>
        <v>0</v>
      </c>
      <c r="BB100" s="128">
        <f>'06 - objekt F - stavební ...'!F35</f>
        <v>0</v>
      </c>
      <c r="BC100" s="128">
        <f>'06 - objekt F - stavební ...'!F36</f>
        <v>0</v>
      </c>
      <c r="BD100" s="130">
        <f>'06 - objekt F - stavební ...'!F37</f>
        <v>0</v>
      </c>
      <c r="BE100" s="7"/>
      <c r="BT100" s="131" t="s">
        <v>84</v>
      </c>
      <c r="BV100" s="131" t="s">
        <v>78</v>
      </c>
      <c r="BW100" s="131" t="s">
        <v>101</v>
      </c>
      <c r="BX100" s="131" t="s">
        <v>5</v>
      </c>
      <c r="CL100" s="131" t="s">
        <v>1</v>
      </c>
      <c r="CM100" s="131" t="s">
        <v>86</v>
      </c>
    </row>
    <row r="101" s="7" customFormat="1" ht="16.5" customHeight="1">
      <c r="A101" s="119" t="s">
        <v>80</v>
      </c>
      <c r="B101" s="120"/>
      <c r="C101" s="121"/>
      <c r="D101" s="122" t="s">
        <v>102</v>
      </c>
      <c r="E101" s="122"/>
      <c r="F101" s="122"/>
      <c r="G101" s="122"/>
      <c r="H101" s="122"/>
      <c r="I101" s="123"/>
      <c r="J101" s="122" t="s">
        <v>103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'07 - objekt G - stavební ...'!J30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83</v>
      </c>
      <c r="AR101" s="126"/>
      <c r="AS101" s="127">
        <v>0</v>
      </c>
      <c r="AT101" s="128">
        <f>ROUND(SUM(AV101:AW101),2)</f>
        <v>0</v>
      </c>
      <c r="AU101" s="129">
        <f>'07 - objekt G - stavební ...'!P138</f>
        <v>0</v>
      </c>
      <c r="AV101" s="128">
        <f>'07 - objekt G - stavební ...'!J33</f>
        <v>0</v>
      </c>
      <c r="AW101" s="128">
        <f>'07 - objekt G - stavební ...'!J34</f>
        <v>0</v>
      </c>
      <c r="AX101" s="128">
        <f>'07 - objekt G - stavební ...'!J35</f>
        <v>0</v>
      </c>
      <c r="AY101" s="128">
        <f>'07 - objekt G - stavební ...'!J36</f>
        <v>0</v>
      </c>
      <c r="AZ101" s="128">
        <f>'07 - objekt G - stavební ...'!F33</f>
        <v>0</v>
      </c>
      <c r="BA101" s="128">
        <f>'07 - objekt G - stavební ...'!F34</f>
        <v>0</v>
      </c>
      <c r="BB101" s="128">
        <f>'07 - objekt G - stavební ...'!F35</f>
        <v>0</v>
      </c>
      <c r="BC101" s="128">
        <f>'07 - objekt G - stavební ...'!F36</f>
        <v>0</v>
      </c>
      <c r="BD101" s="130">
        <f>'07 - objekt G - stavební ...'!F37</f>
        <v>0</v>
      </c>
      <c r="BE101" s="7"/>
      <c r="BT101" s="131" t="s">
        <v>84</v>
      </c>
      <c r="BV101" s="131" t="s">
        <v>78</v>
      </c>
      <c r="BW101" s="131" t="s">
        <v>104</v>
      </c>
      <c r="BX101" s="131" t="s">
        <v>5</v>
      </c>
      <c r="CL101" s="131" t="s">
        <v>1</v>
      </c>
      <c r="CM101" s="131" t="s">
        <v>86</v>
      </c>
    </row>
    <row r="102" s="7" customFormat="1" ht="16.5" customHeight="1">
      <c r="A102" s="119" t="s">
        <v>80</v>
      </c>
      <c r="B102" s="120"/>
      <c r="C102" s="121"/>
      <c r="D102" s="122" t="s">
        <v>105</v>
      </c>
      <c r="E102" s="122"/>
      <c r="F102" s="122"/>
      <c r="G102" s="122"/>
      <c r="H102" s="122"/>
      <c r="I102" s="123"/>
      <c r="J102" s="122" t="s">
        <v>106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'08 - objekt H - stavební ...'!J30</f>
        <v>0</v>
      </c>
      <c r="AH102" s="123"/>
      <c r="AI102" s="123"/>
      <c r="AJ102" s="123"/>
      <c r="AK102" s="123"/>
      <c r="AL102" s="123"/>
      <c r="AM102" s="123"/>
      <c r="AN102" s="124">
        <f>SUM(AG102,AT102)</f>
        <v>0</v>
      </c>
      <c r="AO102" s="123"/>
      <c r="AP102" s="123"/>
      <c r="AQ102" s="125" t="s">
        <v>83</v>
      </c>
      <c r="AR102" s="126"/>
      <c r="AS102" s="127">
        <v>0</v>
      </c>
      <c r="AT102" s="128">
        <f>ROUND(SUM(AV102:AW102),2)</f>
        <v>0</v>
      </c>
      <c r="AU102" s="129">
        <f>'08 - objekt H - stavební ...'!P138</f>
        <v>0</v>
      </c>
      <c r="AV102" s="128">
        <f>'08 - objekt H - stavební ...'!J33</f>
        <v>0</v>
      </c>
      <c r="AW102" s="128">
        <f>'08 - objekt H - stavební ...'!J34</f>
        <v>0</v>
      </c>
      <c r="AX102" s="128">
        <f>'08 - objekt H - stavební ...'!J35</f>
        <v>0</v>
      </c>
      <c r="AY102" s="128">
        <f>'08 - objekt H - stavební ...'!J36</f>
        <v>0</v>
      </c>
      <c r="AZ102" s="128">
        <f>'08 - objekt H - stavební ...'!F33</f>
        <v>0</v>
      </c>
      <c r="BA102" s="128">
        <f>'08 - objekt H - stavební ...'!F34</f>
        <v>0</v>
      </c>
      <c r="BB102" s="128">
        <f>'08 - objekt H - stavební ...'!F35</f>
        <v>0</v>
      </c>
      <c r="BC102" s="128">
        <f>'08 - objekt H - stavební ...'!F36</f>
        <v>0</v>
      </c>
      <c r="BD102" s="130">
        <f>'08 - objekt H - stavební ...'!F37</f>
        <v>0</v>
      </c>
      <c r="BE102" s="7"/>
      <c r="BT102" s="131" t="s">
        <v>84</v>
      </c>
      <c r="BV102" s="131" t="s">
        <v>78</v>
      </c>
      <c r="BW102" s="131" t="s">
        <v>107</v>
      </c>
      <c r="BX102" s="131" t="s">
        <v>5</v>
      </c>
      <c r="CL102" s="131" t="s">
        <v>1</v>
      </c>
      <c r="CM102" s="131" t="s">
        <v>86</v>
      </c>
    </row>
    <row r="103" s="7" customFormat="1" ht="16.5" customHeight="1">
      <c r="A103" s="119" t="s">
        <v>80</v>
      </c>
      <c r="B103" s="120"/>
      <c r="C103" s="121"/>
      <c r="D103" s="122" t="s">
        <v>108</v>
      </c>
      <c r="E103" s="122"/>
      <c r="F103" s="122"/>
      <c r="G103" s="122"/>
      <c r="H103" s="122"/>
      <c r="I103" s="123"/>
      <c r="J103" s="122" t="s">
        <v>109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4">
        <f>'09 - objekt I - stavební ...'!J30</f>
        <v>0</v>
      </c>
      <c r="AH103" s="123"/>
      <c r="AI103" s="123"/>
      <c r="AJ103" s="123"/>
      <c r="AK103" s="123"/>
      <c r="AL103" s="123"/>
      <c r="AM103" s="123"/>
      <c r="AN103" s="124">
        <f>SUM(AG103,AT103)</f>
        <v>0</v>
      </c>
      <c r="AO103" s="123"/>
      <c r="AP103" s="123"/>
      <c r="AQ103" s="125" t="s">
        <v>83</v>
      </c>
      <c r="AR103" s="126"/>
      <c r="AS103" s="127">
        <v>0</v>
      </c>
      <c r="AT103" s="128">
        <f>ROUND(SUM(AV103:AW103),2)</f>
        <v>0</v>
      </c>
      <c r="AU103" s="129">
        <f>'09 - objekt I - stavební ...'!P138</f>
        <v>0</v>
      </c>
      <c r="AV103" s="128">
        <f>'09 - objekt I - stavební ...'!J33</f>
        <v>0</v>
      </c>
      <c r="AW103" s="128">
        <f>'09 - objekt I - stavební ...'!J34</f>
        <v>0</v>
      </c>
      <c r="AX103" s="128">
        <f>'09 - objekt I - stavební ...'!J35</f>
        <v>0</v>
      </c>
      <c r="AY103" s="128">
        <f>'09 - objekt I - stavební ...'!J36</f>
        <v>0</v>
      </c>
      <c r="AZ103" s="128">
        <f>'09 - objekt I - stavební ...'!F33</f>
        <v>0</v>
      </c>
      <c r="BA103" s="128">
        <f>'09 - objekt I - stavební ...'!F34</f>
        <v>0</v>
      </c>
      <c r="BB103" s="128">
        <f>'09 - objekt I - stavební ...'!F35</f>
        <v>0</v>
      </c>
      <c r="BC103" s="128">
        <f>'09 - objekt I - stavební ...'!F36</f>
        <v>0</v>
      </c>
      <c r="BD103" s="130">
        <f>'09 - objekt I - stavební ...'!F37</f>
        <v>0</v>
      </c>
      <c r="BE103" s="7"/>
      <c r="BT103" s="131" t="s">
        <v>84</v>
      </c>
      <c r="BV103" s="131" t="s">
        <v>78</v>
      </c>
      <c r="BW103" s="131" t="s">
        <v>110</v>
      </c>
      <c r="BX103" s="131" t="s">
        <v>5</v>
      </c>
      <c r="CL103" s="131" t="s">
        <v>1</v>
      </c>
      <c r="CM103" s="131" t="s">
        <v>86</v>
      </c>
    </row>
    <row r="104" s="7" customFormat="1" ht="16.5" customHeight="1">
      <c r="A104" s="119" t="s">
        <v>80</v>
      </c>
      <c r="B104" s="120"/>
      <c r="C104" s="121"/>
      <c r="D104" s="122" t="s">
        <v>111</v>
      </c>
      <c r="E104" s="122"/>
      <c r="F104" s="122"/>
      <c r="G104" s="122"/>
      <c r="H104" s="122"/>
      <c r="I104" s="123"/>
      <c r="J104" s="122" t="s">
        <v>112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4">
        <f>'10 - objekt J - stavební ...'!J30</f>
        <v>0</v>
      </c>
      <c r="AH104" s="123"/>
      <c r="AI104" s="123"/>
      <c r="AJ104" s="123"/>
      <c r="AK104" s="123"/>
      <c r="AL104" s="123"/>
      <c r="AM104" s="123"/>
      <c r="AN104" s="124">
        <f>SUM(AG104,AT104)</f>
        <v>0</v>
      </c>
      <c r="AO104" s="123"/>
      <c r="AP104" s="123"/>
      <c r="AQ104" s="125" t="s">
        <v>83</v>
      </c>
      <c r="AR104" s="126"/>
      <c r="AS104" s="127">
        <v>0</v>
      </c>
      <c r="AT104" s="128">
        <f>ROUND(SUM(AV104:AW104),2)</f>
        <v>0</v>
      </c>
      <c r="AU104" s="129">
        <f>'10 - objekt J - stavební ...'!P138</f>
        <v>0</v>
      </c>
      <c r="AV104" s="128">
        <f>'10 - objekt J - stavební ...'!J33</f>
        <v>0</v>
      </c>
      <c r="AW104" s="128">
        <f>'10 - objekt J - stavební ...'!J34</f>
        <v>0</v>
      </c>
      <c r="AX104" s="128">
        <f>'10 - objekt J - stavební ...'!J35</f>
        <v>0</v>
      </c>
      <c r="AY104" s="128">
        <f>'10 - objekt J - stavební ...'!J36</f>
        <v>0</v>
      </c>
      <c r="AZ104" s="128">
        <f>'10 - objekt J - stavební ...'!F33</f>
        <v>0</v>
      </c>
      <c r="BA104" s="128">
        <f>'10 - objekt J - stavební ...'!F34</f>
        <v>0</v>
      </c>
      <c r="BB104" s="128">
        <f>'10 - objekt J - stavební ...'!F35</f>
        <v>0</v>
      </c>
      <c r="BC104" s="128">
        <f>'10 - objekt J - stavební ...'!F36</f>
        <v>0</v>
      </c>
      <c r="BD104" s="130">
        <f>'10 - objekt J - stavební ...'!F37</f>
        <v>0</v>
      </c>
      <c r="BE104" s="7"/>
      <c r="BT104" s="131" t="s">
        <v>84</v>
      </c>
      <c r="BV104" s="131" t="s">
        <v>78</v>
      </c>
      <c r="BW104" s="131" t="s">
        <v>113</v>
      </c>
      <c r="BX104" s="131" t="s">
        <v>5</v>
      </c>
      <c r="CL104" s="131" t="s">
        <v>1</v>
      </c>
      <c r="CM104" s="131" t="s">
        <v>86</v>
      </c>
    </row>
    <row r="105" s="7" customFormat="1" ht="16.5" customHeight="1">
      <c r="A105" s="119" t="s">
        <v>80</v>
      </c>
      <c r="B105" s="120"/>
      <c r="C105" s="121"/>
      <c r="D105" s="122" t="s">
        <v>114</v>
      </c>
      <c r="E105" s="122"/>
      <c r="F105" s="122"/>
      <c r="G105" s="122"/>
      <c r="H105" s="122"/>
      <c r="I105" s="123"/>
      <c r="J105" s="122" t="s">
        <v>115</v>
      </c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4">
        <f>'11 - Měření a regulace'!J30</f>
        <v>0</v>
      </c>
      <c r="AH105" s="123"/>
      <c r="AI105" s="123"/>
      <c r="AJ105" s="123"/>
      <c r="AK105" s="123"/>
      <c r="AL105" s="123"/>
      <c r="AM105" s="123"/>
      <c r="AN105" s="124">
        <f>SUM(AG105,AT105)</f>
        <v>0</v>
      </c>
      <c r="AO105" s="123"/>
      <c r="AP105" s="123"/>
      <c r="AQ105" s="125" t="s">
        <v>83</v>
      </c>
      <c r="AR105" s="126"/>
      <c r="AS105" s="127">
        <v>0</v>
      </c>
      <c r="AT105" s="128">
        <f>ROUND(SUM(AV105:AW105),2)</f>
        <v>0</v>
      </c>
      <c r="AU105" s="129">
        <f>'11 - Měření a regulace'!P123</f>
        <v>0</v>
      </c>
      <c r="AV105" s="128">
        <f>'11 - Měření a regulace'!J33</f>
        <v>0</v>
      </c>
      <c r="AW105" s="128">
        <f>'11 - Měření a regulace'!J34</f>
        <v>0</v>
      </c>
      <c r="AX105" s="128">
        <f>'11 - Měření a regulace'!J35</f>
        <v>0</v>
      </c>
      <c r="AY105" s="128">
        <f>'11 - Měření a regulace'!J36</f>
        <v>0</v>
      </c>
      <c r="AZ105" s="128">
        <f>'11 - Měření a regulace'!F33</f>
        <v>0</v>
      </c>
      <c r="BA105" s="128">
        <f>'11 - Měření a regulace'!F34</f>
        <v>0</v>
      </c>
      <c r="BB105" s="128">
        <f>'11 - Měření a regulace'!F35</f>
        <v>0</v>
      </c>
      <c r="BC105" s="128">
        <f>'11 - Měření a regulace'!F36</f>
        <v>0</v>
      </c>
      <c r="BD105" s="130">
        <f>'11 - Měření a regulace'!F37</f>
        <v>0</v>
      </c>
      <c r="BE105" s="7"/>
      <c r="BT105" s="131" t="s">
        <v>84</v>
      </c>
      <c r="BV105" s="131" t="s">
        <v>78</v>
      </c>
      <c r="BW105" s="131" t="s">
        <v>116</v>
      </c>
      <c r="BX105" s="131" t="s">
        <v>5</v>
      </c>
      <c r="CL105" s="131" t="s">
        <v>1</v>
      </c>
      <c r="CM105" s="131" t="s">
        <v>86</v>
      </c>
    </row>
    <row r="106" s="7" customFormat="1" ht="16.5" customHeight="1">
      <c r="A106" s="7"/>
      <c r="B106" s="120"/>
      <c r="C106" s="121"/>
      <c r="D106" s="122" t="s">
        <v>117</v>
      </c>
      <c r="E106" s="122"/>
      <c r="F106" s="122"/>
      <c r="G106" s="122"/>
      <c r="H106" s="122"/>
      <c r="I106" s="123"/>
      <c r="J106" s="122" t="s">
        <v>118</v>
      </c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32">
        <f>ROUND(SUM(AG107:AG108),2)</f>
        <v>0</v>
      </c>
      <c r="AH106" s="123"/>
      <c r="AI106" s="123"/>
      <c r="AJ106" s="123"/>
      <c r="AK106" s="123"/>
      <c r="AL106" s="123"/>
      <c r="AM106" s="123"/>
      <c r="AN106" s="124">
        <f>SUM(AG106,AT106)</f>
        <v>0</v>
      </c>
      <c r="AO106" s="123"/>
      <c r="AP106" s="123"/>
      <c r="AQ106" s="125" t="s">
        <v>83</v>
      </c>
      <c r="AR106" s="126"/>
      <c r="AS106" s="127">
        <f>ROUND(SUM(AS107:AS108),2)</f>
        <v>0</v>
      </c>
      <c r="AT106" s="128">
        <f>ROUND(SUM(AV106:AW106),2)</f>
        <v>0</v>
      </c>
      <c r="AU106" s="129">
        <f>ROUND(SUM(AU107:AU108),5)</f>
        <v>0</v>
      </c>
      <c r="AV106" s="128">
        <f>ROUND(AZ106*L29,2)</f>
        <v>0</v>
      </c>
      <c r="AW106" s="128">
        <f>ROUND(BA106*L30,2)</f>
        <v>0</v>
      </c>
      <c r="AX106" s="128">
        <f>ROUND(BB106*L29,2)</f>
        <v>0</v>
      </c>
      <c r="AY106" s="128">
        <f>ROUND(BC106*L30,2)</f>
        <v>0</v>
      </c>
      <c r="AZ106" s="128">
        <f>ROUND(SUM(AZ107:AZ108),2)</f>
        <v>0</v>
      </c>
      <c r="BA106" s="128">
        <f>ROUND(SUM(BA107:BA108),2)</f>
        <v>0</v>
      </c>
      <c r="BB106" s="128">
        <f>ROUND(SUM(BB107:BB108),2)</f>
        <v>0</v>
      </c>
      <c r="BC106" s="128">
        <f>ROUND(SUM(BC107:BC108),2)</f>
        <v>0</v>
      </c>
      <c r="BD106" s="130">
        <f>ROUND(SUM(BD107:BD108),2)</f>
        <v>0</v>
      </c>
      <c r="BE106" s="7"/>
      <c r="BS106" s="131" t="s">
        <v>75</v>
      </c>
      <c r="BT106" s="131" t="s">
        <v>84</v>
      </c>
      <c r="BU106" s="131" t="s">
        <v>77</v>
      </c>
      <c r="BV106" s="131" t="s">
        <v>78</v>
      </c>
      <c r="BW106" s="131" t="s">
        <v>119</v>
      </c>
      <c r="BX106" s="131" t="s">
        <v>5</v>
      </c>
      <c r="CL106" s="131" t="s">
        <v>1</v>
      </c>
      <c r="CM106" s="131" t="s">
        <v>86</v>
      </c>
    </row>
    <row r="107" s="4" customFormat="1" ht="16.5" customHeight="1">
      <c r="A107" s="119" t="s">
        <v>80</v>
      </c>
      <c r="B107" s="70"/>
      <c r="C107" s="133"/>
      <c r="D107" s="133"/>
      <c r="E107" s="134" t="s">
        <v>120</v>
      </c>
      <c r="F107" s="134"/>
      <c r="G107" s="134"/>
      <c r="H107" s="134"/>
      <c r="I107" s="134"/>
      <c r="J107" s="133"/>
      <c r="K107" s="134" t="s">
        <v>121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5">
        <f>'12.01 - vytápění, objekty...'!J32</f>
        <v>0</v>
      </c>
      <c r="AH107" s="133"/>
      <c r="AI107" s="133"/>
      <c r="AJ107" s="133"/>
      <c r="AK107" s="133"/>
      <c r="AL107" s="133"/>
      <c r="AM107" s="133"/>
      <c r="AN107" s="135">
        <f>SUM(AG107,AT107)</f>
        <v>0</v>
      </c>
      <c r="AO107" s="133"/>
      <c r="AP107" s="133"/>
      <c r="AQ107" s="136" t="s">
        <v>122</v>
      </c>
      <c r="AR107" s="72"/>
      <c r="AS107" s="137">
        <v>0</v>
      </c>
      <c r="AT107" s="138">
        <f>ROUND(SUM(AV107:AW107),2)</f>
        <v>0</v>
      </c>
      <c r="AU107" s="139">
        <f>'12.01 - vytápění, objekty...'!P130</f>
        <v>0</v>
      </c>
      <c r="AV107" s="138">
        <f>'12.01 - vytápění, objekty...'!J35</f>
        <v>0</v>
      </c>
      <c r="AW107" s="138">
        <f>'12.01 - vytápění, objekty...'!J36</f>
        <v>0</v>
      </c>
      <c r="AX107" s="138">
        <f>'12.01 - vytápění, objekty...'!J37</f>
        <v>0</v>
      </c>
      <c r="AY107" s="138">
        <f>'12.01 - vytápění, objekty...'!J38</f>
        <v>0</v>
      </c>
      <c r="AZ107" s="138">
        <f>'12.01 - vytápění, objekty...'!F35</f>
        <v>0</v>
      </c>
      <c r="BA107" s="138">
        <f>'12.01 - vytápění, objekty...'!F36</f>
        <v>0</v>
      </c>
      <c r="BB107" s="138">
        <f>'12.01 - vytápění, objekty...'!F37</f>
        <v>0</v>
      </c>
      <c r="BC107" s="138">
        <f>'12.01 - vytápění, objekty...'!F38</f>
        <v>0</v>
      </c>
      <c r="BD107" s="140">
        <f>'12.01 - vytápění, objekty...'!F39</f>
        <v>0</v>
      </c>
      <c r="BE107" s="4"/>
      <c r="BT107" s="141" t="s">
        <v>86</v>
      </c>
      <c r="BV107" s="141" t="s">
        <v>78</v>
      </c>
      <c r="BW107" s="141" t="s">
        <v>123</v>
      </c>
      <c r="BX107" s="141" t="s">
        <v>119</v>
      </c>
      <c r="CL107" s="141" t="s">
        <v>1</v>
      </c>
    </row>
    <row r="108" s="4" customFormat="1" ht="16.5" customHeight="1">
      <c r="A108" s="119" t="s">
        <v>80</v>
      </c>
      <c r="B108" s="70"/>
      <c r="C108" s="133"/>
      <c r="D108" s="133"/>
      <c r="E108" s="134" t="s">
        <v>124</v>
      </c>
      <c r="F108" s="134"/>
      <c r="G108" s="134"/>
      <c r="H108" s="134"/>
      <c r="I108" s="134"/>
      <c r="J108" s="133"/>
      <c r="K108" s="134" t="s">
        <v>125</v>
      </c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5">
        <f>'12.02 - vytápění, objekty...'!J32</f>
        <v>0</v>
      </c>
      <c r="AH108" s="133"/>
      <c r="AI108" s="133"/>
      <c r="AJ108" s="133"/>
      <c r="AK108" s="133"/>
      <c r="AL108" s="133"/>
      <c r="AM108" s="133"/>
      <c r="AN108" s="135">
        <f>SUM(AG108,AT108)</f>
        <v>0</v>
      </c>
      <c r="AO108" s="133"/>
      <c r="AP108" s="133"/>
      <c r="AQ108" s="136" t="s">
        <v>122</v>
      </c>
      <c r="AR108" s="72"/>
      <c r="AS108" s="137">
        <v>0</v>
      </c>
      <c r="AT108" s="138">
        <f>ROUND(SUM(AV108:AW108),2)</f>
        <v>0</v>
      </c>
      <c r="AU108" s="139">
        <f>'12.02 - vytápění, objekty...'!P129</f>
        <v>0</v>
      </c>
      <c r="AV108" s="138">
        <f>'12.02 - vytápění, objekty...'!J35</f>
        <v>0</v>
      </c>
      <c r="AW108" s="138">
        <f>'12.02 - vytápění, objekty...'!J36</f>
        <v>0</v>
      </c>
      <c r="AX108" s="138">
        <f>'12.02 - vytápění, objekty...'!J37</f>
        <v>0</v>
      </c>
      <c r="AY108" s="138">
        <f>'12.02 - vytápění, objekty...'!J38</f>
        <v>0</v>
      </c>
      <c r="AZ108" s="138">
        <f>'12.02 - vytápění, objekty...'!F35</f>
        <v>0</v>
      </c>
      <c r="BA108" s="138">
        <f>'12.02 - vytápění, objekty...'!F36</f>
        <v>0</v>
      </c>
      <c r="BB108" s="138">
        <f>'12.02 - vytápění, objekty...'!F37</f>
        <v>0</v>
      </c>
      <c r="BC108" s="138">
        <f>'12.02 - vytápění, objekty...'!F38</f>
        <v>0</v>
      </c>
      <c r="BD108" s="140">
        <f>'12.02 - vytápění, objekty...'!F39</f>
        <v>0</v>
      </c>
      <c r="BE108" s="4"/>
      <c r="BT108" s="141" t="s">
        <v>86</v>
      </c>
      <c r="BV108" s="141" t="s">
        <v>78</v>
      </c>
      <c r="BW108" s="141" t="s">
        <v>126</v>
      </c>
      <c r="BX108" s="141" t="s">
        <v>119</v>
      </c>
      <c r="CL108" s="141" t="s">
        <v>1</v>
      </c>
    </row>
    <row r="109" s="7" customFormat="1" ht="16.5" customHeight="1">
      <c r="A109" s="119" t="s">
        <v>80</v>
      </c>
      <c r="B109" s="120"/>
      <c r="C109" s="121"/>
      <c r="D109" s="122" t="s">
        <v>127</v>
      </c>
      <c r="E109" s="122"/>
      <c r="F109" s="122"/>
      <c r="G109" s="122"/>
      <c r="H109" s="122"/>
      <c r="I109" s="123"/>
      <c r="J109" s="122" t="s">
        <v>128</v>
      </c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4">
        <f>'13 - Vzduchotechnika'!J30</f>
        <v>0</v>
      </c>
      <c r="AH109" s="123"/>
      <c r="AI109" s="123"/>
      <c r="AJ109" s="123"/>
      <c r="AK109" s="123"/>
      <c r="AL109" s="123"/>
      <c r="AM109" s="123"/>
      <c r="AN109" s="124">
        <f>SUM(AG109,AT109)</f>
        <v>0</v>
      </c>
      <c r="AO109" s="123"/>
      <c r="AP109" s="123"/>
      <c r="AQ109" s="125" t="s">
        <v>83</v>
      </c>
      <c r="AR109" s="126"/>
      <c r="AS109" s="127">
        <v>0</v>
      </c>
      <c r="AT109" s="128">
        <f>ROUND(SUM(AV109:AW109),2)</f>
        <v>0</v>
      </c>
      <c r="AU109" s="129">
        <f>'13 - Vzduchotechnika'!P133</f>
        <v>0</v>
      </c>
      <c r="AV109" s="128">
        <f>'13 - Vzduchotechnika'!J33</f>
        <v>0</v>
      </c>
      <c r="AW109" s="128">
        <f>'13 - Vzduchotechnika'!J34</f>
        <v>0</v>
      </c>
      <c r="AX109" s="128">
        <f>'13 - Vzduchotechnika'!J35</f>
        <v>0</v>
      </c>
      <c r="AY109" s="128">
        <f>'13 - Vzduchotechnika'!J36</f>
        <v>0</v>
      </c>
      <c r="AZ109" s="128">
        <f>'13 - Vzduchotechnika'!F33</f>
        <v>0</v>
      </c>
      <c r="BA109" s="128">
        <f>'13 - Vzduchotechnika'!F34</f>
        <v>0</v>
      </c>
      <c r="BB109" s="128">
        <f>'13 - Vzduchotechnika'!F35</f>
        <v>0</v>
      </c>
      <c r="BC109" s="128">
        <f>'13 - Vzduchotechnika'!F36</f>
        <v>0</v>
      </c>
      <c r="BD109" s="130">
        <f>'13 - Vzduchotechnika'!F37</f>
        <v>0</v>
      </c>
      <c r="BE109" s="7"/>
      <c r="BT109" s="131" t="s">
        <v>84</v>
      </c>
      <c r="BV109" s="131" t="s">
        <v>78</v>
      </c>
      <c r="BW109" s="131" t="s">
        <v>129</v>
      </c>
      <c r="BX109" s="131" t="s">
        <v>5</v>
      </c>
      <c r="CL109" s="131" t="s">
        <v>1</v>
      </c>
      <c r="CM109" s="131" t="s">
        <v>86</v>
      </c>
    </row>
    <row r="110" s="7" customFormat="1" ht="16.5" customHeight="1">
      <c r="A110" s="7"/>
      <c r="B110" s="120"/>
      <c r="C110" s="121"/>
      <c r="D110" s="122" t="s">
        <v>130</v>
      </c>
      <c r="E110" s="122"/>
      <c r="F110" s="122"/>
      <c r="G110" s="122"/>
      <c r="H110" s="122"/>
      <c r="I110" s="123"/>
      <c r="J110" s="122" t="s">
        <v>131</v>
      </c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32">
        <f>ROUND(AG111+AG117+AG123+AG129,2)</f>
        <v>0</v>
      </c>
      <c r="AH110" s="123"/>
      <c r="AI110" s="123"/>
      <c r="AJ110" s="123"/>
      <c r="AK110" s="123"/>
      <c r="AL110" s="123"/>
      <c r="AM110" s="123"/>
      <c r="AN110" s="124">
        <f>SUM(AG110,AT110)</f>
        <v>0</v>
      </c>
      <c r="AO110" s="123"/>
      <c r="AP110" s="123"/>
      <c r="AQ110" s="125" t="s">
        <v>83</v>
      </c>
      <c r="AR110" s="126"/>
      <c r="AS110" s="127">
        <f>ROUND(AS111+AS117+AS123+AS129,2)</f>
        <v>0</v>
      </c>
      <c r="AT110" s="128">
        <f>ROUND(SUM(AV110:AW110),2)</f>
        <v>0</v>
      </c>
      <c r="AU110" s="129">
        <f>ROUND(AU111+AU117+AU123+AU129,5)</f>
        <v>0</v>
      </c>
      <c r="AV110" s="128">
        <f>ROUND(AZ110*L29,2)</f>
        <v>0</v>
      </c>
      <c r="AW110" s="128">
        <f>ROUND(BA110*L30,2)</f>
        <v>0</v>
      </c>
      <c r="AX110" s="128">
        <f>ROUND(BB110*L29,2)</f>
        <v>0</v>
      </c>
      <c r="AY110" s="128">
        <f>ROUND(BC110*L30,2)</f>
        <v>0</v>
      </c>
      <c r="AZ110" s="128">
        <f>ROUND(AZ111+AZ117+AZ123+AZ129,2)</f>
        <v>0</v>
      </c>
      <c r="BA110" s="128">
        <f>ROUND(BA111+BA117+BA123+BA129,2)</f>
        <v>0</v>
      </c>
      <c r="BB110" s="128">
        <f>ROUND(BB111+BB117+BB123+BB129,2)</f>
        <v>0</v>
      </c>
      <c r="BC110" s="128">
        <f>ROUND(BC111+BC117+BC123+BC129,2)</f>
        <v>0</v>
      </c>
      <c r="BD110" s="130">
        <f>ROUND(BD111+BD117+BD123+BD129,2)</f>
        <v>0</v>
      </c>
      <c r="BE110" s="7"/>
      <c r="BS110" s="131" t="s">
        <v>75</v>
      </c>
      <c r="BT110" s="131" t="s">
        <v>84</v>
      </c>
      <c r="BU110" s="131" t="s">
        <v>77</v>
      </c>
      <c r="BV110" s="131" t="s">
        <v>78</v>
      </c>
      <c r="BW110" s="131" t="s">
        <v>132</v>
      </c>
      <c r="BX110" s="131" t="s">
        <v>5</v>
      </c>
      <c r="CL110" s="131" t="s">
        <v>1</v>
      </c>
      <c r="CM110" s="131" t="s">
        <v>86</v>
      </c>
    </row>
    <row r="111" s="4" customFormat="1" ht="16.5" customHeight="1">
      <c r="A111" s="4"/>
      <c r="B111" s="70"/>
      <c r="C111" s="133"/>
      <c r="D111" s="133"/>
      <c r="E111" s="134" t="s">
        <v>133</v>
      </c>
      <c r="F111" s="134"/>
      <c r="G111" s="134"/>
      <c r="H111" s="134"/>
      <c r="I111" s="134"/>
      <c r="J111" s="133"/>
      <c r="K111" s="134" t="s">
        <v>134</v>
      </c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42">
        <f>ROUND(SUM(AG112:AG116),2)</f>
        <v>0</v>
      </c>
      <c r="AH111" s="133"/>
      <c r="AI111" s="133"/>
      <c r="AJ111" s="133"/>
      <c r="AK111" s="133"/>
      <c r="AL111" s="133"/>
      <c r="AM111" s="133"/>
      <c r="AN111" s="135">
        <f>SUM(AG111,AT111)</f>
        <v>0</v>
      </c>
      <c r="AO111" s="133"/>
      <c r="AP111" s="133"/>
      <c r="AQ111" s="136" t="s">
        <v>122</v>
      </c>
      <c r="AR111" s="72"/>
      <c r="AS111" s="137">
        <f>ROUND(SUM(AS112:AS116),2)</f>
        <v>0</v>
      </c>
      <c r="AT111" s="138">
        <f>ROUND(SUM(AV111:AW111),2)</f>
        <v>0</v>
      </c>
      <c r="AU111" s="139">
        <f>ROUND(SUM(AU112:AU116),5)</f>
        <v>0</v>
      </c>
      <c r="AV111" s="138">
        <f>ROUND(AZ111*L29,2)</f>
        <v>0</v>
      </c>
      <c r="AW111" s="138">
        <f>ROUND(BA111*L30,2)</f>
        <v>0</v>
      </c>
      <c r="AX111" s="138">
        <f>ROUND(BB111*L29,2)</f>
        <v>0</v>
      </c>
      <c r="AY111" s="138">
        <f>ROUND(BC111*L30,2)</f>
        <v>0</v>
      </c>
      <c r="AZ111" s="138">
        <f>ROUND(SUM(AZ112:AZ116),2)</f>
        <v>0</v>
      </c>
      <c r="BA111" s="138">
        <f>ROUND(SUM(BA112:BA116),2)</f>
        <v>0</v>
      </c>
      <c r="BB111" s="138">
        <f>ROUND(SUM(BB112:BB116),2)</f>
        <v>0</v>
      </c>
      <c r="BC111" s="138">
        <f>ROUND(SUM(BC112:BC116),2)</f>
        <v>0</v>
      </c>
      <c r="BD111" s="140">
        <f>ROUND(SUM(BD112:BD116),2)</f>
        <v>0</v>
      </c>
      <c r="BE111" s="4"/>
      <c r="BS111" s="141" t="s">
        <v>75</v>
      </c>
      <c r="BT111" s="141" t="s">
        <v>86</v>
      </c>
      <c r="BV111" s="141" t="s">
        <v>78</v>
      </c>
      <c r="BW111" s="141" t="s">
        <v>135</v>
      </c>
      <c r="BX111" s="141" t="s">
        <v>132</v>
      </c>
      <c r="CL111" s="141" t="s">
        <v>1</v>
      </c>
    </row>
    <row r="112" s="4" customFormat="1" ht="16.5" customHeight="1">
      <c r="A112" s="119" t="s">
        <v>80</v>
      </c>
      <c r="B112" s="70"/>
      <c r="C112" s="133"/>
      <c r="D112" s="133"/>
      <c r="E112" s="133"/>
      <c r="F112" s="134" t="s">
        <v>133</v>
      </c>
      <c r="G112" s="134"/>
      <c r="H112" s="134"/>
      <c r="I112" s="134"/>
      <c r="J112" s="134"/>
      <c r="K112" s="133"/>
      <c r="L112" s="134" t="s">
        <v>134</v>
      </c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5">
        <f>'14.01 - Elektroinstalace ...'!J32</f>
        <v>0</v>
      </c>
      <c r="AH112" s="133"/>
      <c r="AI112" s="133"/>
      <c r="AJ112" s="133"/>
      <c r="AK112" s="133"/>
      <c r="AL112" s="133"/>
      <c r="AM112" s="133"/>
      <c r="AN112" s="135">
        <f>SUM(AG112,AT112)</f>
        <v>0</v>
      </c>
      <c r="AO112" s="133"/>
      <c r="AP112" s="133"/>
      <c r="AQ112" s="136" t="s">
        <v>122</v>
      </c>
      <c r="AR112" s="72"/>
      <c r="AS112" s="137">
        <v>0</v>
      </c>
      <c r="AT112" s="138">
        <f>ROUND(SUM(AV112:AW112),2)</f>
        <v>0</v>
      </c>
      <c r="AU112" s="139">
        <f>'14.01 - Elektroinstalace ...'!P122</f>
        <v>0</v>
      </c>
      <c r="AV112" s="138">
        <f>'14.01 - Elektroinstalace ...'!J35</f>
        <v>0</v>
      </c>
      <c r="AW112" s="138">
        <f>'14.01 - Elektroinstalace ...'!J36</f>
        <v>0</v>
      </c>
      <c r="AX112" s="138">
        <f>'14.01 - Elektroinstalace ...'!J37</f>
        <v>0</v>
      </c>
      <c r="AY112" s="138">
        <f>'14.01 - Elektroinstalace ...'!J38</f>
        <v>0</v>
      </c>
      <c r="AZ112" s="138">
        <f>'14.01 - Elektroinstalace ...'!F35</f>
        <v>0</v>
      </c>
      <c r="BA112" s="138">
        <f>'14.01 - Elektroinstalace ...'!F36</f>
        <v>0</v>
      </c>
      <c r="BB112" s="138">
        <f>'14.01 - Elektroinstalace ...'!F37</f>
        <v>0</v>
      </c>
      <c r="BC112" s="138">
        <f>'14.01 - Elektroinstalace ...'!F38</f>
        <v>0</v>
      </c>
      <c r="BD112" s="140">
        <f>'14.01 - Elektroinstalace ...'!F39</f>
        <v>0</v>
      </c>
      <c r="BE112" s="4"/>
      <c r="BT112" s="141" t="s">
        <v>136</v>
      </c>
      <c r="BU112" s="141" t="s">
        <v>137</v>
      </c>
      <c r="BV112" s="141" t="s">
        <v>78</v>
      </c>
      <c r="BW112" s="141" t="s">
        <v>135</v>
      </c>
      <c r="BX112" s="141" t="s">
        <v>132</v>
      </c>
      <c r="CL112" s="141" t="s">
        <v>1</v>
      </c>
    </row>
    <row r="113" s="4" customFormat="1" ht="16.5" customHeight="1">
      <c r="A113" s="119" t="s">
        <v>80</v>
      </c>
      <c r="B113" s="70"/>
      <c r="C113" s="133"/>
      <c r="D113" s="133"/>
      <c r="E113" s="133"/>
      <c r="F113" s="134" t="s">
        <v>138</v>
      </c>
      <c r="G113" s="134"/>
      <c r="H113" s="134"/>
      <c r="I113" s="134"/>
      <c r="J113" s="134"/>
      <c r="K113" s="133"/>
      <c r="L113" s="134" t="s">
        <v>139</v>
      </c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5">
        <f>'14.01_1 - Silnoproud'!J34</f>
        <v>0</v>
      </c>
      <c r="AH113" s="133"/>
      <c r="AI113" s="133"/>
      <c r="AJ113" s="133"/>
      <c r="AK113" s="133"/>
      <c r="AL113" s="133"/>
      <c r="AM113" s="133"/>
      <c r="AN113" s="135">
        <f>SUM(AG113,AT113)</f>
        <v>0</v>
      </c>
      <c r="AO113" s="133"/>
      <c r="AP113" s="133"/>
      <c r="AQ113" s="136" t="s">
        <v>122</v>
      </c>
      <c r="AR113" s="72"/>
      <c r="AS113" s="137">
        <v>0</v>
      </c>
      <c r="AT113" s="138">
        <f>ROUND(SUM(AV113:AW113),2)</f>
        <v>0</v>
      </c>
      <c r="AU113" s="139">
        <f>'14.01_1 - Silnoproud'!P126</f>
        <v>0</v>
      </c>
      <c r="AV113" s="138">
        <f>'14.01_1 - Silnoproud'!J37</f>
        <v>0</v>
      </c>
      <c r="AW113" s="138">
        <f>'14.01_1 - Silnoproud'!J38</f>
        <v>0</v>
      </c>
      <c r="AX113" s="138">
        <f>'14.01_1 - Silnoproud'!J39</f>
        <v>0</v>
      </c>
      <c r="AY113" s="138">
        <f>'14.01_1 - Silnoproud'!J40</f>
        <v>0</v>
      </c>
      <c r="AZ113" s="138">
        <f>'14.01_1 - Silnoproud'!F37</f>
        <v>0</v>
      </c>
      <c r="BA113" s="138">
        <f>'14.01_1 - Silnoproud'!F38</f>
        <v>0</v>
      </c>
      <c r="BB113" s="138">
        <f>'14.01_1 - Silnoproud'!F39</f>
        <v>0</v>
      </c>
      <c r="BC113" s="138">
        <f>'14.01_1 - Silnoproud'!F40</f>
        <v>0</v>
      </c>
      <c r="BD113" s="140">
        <f>'14.01_1 - Silnoproud'!F41</f>
        <v>0</v>
      </c>
      <c r="BE113" s="4"/>
      <c r="BT113" s="141" t="s">
        <v>136</v>
      </c>
      <c r="BV113" s="141" t="s">
        <v>78</v>
      </c>
      <c r="BW113" s="141" t="s">
        <v>140</v>
      </c>
      <c r="BX113" s="141" t="s">
        <v>135</v>
      </c>
      <c r="CL113" s="141" t="s">
        <v>1</v>
      </c>
    </row>
    <row r="114" s="4" customFormat="1" ht="16.5" customHeight="1">
      <c r="A114" s="119" t="s">
        <v>80</v>
      </c>
      <c r="B114" s="70"/>
      <c r="C114" s="133"/>
      <c r="D114" s="133"/>
      <c r="E114" s="133"/>
      <c r="F114" s="134" t="s">
        <v>141</v>
      </c>
      <c r="G114" s="134"/>
      <c r="H114" s="134"/>
      <c r="I114" s="134"/>
      <c r="J114" s="134"/>
      <c r="K114" s="133"/>
      <c r="L114" s="134" t="s">
        <v>142</v>
      </c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5">
        <f>'14.01_2 - Slaboproud'!J34</f>
        <v>0</v>
      </c>
      <c r="AH114" s="133"/>
      <c r="AI114" s="133"/>
      <c r="AJ114" s="133"/>
      <c r="AK114" s="133"/>
      <c r="AL114" s="133"/>
      <c r="AM114" s="133"/>
      <c r="AN114" s="135">
        <f>SUM(AG114,AT114)</f>
        <v>0</v>
      </c>
      <c r="AO114" s="133"/>
      <c r="AP114" s="133"/>
      <c r="AQ114" s="136" t="s">
        <v>122</v>
      </c>
      <c r="AR114" s="72"/>
      <c r="AS114" s="137">
        <v>0</v>
      </c>
      <c r="AT114" s="138">
        <f>ROUND(SUM(AV114:AW114),2)</f>
        <v>0</v>
      </c>
      <c r="AU114" s="139">
        <f>'14.01_2 - Slaboproud'!P126</f>
        <v>0</v>
      </c>
      <c r="AV114" s="138">
        <f>'14.01_2 - Slaboproud'!J37</f>
        <v>0</v>
      </c>
      <c r="AW114" s="138">
        <f>'14.01_2 - Slaboproud'!J38</f>
        <v>0</v>
      </c>
      <c r="AX114" s="138">
        <f>'14.01_2 - Slaboproud'!J39</f>
        <v>0</v>
      </c>
      <c r="AY114" s="138">
        <f>'14.01_2 - Slaboproud'!J40</f>
        <v>0</v>
      </c>
      <c r="AZ114" s="138">
        <f>'14.01_2 - Slaboproud'!F37</f>
        <v>0</v>
      </c>
      <c r="BA114" s="138">
        <f>'14.01_2 - Slaboproud'!F38</f>
        <v>0</v>
      </c>
      <c r="BB114" s="138">
        <f>'14.01_2 - Slaboproud'!F39</f>
        <v>0</v>
      </c>
      <c r="BC114" s="138">
        <f>'14.01_2 - Slaboproud'!F40</f>
        <v>0</v>
      </c>
      <c r="BD114" s="140">
        <f>'14.01_2 - Slaboproud'!F41</f>
        <v>0</v>
      </c>
      <c r="BE114" s="4"/>
      <c r="BT114" s="141" t="s">
        <v>136</v>
      </c>
      <c r="BV114" s="141" t="s">
        <v>78</v>
      </c>
      <c r="BW114" s="141" t="s">
        <v>143</v>
      </c>
      <c r="BX114" s="141" t="s">
        <v>135</v>
      </c>
      <c r="CL114" s="141" t="s">
        <v>1</v>
      </c>
    </row>
    <row r="115" s="4" customFormat="1" ht="16.5" customHeight="1">
      <c r="A115" s="119" t="s">
        <v>80</v>
      </c>
      <c r="B115" s="70"/>
      <c r="C115" s="133"/>
      <c r="D115" s="133"/>
      <c r="E115" s="133"/>
      <c r="F115" s="134" t="s">
        <v>144</v>
      </c>
      <c r="G115" s="134"/>
      <c r="H115" s="134"/>
      <c r="I115" s="134"/>
      <c r="J115" s="134"/>
      <c r="K115" s="133"/>
      <c r="L115" s="134" t="s">
        <v>145</v>
      </c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5">
        <f>'14.01_3 - Bleskosvod'!J34</f>
        <v>0</v>
      </c>
      <c r="AH115" s="133"/>
      <c r="AI115" s="133"/>
      <c r="AJ115" s="133"/>
      <c r="AK115" s="133"/>
      <c r="AL115" s="133"/>
      <c r="AM115" s="133"/>
      <c r="AN115" s="135">
        <f>SUM(AG115,AT115)</f>
        <v>0</v>
      </c>
      <c r="AO115" s="133"/>
      <c r="AP115" s="133"/>
      <c r="AQ115" s="136" t="s">
        <v>122</v>
      </c>
      <c r="AR115" s="72"/>
      <c r="AS115" s="137">
        <v>0</v>
      </c>
      <c r="AT115" s="138">
        <f>ROUND(SUM(AV115:AW115),2)</f>
        <v>0</v>
      </c>
      <c r="AU115" s="139">
        <f>'14.01_3 - Bleskosvod'!P126</f>
        <v>0</v>
      </c>
      <c r="AV115" s="138">
        <f>'14.01_3 - Bleskosvod'!J37</f>
        <v>0</v>
      </c>
      <c r="AW115" s="138">
        <f>'14.01_3 - Bleskosvod'!J38</f>
        <v>0</v>
      </c>
      <c r="AX115" s="138">
        <f>'14.01_3 - Bleskosvod'!J39</f>
        <v>0</v>
      </c>
      <c r="AY115" s="138">
        <f>'14.01_3 - Bleskosvod'!J40</f>
        <v>0</v>
      </c>
      <c r="AZ115" s="138">
        <f>'14.01_3 - Bleskosvod'!F37</f>
        <v>0</v>
      </c>
      <c r="BA115" s="138">
        <f>'14.01_3 - Bleskosvod'!F38</f>
        <v>0</v>
      </c>
      <c r="BB115" s="138">
        <f>'14.01_3 - Bleskosvod'!F39</f>
        <v>0</v>
      </c>
      <c r="BC115" s="138">
        <f>'14.01_3 - Bleskosvod'!F40</f>
        <v>0</v>
      </c>
      <c r="BD115" s="140">
        <f>'14.01_3 - Bleskosvod'!F41</f>
        <v>0</v>
      </c>
      <c r="BE115" s="4"/>
      <c r="BT115" s="141" t="s">
        <v>136</v>
      </c>
      <c r="BV115" s="141" t="s">
        <v>78</v>
      </c>
      <c r="BW115" s="141" t="s">
        <v>146</v>
      </c>
      <c r="BX115" s="141" t="s">
        <v>135</v>
      </c>
      <c r="CL115" s="141" t="s">
        <v>1</v>
      </c>
    </row>
    <row r="116" s="4" customFormat="1" ht="16.5" customHeight="1">
      <c r="A116" s="119" t="s">
        <v>80</v>
      </c>
      <c r="B116" s="70"/>
      <c r="C116" s="133"/>
      <c r="D116" s="133"/>
      <c r="E116" s="133"/>
      <c r="F116" s="134" t="s">
        <v>147</v>
      </c>
      <c r="G116" s="134"/>
      <c r="H116" s="134"/>
      <c r="I116" s="134"/>
      <c r="J116" s="134"/>
      <c r="K116" s="133"/>
      <c r="L116" s="134" t="s">
        <v>148</v>
      </c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5">
        <f>'14.01_4 - Zemní práce'!J34</f>
        <v>0</v>
      </c>
      <c r="AH116" s="133"/>
      <c r="AI116" s="133"/>
      <c r="AJ116" s="133"/>
      <c r="AK116" s="133"/>
      <c r="AL116" s="133"/>
      <c r="AM116" s="133"/>
      <c r="AN116" s="135">
        <f>SUM(AG116,AT116)</f>
        <v>0</v>
      </c>
      <c r="AO116" s="133"/>
      <c r="AP116" s="133"/>
      <c r="AQ116" s="136" t="s">
        <v>122</v>
      </c>
      <c r="AR116" s="72"/>
      <c r="AS116" s="137">
        <v>0</v>
      </c>
      <c r="AT116" s="138">
        <f>ROUND(SUM(AV116:AW116),2)</f>
        <v>0</v>
      </c>
      <c r="AU116" s="139">
        <f>'14.01_4 - Zemní práce'!P125</f>
        <v>0</v>
      </c>
      <c r="AV116" s="138">
        <f>'14.01_4 - Zemní práce'!J37</f>
        <v>0</v>
      </c>
      <c r="AW116" s="138">
        <f>'14.01_4 - Zemní práce'!J38</f>
        <v>0</v>
      </c>
      <c r="AX116" s="138">
        <f>'14.01_4 - Zemní práce'!J39</f>
        <v>0</v>
      </c>
      <c r="AY116" s="138">
        <f>'14.01_4 - Zemní práce'!J40</f>
        <v>0</v>
      </c>
      <c r="AZ116" s="138">
        <f>'14.01_4 - Zemní práce'!F37</f>
        <v>0</v>
      </c>
      <c r="BA116" s="138">
        <f>'14.01_4 - Zemní práce'!F38</f>
        <v>0</v>
      </c>
      <c r="BB116" s="138">
        <f>'14.01_4 - Zemní práce'!F39</f>
        <v>0</v>
      </c>
      <c r="BC116" s="138">
        <f>'14.01_4 - Zemní práce'!F40</f>
        <v>0</v>
      </c>
      <c r="BD116" s="140">
        <f>'14.01_4 - Zemní práce'!F41</f>
        <v>0</v>
      </c>
      <c r="BE116" s="4"/>
      <c r="BT116" s="141" t="s">
        <v>136</v>
      </c>
      <c r="BV116" s="141" t="s">
        <v>78</v>
      </c>
      <c r="BW116" s="141" t="s">
        <v>149</v>
      </c>
      <c r="BX116" s="141" t="s">
        <v>135</v>
      </c>
      <c r="CL116" s="141" t="s">
        <v>1</v>
      </c>
    </row>
    <row r="117" s="4" customFormat="1" ht="16.5" customHeight="1">
      <c r="A117" s="4"/>
      <c r="B117" s="70"/>
      <c r="C117" s="133"/>
      <c r="D117" s="133"/>
      <c r="E117" s="134" t="s">
        <v>150</v>
      </c>
      <c r="F117" s="134"/>
      <c r="G117" s="134"/>
      <c r="H117" s="134"/>
      <c r="I117" s="134"/>
      <c r="J117" s="133"/>
      <c r="K117" s="134" t="s">
        <v>151</v>
      </c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42">
        <f>ROUND(SUM(AG118:AG122),2)</f>
        <v>0</v>
      </c>
      <c r="AH117" s="133"/>
      <c r="AI117" s="133"/>
      <c r="AJ117" s="133"/>
      <c r="AK117" s="133"/>
      <c r="AL117" s="133"/>
      <c r="AM117" s="133"/>
      <c r="AN117" s="135">
        <f>SUM(AG117,AT117)</f>
        <v>0</v>
      </c>
      <c r="AO117" s="133"/>
      <c r="AP117" s="133"/>
      <c r="AQ117" s="136" t="s">
        <v>122</v>
      </c>
      <c r="AR117" s="72"/>
      <c r="AS117" s="137">
        <f>ROUND(SUM(AS118:AS122),2)</f>
        <v>0</v>
      </c>
      <c r="AT117" s="138">
        <f>ROUND(SUM(AV117:AW117),2)</f>
        <v>0</v>
      </c>
      <c r="AU117" s="139">
        <f>ROUND(SUM(AU118:AU122),5)</f>
        <v>0</v>
      </c>
      <c r="AV117" s="138">
        <f>ROUND(AZ117*L29,2)</f>
        <v>0</v>
      </c>
      <c r="AW117" s="138">
        <f>ROUND(BA117*L30,2)</f>
        <v>0</v>
      </c>
      <c r="AX117" s="138">
        <f>ROUND(BB117*L29,2)</f>
        <v>0</v>
      </c>
      <c r="AY117" s="138">
        <f>ROUND(BC117*L30,2)</f>
        <v>0</v>
      </c>
      <c r="AZ117" s="138">
        <f>ROUND(SUM(AZ118:AZ122),2)</f>
        <v>0</v>
      </c>
      <c r="BA117" s="138">
        <f>ROUND(SUM(BA118:BA122),2)</f>
        <v>0</v>
      </c>
      <c r="BB117" s="138">
        <f>ROUND(SUM(BB118:BB122),2)</f>
        <v>0</v>
      </c>
      <c r="BC117" s="138">
        <f>ROUND(SUM(BC118:BC122),2)</f>
        <v>0</v>
      </c>
      <c r="BD117" s="140">
        <f>ROUND(SUM(BD118:BD122),2)</f>
        <v>0</v>
      </c>
      <c r="BE117" s="4"/>
      <c r="BS117" s="141" t="s">
        <v>75</v>
      </c>
      <c r="BT117" s="141" t="s">
        <v>86</v>
      </c>
      <c r="BV117" s="141" t="s">
        <v>78</v>
      </c>
      <c r="BW117" s="141" t="s">
        <v>152</v>
      </c>
      <c r="BX117" s="141" t="s">
        <v>132</v>
      </c>
      <c r="CL117" s="141" t="s">
        <v>1</v>
      </c>
    </row>
    <row r="118" s="4" customFormat="1" ht="16.5" customHeight="1">
      <c r="A118" s="119" t="s">
        <v>80</v>
      </c>
      <c r="B118" s="70"/>
      <c r="C118" s="133"/>
      <c r="D118" s="133"/>
      <c r="E118" s="133"/>
      <c r="F118" s="134" t="s">
        <v>150</v>
      </c>
      <c r="G118" s="134"/>
      <c r="H118" s="134"/>
      <c r="I118" s="134"/>
      <c r="J118" s="134"/>
      <c r="K118" s="133"/>
      <c r="L118" s="134" t="s">
        <v>151</v>
      </c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5">
        <f>'14.02 - Elektroinstalace ...'!J32</f>
        <v>0</v>
      </c>
      <c r="AH118" s="133"/>
      <c r="AI118" s="133"/>
      <c r="AJ118" s="133"/>
      <c r="AK118" s="133"/>
      <c r="AL118" s="133"/>
      <c r="AM118" s="133"/>
      <c r="AN118" s="135">
        <f>SUM(AG118,AT118)</f>
        <v>0</v>
      </c>
      <c r="AO118" s="133"/>
      <c r="AP118" s="133"/>
      <c r="AQ118" s="136" t="s">
        <v>122</v>
      </c>
      <c r="AR118" s="72"/>
      <c r="AS118" s="137">
        <v>0</v>
      </c>
      <c r="AT118" s="138">
        <f>ROUND(SUM(AV118:AW118),2)</f>
        <v>0</v>
      </c>
      <c r="AU118" s="139">
        <f>'14.02 - Elektroinstalace ...'!P122</f>
        <v>0</v>
      </c>
      <c r="AV118" s="138">
        <f>'14.02 - Elektroinstalace ...'!J35</f>
        <v>0</v>
      </c>
      <c r="AW118" s="138">
        <f>'14.02 - Elektroinstalace ...'!J36</f>
        <v>0</v>
      </c>
      <c r="AX118" s="138">
        <f>'14.02 - Elektroinstalace ...'!J37</f>
        <v>0</v>
      </c>
      <c r="AY118" s="138">
        <f>'14.02 - Elektroinstalace ...'!J38</f>
        <v>0</v>
      </c>
      <c r="AZ118" s="138">
        <f>'14.02 - Elektroinstalace ...'!F35</f>
        <v>0</v>
      </c>
      <c r="BA118" s="138">
        <f>'14.02 - Elektroinstalace ...'!F36</f>
        <v>0</v>
      </c>
      <c r="BB118" s="138">
        <f>'14.02 - Elektroinstalace ...'!F37</f>
        <v>0</v>
      </c>
      <c r="BC118" s="138">
        <f>'14.02 - Elektroinstalace ...'!F38</f>
        <v>0</v>
      </c>
      <c r="BD118" s="140">
        <f>'14.02 - Elektroinstalace ...'!F39</f>
        <v>0</v>
      </c>
      <c r="BE118" s="4"/>
      <c r="BT118" s="141" t="s">
        <v>136</v>
      </c>
      <c r="BU118" s="141" t="s">
        <v>137</v>
      </c>
      <c r="BV118" s="141" t="s">
        <v>78</v>
      </c>
      <c r="BW118" s="141" t="s">
        <v>152</v>
      </c>
      <c r="BX118" s="141" t="s">
        <v>132</v>
      </c>
      <c r="CL118" s="141" t="s">
        <v>1</v>
      </c>
    </row>
    <row r="119" s="4" customFormat="1" ht="16.5" customHeight="1">
      <c r="A119" s="119" t="s">
        <v>80</v>
      </c>
      <c r="B119" s="70"/>
      <c r="C119" s="133"/>
      <c r="D119" s="133"/>
      <c r="E119" s="133"/>
      <c r="F119" s="134" t="s">
        <v>153</v>
      </c>
      <c r="G119" s="134"/>
      <c r="H119" s="134"/>
      <c r="I119" s="134"/>
      <c r="J119" s="134"/>
      <c r="K119" s="133"/>
      <c r="L119" s="134" t="s">
        <v>139</v>
      </c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5">
        <f>'14.02_1 - Silnoproud'!J34</f>
        <v>0</v>
      </c>
      <c r="AH119" s="133"/>
      <c r="AI119" s="133"/>
      <c r="AJ119" s="133"/>
      <c r="AK119" s="133"/>
      <c r="AL119" s="133"/>
      <c r="AM119" s="133"/>
      <c r="AN119" s="135">
        <f>SUM(AG119,AT119)</f>
        <v>0</v>
      </c>
      <c r="AO119" s="133"/>
      <c r="AP119" s="133"/>
      <c r="AQ119" s="136" t="s">
        <v>122</v>
      </c>
      <c r="AR119" s="72"/>
      <c r="AS119" s="137">
        <v>0</v>
      </c>
      <c r="AT119" s="138">
        <f>ROUND(SUM(AV119:AW119),2)</f>
        <v>0</v>
      </c>
      <c r="AU119" s="139">
        <f>'14.02_1 - Silnoproud'!P127</f>
        <v>0</v>
      </c>
      <c r="AV119" s="138">
        <f>'14.02_1 - Silnoproud'!J37</f>
        <v>0</v>
      </c>
      <c r="AW119" s="138">
        <f>'14.02_1 - Silnoproud'!J38</f>
        <v>0</v>
      </c>
      <c r="AX119" s="138">
        <f>'14.02_1 - Silnoproud'!J39</f>
        <v>0</v>
      </c>
      <c r="AY119" s="138">
        <f>'14.02_1 - Silnoproud'!J40</f>
        <v>0</v>
      </c>
      <c r="AZ119" s="138">
        <f>'14.02_1 - Silnoproud'!F37</f>
        <v>0</v>
      </c>
      <c r="BA119" s="138">
        <f>'14.02_1 - Silnoproud'!F38</f>
        <v>0</v>
      </c>
      <c r="BB119" s="138">
        <f>'14.02_1 - Silnoproud'!F39</f>
        <v>0</v>
      </c>
      <c r="BC119" s="138">
        <f>'14.02_1 - Silnoproud'!F40</f>
        <v>0</v>
      </c>
      <c r="BD119" s="140">
        <f>'14.02_1 - Silnoproud'!F41</f>
        <v>0</v>
      </c>
      <c r="BE119" s="4"/>
      <c r="BT119" s="141" t="s">
        <v>136</v>
      </c>
      <c r="BV119" s="141" t="s">
        <v>78</v>
      </c>
      <c r="BW119" s="141" t="s">
        <v>154</v>
      </c>
      <c r="BX119" s="141" t="s">
        <v>152</v>
      </c>
      <c r="CL119" s="141" t="s">
        <v>1</v>
      </c>
    </row>
    <row r="120" s="4" customFormat="1" ht="16.5" customHeight="1">
      <c r="A120" s="119" t="s">
        <v>80</v>
      </c>
      <c r="B120" s="70"/>
      <c r="C120" s="133"/>
      <c r="D120" s="133"/>
      <c r="E120" s="133"/>
      <c r="F120" s="134" t="s">
        <v>155</v>
      </c>
      <c r="G120" s="134"/>
      <c r="H120" s="134"/>
      <c r="I120" s="134"/>
      <c r="J120" s="134"/>
      <c r="K120" s="133"/>
      <c r="L120" s="134" t="s">
        <v>142</v>
      </c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5">
        <f>'14.02_2 - Slaboproud'!J34</f>
        <v>0</v>
      </c>
      <c r="AH120" s="133"/>
      <c r="AI120" s="133"/>
      <c r="AJ120" s="133"/>
      <c r="AK120" s="133"/>
      <c r="AL120" s="133"/>
      <c r="AM120" s="133"/>
      <c r="AN120" s="135">
        <f>SUM(AG120,AT120)</f>
        <v>0</v>
      </c>
      <c r="AO120" s="133"/>
      <c r="AP120" s="133"/>
      <c r="AQ120" s="136" t="s">
        <v>122</v>
      </c>
      <c r="AR120" s="72"/>
      <c r="AS120" s="137">
        <v>0</v>
      </c>
      <c r="AT120" s="138">
        <f>ROUND(SUM(AV120:AW120),2)</f>
        <v>0</v>
      </c>
      <c r="AU120" s="139">
        <f>'14.02_2 - Slaboproud'!P126</f>
        <v>0</v>
      </c>
      <c r="AV120" s="138">
        <f>'14.02_2 - Slaboproud'!J37</f>
        <v>0</v>
      </c>
      <c r="AW120" s="138">
        <f>'14.02_2 - Slaboproud'!J38</f>
        <v>0</v>
      </c>
      <c r="AX120" s="138">
        <f>'14.02_2 - Slaboproud'!J39</f>
        <v>0</v>
      </c>
      <c r="AY120" s="138">
        <f>'14.02_2 - Slaboproud'!J40</f>
        <v>0</v>
      </c>
      <c r="AZ120" s="138">
        <f>'14.02_2 - Slaboproud'!F37</f>
        <v>0</v>
      </c>
      <c r="BA120" s="138">
        <f>'14.02_2 - Slaboproud'!F38</f>
        <v>0</v>
      </c>
      <c r="BB120" s="138">
        <f>'14.02_2 - Slaboproud'!F39</f>
        <v>0</v>
      </c>
      <c r="BC120" s="138">
        <f>'14.02_2 - Slaboproud'!F40</f>
        <v>0</v>
      </c>
      <c r="BD120" s="140">
        <f>'14.02_2 - Slaboproud'!F41</f>
        <v>0</v>
      </c>
      <c r="BE120" s="4"/>
      <c r="BT120" s="141" t="s">
        <v>136</v>
      </c>
      <c r="BV120" s="141" t="s">
        <v>78</v>
      </c>
      <c r="BW120" s="141" t="s">
        <v>156</v>
      </c>
      <c r="BX120" s="141" t="s">
        <v>152</v>
      </c>
      <c r="CL120" s="141" t="s">
        <v>1</v>
      </c>
    </row>
    <row r="121" s="4" customFormat="1" ht="16.5" customHeight="1">
      <c r="A121" s="119" t="s">
        <v>80</v>
      </c>
      <c r="B121" s="70"/>
      <c r="C121" s="133"/>
      <c r="D121" s="133"/>
      <c r="E121" s="133"/>
      <c r="F121" s="134" t="s">
        <v>157</v>
      </c>
      <c r="G121" s="134"/>
      <c r="H121" s="134"/>
      <c r="I121" s="134"/>
      <c r="J121" s="134"/>
      <c r="K121" s="133"/>
      <c r="L121" s="134" t="s">
        <v>145</v>
      </c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5">
        <f>'14.02_3 - Bleskosvod'!J34</f>
        <v>0</v>
      </c>
      <c r="AH121" s="133"/>
      <c r="AI121" s="133"/>
      <c r="AJ121" s="133"/>
      <c r="AK121" s="133"/>
      <c r="AL121" s="133"/>
      <c r="AM121" s="133"/>
      <c r="AN121" s="135">
        <f>SUM(AG121,AT121)</f>
        <v>0</v>
      </c>
      <c r="AO121" s="133"/>
      <c r="AP121" s="133"/>
      <c r="AQ121" s="136" t="s">
        <v>122</v>
      </c>
      <c r="AR121" s="72"/>
      <c r="AS121" s="137">
        <v>0</v>
      </c>
      <c r="AT121" s="138">
        <f>ROUND(SUM(AV121:AW121),2)</f>
        <v>0</v>
      </c>
      <c r="AU121" s="139">
        <f>'14.02_3 - Bleskosvod'!P126</f>
        <v>0</v>
      </c>
      <c r="AV121" s="138">
        <f>'14.02_3 - Bleskosvod'!J37</f>
        <v>0</v>
      </c>
      <c r="AW121" s="138">
        <f>'14.02_3 - Bleskosvod'!J38</f>
        <v>0</v>
      </c>
      <c r="AX121" s="138">
        <f>'14.02_3 - Bleskosvod'!J39</f>
        <v>0</v>
      </c>
      <c r="AY121" s="138">
        <f>'14.02_3 - Bleskosvod'!J40</f>
        <v>0</v>
      </c>
      <c r="AZ121" s="138">
        <f>'14.02_3 - Bleskosvod'!F37</f>
        <v>0</v>
      </c>
      <c r="BA121" s="138">
        <f>'14.02_3 - Bleskosvod'!F38</f>
        <v>0</v>
      </c>
      <c r="BB121" s="138">
        <f>'14.02_3 - Bleskosvod'!F39</f>
        <v>0</v>
      </c>
      <c r="BC121" s="138">
        <f>'14.02_3 - Bleskosvod'!F40</f>
        <v>0</v>
      </c>
      <c r="BD121" s="140">
        <f>'14.02_3 - Bleskosvod'!F41</f>
        <v>0</v>
      </c>
      <c r="BE121" s="4"/>
      <c r="BT121" s="141" t="s">
        <v>136</v>
      </c>
      <c r="BV121" s="141" t="s">
        <v>78</v>
      </c>
      <c r="BW121" s="141" t="s">
        <v>158</v>
      </c>
      <c r="BX121" s="141" t="s">
        <v>152</v>
      </c>
      <c r="CL121" s="141" t="s">
        <v>1</v>
      </c>
    </row>
    <row r="122" s="4" customFormat="1" ht="16.5" customHeight="1">
      <c r="A122" s="119" t="s">
        <v>80</v>
      </c>
      <c r="B122" s="70"/>
      <c r="C122" s="133"/>
      <c r="D122" s="133"/>
      <c r="E122" s="133"/>
      <c r="F122" s="134" t="s">
        <v>159</v>
      </c>
      <c r="G122" s="134"/>
      <c r="H122" s="134"/>
      <c r="I122" s="134"/>
      <c r="J122" s="134"/>
      <c r="K122" s="133"/>
      <c r="L122" s="134" t="s">
        <v>148</v>
      </c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5">
        <f>'14.02_4 - Zemní práce'!J34</f>
        <v>0</v>
      </c>
      <c r="AH122" s="133"/>
      <c r="AI122" s="133"/>
      <c r="AJ122" s="133"/>
      <c r="AK122" s="133"/>
      <c r="AL122" s="133"/>
      <c r="AM122" s="133"/>
      <c r="AN122" s="135">
        <f>SUM(AG122,AT122)</f>
        <v>0</v>
      </c>
      <c r="AO122" s="133"/>
      <c r="AP122" s="133"/>
      <c r="AQ122" s="136" t="s">
        <v>122</v>
      </c>
      <c r="AR122" s="72"/>
      <c r="AS122" s="137">
        <v>0</v>
      </c>
      <c r="AT122" s="138">
        <f>ROUND(SUM(AV122:AW122),2)</f>
        <v>0</v>
      </c>
      <c r="AU122" s="139">
        <f>'14.02_4 - Zemní práce'!P125</f>
        <v>0</v>
      </c>
      <c r="AV122" s="138">
        <f>'14.02_4 - Zemní práce'!J37</f>
        <v>0</v>
      </c>
      <c r="AW122" s="138">
        <f>'14.02_4 - Zemní práce'!J38</f>
        <v>0</v>
      </c>
      <c r="AX122" s="138">
        <f>'14.02_4 - Zemní práce'!J39</f>
        <v>0</v>
      </c>
      <c r="AY122" s="138">
        <f>'14.02_4 - Zemní práce'!J40</f>
        <v>0</v>
      </c>
      <c r="AZ122" s="138">
        <f>'14.02_4 - Zemní práce'!F37</f>
        <v>0</v>
      </c>
      <c r="BA122" s="138">
        <f>'14.02_4 - Zemní práce'!F38</f>
        <v>0</v>
      </c>
      <c r="BB122" s="138">
        <f>'14.02_4 - Zemní práce'!F39</f>
        <v>0</v>
      </c>
      <c r="BC122" s="138">
        <f>'14.02_4 - Zemní práce'!F40</f>
        <v>0</v>
      </c>
      <c r="BD122" s="140">
        <f>'14.02_4 - Zemní práce'!F41</f>
        <v>0</v>
      </c>
      <c r="BE122" s="4"/>
      <c r="BT122" s="141" t="s">
        <v>136</v>
      </c>
      <c r="BV122" s="141" t="s">
        <v>78</v>
      </c>
      <c r="BW122" s="141" t="s">
        <v>160</v>
      </c>
      <c r="BX122" s="141" t="s">
        <v>152</v>
      </c>
      <c r="CL122" s="141" t="s">
        <v>1</v>
      </c>
    </row>
    <row r="123" s="4" customFormat="1" ht="16.5" customHeight="1">
      <c r="A123" s="4"/>
      <c r="B123" s="70"/>
      <c r="C123" s="133"/>
      <c r="D123" s="133"/>
      <c r="E123" s="134" t="s">
        <v>161</v>
      </c>
      <c r="F123" s="134"/>
      <c r="G123" s="134"/>
      <c r="H123" s="134"/>
      <c r="I123" s="134"/>
      <c r="J123" s="133"/>
      <c r="K123" s="134" t="s">
        <v>162</v>
      </c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42">
        <f>ROUND(SUM(AG124:AG128),2)</f>
        <v>0</v>
      </c>
      <c r="AH123" s="133"/>
      <c r="AI123" s="133"/>
      <c r="AJ123" s="133"/>
      <c r="AK123" s="133"/>
      <c r="AL123" s="133"/>
      <c r="AM123" s="133"/>
      <c r="AN123" s="135">
        <f>SUM(AG123,AT123)</f>
        <v>0</v>
      </c>
      <c r="AO123" s="133"/>
      <c r="AP123" s="133"/>
      <c r="AQ123" s="136" t="s">
        <v>122</v>
      </c>
      <c r="AR123" s="72"/>
      <c r="AS123" s="137">
        <f>ROUND(SUM(AS124:AS128),2)</f>
        <v>0</v>
      </c>
      <c r="AT123" s="138">
        <f>ROUND(SUM(AV123:AW123),2)</f>
        <v>0</v>
      </c>
      <c r="AU123" s="139">
        <f>ROUND(SUM(AU124:AU128),5)</f>
        <v>0</v>
      </c>
      <c r="AV123" s="138">
        <f>ROUND(AZ123*L29,2)</f>
        <v>0</v>
      </c>
      <c r="AW123" s="138">
        <f>ROUND(BA123*L30,2)</f>
        <v>0</v>
      </c>
      <c r="AX123" s="138">
        <f>ROUND(BB123*L29,2)</f>
        <v>0</v>
      </c>
      <c r="AY123" s="138">
        <f>ROUND(BC123*L30,2)</f>
        <v>0</v>
      </c>
      <c r="AZ123" s="138">
        <f>ROUND(SUM(AZ124:AZ128),2)</f>
        <v>0</v>
      </c>
      <c r="BA123" s="138">
        <f>ROUND(SUM(BA124:BA128),2)</f>
        <v>0</v>
      </c>
      <c r="BB123" s="138">
        <f>ROUND(SUM(BB124:BB128),2)</f>
        <v>0</v>
      </c>
      <c r="BC123" s="138">
        <f>ROUND(SUM(BC124:BC128),2)</f>
        <v>0</v>
      </c>
      <c r="BD123" s="140">
        <f>ROUND(SUM(BD124:BD128),2)</f>
        <v>0</v>
      </c>
      <c r="BE123" s="4"/>
      <c r="BS123" s="141" t="s">
        <v>75</v>
      </c>
      <c r="BT123" s="141" t="s">
        <v>86</v>
      </c>
      <c r="BV123" s="141" t="s">
        <v>78</v>
      </c>
      <c r="BW123" s="141" t="s">
        <v>163</v>
      </c>
      <c r="BX123" s="141" t="s">
        <v>132</v>
      </c>
      <c r="CL123" s="141" t="s">
        <v>1</v>
      </c>
    </row>
    <row r="124" s="4" customFormat="1" ht="16.5" customHeight="1">
      <c r="A124" s="119" t="s">
        <v>80</v>
      </c>
      <c r="B124" s="70"/>
      <c r="C124" s="133"/>
      <c r="D124" s="133"/>
      <c r="E124" s="133"/>
      <c r="F124" s="134" t="s">
        <v>161</v>
      </c>
      <c r="G124" s="134"/>
      <c r="H124" s="134"/>
      <c r="I124" s="134"/>
      <c r="J124" s="134"/>
      <c r="K124" s="133"/>
      <c r="L124" s="134" t="s">
        <v>162</v>
      </c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5">
        <f>'14.03 - Elektroinstalace ...'!J32</f>
        <v>0</v>
      </c>
      <c r="AH124" s="133"/>
      <c r="AI124" s="133"/>
      <c r="AJ124" s="133"/>
      <c r="AK124" s="133"/>
      <c r="AL124" s="133"/>
      <c r="AM124" s="133"/>
      <c r="AN124" s="135">
        <f>SUM(AG124,AT124)</f>
        <v>0</v>
      </c>
      <c r="AO124" s="133"/>
      <c r="AP124" s="133"/>
      <c r="AQ124" s="136" t="s">
        <v>122</v>
      </c>
      <c r="AR124" s="72"/>
      <c r="AS124" s="137">
        <v>0</v>
      </c>
      <c r="AT124" s="138">
        <f>ROUND(SUM(AV124:AW124),2)</f>
        <v>0</v>
      </c>
      <c r="AU124" s="139">
        <f>'14.03 - Elektroinstalace ...'!P122</f>
        <v>0</v>
      </c>
      <c r="AV124" s="138">
        <f>'14.03 - Elektroinstalace ...'!J35</f>
        <v>0</v>
      </c>
      <c r="AW124" s="138">
        <f>'14.03 - Elektroinstalace ...'!J36</f>
        <v>0</v>
      </c>
      <c r="AX124" s="138">
        <f>'14.03 - Elektroinstalace ...'!J37</f>
        <v>0</v>
      </c>
      <c r="AY124" s="138">
        <f>'14.03 - Elektroinstalace ...'!J38</f>
        <v>0</v>
      </c>
      <c r="AZ124" s="138">
        <f>'14.03 - Elektroinstalace ...'!F35</f>
        <v>0</v>
      </c>
      <c r="BA124" s="138">
        <f>'14.03 - Elektroinstalace ...'!F36</f>
        <v>0</v>
      </c>
      <c r="BB124" s="138">
        <f>'14.03 - Elektroinstalace ...'!F37</f>
        <v>0</v>
      </c>
      <c r="BC124" s="138">
        <f>'14.03 - Elektroinstalace ...'!F38</f>
        <v>0</v>
      </c>
      <c r="BD124" s="140">
        <f>'14.03 - Elektroinstalace ...'!F39</f>
        <v>0</v>
      </c>
      <c r="BE124" s="4"/>
      <c r="BT124" s="141" t="s">
        <v>136</v>
      </c>
      <c r="BU124" s="141" t="s">
        <v>137</v>
      </c>
      <c r="BV124" s="141" t="s">
        <v>78</v>
      </c>
      <c r="BW124" s="141" t="s">
        <v>163</v>
      </c>
      <c r="BX124" s="141" t="s">
        <v>132</v>
      </c>
      <c r="CL124" s="141" t="s">
        <v>1</v>
      </c>
    </row>
    <row r="125" s="4" customFormat="1" ht="16.5" customHeight="1">
      <c r="A125" s="119" t="s">
        <v>80</v>
      </c>
      <c r="B125" s="70"/>
      <c r="C125" s="133"/>
      <c r="D125" s="133"/>
      <c r="E125" s="133"/>
      <c r="F125" s="134" t="s">
        <v>164</v>
      </c>
      <c r="G125" s="134"/>
      <c r="H125" s="134"/>
      <c r="I125" s="134"/>
      <c r="J125" s="134"/>
      <c r="K125" s="133"/>
      <c r="L125" s="134" t="s">
        <v>139</v>
      </c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5">
        <f>'14.03_1 - Silnoproud'!J34</f>
        <v>0</v>
      </c>
      <c r="AH125" s="133"/>
      <c r="AI125" s="133"/>
      <c r="AJ125" s="133"/>
      <c r="AK125" s="133"/>
      <c r="AL125" s="133"/>
      <c r="AM125" s="133"/>
      <c r="AN125" s="135">
        <f>SUM(AG125,AT125)</f>
        <v>0</v>
      </c>
      <c r="AO125" s="133"/>
      <c r="AP125" s="133"/>
      <c r="AQ125" s="136" t="s">
        <v>122</v>
      </c>
      <c r="AR125" s="72"/>
      <c r="AS125" s="137">
        <v>0</v>
      </c>
      <c r="AT125" s="138">
        <f>ROUND(SUM(AV125:AW125),2)</f>
        <v>0</v>
      </c>
      <c r="AU125" s="139">
        <f>'14.03_1 - Silnoproud'!P127</f>
        <v>0</v>
      </c>
      <c r="AV125" s="138">
        <f>'14.03_1 - Silnoproud'!J37</f>
        <v>0</v>
      </c>
      <c r="AW125" s="138">
        <f>'14.03_1 - Silnoproud'!J38</f>
        <v>0</v>
      </c>
      <c r="AX125" s="138">
        <f>'14.03_1 - Silnoproud'!J39</f>
        <v>0</v>
      </c>
      <c r="AY125" s="138">
        <f>'14.03_1 - Silnoproud'!J40</f>
        <v>0</v>
      </c>
      <c r="AZ125" s="138">
        <f>'14.03_1 - Silnoproud'!F37</f>
        <v>0</v>
      </c>
      <c r="BA125" s="138">
        <f>'14.03_1 - Silnoproud'!F38</f>
        <v>0</v>
      </c>
      <c r="BB125" s="138">
        <f>'14.03_1 - Silnoproud'!F39</f>
        <v>0</v>
      </c>
      <c r="BC125" s="138">
        <f>'14.03_1 - Silnoproud'!F40</f>
        <v>0</v>
      </c>
      <c r="BD125" s="140">
        <f>'14.03_1 - Silnoproud'!F41</f>
        <v>0</v>
      </c>
      <c r="BE125" s="4"/>
      <c r="BT125" s="141" t="s">
        <v>136</v>
      </c>
      <c r="BV125" s="141" t="s">
        <v>78</v>
      </c>
      <c r="BW125" s="141" t="s">
        <v>165</v>
      </c>
      <c r="BX125" s="141" t="s">
        <v>163</v>
      </c>
      <c r="CL125" s="141" t="s">
        <v>1</v>
      </c>
    </row>
    <row r="126" s="4" customFormat="1" ht="16.5" customHeight="1">
      <c r="A126" s="119" t="s">
        <v>80</v>
      </c>
      <c r="B126" s="70"/>
      <c r="C126" s="133"/>
      <c r="D126" s="133"/>
      <c r="E126" s="133"/>
      <c r="F126" s="134" t="s">
        <v>166</v>
      </c>
      <c r="G126" s="134"/>
      <c r="H126" s="134"/>
      <c r="I126" s="134"/>
      <c r="J126" s="134"/>
      <c r="K126" s="133"/>
      <c r="L126" s="134" t="s">
        <v>142</v>
      </c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5">
        <f>'14.03_2 - Slaboproud'!J34</f>
        <v>0</v>
      </c>
      <c r="AH126" s="133"/>
      <c r="AI126" s="133"/>
      <c r="AJ126" s="133"/>
      <c r="AK126" s="133"/>
      <c r="AL126" s="133"/>
      <c r="AM126" s="133"/>
      <c r="AN126" s="135">
        <f>SUM(AG126,AT126)</f>
        <v>0</v>
      </c>
      <c r="AO126" s="133"/>
      <c r="AP126" s="133"/>
      <c r="AQ126" s="136" t="s">
        <v>122</v>
      </c>
      <c r="AR126" s="72"/>
      <c r="AS126" s="137">
        <v>0</v>
      </c>
      <c r="AT126" s="138">
        <f>ROUND(SUM(AV126:AW126),2)</f>
        <v>0</v>
      </c>
      <c r="AU126" s="139">
        <f>'14.03_2 - Slaboproud'!P126</f>
        <v>0</v>
      </c>
      <c r="AV126" s="138">
        <f>'14.03_2 - Slaboproud'!J37</f>
        <v>0</v>
      </c>
      <c r="AW126" s="138">
        <f>'14.03_2 - Slaboproud'!J38</f>
        <v>0</v>
      </c>
      <c r="AX126" s="138">
        <f>'14.03_2 - Slaboproud'!J39</f>
        <v>0</v>
      </c>
      <c r="AY126" s="138">
        <f>'14.03_2 - Slaboproud'!J40</f>
        <v>0</v>
      </c>
      <c r="AZ126" s="138">
        <f>'14.03_2 - Slaboproud'!F37</f>
        <v>0</v>
      </c>
      <c r="BA126" s="138">
        <f>'14.03_2 - Slaboproud'!F38</f>
        <v>0</v>
      </c>
      <c r="BB126" s="138">
        <f>'14.03_2 - Slaboproud'!F39</f>
        <v>0</v>
      </c>
      <c r="BC126" s="138">
        <f>'14.03_2 - Slaboproud'!F40</f>
        <v>0</v>
      </c>
      <c r="BD126" s="140">
        <f>'14.03_2 - Slaboproud'!F41</f>
        <v>0</v>
      </c>
      <c r="BE126" s="4"/>
      <c r="BT126" s="141" t="s">
        <v>136</v>
      </c>
      <c r="BV126" s="141" t="s">
        <v>78</v>
      </c>
      <c r="BW126" s="141" t="s">
        <v>167</v>
      </c>
      <c r="BX126" s="141" t="s">
        <v>163</v>
      </c>
      <c r="CL126" s="141" t="s">
        <v>1</v>
      </c>
    </row>
    <row r="127" s="4" customFormat="1" ht="16.5" customHeight="1">
      <c r="A127" s="119" t="s">
        <v>80</v>
      </c>
      <c r="B127" s="70"/>
      <c r="C127" s="133"/>
      <c r="D127" s="133"/>
      <c r="E127" s="133"/>
      <c r="F127" s="134" t="s">
        <v>168</v>
      </c>
      <c r="G127" s="134"/>
      <c r="H127" s="134"/>
      <c r="I127" s="134"/>
      <c r="J127" s="134"/>
      <c r="K127" s="133"/>
      <c r="L127" s="134" t="s">
        <v>145</v>
      </c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5">
        <f>'14.03_3 - Bleskosvod'!J34</f>
        <v>0</v>
      </c>
      <c r="AH127" s="133"/>
      <c r="AI127" s="133"/>
      <c r="AJ127" s="133"/>
      <c r="AK127" s="133"/>
      <c r="AL127" s="133"/>
      <c r="AM127" s="133"/>
      <c r="AN127" s="135">
        <f>SUM(AG127,AT127)</f>
        <v>0</v>
      </c>
      <c r="AO127" s="133"/>
      <c r="AP127" s="133"/>
      <c r="AQ127" s="136" t="s">
        <v>122</v>
      </c>
      <c r="AR127" s="72"/>
      <c r="AS127" s="137">
        <v>0</v>
      </c>
      <c r="AT127" s="138">
        <f>ROUND(SUM(AV127:AW127),2)</f>
        <v>0</v>
      </c>
      <c r="AU127" s="139">
        <f>'14.03_3 - Bleskosvod'!P126</f>
        <v>0</v>
      </c>
      <c r="AV127" s="138">
        <f>'14.03_3 - Bleskosvod'!J37</f>
        <v>0</v>
      </c>
      <c r="AW127" s="138">
        <f>'14.03_3 - Bleskosvod'!J38</f>
        <v>0</v>
      </c>
      <c r="AX127" s="138">
        <f>'14.03_3 - Bleskosvod'!J39</f>
        <v>0</v>
      </c>
      <c r="AY127" s="138">
        <f>'14.03_3 - Bleskosvod'!J40</f>
        <v>0</v>
      </c>
      <c r="AZ127" s="138">
        <f>'14.03_3 - Bleskosvod'!F37</f>
        <v>0</v>
      </c>
      <c r="BA127" s="138">
        <f>'14.03_3 - Bleskosvod'!F38</f>
        <v>0</v>
      </c>
      <c r="BB127" s="138">
        <f>'14.03_3 - Bleskosvod'!F39</f>
        <v>0</v>
      </c>
      <c r="BC127" s="138">
        <f>'14.03_3 - Bleskosvod'!F40</f>
        <v>0</v>
      </c>
      <c r="BD127" s="140">
        <f>'14.03_3 - Bleskosvod'!F41</f>
        <v>0</v>
      </c>
      <c r="BE127" s="4"/>
      <c r="BT127" s="141" t="s">
        <v>136</v>
      </c>
      <c r="BV127" s="141" t="s">
        <v>78</v>
      </c>
      <c r="BW127" s="141" t="s">
        <v>169</v>
      </c>
      <c r="BX127" s="141" t="s">
        <v>163</v>
      </c>
      <c r="CL127" s="141" t="s">
        <v>1</v>
      </c>
    </row>
    <row r="128" s="4" customFormat="1" ht="16.5" customHeight="1">
      <c r="A128" s="119" t="s">
        <v>80</v>
      </c>
      <c r="B128" s="70"/>
      <c r="C128" s="133"/>
      <c r="D128" s="133"/>
      <c r="E128" s="133"/>
      <c r="F128" s="134" t="s">
        <v>170</v>
      </c>
      <c r="G128" s="134"/>
      <c r="H128" s="134"/>
      <c r="I128" s="134"/>
      <c r="J128" s="134"/>
      <c r="K128" s="133"/>
      <c r="L128" s="134" t="s">
        <v>148</v>
      </c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5">
        <f>'14.03_4 - Zemní práce'!J34</f>
        <v>0</v>
      </c>
      <c r="AH128" s="133"/>
      <c r="AI128" s="133"/>
      <c r="AJ128" s="133"/>
      <c r="AK128" s="133"/>
      <c r="AL128" s="133"/>
      <c r="AM128" s="133"/>
      <c r="AN128" s="135">
        <f>SUM(AG128,AT128)</f>
        <v>0</v>
      </c>
      <c r="AO128" s="133"/>
      <c r="AP128" s="133"/>
      <c r="AQ128" s="136" t="s">
        <v>122</v>
      </c>
      <c r="AR128" s="72"/>
      <c r="AS128" s="137">
        <v>0</v>
      </c>
      <c r="AT128" s="138">
        <f>ROUND(SUM(AV128:AW128),2)</f>
        <v>0</v>
      </c>
      <c r="AU128" s="139">
        <f>'14.03_4 - Zemní práce'!P125</f>
        <v>0</v>
      </c>
      <c r="AV128" s="138">
        <f>'14.03_4 - Zemní práce'!J37</f>
        <v>0</v>
      </c>
      <c r="AW128" s="138">
        <f>'14.03_4 - Zemní práce'!J38</f>
        <v>0</v>
      </c>
      <c r="AX128" s="138">
        <f>'14.03_4 - Zemní práce'!J39</f>
        <v>0</v>
      </c>
      <c r="AY128" s="138">
        <f>'14.03_4 - Zemní práce'!J40</f>
        <v>0</v>
      </c>
      <c r="AZ128" s="138">
        <f>'14.03_4 - Zemní práce'!F37</f>
        <v>0</v>
      </c>
      <c r="BA128" s="138">
        <f>'14.03_4 - Zemní práce'!F38</f>
        <v>0</v>
      </c>
      <c r="BB128" s="138">
        <f>'14.03_4 - Zemní práce'!F39</f>
        <v>0</v>
      </c>
      <c r="BC128" s="138">
        <f>'14.03_4 - Zemní práce'!F40</f>
        <v>0</v>
      </c>
      <c r="BD128" s="140">
        <f>'14.03_4 - Zemní práce'!F41</f>
        <v>0</v>
      </c>
      <c r="BE128" s="4"/>
      <c r="BT128" s="141" t="s">
        <v>136</v>
      </c>
      <c r="BV128" s="141" t="s">
        <v>78</v>
      </c>
      <c r="BW128" s="141" t="s">
        <v>171</v>
      </c>
      <c r="BX128" s="141" t="s">
        <v>163</v>
      </c>
      <c r="CL128" s="141" t="s">
        <v>1</v>
      </c>
    </row>
    <row r="129" s="4" customFormat="1" ht="16.5" customHeight="1">
      <c r="A129" s="4"/>
      <c r="B129" s="70"/>
      <c r="C129" s="133"/>
      <c r="D129" s="133"/>
      <c r="E129" s="134" t="s">
        <v>172</v>
      </c>
      <c r="F129" s="134"/>
      <c r="G129" s="134"/>
      <c r="H129" s="134"/>
      <c r="I129" s="134"/>
      <c r="J129" s="133"/>
      <c r="K129" s="134" t="s">
        <v>173</v>
      </c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42">
        <f>ROUND(SUM(AG130:AG134),2)</f>
        <v>0</v>
      </c>
      <c r="AH129" s="133"/>
      <c r="AI129" s="133"/>
      <c r="AJ129" s="133"/>
      <c r="AK129" s="133"/>
      <c r="AL129" s="133"/>
      <c r="AM129" s="133"/>
      <c r="AN129" s="135">
        <f>SUM(AG129,AT129)</f>
        <v>0</v>
      </c>
      <c r="AO129" s="133"/>
      <c r="AP129" s="133"/>
      <c r="AQ129" s="136" t="s">
        <v>122</v>
      </c>
      <c r="AR129" s="72"/>
      <c r="AS129" s="137">
        <f>ROUND(SUM(AS130:AS134),2)</f>
        <v>0</v>
      </c>
      <c r="AT129" s="138">
        <f>ROUND(SUM(AV129:AW129),2)</f>
        <v>0</v>
      </c>
      <c r="AU129" s="139">
        <f>ROUND(SUM(AU130:AU134),5)</f>
        <v>0</v>
      </c>
      <c r="AV129" s="138">
        <f>ROUND(AZ129*L29,2)</f>
        <v>0</v>
      </c>
      <c r="AW129" s="138">
        <f>ROUND(BA129*L30,2)</f>
        <v>0</v>
      </c>
      <c r="AX129" s="138">
        <f>ROUND(BB129*L29,2)</f>
        <v>0</v>
      </c>
      <c r="AY129" s="138">
        <f>ROUND(BC129*L30,2)</f>
        <v>0</v>
      </c>
      <c r="AZ129" s="138">
        <f>ROUND(SUM(AZ130:AZ134),2)</f>
        <v>0</v>
      </c>
      <c r="BA129" s="138">
        <f>ROUND(SUM(BA130:BA134),2)</f>
        <v>0</v>
      </c>
      <c r="BB129" s="138">
        <f>ROUND(SUM(BB130:BB134),2)</f>
        <v>0</v>
      </c>
      <c r="BC129" s="138">
        <f>ROUND(SUM(BC130:BC134),2)</f>
        <v>0</v>
      </c>
      <c r="BD129" s="140">
        <f>ROUND(SUM(BD130:BD134),2)</f>
        <v>0</v>
      </c>
      <c r="BE129" s="4"/>
      <c r="BS129" s="141" t="s">
        <v>75</v>
      </c>
      <c r="BT129" s="141" t="s">
        <v>86</v>
      </c>
      <c r="BV129" s="141" t="s">
        <v>78</v>
      </c>
      <c r="BW129" s="141" t="s">
        <v>174</v>
      </c>
      <c r="BX129" s="141" t="s">
        <v>132</v>
      </c>
      <c r="CL129" s="141" t="s">
        <v>1</v>
      </c>
    </row>
    <row r="130" s="4" customFormat="1" ht="16.5" customHeight="1">
      <c r="A130" s="119" t="s">
        <v>80</v>
      </c>
      <c r="B130" s="70"/>
      <c r="C130" s="133"/>
      <c r="D130" s="133"/>
      <c r="E130" s="133"/>
      <c r="F130" s="134" t="s">
        <v>172</v>
      </c>
      <c r="G130" s="134"/>
      <c r="H130" s="134"/>
      <c r="I130" s="134"/>
      <c r="J130" s="134"/>
      <c r="K130" s="133"/>
      <c r="L130" s="134" t="s">
        <v>173</v>
      </c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5">
        <f>'14.04 - Elektroinstalace ...'!J32</f>
        <v>0</v>
      </c>
      <c r="AH130" s="133"/>
      <c r="AI130" s="133"/>
      <c r="AJ130" s="133"/>
      <c r="AK130" s="133"/>
      <c r="AL130" s="133"/>
      <c r="AM130" s="133"/>
      <c r="AN130" s="135">
        <f>SUM(AG130,AT130)</f>
        <v>0</v>
      </c>
      <c r="AO130" s="133"/>
      <c r="AP130" s="133"/>
      <c r="AQ130" s="136" t="s">
        <v>122</v>
      </c>
      <c r="AR130" s="72"/>
      <c r="AS130" s="137">
        <v>0</v>
      </c>
      <c r="AT130" s="138">
        <f>ROUND(SUM(AV130:AW130),2)</f>
        <v>0</v>
      </c>
      <c r="AU130" s="139">
        <f>'14.04 - Elektroinstalace ...'!P122</f>
        <v>0</v>
      </c>
      <c r="AV130" s="138">
        <f>'14.04 - Elektroinstalace ...'!J35</f>
        <v>0</v>
      </c>
      <c r="AW130" s="138">
        <f>'14.04 - Elektroinstalace ...'!J36</f>
        <v>0</v>
      </c>
      <c r="AX130" s="138">
        <f>'14.04 - Elektroinstalace ...'!J37</f>
        <v>0</v>
      </c>
      <c r="AY130" s="138">
        <f>'14.04 - Elektroinstalace ...'!J38</f>
        <v>0</v>
      </c>
      <c r="AZ130" s="138">
        <f>'14.04 - Elektroinstalace ...'!F35</f>
        <v>0</v>
      </c>
      <c r="BA130" s="138">
        <f>'14.04 - Elektroinstalace ...'!F36</f>
        <v>0</v>
      </c>
      <c r="BB130" s="138">
        <f>'14.04 - Elektroinstalace ...'!F37</f>
        <v>0</v>
      </c>
      <c r="BC130" s="138">
        <f>'14.04 - Elektroinstalace ...'!F38</f>
        <v>0</v>
      </c>
      <c r="BD130" s="140">
        <f>'14.04 - Elektroinstalace ...'!F39</f>
        <v>0</v>
      </c>
      <c r="BE130" s="4"/>
      <c r="BT130" s="141" t="s">
        <v>136</v>
      </c>
      <c r="BU130" s="141" t="s">
        <v>137</v>
      </c>
      <c r="BV130" s="141" t="s">
        <v>78</v>
      </c>
      <c r="BW130" s="141" t="s">
        <v>174</v>
      </c>
      <c r="BX130" s="141" t="s">
        <v>132</v>
      </c>
      <c r="CL130" s="141" t="s">
        <v>1</v>
      </c>
    </row>
    <row r="131" s="4" customFormat="1" ht="16.5" customHeight="1">
      <c r="A131" s="119" t="s">
        <v>80</v>
      </c>
      <c r="B131" s="70"/>
      <c r="C131" s="133"/>
      <c r="D131" s="133"/>
      <c r="E131" s="133"/>
      <c r="F131" s="134" t="s">
        <v>175</v>
      </c>
      <c r="G131" s="134"/>
      <c r="H131" s="134"/>
      <c r="I131" s="134"/>
      <c r="J131" s="134"/>
      <c r="K131" s="133"/>
      <c r="L131" s="134" t="s">
        <v>139</v>
      </c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5">
        <f>'14.04_1 - Silnoproud'!J34</f>
        <v>0</v>
      </c>
      <c r="AH131" s="133"/>
      <c r="AI131" s="133"/>
      <c r="AJ131" s="133"/>
      <c r="AK131" s="133"/>
      <c r="AL131" s="133"/>
      <c r="AM131" s="133"/>
      <c r="AN131" s="135">
        <f>SUM(AG131,AT131)</f>
        <v>0</v>
      </c>
      <c r="AO131" s="133"/>
      <c r="AP131" s="133"/>
      <c r="AQ131" s="136" t="s">
        <v>122</v>
      </c>
      <c r="AR131" s="72"/>
      <c r="AS131" s="137">
        <v>0</v>
      </c>
      <c r="AT131" s="138">
        <f>ROUND(SUM(AV131:AW131),2)</f>
        <v>0</v>
      </c>
      <c r="AU131" s="139">
        <f>'14.04_1 - Silnoproud'!P127</f>
        <v>0</v>
      </c>
      <c r="AV131" s="138">
        <f>'14.04_1 - Silnoproud'!J37</f>
        <v>0</v>
      </c>
      <c r="AW131" s="138">
        <f>'14.04_1 - Silnoproud'!J38</f>
        <v>0</v>
      </c>
      <c r="AX131" s="138">
        <f>'14.04_1 - Silnoproud'!J39</f>
        <v>0</v>
      </c>
      <c r="AY131" s="138">
        <f>'14.04_1 - Silnoproud'!J40</f>
        <v>0</v>
      </c>
      <c r="AZ131" s="138">
        <f>'14.04_1 - Silnoproud'!F37</f>
        <v>0</v>
      </c>
      <c r="BA131" s="138">
        <f>'14.04_1 - Silnoproud'!F38</f>
        <v>0</v>
      </c>
      <c r="BB131" s="138">
        <f>'14.04_1 - Silnoproud'!F39</f>
        <v>0</v>
      </c>
      <c r="BC131" s="138">
        <f>'14.04_1 - Silnoproud'!F40</f>
        <v>0</v>
      </c>
      <c r="BD131" s="140">
        <f>'14.04_1 - Silnoproud'!F41</f>
        <v>0</v>
      </c>
      <c r="BE131" s="4"/>
      <c r="BT131" s="141" t="s">
        <v>136</v>
      </c>
      <c r="BV131" s="141" t="s">
        <v>78</v>
      </c>
      <c r="BW131" s="141" t="s">
        <v>176</v>
      </c>
      <c r="BX131" s="141" t="s">
        <v>174</v>
      </c>
      <c r="CL131" s="141" t="s">
        <v>1</v>
      </c>
    </row>
    <row r="132" s="4" customFormat="1" ht="16.5" customHeight="1">
      <c r="A132" s="119" t="s">
        <v>80</v>
      </c>
      <c r="B132" s="70"/>
      <c r="C132" s="133"/>
      <c r="D132" s="133"/>
      <c r="E132" s="133"/>
      <c r="F132" s="134" t="s">
        <v>177</v>
      </c>
      <c r="G132" s="134"/>
      <c r="H132" s="134"/>
      <c r="I132" s="134"/>
      <c r="J132" s="134"/>
      <c r="K132" s="133"/>
      <c r="L132" s="134" t="s">
        <v>142</v>
      </c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5">
        <f>'14.04_2 - Slaboproud'!J34</f>
        <v>0</v>
      </c>
      <c r="AH132" s="133"/>
      <c r="AI132" s="133"/>
      <c r="AJ132" s="133"/>
      <c r="AK132" s="133"/>
      <c r="AL132" s="133"/>
      <c r="AM132" s="133"/>
      <c r="AN132" s="135">
        <f>SUM(AG132,AT132)</f>
        <v>0</v>
      </c>
      <c r="AO132" s="133"/>
      <c r="AP132" s="133"/>
      <c r="AQ132" s="136" t="s">
        <v>122</v>
      </c>
      <c r="AR132" s="72"/>
      <c r="AS132" s="137">
        <v>0</v>
      </c>
      <c r="AT132" s="138">
        <f>ROUND(SUM(AV132:AW132),2)</f>
        <v>0</v>
      </c>
      <c r="AU132" s="139">
        <f>'14.04_2 - Slaboproud'!P126</f>
        <v>0</v>
      </c>
      <c r="AV132" s="138">
        <f>'14.04_2 - Slaboproud'!J37</f>
        <v>0</v>
      </c>
      <c r="AW132" s="138">
        <f>'14.04_2 - Slaboproud'!J38</f>
        <v>0</v>
      </c>
      <c r="AX132" s="138">
        <f>'14.04_2 - Slaboproud'!J39</f>
        <v>0</v>
      </c>
      <c r="AY132" s="138">
        <f>'14.04_2 - Slaboproud'!J40</f>
        <v>0</v>
      </c>
      <c r="AZ132" s="138">
        <f>'14.04_2 - Slaboproud'!F37</f>
        <v>0</v>
      </c>
      <c r="BA132" s="138">
        <f>'14.04_2 - Slaboproud'!F38</f>
        <v>0</v>
      </c>
      <c r="BB132" s="138">
        <f>'14.04_2 - Slaboproud'!F39</f>
        <v>0</v>
      </c>
      <c r="BC132" s="138">
        <f>'14.04_2 - Slaboproud'!F40</f>
        <v>0</v>
      </c>
      <c r="BD132" s="140">
        <f>'14.04_2 - Slaboproud'!F41</f>
        <v>0</v>
      </c>
      <c r="BE132" s="4"/>
      <c r="BT132" s="141" t="s">
        <v>136</v>
      </c>
      <c r="BV132" s="141" t="s">
        <v>78</v>
      </c>
      <c r="BW132" s="141" t="s">
        <v>178</v>
      </c>
      <c r="BX132" s="141" t="s">
        <v>174</v>
      </c>
      <c r="CL132" s="141" t="s">
        <v>1</v>
      </c>
    </row>
    <row r="133" s="4" customFormat="1" ht="16.5" customHeight="1">
      <c r="A133" s="119" t="s">
        <v>80</v>
      </c>
      <c r="B133" s="70"/>
      <c r="C133" s="133"/>
      <c r="D133" s="133"/>
      <c r="E133" s="133"/>
      <c r="F133" s="134" t="s">
        <v>179</v>
      </c>
      <c r="G133" s="134"/>
      <c r="H133" s="134"/>
      <c r="I133" s="134"/>
      <c r="J133" s="134"/>
      <c r="K133" s="133"/>
      <c r="L133" s="134" t="s">
        <v>145</v>
      </c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5">
        <f>'14.04_3 - Bleskosvod'!J34</f>
        <v>0</v>
      </c>
      <c r="AH133" s="133"/>
      <c r="AI133" s="133"/>
      <c r="AJ133" s="133"/>
      <c r="AK133" s="133"/>
      <c r="AL133" s="133"/>
      <c r="AM133" s="133"/>
      <c r="AN133" s="135">
        <f>SUM(AG133,AT133)</f>
        <v>0</v>
      </c>
      <c r="AO133" s="133"/>
      <c r="AP133" s="133"/>
      <c r="AQ133" s="136" t="s">
        <v>122</v>
      </c>
      <c r="AR133" s="72"/>
      <c r="AS133" s="137">
        <v>0</v>
      </c>
      <c r="AT133" s="138">
        <f>ROUND(SUM(AV133:AW133),2)</f>
        <v>0</v>
      </c>
      <c r="AU133" s="139">
        <f>'14.04_3 - Bleskosvod'!P126</f>
        <v>0</v>
      </c>
      <c r="AV133" s="138">
        <f>'14.04_3 - Bleskosvod'!J37</f>
        <v>0</v>
      </c>
      <c r="AW133" s="138">
        <f>'14.04_3 - Bleskosvod'!J38</f>
        <v>0</v>
      </c>
      <c r="AX133" s="138">
        <f>'14.04_3 - Bleskosvod'!J39</f>
        <v>0</v>
      </c>
      <c r="AY133" s="138">
        <f>'14.04_3 - Bleskosvod'!J40</f>
        <v>0</v>
      </c>
      <c r="AZ133" s="138">
        <f>'14.04_3 - Bleskosvod'!F37</f>
        <v>0</v>
      </c>
      <c r="BA133" s="138">
        <f>'14.04_3 - Bleskosvod'!F38</f>
        <v>0</v>
      </c>
      <c r="BB133" s="138">
        <f>'14.04_3 - Bleskosvod'!F39</f>
        <v>0</v>
      </c>
      <c r="BC133" s="138">
        <f>'14.04_3 - Bleskosvod'!F40</f>
        <v>0</v>
      </c>
      <c r="BD133" s="140">
        <f>'14.04_3 - Bleskosvod'!F41</f>
        <v>0</v>
      </c>
      <c r="BE133" s="4"/>
      <c r="BT133" s="141" t="s">
        <v>136</v>
      </c>
      <c r="BV133" s="141" t="s">
        <v>78</v>
      </c>
      <c r="BW133" s="141" t="s">
        <v>180</v>
      </c>
      <c r="BX133" s="141" t="s">
        <v>174</v>
      </c>
      <c r="CL133" s="141" t="s">
        <v>1</v>
      </c>
    </row>
    <row r="134" s="4" customFormat="1" ht="16.5" customHeight="1">
      <c r="A134" s="119" t="s">
        <v>80</v>
      </c>
      <c r="B134" s="70"/>
      <c r="C134" s="133"/>
      <c r="D134" s="133"/>
      <c r="E134" s="133"/>
      <c r="F134" s="134" t="s">
        <v>181</v>
      </c>
      <c r="G134" s="134"/>
      <c r="H134" s="134"/>
      <c r="I134" s="134"/>
      <c r="J134" s="134"/>
      <c r="K134" s="133"/>
      <c r="L134" s="134" t="s">
        <v>148</v>
      </c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5">
        <f>'14.04_4 - Zemní práce'!J34</f>
        <v>0</v>
      </c>
      <c r="AH134" s="133"/>
      <c r="AI134" s="133"/>
      <c r="AJ134" s="133"/>
      <c r="AK134" s="133"/>
      <c r="AL134" s="133"/>
      <c r="AM134" s="133"/>
      <c r="AN134" s="135">
        <f>SUM(AG134,AT134)</f>
        <v>0</v>
      </c>
      <c r="AO134" s="133"/>
      <c r="AP134" s="133"/>
      <c r="AQ134" s="136" t="s">
        <v>122</v>
      </c>
      <c r="AR134" s="72"/>
      <c r="AS134" s="137">
        <v>0</v>
      </c>
      <c r="AT134" s="138">
        <f>ROUND(SUM(AV134:AW134),2)</f>
        <v>0</v>
      </c>
      <c r="AU134" s="139">
        <f>'14.04_4 - Zemní práce'!P125</f>
        <v>0</v>
      </c>
      <c r="AV134" s="138">
        <f>'14.04_4 - Zemní práce'!J37</f>
        <v>0</v>
      </c>
      <c r="AW134" s="138">
        <f>'14.04_4 - Zemní práce'!J38</f>
        <v>0</v>
      </c>
      <c r="AX134" s="138">
        <f>'14.04_4 - Zemní práce'!J39</f>
        <v>0</v>
      </c>
      <c r="AY134" s="138">
        <f>'14.04_4 - Zemní práce'!J40</f>
        <v>0</v>
      </c>
      <c r="AZ134" s="138">
        <f>'14.04_4 - Zemní práce'!F37</f>
        <v>0</v>
      </c>
      <c r="BA134" s="138">
        <f>'14.04_4 - Zemní práce'!F38</f>
        <v>0</v>
      </c>
      <c r="BB134" s="138">
        <f>'14.04_4 - Zemní práce'!F39</f>
        <v>0</v>
      </c>
      <c r="BC134" s="138">
        <f>'14.04_4 - Zemní práce'!F40</f>
        <v>0</v>
      </c>
      <c r="BD134" s="140">
        <f>'14.04_4 - Zemní práce'!F41</f>
        <v>0</v>
      </c>
      <c r="BE134" s="4"/>
      <c r="BT134" s="141" t="s">
        <v>136</v>
      </c>
      <c r="BV134" s="141" t="s">
        <v>78</v>
      </c>
      <c r="BW134" s="141" t="s">
        <v>182</v>
      </c>
      <c r="BX134" s="141" t="s">
        <v>174</v>
      </c>
      <c r="CL134" s="141" t="s">
        <v>1</v>
      </c>
    </row>
    <row r="135" s="7" customFormat="1" ht="16.5" customHeight="1">
      <c r="A135" s="119" t="s">
        <v>80</v>
      </c>
      <c r="B135" s="120"/>
      <c r="C135" s="121"/>
      <c r="D135" s="122" t="s">
        <v>8</v>
      </c>
      <c r="E135" s="122"/>
      <c r="F135" s="122"/>
      <c r="G135" s="122"/>
      <c r="H135" s="122"/>
      <c r="I135" s="123"/>
      <c r="J135" s="122" t="s">
        <v>183</v>
      </c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4">
        <f>'15 - Zdravotechnika - ven...'!J30</f>
        <v>0</v>
      </c>
      <c r="AH135" s="123"/>
      <c r="AI135" s="123"/>
      <c r="AJ135" s="123"/>
      <c r="AK135" s="123"/>
      <c r="AL135" s="123"/>
      <c r="AM135" s="123"/>
      <c r="AN135" s="124">
        <f>SUM(AG135,AT135)</f>
        <v>0</v>
      </c>
      <c r="AO135" s="123"/>
      <c r="AP135" s="123"/>
      <c r="AQ135" s="125" t="s">
        <v>83</v>
      </c>
      <c r="AR135" s="126"/>
      <c r="AS135" s="127">
        <v>0</v>
      </c>
      <c r="AT135" s="128">
        <f>ROUND(SUM(AV135:AW135),2)</f>
        <v>0</v>
      </c>
      <c r="AU135" s="129">
        <f>'15 - Zdravotechnika - ven...'!P123</f>
        <v>0</v>
      </c>
      <c r="AV135" s="128">
        <f>'15 - Zdravotechnika - ven...'!J33</f>
        <v>0</v>
      </c>
      <c r="AW135" s="128">
        <f>'15 - Zdravotechnika - ven...'!J34</f>
        <v>0</v>
      </c>
      <c r="AX135" s="128">
        <f>'15 - Zdravotechnika - ven...'!J35</f>
        <v>0</v>
      </c>
      <c r="AY135" s="128">
        <f>'15 - Zdravotechnika - ven...'!J36</f>
        <v>0</v>
      </c>
      <c r="AZ135" s="128">
        <f>'15 - Zdravotechnika - ven...'!F33</f>
        <v>0</v>
      </c>
      <c r="BA135" s="128">
        <f>'15 - Zdravotechnika - ven...'!F34</f>
        <v>0</v>
      </c>
      <c r="BB135" s="128">
        <f>'15 - Zdravotechnika - ven...'!F35</f>
        <v>0</v>
      </c>
      <c r="BC135" s="128">
        <f>'15 - Zdravotechnika - ven...'!F36</f>
        <v>0</v>
      </c>
      <c r="BD135" s="130">
        <f>'15 - Zdravotechnika - ven...'!F37</f>
        <v>0</v>
      </c>
      <c r="BE135" s="7"/>
      <c r="BT135" s="131" t="s">
        <v>84</v>
      </c>
      <c r="BV135" s="131" t="s">
        <v>78</v>
      </c>
      <c r="BW135" s="131" t="s">
        <v>184</v>
      </c>
      <c r="BX135" s="131" t="s">
        <v>5</v>
      </c>
      <c r="CL135" s="131" t="s">
        <v>1</v>
      </c>
      <c r="CM135" s="131" t="s">
        <v>86</v>
      </c>
    </row>
    <row r="136" s="7" customFormat="1" ht="16.5" customHeight="1">
      <c r="A136" s="119" t="s">
        <v>80</v>
      </c>
      <c r="B136" s="120"/>
      <c r="C136" s="121"/>
      <c r="D136" s="122" t="s">
        <v>185</v>
      </c>
      <c r="E136" s="122"/>
      <c r="F136" s="122"/>
      <c r="G136" s="122"/>
      <c r="H136" s="122"/>
      <c r="I136" s="123"/>
      <c r="J136" s="122" t="s">
        <v>186</v>
      </c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4">
        <f>'16 - Ostatní '!J30</f>
        <v>0</v>
      </c>
      <c r="AH136" s="123"/>
      <c r="AI136" s="123"/>
      <c r="AJ136" s="123"/>
      <c r="AK136" s="123"/>
      <c r="AL136" s="123"/>
      <c r="AM136" s="123"/>
      <c r="AN136" s="124">
        <f>SUM(AG136,AT136)</f>
        <v>0</v>
      </c>
      <c r="AO136" s="123"/>
      <c r="AP136" s="123"/>
      <c r="AQ136" s="125" t="s">
        <v>83</v>
      </c>
      <c r="AR136" s="126"/>
      <c r="AS136" s="143">
        <v>0</v>
      </c>
      <c r="AT136" s="144">
        <f>ROUND(SUM(AV136:AW136),2)</f>
        <v>0</v>
      </c>
      <c r="AU136" s="145">
        <f>'16 - Ostatní '!P122</f>
        <v>0</v>
      </c>
      <c r="AV136" s="144">
        <f>'16 - Ostatní '!J33</f>
        <v>0</v>
      </c>
      <c r="AW136" s="144">
        <f>'16 - Ostatní '!J34</f>
        <v>0</v>
      </c>
      <c r="AX136" s="144">
        <f>'16 - Ostatní '!J35</f>
        <v>0</v>
      </c>
      <c r="AY136" s="144">
        <f>'16 - Ostatní '!J36</f>
        <v>0</v>
      </c>
      <c r="AZ136" s="144">
        <f>'16 - Ostatní '!F33</f>
        <v>0</v>
      </c>
      <c r="BA136" s="144">
        <f>'16 - Ostatní '!F34</f>
        <v>0</v>
      </c>
      <c r="BB136" s="144">
        <f>'16 - Ostatní '!F35</f>
        <v>0</v>
      </c>
      <c r="BC136" s="144">
        <f>'16 - Ostatní '!F36</f>
        <v>0</v>
      </c>
      <c r="BD136" s="146">
        <f>'16 - Ostatní '!F37</f>
        <v>0</v>
      </c>
      <c r="BE136" s="7"/>
      <c r="BT136" s="131" t="s">
        <v>84</v>
      </c>
      <c r="BV136" s="131" t="s">
        <v>78</v>
      </c>
      <c r="BW136" s="131" t="s">
        <v>187</v>
      </c>
      <c r="BX136" s="131" t="s">
        <v>5</v>
      </c>
      <c r="CL136" s="131" t="s">
        <v>1</v>
      </c>
      <c r="CM136" s="131" t="s">
        <v>86</v>
      </c>
    </row>
    <row r="137" s="2" customFormat="1" ht="30" customHeight="1">
      <c r="A137" s="38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4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44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</row>
  </sheetData>
  <sheetProtection sheet="1" formatColumns="0" formatRows="0" objects="1" scenarios="1" spinCount="100000" saltValue="x/hZ7wK7l+L1A4sxj2Tz+/LDw/miKFOUphPADJKX/Q60VJl4TOg6lFBzUvYtxvGk1cNirf+1pUHycfWE6yB0Vg==" hashValue="9LAeTf+tyAM+4FzIpzbo2Q9W+k7I3c77EtBmUsqjAhjQhzT+QYaMP3ryMDq6wta+anebSghNZ2Nynnz4gB58HQ==" algorithmName="SHA-512" password="C5D5"/>
  <mergeCells count="20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G109:AM109"/>
    <mergeCell ref="AN109:AP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15:AP115"/>
    <mergeCell ref="AG115:AM115"/>
    <mergeCell ref="AN116:AP116"/>
    <mergeCell ref="AG116:AM116"/>
    <mergeCell ref="AG117:AM117"/>
    <mergeCell ref="AN117:AP117"/>
    <mergeCell ref="AN118:AP118"/>
    <mergeCell ref="AG118:AM118"/>
    <mergeCell ref="AG119:AM119"/>
    <mergeCell ref="AN119:AP119"/>
    <mergeCell ref="AG120:AM120"/>
    <mergeCell ref="AN120:AP120"/>
    <mergeCell ref="AG121:AM121"/>
    <mergeCell ref="AN121:AP121"/>
    <mergeCell ref="AG122:AM122"/>
    <mergeCell ref="AN122:AP122"/>
    <mergeCell ref="AN123:AP123"/>
    <mergeCell ref="AG123:AM123"/>
    <mergeCell ref="AN124:AP124"/>
    <mergeCell ref="AG124:AM124"/>
    <mergeCell ref="AN125:AP125"/>
    <mergeCell ref="AG125:AM125"/>
    <mergeCell ref="AG126:AM126"/>
    <mergeCell ref="AN126:AP126"/>
    <mergeCell ref="AG127:AM127"/>
    <mergeCell ref="AN127:AP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AG132:AM132"/>
    <mergeCell ref="AN132:AP132"/>
    <mergeCell ref="AN133:AP133"/>
    <mergeCell ref="AG133:AM133"/>
    <mergeCell ref="AN134:AP134"/>
    <mergeCell ref="AG134:AM134"/>
    <mergeCell ref="AN135:AP135"/>
    <mergeCell ref="AG135:AM135"/>
    <mergeCell ref="AN136:AP136"/>
    <mergeCell ref="AG136:AM136"/>
    <mergeCell ref="L85:AO85"/>
    <mergeCell ref="C92:G92"/>
    <mergeCell ref="I92:AF92"/>
    <mergeCell ref="J95:AF95"/>
    <mergeCell ref="D95:H95"/>
    <mergeCell ref="J96:AF96"/>
    <mergeCell ref="D96:H96"/>
    <mergeCell ref="D97:H97"/>
    <mergeCell ref="J97:AF97"/>
    <mergeCell ref="D98:H98"/>
    <mergeCell ref="J98:AF98"/>
    <mergeCell ref="J99:AF99"/>
    <mergeCell ref="D99:H99"/>
    <mergeCell ref="J100:AF100"/>
    <mergeCell ref="D100:H100"/>
    <mergeCell ref="J101:AF101"/>
    <mergeCell ref="D101:H101"/>
    <mergeCell ref="J102:AF102"/>
    <mergeCell ref="D102:H102"/>
    <mergeCell ref="J103:AF103"/>
    <mergeCell ref="D103:H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D104:H104"/>
    <mergeCell ref="J104:AF104"/>
    <mergeCell ref="D105:H105"/>
    <mergeCell ref="J105:AF105"/>
    <mergeCell ref="D106:H106"/>
    <mergeCell ref="J106:AF106"/>
    <mergeCell ref="K107:AF107"/>
    <mergeCell ref="E107:I107"/>
    <mergeCell ref="E108:I108"/>
    <mergeCell ref="K108:AF108"/>
    <mergeCell ref="D109:H109"/>
    <mergeCell ref="J109:AF109"/>
    <mergeCell ref="J110:AF110"/>
    <mergeCell ref="D110:H110"/>
    <mergeCell ref="K111:AF111"/>
    <mergeCell ref="E111:I111"/>
    <mergeCell ref="L112:AF112"/>
    <mergeCell ref="F112:J112"/>
    <mergeCell ref="L113:AF113"/>
    <mergeCell ref="F113:J113"/>
    <mergeCell ref="L114:AF114"/>
    <mergeCell ref="F114:J114"/>
    <mergeCell ref="F115:J115"/>
    <mergeCell ref="L115:AF115"/>
    <mergeCell ref="L116:AF116"/>
    <mergeCell ref="F116:J116"/>
    <mergeCell ref="K117:AF117"/>
    <mergeCell ref="E117:I117"/>
    <mergeCell ref="L118:AF118"/>
    <mergeCell ref="F118:J118"/>
    <mergeCell ref="L119:AF119"/>
    <mergeCell ref="F119:J119"/>
    <mergeCell ref="F120:J120"/>
    <mergeCell ref="L120:AF120"/>
    <mergeCell ref="F121:J121"/>
    <mergeCell ref="L121:AF121"/>
    <mergeCell ref="F122:J122"/>
    <mergeCell ref="L122:AF122"/>
    <mergeCell ref="K123:AF123"/>
    <mergeCell ref="E123:I123"/>
    <mergeCell ref="L124:AF124"/>
    <mergeCell ref="F124:J124"/>
    <mergeCell ref="F125:J125"/>
    <mergeCell ref="L125:AF125"/>
    <mergeCell ref="F126:J126"/>
    <mergeCell ref="L126:AF126"/>
    <mergeCell ref="F127:J127"/>
    <mergeCell ref="L127:AF127"/>
    <mergeCell ref="F128:J128"/>
    <mergeCell ref="L128:AF128"/>
    <mergeCell ref="E129:I129"/>
    <mergeCell ref="K129:AF129"/>
    <mergeCell ref="F130:J130"/>
    <mergeCell ref="L130:AF130"/>
    <mergeCell ref="F131:J131"/>
    <mergeCell ref="L131:AF131"/>
    <mergeCell ref="F132:J132"/>
    <mergeCell ref="L132:AF132"/>
    <mergeCell ref="F133:J133"/>
    <mergeCell ref="L133:AF133"/>
    <mergeCell ref="F134:J134"/>
    <mergeCell ref="L134:AF134"/>
    <mergeCell ref="D135:H135"/>
    <mergeCell ref="J135:AF135"/>
    <mergeCell ref="D136:H136"/>
    <mergeCell ref="J136:AF136"/>
  </mergeCells>
  <hyperlinks>
    <hyperlink ref="A95" location="'01 - objekt A - stavební ...'!C2" display="/"/>
    <hyperlink ref="A96" location="'02 - objekt B - stavební ...'!C2" display="/"/>
    <hyperlink ref="A97" location="'03 - objekt C - stavební ...'!C2" display="/"/>
    <hyperlink ref="A98" location="'04 - objekt D - stavební ...'!C2" display="/"/>
    <hyperlink ref="A99" location="'05 - objekt E - stavební ...'!C2" display="/"/>
    <hyperlink ref="A100" location="'06 - objekt F - stavební ...'!C2" display="/"/>
    <hyperlink ref="A101" location="'07 - objekt G - stavební ...'!C2" display="/"/>
    <hyperlink ref="A102" location="'08 - objekt H - stavební ...'!C2" display="/"/>
    <hyperlink ref="A103" location="'09 - objekt I - stavební ...'!C2" display="/"/>
    <hyperlink ref="A104" location="'10 - objekt J - stavební ...'!C2" display="/"/>
    <hyperlink ref="A105" location="'11 - Měření a regulace'!C2" display="/"/>
    <hyperlink ref="A107" location="'12.01 - vytápění, objekty...'!C2" display="/"/>
    <hyperlink ref="A108" location="'12.02 - vytápění, objekty...'!C2" display="/"/>
    <hyperlink ref="A109" location="'13 - Vzduchotechnika'!C2" display="/"/>
    <hyperlink ref="A112" location="'14.01 - Elektroinstalace ...'!C2" display="/"/>
    <hyperlink ref="A113" location="'14.01_1 - Silnoproud'!C2" display="/"/>
    <hyperlink ref="A114" location="'14.01_2 - Slaboproud'!C2" display="/"/>
    <hyperlink ref="A115" location="'14.01_3 - Bleskosvod'!C2" display="/"/>
    <hyperlink ref="A116" location="'14.01_4 - Zemní práce'!C2" display="/"/>
    <hyperlink ref="A118" location="'14.02 - Elektroinstalace ...'!C2" display="/"/>
    <hyperlink ref="A119" location="'14.02_1 - Silnoproud'!C2" display="/"/>
    <hyperlink ref="A120" location="'14.02_2 - Slaboproud'!C2" display="/"/>
    <hyperlink ref="A121" location="'14.02_3 - Bleskosvod'!C2" display="/"/>
    <hyperlink ref="A122" location="'14.02_4 - Zemní práce'!C2" display="/"/>
    <hyperlink ref="A124" location="'14.03 - Elektroinstalace ...'!C2" display="/"/>
    <hyperlink ref="A125" location="'14.03_1 - Silnoproud'!C2" display="/"/>
    <hyperlink ref="A126" location="'14.03_2 - Slaboproud'!C2" display="/"/>
    <hyperlink ref="A127" location="'14.03_3 - Bleskosvod'!C2" display="/"/>
    <hyperlink ref="A128" location="'14.03_4 - Zemní práce'!C2" display="/"/>
    <hyperlink ref="A130" location="'14.04 - Elektroinstalace ...'!C2" display="/"/>
    <hyperlink ref="A131" location="'14.04_1 - Silnoproud'!C2" display="/"/>
    <hyperlink ref="A132" location="'14.04_2 - Slaboproud'!C2" display="/"/>
    <hyperlink ref="A133" location="'14.04_3 - Bleskosvod'!C2" display="/"/>
    <hyperlink ref="A134" location="'14.04_4 - Zemní práce'!C2" display="/"/>
    <hyperlink ref="A135" location="'15 - Zdravotechnika - ven...'!C2" display="/"/>
    <hyperlink ref="A136" location="'16 - Ostatní 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  <c r="AZ2" s="147" t="s">
        <v>188</v>
      </c>
      <c r="BA2" s="147" t="s">
        <v>189</v>
      </c>
      <c r="BB2" s="147" t="s">
        <v>190</v>
      </c>
      <c r="BC2" s="147" t="s">
        <v>191</v>
      </c>
      <c r="BD2" s="147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  <c r="AZ3" s="147" t="s">
        <v>192</v>
      </c>
      <c r="BA3" s="147" t="s">
        <v>193</v>
      </c>
      <c r="BB3" s="147" t="s">
        <v>194</v>
      </c>
      <c r="BC3" s="147" t="s">
        <v>195</v>
      </c>
      <c r="BD3" s="147" t="s">
        <v>136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  <c r="AZ4" s="147" t="s">
        <v>197</v>
      </c>
      <c r="BA4" s="147" t="s">
        <v>198</v>
      </c>
      <c r="BB4" s="147" t="s">
        <v>194</v>
      </c>
      <c r="BC4" s="147" t="s">
        <v>199</v>
      </c>
      <c r="BD4" s="147" t="s">
        <v>136</v>
      </c>
    </row>
    <row r="5" s="1" customFormat="1" ht="6.96" customHeight="1">
      <c r="B5" s="20"/>
      <c r="L5" s="20"/>
      <c r="AZ5" s="147" t="s">
        <v>200</v>
      </c>
      <c r="BA5" s="147" t="s">
        <v>201</v>
      </c>
      <c r="BB5" s="147" t="s">
        <v>194</v>
      </c>
      <c r="BC5" s="147" t="s">
        <v>202</v>
      </c>
      <c r="BD5" s="147" t="s">
        <v>136</v>
      </c>
    </row>
    <row r="6" s="1" customFormat="1" ht="12" customHeight="1">
      <c r="B6" s="20"/>
      <c r="D6" s="152" t="s">
        <v>16</v>
      </c>
      <c r="L6" s="20"/>
      <c r="AZ6" s="147" t="s">
        <v>203</v>
      </c>
      <c r="BA6" s="147" t="s">
        <v>204</v>
      </c>
      <c r="BB6" s="147" t="s">
        <v>194</v>
      </c>
      <c r="BC6" s="147" t="s">
        <v>205</v>
      </c>
      <c r="BD6" s="147" t="s">
        <v>136</v>
      </c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  <c r="AZ7" s="147" t="s">
        <v>206</v>
      </c>
      <c r="BA7" s="147" t="s">
        <v>207</v>
      </c>
      <c r="BB7" s="147" t="s">
        <v>190</v>
      </c>
      <c r="BC7" s="147" t="s">
        <v>208</v>
      </c>
      <c r="BD7" s="147" t="s">
        <v>136</v>
      </c>
    </row>
    <row r="8" s="2" customFormat="1" ht="12" customHeight="1">
      <c r="A8" s="38"/>
      <c r="B8" s="44"/>
      <c r="C8" s="38"/>
      <c r="D8" s="152" t="s">
        <v>209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47" t="s">
        <v>210</v>
      </c>
      <c r="BA8" s="147" t="s">
        <v>211</v>
      </c>
      <c r="BB8" s="147" t="s">
        <v>190</v>
      </c>
      <c r="BC8" s="147" t="s">
        <v>212</v>
      </c>
      <c r="BD8" s="147" t="s">
        <v>136</v>
      </c>
    </row>
    <row r="9" s="2" customFormat="1" ht="16.5" customHeight="1">
      <c r="A9" s="38"/>
      <c r="B9" s="44"/>
      <c r="C9" s="38"/>
      <c r="D9" s="38"/>
      <c r="E9" s="154" t="s">
        <v>213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47" t="s">
        <v>214</v>
      </c>
      <c r="BA9" s="147" t="s">
        <v>215</v>
      </c>
      <c r="BB9" s="147" t="s">
        <v>194</v>
      </c>
      <c r="BC9" s="147" t="s">
        <v>216</v>
      </c>
      <c r="BD9" s="147" t="s">
        <v>136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47" t="s">
        <v>217</v>
      </c>
      <c r="BA10" s="147" t="s">
        <v>218</v>
      </c>
      <c r="BB10" s="147" t="s">
        <v>194</v>
      </c>
      <c r="BC10" s="147" t="s">
        <v>219</v>
      </c>
      <c r="BD10" s="147" t="s">
        <v>136</v>
      </c>
    </row>
    <row r="11" s="2" customFormat="1" ht="12" customHeight="1">
      <c r="A11" s="38"/>
      <c r="B11" s="44"/>
      <c r="C11" s="38"/>
      <c r="D11" s="152" t="s">
        <v>18</v>
      </c>
      <c r="E11" s="38"/>
      <c r="F11" s="141" t="s">
        <v>1</v>
      </c>
      <c r="G11" s="38"/>
      <c r="H11" s="38"/>
      <c r="I11" s="152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47" t="s">
        <v>220</v>
      </c>
      <c r="BA11" s="147" t="s">
        <v>221</v>
      </c>
      <c r="BB11" s="147" t="s">
        <v>194</v>
      </c>
      <c r="BC11" s="147" t="s">
        <v>222</v>
      </c>
      <c r="BD11" s="147" t="s">
        <v>136</v>
      </c>
    </row>
    <row r="12" s="2" customFormat="1" ht="12" customHeight="1">
      <c r="A12" s="38"/>
      <c r="B12" s="44"/>
      <c r="C12" s="38"/>
      <c r="D12" s="152" t="s">
        <v>20</v>
      </c>
      <c r="E12" s="38"/>
      <c r="F12" s="141" t="s">
        <v>21</v>
      </c>
      <c r="G12" s="38"/>
      <c r="H12" s="38"/>
      <c r="I12" s="152" t="s">
        <v>22</v>
      </c>
      <c r="J12" s="155" t="str">
        <f>'Rekapitulace stavby'!AN8</f>
        <v>2. 8. 2021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47" t="s">
        <v>223</v>
      </c>
      <c r="BA12" s="147" t="s">
        <v>224</v>
      </c>
      <c r="BB12" s="147" t="s">
        <v>190</v>
      </c>
      <c r="BC12" s="147" t="s">
        <v>225</v>
      </c>
      <c r="BD12" s="147" t="s">
        <v>136</v>
      </c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47" t="s">
        <v>226</v>
      </c>
      <c r="BA13" s="147" t="s">
        <v>227</v>
      </c>
      <c r="BB13" s="147" t="s">
        <v>194</v>
      </c>
      <c r="BC13" s="147" t="s">
        <v>228</v>
      </c>
      <c r="BD13" s="147" t="s">
        <v>136</v>
      </c>
    </row>
    <row r="14" s="2" customFormat="1" ht="12" customHeight="1">
      <c r="A14" s="38"/>
      <c r="B14" s="44"/>
      <c r="C14" s="38"/>
      <c r="D14" s="152" t="s">
        <v>24</v>
      </c>
      <c r="E14" s="38"/>
      <c r="F14" s="38"/>
      <c r="G14" s="38"/>
      <c r="H14" s="38"/>
      <c r="I14" s="152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47" t="s">
        <v>229</v>
      </c>
      <c r="BA14" s="147" t="s">
        <v>230</v>
      </c>
      <c r="BB14" s="147" t="s">
        <v>190</v>
      </c>
      <c r="BC14" s="147" t="s">
        <v>231</v>
      </c>
      <c r="BD14" s="147" t="s">
        <v>136</v>
      </c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2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2" t="s">
        <v>28</v>
      </c>
      <c r="E17" s="38"/>
      <c r="F17" s="38"/>
      <c r="G17" s="38"/>
      <c r="H17" s="38"/>
      <c r="I17" s="152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2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2" t="s">
        <v>30</v>
      </c>
      <c r="E20" s="38"/>
      <c r="F20" s="38"/>
      <c r="G20" s="38"/>
      <c r="H20" s="38"/>
      <c r="I20" s="152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2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2" t="s">
        <v>33</v>
      </c>
      <c r="E23" s="38"/>
      <c r="F23" s="38"/>
      <c r="G23" s="38"/>
      <c r="H23" s="38"/>
      <c r="I23" s="152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31</v>
      </c>
      <c r="F24" s="38"/>
      <c r="G24" s="38"/>
      <c r="H24" s="38"/>
      <c r="I24" s="152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2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0"/>
      <c r="E29" s="160"/>
      <c r="F29" s="160"/>
      <c r="G29" s="160"/>
      <c r="H29" s="160"/>
      <c r="I29" s="160"/>
      <c r="J29" s="160"/>
      <c r="K29" s="16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1" t="s">
        <v>36</v>
      </c>
      <c r="E30" s="38"/>
      <c r="F30" s="38"/>
      <c r="G30" s="38"/>
      <c r="H30" s="38"/>
      <c r="I30" s="38"/>
      <c r="J30" s="162">
        <f>ROUND(J144,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3" t="s">
        <v>38</v>
      </c>
      <c r="G32" s="38"/>
      <c r="H32" s="38"/>
      <c r="I32" s="163" t="s">
        <v>37</v>
      </c>
      <c r="J32" s="16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4" t="s">
        <v>40</v>
      </c>
      <c r="E33" s="152" t="s">
        <v>41</v>
      </c>
      <c r="F33" s="165">
        <f>ROUND((SUM(BE144:BE789)),  2)</f>
        <v>0</v>
      </c>
      <c r="G33" s="38"/>
      <c r="H33" s="38"/>
      <c r="I33" s="166">
        <v>0.20999999999999999</v>
      </c>
      <c r="J33" s="165">
        <f>ROUND(((SUM(BE144:BE789))*I33),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2" t="s">
        <v>42</v>
      </c>
      <c r="F34" s="165">
        <f>ROUND((SUM(BF144:BF789)),  2)</f>
        <v>0</v>
      </c>
      <c r="G34" s="38"/>
      <c r="H34" s="38"/>
      <c r="I34" s="166">
        <v>0.14999999999999999</v>
      </c>
      <c r="J34" s="165">
        <f>ROUND(((SUM(BF144:BF789))*I34),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2" t="s">
        <v>43</v>
      </c>
      <c r="F35" s="165">
        <f>ROUND((SUM(BG144:BG789)),  2)</f>
        <v>0</v>
      </c>
      <c r="G35" s="38"/>
      <c r="H35" s="38"/>
      <c r="I35" s="166">
        <v>0.20999999999999999</v>
      </c>
      <c r="J35" s="16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44</v>
      </c>
      <c r="F36" s="165">
        <f>ROUND((SUM(BH144:BH789)),  2)</f>
        <v>0</v>
      </c>
      <c r="G36" s="38"/>
      <c r="H36" s="38"/>
      <c r="I36" s="166">
        <v>0.14999999999999999</v>
      </c>
      <c r="J36" s="16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45</v>
      </c>
      <c r="F37" s="165">
        <f>ROUND((SUM(BI144:BI789)),  2)</f>
        <v>0</v>
      </c>
      <c r="G37" s="38"/>
      <c r="H37" s="38"/>
      <c r="I37" s="166">
        <v>0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objekt A - stavební úpravy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Žižkova 57, Jihlava</v>
      </c>
      <c r="G89" s="40"/>
      <c r="H89" s="40"/>
      <c r="I89" s="32" t="s">
        <v>22</v>
      </c>
      <c r="J89" s="79" t="str">
        <f>IF(J12="","",J12)</f>
        <v>2. 8. 2021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 Vysočina, Žižkova 57, Jihlava</v>
      </c>
      <c r="G91" s="40"/>
      <c r="H91" s="40"/>
      <c r="I91" s="32" t="s">
        <v>30</v>
      </c>
      <c r="J91" s="36" t="str">
        <f>E21</f>
        <v>CBN 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CBN projekt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233</v>
      </c>
      <c r="D94" s="187"/>
      <c r="E94" s="187"/>
      <c r="F94" s="187"/>
      <c r="G94" s="187"/>
      <c r="H94" s="187"/>
      <c r="I94" s="187"/>
      <c r="J94" s="188" t="s">
        <v>234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235</v>
      </c>
      <c r="D96" s="40"/>
      <c r="E96" s="40"/>
      <c r="F96" s="40"/>
      <c r="G96" s="40"/>
      <c r="H96" s="40"/>
      <c r="I96" s="40"/>
      <c r="J96" s="110">
        <f>J144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236</v>
      </c>
    </row>
    <row r="97" s="9" customFormat="1" ht="24.96" customHeight="1">
      <c r="A97" s="9"/>
      <c r="B97" s="190"/>
      <c r="C97" s="191"/>
      <c r="D97" s="192" t="s">
        <v>237</v>
      </c>
      <c r="E97" s="193"/>
      <c r="F97" s="193"/>
      <c r="G97" s="193"/>
      <c r="H97" s="193"/>
      <c r="I97" s="193"/>
      <c r="J97" s="194">
        <f>J145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3"/>
      <c r="D98" s="197" t="s">
        <v>238</v>
      </c>
      <c r="E98" s="198"/>
      <c r="F98" s="198"/>
      <c r="G98" s="198"/>
      <c r="H98" s="198"/>
      <c r="I98" s="198"/>
      <c r="J98" s="199">
        <f>J146</f>
        <v>0</v>
      </c>
      <c r="K98" s="133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3"/>
      <c r="D99" s="197" t="s">
        <v>239</v>
      </c>
      <c r="E99" s="198"/>
      <c r="F99" s="198"/>
      <c r="G99" s="198"/>
      <c r="H99" s="198"/>
      <c r="I99" s="198"/>
      <c r="J99" s="199">
        <f>J163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3"/>
      <c r="D100" s="197" t="s">
        <v>240</v>
      </c>
      <c r="E100" s="198"/>
      <c r="F100" s="198"/>
      <c r="G100" s="198"/>
      <c r="H100" s="198"/>
      <c r="I100" s="198"/>
      <c r="J100" s="199">
        <f>J168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241</v>
      </c>
      <c r="E101" s="198"/>
      <c r="F101" s="198"/>
      <c r="G101" s="198"/>
      <c r="H101" s="198"/>
      <c r="I101" s="198"/>
      <c r="J101" s="199">
        <f>J179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242</v>
      </c>
      <c r="E102" s="198"/>
      <c r="F102" s="198"/>
      <c r="G102" s="198"/>
      <c r="H102" s="198"/>
      <c r="I102" s="198"/>
      <c r="J102" s="199">
        <f>J186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243</v>
      </c>
      <c r="E103" s="198"/>
      <c r="F103" s="198"/>
      <c r="G103" s="198"/>
      <c r="H103" s="198"/>
      <c r="I103" s="198"/>
      <c r="J103" s="199">
        <f>J339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244</v>
      </c>
      <c r="E104" s="198"/>
      <c r="F104" s="198"/>
      <c r="G104" s="198"/>
      <c r="H104" s="198"/>
      <c r="I104" s="198"/>
      <c r="J104" s="199">
        <f>J405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3"/>
      <c r="D105" s="197" t="s">
        <v>245</v>
      </c>
      <c r="E105" s="198"/>
      <c r="F105" s="198"/>
      <c r="G105" s="198"/>
      <c r="H105" s="198"/>
      <c r="I105" s="198"/>
      <c r="J105" s="199">
        <f>J456</f>
        <v>0</v>
      </c>
      <c r="K105" s="133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246</v>
      </c>
      <c r="E106" s="193"/>
      <c r="F106" s="193"/>
      <c r="G106" s="193"/>
      <c r="H106" s="193"/>
      <c r="I106" s="193"/>
      <c r="J106" s="194">
        <f>J458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3"/>
      <c r="D107" s="197" t="s">
        <v>247</v>
      </c>
      <c r="E107" s="198"/>
      <c r="F107" s="198"/>
      <c r="G107" s="198"/>
      <c r="H107" s="198"/>
      <c r="I107" s="198"/>
      <c r="J107" s="199">
        <f>J459</f>
        <v>0</v>
      </c>
      <c r="K107" s="133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3"/>
      <c r="D108" s="197" t="s">
        <v>248</v>
      </c>
      <c r="E108" s="198"/>
      <c r="F108" s="198"/>
      <c r="G108" s="198"/>
      <c r="H108" s="198"/>
      <c r="I108" s="198"/>
      <c r="J108" s="199">
        <f>J473</f>
        <v>0</v>
      </c>
      <c r="K108" s="133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3"/>
      <c r="D109" s="197" t="s">
        <v>249</v>
      </c>
      <c r="E109" s="198"/>
      <c r="F109" s="198"/>
      <c r="G109" s="198"/>
      <c r="H109" s="198"/>
      <c r="I109" s="198"/>
      <c r="J109" s="199">
        <f>J517</f>
        <v>0</v>
      </c>
      <c r="K109" s="133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3"/>
      <c r="D110" s="197" t="s">
        <v>250</v>
      </c>
      <c r="E110" s="198"/>
      <c r="F110" s="198"/>
      <c r="G110" s="198"/>
      <c r="H110" s="198"/>
      <c r="I110" s="198"/>
      <c r="J110" s="199">
        <f>J562</f>
        <v>0</v>
      </c>
      <c r="K110" s="133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3"/>
      <c r="D111" s="197" t="s">
        <v>251</v>
      </c>
      <c r="E111" s="198"/>
      <c r="F111" s="198"/>
      <c r="G111" s="198"/>
      <c r="H111" s="198"/>
      <c r="I111" s="198"/>
      <c r="J111" s="199">
        <f>J572</f>
        <v>0</v>
      </c>
      <c r="K111" s="133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3"/>
      <c r="D112" s="197" t="s">
        <v>252</v>
      </c>
      <c r="E112" s="198"/>
      <c r="F112" s="198"/>
      <c r="G112" s="198"/>
      <c r="H112" s="198"/>
      <c r="I112" s="198"/>
      <c r="J112" s="199">
        <f>J576</f>
        <v>0</v>
      </c>
      <c r="K112" s="133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3"/>
      <c r="D113" s="197" t="s">
        <v>253</v>
      </c>
      <c r="E113" s="198"/>
      <c r="F113" s="198"/>
      <c r="G113" s="198"/>
      <c r="H113" s="198"/>
      <c r="I113" s="198"/>
      <c r="J113" s="199">
        <f>J580</f>
        <v>0</v>
      </c>
      <c r="K113" s="133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3"/>
      <c r="D114" s="197" t="s">
        <v>254</v>
      </c>
      <c r="E114" s="198"/>
      <c r="F114" s="198"/>
      <c r="G114" s="198"/>
      <c r="H114" s="198"/>
      <c r="I114" s="198"/>
      <c r="J114" s="199">
        <f>J596</f>
        <v>0</v>
      </c>
      <c r="K114" s="133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3"/>
      <c r="D115" s="197" t="s">
        <v>255</v>
      </c>
      <c r="E115" s="198"/>
      <c r="F115" s="198"/>
      <c r="G115" s="198"/>
      <c r="H115" s="198"/>
      <c r="I115" s="198"/>
      <c r="J115" s="199">
        <f>J608</f>
        <v>0</v>
      </c>
      <c r="K115" s="133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3"/>
      <c r="D116" s="197" t="s">
        <v>256</v>
      </c>
      <c r="E116" s="198"/>
      <c r="F116" s="198"/>
      <c r="G116" s="198"/>
      <c r="H116" s="198"/>
      <c r="I116" s="198"/>
      <c r="J116" s="199">
        <f>J639</f>
        <v>0</v>
      </c>
      <c r="K116" s="133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3"/>
      <c r="D117" s="197" t="s">
        <v>257</v>
      </c>
      <c r="E117" s="198"/>
      <c r="F117" s="198"/>
      <c r="G117" s="198"/>
      <c r="H117" s="198"/>
      <c r="I117" s="198"/>
      <c r="J117" s="199">
        <f>J660</f>
        <v>0</v>
      </c>
      <c r="K117" s="133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3"/>
      <c r="D118" s="197" t="s">
        <v>258</v>
      </c>
      <c r="E118" s="198"/>
      <c r="F118" s="198"/>
      <c r="G118" s="198"/>
      <c r="H118" s="198"/>
      <c r="I118" s="198"/>
      <c r="J118" s="199">
        <f>J712</f>
        <v>0</v>
      </c>
      <c r="K118" s="133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3"/>
      <c r="D119" s="197" t="s">
        <v>259</v>
      </c>
      <c r="E119" s="198"/>
      <c r="F119" s="198"/>
      <c r="G119" s="198"/>
      <c r="H119" s="198"/>
      <c r="I119" s="198"/>
      <c r="J119" s="199">
        <f>J754</f>
        <v>0</v>
      </c>
      <c r="K119" s="133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3"/>
      <c r="D120" s="197" t="s">
        <v>260</v>
      </c>
      <c r="E120" s="198"/>
      <c r="F120" s="198"/>
      <c r="G120" s="198"/>
      <c r="H120" s="198"/>
      <c r="I120" s="198"/>
      <c r="J120" s="199">
        <f>J762</f>
        <v>0</v>
      </c>
      <c r="K120" s="133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3"/>
      <c r="D121" s="197" t="s">
        <v>261</v>
      </c>
      <c r="E121" s="198"/>
      <c r="F121" s="198"/>
      <c r="G121" s="198"/>
      <c r="H121" s="198"/>
      <c r="I121" s="198"/>
      <c r="J121" s="199">
        <f>J765</f>
        <v>0</v>
      </c>
      <c r="K121" s="133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3"/>
      <c r="D122" s="197" t="s">
        <v>262</v>
      </c>
      <c r="E122" s="198"/>
      <c r="F122" s="198"/>
      <c r="G122" s="198"/>
      <c r="H122" s="198"/>
      <c r="I122" s="198"/>
      <c r="J122" s="199">
        <f>J768</f>
        <v>0</v>
      </c>
      <c r="K122" s="133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3"/>
      <c r="D123" s="197" t="s">
        <v>263</v>
      </c>
      <c r="E123" s="198"/>
      <c r="F123" s="198"/>
      <c r="G123" s="198"/>
      <c r="H123" s="198"/>
      <c r="I123" s="198"/>
      <c r="J123" s="199">
        <f>J781</f>
        <v>0</v>
      </c>
      <c r="K123" s="133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6"/>
      <c r="C124" s="133"/>
      <c r="D124" s="197" t="s">
        <v>264</v>
      </c>
      <c r="E124" s="198"/>
      <c r="F124" s="198"/>
      <c r="G124" s="198"/>
      <c r="H124" s="198"/>
      <c r="I124" s="198"/>
      <c r="J124" s="199">
        <f>J786</f>
        <v>0</v>
      </c>
      <c r="K124" s="133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2" customFormat="1" ht="21.84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66"/>
      <c r="C126" s="67"/>
      <c r="D126" s="67"/>
      <c r="E126" s="67"/>
      <c r="F126" s="67"/>
      <c r="G126" s="67"/>
      <c r="H126" s="67"/>
      <c r="I126" s="67"/>
      <c r="J126" s="67"/>
      <c r="K126" s="67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30" s="2" customFormat="1" ht="6.96" customHeight="1">
      <c r="A130" s="38"/>
      <c r="B130" s="68"/>
      <c r="C130" s="69"/>
      <c r="D130" s="69"/>
      <c r="E130" s="69"/>
      <c r="F130" s="69"/>
      <c r="G130" s="69"/>
      <c r="H130" s="69"/>
      <c r="I130" s="69"/>
      <c r="J130" s="69"/>
      <c r="K130" s="69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24.96" customHeight="1">
      <c r="A131" s="38"/>
      <c r="B131" s="39"/>
      <c r="C131" s="23" t="s">
        <v>265</v>
      </c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2" customHeight="1">
      <c r="A133" s="38"/>
      <c r="B133" s="39"/>
      <c r="C133" s="32" t="s">
        <v>16</v>
      </c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6.5" customHeight="1">
      <c r="A134" s="38"/>
      <c r="B134" s="39"/>
      <c r="C134" s="40"/>
      <c r="D134" s="40"/>
      <c r="E134" s="185" t="str">
        <f>E7</f>
        <v>SPŠ Třebíč - úspory energií- doplnění</v>
      </c>
      <c r="F134" s="32"/>
      <c r="G134" s="32"/>
      <c r="H134" s="32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209</v>
      </c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6.5" customHeight="1">
      <c r="A136" s="38"/>
      <c r="B136" s="39"/>
      <c r="C136" s="40"/>
      <c r="D136" s="40"/>
      <c r="E136" s="76" t="str">
        <f>E9</f>
        <v>01 - objekt A - stavební úpravy</v>
      </c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6.96" customHeight="1">
      <c r="A137" s="38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2" customHeight="1">
      <c r="A138" s="38"/>
      <c r="B138" s="39"/>
      <c r="C138" s="32" t="s">
        <v>20</v>
      </c>
      <c r="D138" s="40"/>
      <c r="E138" s="40"/>
      <c r="F138" s="27" t="str">
        <f>F12</f>
        <v>Žižkova 57, Jihlava</v>
      </c>
      <c r="G138" s="40"/>
      <c r="H138" s="40"/>
      <c r="I138" s="32" t="s">
        <v>22</v>
      </c>
      <c r="J138" s="79" t="str">
        <f>IF(J12="","",J12)</f>
        <v>2. 8. 2021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6.96" customHeight="1">
      <c r="A139" s="38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5.15" customHeight="1">
      <c r="A140" s="38"/>
      <c r="B140" s="39"/>
      <c r="C140" s="32" t="s">
        <v>24</v>
      </c>
      <c r="D140" s="40"/>
      <c r="E140" s="40"/>
      <c r="F140" s="27" t="str">
        <f>E15</f>
        <v>Kraj Vysočina, Žižkova 57, Jihlava</v>
      </c>
      <c r="G140" s="40"/>
      <c r="H140" s="40"/>
      <c r="I140" s="32" t="s">
        <v>30</v>
      </c>
      <c r="J140" s="36" t="str">
        <f>E21</f>
        <v>CBN projekt s.r.o.</v>
      </c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5.15" customHeight="1">
      <c r="A141" s="38"/>
      <c r="B141" s="39"/>
      <c r="C141" s="32" t="s">
        <v>28</v>
      </c>
      <c r="D141" s="40"/>
      <c r="E141" s="40"/>
      <c r="F141" s="27" t="str">
        <f>IF(E18="","",E18)</f>
        <v>Vyplň údaj</v>
      </c>
      <c r="G141" s="40"/>
      <c r="H141" s="40"/>
      <c r="I141" s="32" t="s">
        <v>33</v>
      </c>
      <c r="J141" s="36" t="str">
        <f>E24</f>
        <v>CBN projekt s.r.o.</v>
      </c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10.32" customHeight="1">
      <c r="A142" s="38"/>
      <c r="B142" s="39"/>
      <c r="C142" s="40"/>
      <c r="D142" s="40"/>
      <c r="E142" s="40"/>
      <c r="F142" s="40"/>
      <c r="G142" s="40"/>
      <c r="H142" s="40"/>
      <c r="I142" s="40"/>
      <c r="J142" s="40"/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11" customFormat="1" ht="29.28" customHeight="1">
      <c r="A143" s="201"/>
      <c r="B143" s="202"/>
      <c r="C143" s="203" t="s">
        <v>266</v>
      </c>
      <c r="D143" s="204" t="s">
        <v>61</v>
      </c>
      <c r="E143" s="204" t="s">
        <v>57</v>
      </c>
      <c r="F143" s="204" t="s">
        <v>58</v>
      </c>
      <c r="G143" s="204" t="s">
        <v>267</v>
      </c>
      <c r="H143" s="204" t="s">
        <v>268</v>
      </c>
      <c r="I143" s="204" t="s">
        <v>269</v>
      </c>
      <c r="J143" s="205" t="s">
        <v>234</v>
      </c>
      <c r="K143" s="206" t="s">
        <v>270</v>
      </c>
      <c r="L143" s="207"/>
      <c r="M143" s="100" t="s">
        <v>1</v>
      </c>
      <c r="N143" s="101" t="s">
        <v>40</v>
      </c>
      <c r="O143" s="101" t="s">
        <v>271</v>
      </c>
      <c r="P143" s="101" t="s">
        <v>272</v>
      </c>
      <c r="Q143" s="101" t="s">
        <v>273</v>
      </c>
      <c r="R143" s="101" t="s">
        <v>274</v>
      </c>
      <c r="S143" s="101" t="s">
        <v>275</v>
      </c>
      <c r="T143" s="102" t="s">
        <v>276</v>
      </c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</row>
    <row r="144" s="2" customFormat="1" ht="22.8" customHeight="1">
      <c r="A144" s="38"/>
      <c r="B144" s="39"/>
      <c r="C144" s="107" t="s">
        <v>277</v>
      </c>
      <c r="D144" s="40"/>
      <c r="E144" s="40"/>
      <c r="F144" s="40"/>
      <c r="G144" s="40"/>
      <c r="H144" s="40"/>
      <c r="I144" s="40"/>
      <c r="J144" s="208">
        <f>BK144</f>
        <v>0</v>
      </c>
      <c r="K144" s="40"/>
      <c r="L144" s="44"/>
      <c r="M144" s="103"/>
      <c r="N144" s="209"/>
      <c r="O144" s="104"/>
      <c r="P144" s="210">
        <f>P145+P458</f>
        <v>0</v>
      </c>
      <c r="Q144" s="104"/>
      <c r="R144" s="210">
        <f>R145+R458</f>
        <v>91.798044914399995</v>
      </c>
      <c r="S144" s="104"/>
      <c r="T144" s="211">
        <f>T145+T458</f>
        <v>111.30304565999998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75</v>
      </c>
      <c r="AU144" s="17" t="s">
        <v>236</v>
      </c>
      <c r="BK144" s="212">
        <f>BK145+BK458</f>
        <v>0</v>
      </c>
    </row>
    <row r="145" s="12" customFormat="1" ht="25.92" customHeight="1">
      <c r="A145" s="12"/>
      <c r="B145" s="213"/>
      <c r="C145" s="214"/>
      <c r="D145" s="215" t="s">
        <v>75</v>
      </c>
      <c r="E145" s="216" t="s">
        <v>278</v>
      </c>
      <c r="F145" s="216" t="s">
        <v>279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P146+P163+P168+P179+P186+P339+P405+P456</f>
        <v>0</v>
      </c>
      <c r="Q145" s="221"/>
      <c r="R145" s="222">
        <f>R146+R163+R168+R179+R186+R339+R405+R456</f>
        <v>66.718646159999992</v>
      </c>
      <c r="S145" s="221"/>
      <c r="T145" s="223">
        <f>T146+T163+T168+T179+T186+T339+T405+T456</f>
        <v>51.162559999999999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84</v>
      </c>
      <c r="AT145" s="225" t="s">
        <v>75</v>
      </c>
      <c r="AU145" s="225" t="s">
        <v>76</v>
      </c>
      <c r="AY145" s="224" t="s">
        <v>280</v>
      </c>
      <c r="BK145" s="226">
        <f>BK146+BK163+BK168+BK179+BK186+BK339+BK405+BK456</f>
        <v>0</v>
      </c>
    </row>
    <row r="146" s="12" customFormat="1" ht="22.8" customHeight="1">
      <c r="A146" s="12"/>
      <c r="B146" s="213"/>
      <c r="C146" s="214"/>
      <c r="D146" s="215" t="s">
        <v>75</v>
      </c>
      <c r="E146" s="227" t="s">
        <v>84</v>
      </c>
      <c r="F146" s="227" t="s">
        <v>148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SUM(P147:P162)</f>
        <v>0</v>
      </c>
      <c r="Q146" s="221"/>
      <c r="R146" s="222">
        <f>SUM(R147:R162)</f>
        <v>2.792538</v>
      </c>
      <c r="S146" s="221"/>
      <c r="T146" s="223">
        <f>SUM(T147:T162)</f>
        <v>26.525999999999996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84</v>
      </c>
      <c r="AT146" s="225" t="s">
        <v>75</v>
      </c>
      <c r="AU146" s="225" t="s">
        <v>84</v>
      </c>
      <c r="AY146" s="224" t="s">
        <v>280</v>
      </c>
      <c r="BK146" s="226">
        <f>SUM(BK147:BK162)</f>
        <v>0</v>
      </c>
    </row>
    <row r="147" s="2" customFormat="1" ht="24.15" customHeight="1">
      <c r="A147" s="38"/>
      <c r="B147" s="39"/>
      <c r="C147" s="229" t="s">
        <v>84</v>
      </c>
      <c r="D147" s="229" t="s">
        <v>281</v>
      </c>
      <c r="E147" s="230" t="s">
        <v>282</v>
      </c>
      <c r="F147" s="231" t="s">
        <v>283</v>
      </c>
      <c r="G147" s="232" t="s">
        <v>194</v>
      </c>
      <c r="H147" s="233">
        <v>38.149999999999999</v>
      </c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41</v>
      </c>
      <c r="O147" s="91"/>
      <c r="P147" s="239">
        <f>O147*H147</f>
        <v>0</v>
      </c>
      <c r="Q147" s="239">
        <v>0</v>
      </c>
      <c r="R147" s="239">
        <f>Q147*H147</f>
        <v>0</v>
      </c>
      <c r="S147" s="239">
        <v>0.28999999999999998</v>
      </c>
      <c r="T147" s="240">
        <f>S147*H147</f>
        <v>11.063499999999999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284</v>
      </c>
      <c r="AT147" s="241" t="s">
        <v>281</v>
      </c>
      <c r="AU147" s="241" t="s">
        <v>86</v>
      </c>
      <c r="AY147" s="17" t="s">
        <v>280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84</v>
      </c>
      <c r="BK147" s="242">
        <f>ROUND(I147*H147,2)</f>
        <v>0</v>
      </c>
      <c r="BL147" s="17" t="s">
        <v>284</v>
      </c>
      <c r="BM147" s="241" t="s">
        <v>285</v>
      </c>
    </row>
    <row r="148" s="13" customFormat="1">
      <c r="A148" s="13"/>
      <c r="B148" s="243"/>
      <c r="C148" s="244"/>
      <c r="D148" s="245" t="s">
        <v>286</v>
      </c>
      <c r="E148" s="246" t="s">
        <v>1</v>
      </c>
      <c r="F148" s="247" t="s">
        <v>287</v>
      </c>
      <c r="G148" s="244"/>
      <c r="H148" s="248">
        <v>38.149999999999999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286</v>
      </c>
      <c r="AU148" s="254" t="s">
        <v>86</v>
      </c>
      <c r="AV148" s="13" t="s">
        <v>86</v>
      </c>
      <c r="AW148" s="13" t="s">
        <v>32</v>
      </c>
      <c r="AX148" s="13" t="s">
        <v>84</v>
      </c>
      <c r="AY148" s="254" t="s">
        <v>280</v>
      </c>
    </row>
    <row r="149" s="2" customFormat="1" ht="24.15" customHeight="1">
      <c r="A149" s="38"/>
      <c r="B149" s="39"/>
      <c r="C149" s="229" t="s">
        <v>86</v>
      </c>
      <c r="D149" s="229" t="s">
        <v>281</v>
      </c>
      <c r="E149" s="230" t="s">
        <v>288</v>
      </c>
      <c r="F149" s="231" t="s">
        <v>289</v>
      </c>
      <c r="G149" s="232" t="s">
        <v>194</v>
      </c>
      <c r="H149" s="233">
        <v>40.299999999999997</v>
      </c>
      <c r="I149" s="234"/>
      <c r="J149" s="235">
        <f>ROUND(I149*H149,2)</f>
        <v>0</v>
      </c>
      <c r="K149" s="236"/>
      <c r="L149" s="44"/>
      <c r="M149" s="237" t="s">
        <v>1</v>
      </c>
      <c r="N149" s="238" t="s">
        <v>41</v>
      </c>
      <c r="O149" s="91"/>
      <c r="P149" s="239">
        <f>O149*H149</f>
        <v>0</v>
      </c>
      <c r="Q149" s="239">
        <v>0</v>
      </c>
      <c r="R149" s="239">
        <f>Q149*H149</f>
        <v>0</v>
      </c>
      <c r="S149" s="239">
        <v>0.32500000000000001</v>
      </c>
      <c r="T149" s="240">
        <f>S149*H149</f>
        <v>13.0975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1" t="s">
        <v>284</v>
      </c>
      <c r="AT149" s="241" t="s">
        <v>281</v>
      </c>
      <c r="AU149" s="241" t="s">
        <v>86</v>
      </c>
      <c r="AY149" s="17" t="s">
        <v>280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7" t="s">
        <v>84</v>
      </c>
      <c r="BK149" s="242">
        <f>ROUND(I149*H149,2)</f>
        <v>0</v>
      </c>
      <c r="BL149" s="17" t="s">
        <v>284</v>
      </c>
      <c r="BM149" s="241" t="s">
        <v>290</v>
      </c>
    </row>
    <row r="150" s="13" customFormat="1">
      <c r="A150" s="13"/>
      <c r="B150" s="243"/>
      <c r="C150" s="244"/>
      <c r="D150" s="245" t="s">
        <v>286</v>
      </c>
      <c r="E150" s="246" t="s">
        <v>1</v>
      </c>
      <c r="F150" s="247" t="s">
        <v>291</v>
      </c>
      <c r="G150" s="244"/>
      <c r="H150" s="248">
        <v>40.299999999999997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286</v>
      </c>
      <c r="AU150" s="254" t="s">
        <v>86</v>
      </c>
      <c r="AV150" s="13" t="s">
        <v>86</v>
      </c>
      <c r="AW150" s="13" t="s">
        <v>32</v>
      </c>
      <c r="AX150" s="13" t="s">
        <v>84</v>
      </c>
      <c r="AY150" s="254" t="s">
        <v>280</v>
      </c>
    </row>
    <row r="151" s="2" customFormat="1" ht="24.15" customHeight="1">
      <c r="A151" s="38"/>
      <c r="B151" s="39"/>
      <c r="C151" s="229" t="s">
        <v>136</v>
      </c>
      <c r="D151" s="229" t="s">
        <v>281</v>
      </c>
      <c r="E151" s="230" t="s">
        <v>292</v>
      </c>
      <c r="F151" s="231" t="s">
        <v>293</v>
      </c>
      <c r="G151" s="232" t="s">
        <v>194</v>
      </c>
      <c r="H151" s="233">
        <v>2.1499999999999999</v>
      </c>
      <c r="I151" s="234"/>
      <c r="J151" s="235">
        <f>ROUND(I151*H151,2)</f>
        <v>0</v>
      </c>
      <c r="K151" s="236"/>
      <c r="L151" s="44"/>
      <c r="M151" s="237" t="s">
        <v>1</v>
      </c>
      <c r="N151" s="238" t="s">
        <v>41</v>
      </c>
      <c r="O151" s="91"/>
      <c r="P151" s="239">
        <f>O151*H151</f>
        <v>0</v>
      </c>
      <c r="Q151" s="239">
        <v>0</v>
      </c>
      <c r="R151" s="239">
        <f>Q151*H151</f>
        <v>0</v>
      </c>
      <c r="S151" s="239">
        <v>0.22</v>
      </c>
      <c r="T151" s="240">
        <f>S151*H151</f>
        <v>0.47299999999999998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284</v>
      </c>
      <c r="AT151" s="241" t="s">
        <v>281</v>
      </c>
      <c r="AU151" s="241" t="s">
        <v>86</v>
      </c>
      <c r="AY151" s="17" t="s">
        <v>280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84</v>
      </c>
      <c r="BK151" s="242">
        <f>ROUND(I151*H151,2)</f>
        <v>0</v>
      </c>
      <c r="BL151" s="17" t="s">
        <v>284</v>
      </c>
      <c r="BM151" s="241" t="s">
        <v>294</v>
      </c>
    </row>
    <row r="152" s="13" customFormat="1">
      <c r="A152" s="13"/>
      <c r="B152" s="243"/>
      <c r="C152" s="244"/>
      <c r="D152" s="245" t="s">
        <v>286</v>
      </c>
      <c r="E152" s="246" t="s">
        <v>1</v>
      </c>
      <c r="F152" s="247" t="s">
        <v>295</v>
      </c>
      <c r="G152" s="244"/>
      <c r="H152" s="248">
        <v>2.1499999999999999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286</v>
      </c>
      <c r="AU152" s="254" t="s">
        <v>86</v>
      </c>
      <c r="AV152" s="13" t="s">
        <v>86</v>
      </c>
      <c r="AW152" s="13" t="s">
        <v>32</v>
      </c>
      <c r="AX152" s="13" t="s">
        <v>84</v>
      </c>
      <c r="AY152" s="254" t="s">
        <v>280</v>
      </c>
    </row>
    <row r="153" s="2" customFormat="1" ht="33" customHeight="1">
      <c r="A153" s="38"/>
      <c r="B153" s="39"/>
      <c r="C153" s="229" t="s">
        <v>284</v>
      </c>
      <c r="D153" s="229" t="s">
        <v>281</v>
      </c>
      <c r="E153" s="230" t="s">
        <v>296</v>
      </c>
      <c r="F153" s="231" t="s">
        <v>297</v>
      </c>
      <c r="G153" s="232" t="s">
        <v>194</v>
      </c>
      <c r="H153" s="233">
        <v>4.2999999999999998</v>
      </c>
      <c r="I153" s="234"/>
      <c r="J153" s="235">
        <f>ROUND(I153*H153,2)</f>
        <v>0</v>
      </c>
      <c r="K153" s="236"/>
      <c r="L153" s="44"/>
      <c r="M153" s="237" t="s">
        <v>1</v>
      </c>
      <c r="N153" s="238" t="s">
        <v>41</v>
      </c>
      <c r="O153" s="91"/>
      <c r="P153" s="239">
        <f>O153*H153</f>
        <v>0</v>
      </c>
      <c r="Q153" s="239">
        <v>0</v>
      </c>
      <c r="R153" s="239">
        <f>Q153*H153</f>
        <v>0</v>
      </c>
      <c r="S153" s="239">
        <v>0.44</v>
      </c>
      <c r="T153" s="240">
        <f>S153*H153</f>
        <v>1.8919999999999999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284</v>
      </c>
      <c r="AT153" s="241" t="s">
        <v>281</v>
      </c>
      <c r="AU153" s="241" t="s">
        <v>86</v>
      </c>
      <c r="AY153" s="17" t="s">
        <v>280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84</v>
      </c>
      <c r="BK153" s="242">
        <f>ROUND(I153*H153,2)</f>
        <v>0</v>
      </c>
      <c r="BL153" s="17" t="s">
        <v>284</v>
      </c>
      <c r="BM153" s="241" t="s">
        <v>298</v>
      </c>
    </row>
    <row r="154" s="13" customFormat="1">
      <c r="A154" s="13"/>
      <c r="B154" s="243"/>
      <c r="C154" s="244"/>
      <c r="D154" s="245" t="s">
        <v>286</v>
      </c>
      <c r="E154" s="246" t="s">
        <v>1</v>
      </c>
      <c r="F154" s="247" t="s">
        <v>299</v>
      </c>
      <c r="G154" s="244"/>
      <c r="H154" s="248">
        <v>4.2999999999999998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286</v>
      </c>
      <c r="AU154" s="254" t="s">
        <v>86</v>
      </c>
      <c r="AV154" s="13" t="s">
        <v>86</v>
      </c>
      <c r="AW154" s="13" t="s">
        <v>32</v>
      </c>
      <c r="AX154" s="13" t="s">
        <v>84</v>
      </c>
      <c r="AY154" s="254" t="s">
        <v>280</v>
      </c>
    </row>
    <row r="155" s="2" customFormat="1" ht="24.15" customHeight="1">
      <c r="A155" s="38"/>
      <c r="B155" s="39"/>
      <c r="C155" s="229" t="s">
        <v>300</v>
      </c>
      <c r="D155" s="229" t="s">
        <v>281</v>
      </c>
      <c r="E155" s="230" t="s">
        <v>301</v>
      </c>
      <c r="F155" s="231" t="s">
        <v>302</v>
      </c>
      <c r="G155" s="232" t="s">
        <v>194</v>
      </c>
      <c r="H155" s="233">
        <v>228.90000000000001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41</v>
      </c>
      <c r="O155" s="91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284</v>
      </c>
      <c r="AT155" s="241" t="s">
        <v>281</v>
      </c>
      <c r="AU155" s="241" t="s">
        <v>86</v>
      </c>
      <c r="AY155" s="17" t="s">
        <v>280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84</v>
      </c>
      <c r="BK155" s="242">
        <f>ROUND(I155*H155,2)</f>
        <v>0</v>
      </c>
      <c r="BL155" s="17" t="s">
        <v>284</v>
      </c>
      <c r="BM155" s="241" t="s">
        <v>303</v>
      </c>
    </row>
    <row r="156" s="13" customFormat="1">
      <c r="A156" s="13"/>
      <c r="B156" s="243"/>
      <c r="C156" s="244"/>
      <c r="D156" s="245" t="s">
        <v>286</v>
      </c>
      <c r="E156" s="246" t="s">
        <v>1</v>
      </c>
      <c r="F156" s="247" t="s">
        <v>304</v>
      </c>
      <c r="G156" s="244"/>
      <c r="H156" s="248">
        <v>228.90000000000001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286</v>
      </c>
      <c r="AU156" s="254" t="s">
        <v>86</v>
      </c>
      <c r="AV156" s="13" t="s">
        <v>86</v>
      </c>
      <c r="AW156" s="13" t="s">
        <v>32</v>
      </c>
      <c r="AX156" s="13" t="s">
        <v>84</v>
      </c>
      <c r="AY156" s="254" t="s">
        <v>280</v>
      </c>
    </row>
    <row r="157" s="2" customFormat="1" ht="16.5" customHeight="1">
      <c r="A157" s="38"/>
      <c r="B157" s="39"/>
      <c r="C157" s="255" t="s">
        <v>305</v>
      </c>
      <c r="D157" s="255" t="s">
        <v>306</v>
      </c>
      <c r="E157" s="256" t="s">
        <v>307</v>
      </c>
      <c r="F157" s="257" t="s">
        <v>308</v>
      </c>
      <c r="G157" s="258" t="s">
        <v>309</v>
      </c>
      <c r="H157" s="259">
        <v>4.5780000000000003</v>
      </c>
      <c r="I157" s="260"/>
      <c r="J157" s="261">
        <f>ROUND(I157*H157,2)</f>
        <v>0</v>
      </c>
      <c r="K157" s="262"/>
      <c r="L157" s="263"/>
      <c r="M157" s="264" t="s">
        <v>1</v>
      </c>
      <c r="N157" s="265" t="s">
        <v>41</v>
      </c>
      <c r="O157" s="91"/>
      <c r="P157" s="239">
        <f>O157*H157</f>
        <v>0</v>
      </c>
      <c r="Q157" s="239">
        <v>0.001</v>
      </c>
      <c r="R157" s="239">
        <f>Q157*H157</f>
        <v>0.0045780000000000005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310</v>
      </c>
      <c r="AT157" s="241" t="s">
        <v>306</v>
      </c>
      <c r="AU157" s="241" t="s">
        <v>86</v>
      </c>
      <c r="AY157" s="17" t="s">
        <v>280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84</v>
      </c>
      <c r="BK157" s="242">
        <f>ROUND(I157*H157,2)</f>
        <v>0</v>
      </c>
      <c r="BL157" s="17" t="s">
        <v>284</v>
      </c>
      <c r="BM157" s="241" t="s">
        <v>311</v>
      </c>
    </row>
    <row r="158" s="13" customFormat="1">
      <c r="A158" s="13"/>
      <c r="B158" s="243"/>
      <c r="C158" s="244"/>
      <c r="D158" s="245" t="s">
        <v>286</v>
      </c>
      <c r="E158" s="244"/>
      <c r="F158" s="247" t="s">
        <v>312</v>
      </c>
      <c r="G158" s="244"/>
      <c r="H158" s="248">
        <v>4.5780000000000003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286</v>
      </c>
      <c r="AU158" s="254" t="s">
        <v>86</v>
      </c>
      <c r="AV158" s="13" t="s">
        <v>86</v>
      </c>
      <c r="AW158" s="13" t="s">
        <v>4</v>
      </c>
      <c r="AX158" s="13" t="s">
        <v>84</v>
      </c>
      <c r="AY158" s="254" t="s">
        <v>280</v>
      </c>
    </row>
    <row r="159" s="2" customFormat="1" ht="33" customHeight="1">
      <c r="A159" s="38"/>
      <c r="B159" s="39"/>
      <c r="C159" s="229" t="s">
        <v>313</v>
      </c>
      <c r="D159" s="229" t="s">
        <v>281</v>
      </c>
      <c r="E159" s="230" t="s">
        <v>314</v>
      </c>
      <c r="F159" s="231" t="s">
        <v>315</v>
      </c>
      <c r="G159" s="232" t="s">
        <v>194</v>
      </c>
      <c r="H159" s="233">
        <v>228.90000000000001</v>
      </c>
      <c r="I159" s="234"/>
      <c r="J159" s="235">
        <f>ROUND(I159*H159,2)</f>
        <v>0</v>
      </c>
      <c r="K159" s="236"/>
      <c r="L159" s="44"/>
      <c r="M159" s="237" t="s">
        <v>1</v>
      </c>
      <c r="N159" s="238" t="s">
        <v>41</v>
      </c>
      <c r="O159" s="91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1" t="s">
        <v>284</v>
      </c>
      <c r="AT159" s="241" t="s">
        <v>281</v>
      </c>
      <c r="AU159" s="241" t="s">
        <v>86</v>
      </c>
      <c r="AY159" s="17" t="s">
        <v>280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7" t="s">
        <v>84</v>
      </c>
      <c r="BK159" s="242">
        <f>ROUND(I159*H159,2)</f>
        <v>0</v>
      </c>
      <c r="BL159" s="17" t="s">
        <v>284</v>
      </c>
      <c r="BM159" s="241" t="s">
        <v>316</v>
      </c>
    </row>
    <row r="160" s="13" customFormat="1">
      <c r="A160" s="13"/>
      <c r="B160" s="243"/>
      <c r="C160" s="244"/>
      <c r="D160" s="245" t="s">
        <v>286</v>
      </c>
      <c r="E160" s="246" t="s">
        <v>1</v>
      </c>
      <c r="F160" s="247" t="s">
        <v>304</v>
      </c>
      <c r="G160" s="244"/>
      <c r="H160" s="248">
        <v>228.90000000000001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286</v>
      </c>
      <c r="AU160" s="254" t="s">
        <v>86</v>
      </c>
      <c r="AV160" s="13" t="s">
        <v>86</v>
      </c>
      <c r="AW160" s="13" t="s">
        <v>32</v>
      </c>
      <c r="AX160" s="13" t="s">
        <v>84</v>
      </c>
      <c r="AY160" s="254" t="s">
        <v>280</v>
      </c>
    </row>
    <row r="161" s="2" customFormat="1" ht="16.5" customHeight="1">
      <c r="A161" s="38"/>
      <c r="B161" s="39"/>
      <c r="C161" s="255" t="s">
        <v>310</v>
      </c>
      <c r="D161" s="255" t="s">
        <v>306</v>
      </c>
      <c r="E161" s="256" t="s">
        <v>317</v>
      </c>
      <c r="F161" s="257" t="s">
        <v>318</v>
      </c>
      <c r="G161" s="258" t="s">
        <v>319</v>
      </c>
      <c r="H161" s="259">
        <v>13.276</v>
      </c>
      <c r="I161" s="260"/>
      <c r="J161" s="261">
        <f>ROUND(I161*H161,2)</f>
        <v>0</v>
      </c>
      <c r="K161" s="262"/>
      <c r="L161" s="263"/>
      <c r="M161" s="264" t="s">
        <v>1</v>
      </c>
      <c r="N161" s="265" t="s">
        <v>41</v>
      </c>
      <c r="O161" s="91"/>
      <c r="P161" s="239">
        <f>O161*H161</f>
        <v>0</v>
      </c>
      <c r="Q161" s="239">
        <v>0.20999999999999999</v>
      </c>
      <c r="R161" s="239">
        <f>Q161*H161</f>
        <v>2.78796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310</v>
      </c>
      <c r="AT161" s="241" t="s">
        <v>306</v>
      </c>
      <c r="AU161" s="241" t="s">
        <v>86</v>
      </c>
      <c r="AY161" s="17" t="s">
        <v>280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84</v>
      </c>
      <c r="BK161" s="242">
        <f>ROUND(I161*H161,2)</f>
        <v>0</v>
      </c>
      <c r="BL161" s="17" t="s">
        <v>284</v>
      </c>
      <c r="BM161" s="241" t="s">
        <v>320</v>
      </c>
    </row>
    <row r="162" s="13" customFormat="1">
      <c r="A162" s="13"/>
      <c r="B162" s="243"/>
      <c r="C162" s="244"/>
      <c r="D162" s="245" t="s">
        <v>286</v>
      </c>
      <c r="E162" s="244"/>
      <c r="F162" s="247" t="s">
        <v>321</v>
      </c>
      <c r="G162" s="244"/>
      <c r="H162" s="248">
        <v>13.276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286</v>
      </c>
      <c r="AU162" s="254" t="s">
        <v>86</v>
      </c>
      <c r="AV162" s="13" t="s">
        <v>86</v>
      </c>
      <c r="AW162" s="13" t="s">
        <v>4</v>
      </c>
      <c r="AX162" s="13" t="s">
        <v>84</v>
      </c>
      <c r="AY162" s="254" t="s">
        <v>280</v>
      </c>
    </row>
    <row r="163" s="12" customFormat="1" ht="22.8" customHeight="1">
      <c r="A163" s="12"/>
      <c r="B163" s="213"/>
      <c r="C163" s="214"/>
      <c r="D163" s="215" t="s">
        <v>75</v>
      </c>
      <c r="E163" s="227" t="s">
        <v>136</v>
      </c>
      <c r="F163" s="227" t="s">
        <v>322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SUM(P164:P167)</f>
        <v>0</v>
      </c>
      <c r="Q163" s="221"/>
      <c r="R163" s="222">
        <f>SUM(R164:R167)</f>
        <v>0.77586272000000001</v>
      </c>
      <c r="S163" s="221"/>
      <c r="T163" s="223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84</v>
      </c>
      <c r="AT163" s="225" t="s">
        <v>75</v>
      </c>
      <c r="AU163" s="225" t="s">
        <v>84</v>
      </c>
      <c r="AY163" s="224" t="s">
        <v>280</v>
      </c>
      <c r="BK163" s="226">
        <f>SUM(BK164:BK167)</f>
        <v>0</v>
      </c>
    </row>
    <row r="164" s="2" customFormat="1" ht="24.15" customHeight="1">
      <c r="A164" s="38"/>
      <c r="B164" s="39"/>
      <c r="C164" s="229" t="s">
        <v>323</v>
      </c>
      <c r="D164" s="229" t="s">
        <v>281</v>
      </c>
      <c r="E164" s="230" t="s">
        <v>324</v>
      </c>
      <c r="F164" s="231" t="s">
        <v>325</v>
      </c>
      <c r="G164" s="232" t="s">
        <v>326</v>
      </c>
      <c r="H164" s="233">
        <v>0.50600000000000001</v>
      </c>
      <c r="I164" s="234"/>
      <c r="J164" s="235">
        <f>ROUND(I164*H164,2)</f>
        <v>0</v>
      </c>
      <c r="K164" s="236"/>
      <c r="L164" s="44"/>
      <c r="M164" s="237" t="s">
        <v>1</v>
      </c>
      <c r="N164" s="238" t="s">
        <v>41</v>
      </c>
      <c r="O164" s="91"/>
      <c r="P164" s="239">
        <f>O164*H164</f>
        <v>0</v>
      </c>
      <c r="Q164" s="239">
        <v>1.0900000000000001</v>
      </c>
      <c r="R164" s="239">
        <f>Q164*H164</f>
        <v>0.55154000000000003</v>
      </c>
      <c r="S164" s="239">
        <v>0</v>
      </c>
      <c r="T164" s="24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1" t="s">
        <v>284</v>
      </c>
      <c r="AT164" s="241" t="s">
        <v>281</v>
      </c>
      <c r="AU164" s="241" t="s">
        <v>86</v>
      </c>
      <c r="AY164" s="17" t="s">
        <v>280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7" t="s">
        <v>84</v>
      </c>
      <c r="BK164" s="242">
        <f>ROUND(I164*H164,2)</f>
        <v>0</v>
      </c>
      <c r="BL164" s="17" t="s">
        <v>284</v>
      </c>
      <c r="BM164" s="241" t="s">
        <v>327</v>
      </c>
    </row>
    <row r="165" s="13" customFormat="1">
      <c r="A165" s="13"/>
      <c r="B165" s="243"/>
      <c r="C165" s="244"/>
      <c r="D165" s="245" t="s">
        <v>286</v>
      </c>
      <c r="E165" s="246" t="s">
        <v>1</v>
      </c>
      <c r="F165" s="247" t="s">
        <v>328</v>
      </c>
      <c r="G165" s="244"/>
      <c r="H165" s="248">
        <v>0.50600000000000001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286</v>
      </c>
      <c r="AU165" s="254" t="s">
        <v>86</v>
      </c>
      <c r="AV165" s="13" t="s">
        <v>86</v>
      </c>
      <c r="AW165" s="13" t="s">
        <v>32</v>
      </c>
      <c r="AX165" s="13" t="s">
        <v>84</v>
      </c>
      <c r="AY165" s="254" t="s">
        <v>280</v>
      </c>
    </row>
    <row r="166" s="2" customFormat="1" ht="33" customHeight="1">
      <c r="A166" s="38"/>
      <c r="B166" s="39"/>
      <c r="C166" s="229" t="s">
        <v>111</v>
      </c>
      <c r="D166" s="229" t="s">
        <v>281</v>
      </c>
      <c r="E166" s="230" t="s">
        <v>329</v>
      </c>
      <c r="F166" s="231" t="s">
        <v>330</v>
      </c>
      <c r="G166" s="232" t="s">
        <v>194</v>
      </c>
      <c r="H166" s="233">
        <v>2.8319999999999999</v>
      </c>
      <c r="I166" s="234"/>
      <c r="J166" s="235">
        <f>ROUND(I166*H166,2)</f>
        <v>0</v>
      </c>
      <c r="K166" s="236"/>
      <c r="L166" s="44"/>
      <c r="M166" s="237" t="s">
        <v>1</v>
      </c>
      <c r="N166" s="238" t="s">
        <v>41</v>
      </c>
      <c r="O166" s="91"/>
      <c r="P166" s="239">
        <f>O166*H166</f>
        <v>0</v>
      </c>
      <c r="Q166" s="239">
        <v>0.079210000000000003</v>
      </c>
      <c r="R166" s="239">
        <f>Q166*H166</f>
        <v>0.22432272</v>
      </c>
      <c r="S166" s="239">
        <v>0</v>
      </c>
      <c r="T166" s="24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1" t="s">
        <v>284</v>
      </c>
      <c r="AT166" s="241" t="s">
        <v>281</v>
      </c>
      <c r="AU166" s="241" t="s">
        <v>86</v>
      </c>
      <c r="AY166" s="17" t="s">
        <v>280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7" t="s">
        <v>84</v>
      </c>
      <c r="BK166" s="242">
        <f>ROUND(I166*H166,2)</f>
        <v>0</v>
      </c>
      <c r="BL166" s="17" t="s">
        <v>284</v>
      </c>
      <c r="BM166" s="241" t="s">
        <v>331</v>
      </c>
    </row>
    <row r="167" s="13" customFormat="1">
      <c r="A167" s="13"/>
      <c r="B167" s="243"/>
      <c r="C167" s="244"/>
      <c r="D167" s="245" t="s">
        <v>286</v>
      </c>
      <c r="E167" s="246" t="s">
        <v>1</v>
      </c>
      <c r="F167" s="247" t="s">
        <v>332</v>
      </c>
      <c r="G167" s="244"/>
      <c r="H167" s="248">
        <v>2.8319999999999999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286</v>
      </c>
      <c r="AU167" s="254" t="s">
        <v>86</v>
      </c>
      <c r="AV167" s="13" t="s">
        <v>86</v>
      </c>
      <c r="AW167" s="13" t="s">
        <v>32</v>
      </c>
      <c r="AX167" s="13" t="s">
        <v>84</v>
      </c>
      <c r="AY167" s="254" t="s">
        <v>280</v>
      </c>
    </row>
    <row r="168" s="12" customFormat="1" ht="22.8" customHeight="1">
      <c r="A168" s="12"/>
      <c r="B168" s="213"/>
      <c r="C168" s="214"/>
      <c r="D168" s="215" t="s">
        <v>75</v>
      </c>
      <c r="E168" s="227" t="s">
        <v>284</v>
      </c>
      <c r="F168" s="227" t="s">
        <v>333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SUM(P169:P178)</f>
        <v>0</v>
      </c>
      <c r="Q168" s="221"/>
      <c r="R168" s="222">
        <f>SUM(R169:R178)</f>
        <v>8.0292229600000002</v>
      </c>
      <c r="S168" s="221"/>
      <c r="T168" s="223">
        <f>SUM(T169:T178)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84</v>
      </c>
      <c r="AT168" s="225" t="s">
        <v>75</v>
      </c>
      <c r="AU168" s="225" t="s">
        <v>84</v>
      </c>
      <c r="AY168" s="224" t="s">
        <v>280</v>
      </c>
      <c r="BK168" s="226">
        <f>SUM(BK169:BK178)</f>
        <v>0</v>
      </c>
    </row>
    <row r="169" s="2" customFormat="1" ht="16.5" customHeight="1">
      <c r="A169" s="38"/>
      <c r="B169" s="39"/>
      <c r="C169" s="229" t="s">
        <v>114</v>
      </c>
      <c r="D169" s="229" t="s">
        <v>281</v>
      </c>
      <c r="E169" s="230" t="s">
        <v>334</v>
      </c>
      <c r="F169" s="231" t="s">
        <v>335</v>
      </c>
      <c r="G169" s="232" t="s">
        <v>319</v>
      </c>
      <c r="H169" s="233">
        <v>3</v>
      </c>
      <c r="I169" s="234"/>
      <c r="J169" s="235">
        <f>ROUND(I169*H169,2)</f>
        <v>0</v>
      </c>
      <c r="K169" s="236"/>
      <c r="L169" s="44"/>
      <c r="M169" s="237" t="s">
        <v>1</v>
      </c>
      <c r="N169" s="238" t="s">
        <v>41</v>
      </c>
      <c r="O169" s="91"/>
      <c r="P169" s="239">
        <f>O169*H169</f>
        <v>0</v>
      </c>
      <c r="Q169" s="239">
        <v>2.45343</v>
      </c>
      <c r="R169" s="239">
        <f>Q169*H169</f>
        <v>7.36029</v>
      </c>
      <c r="S169" s="239">
        <v>0</v>
      </c>
      <c r="T169" s="24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1" t="s">
        <v>284</v>
      </c>
      <c r="AT169" s="241" t="s">
        <v>281</v>
      </c>
      <c r="AU169" s="241" t="s">
        <v>86</v>
      </c>
      <c r="AY169" s="17" t="s">
        <v>280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7" t="s">
        <v>84</v>
      </c>
      <c r="BK169" s="242">
        <f>ROUND(I169*H169,2)</f>
        <v>0</v>
      </c>
      <c r="BL169" s="17" t="s">
        <v>284</v>
      </c>
      <c r="BM169" s="241" t="s">
        <v>336</v>
      </c>
    </row>
    <row r="170" s="13" customFormat="1">
      <c r="A170" s="13"/>
      <c r="B170" s="243"/>
      <c r="C170" s="244"/>
      <c r="D170" s="245" t="s">
        <v>286</v>
      </c>
      <c r="E170" s="246" t="s">
        <v>1</v>
      </c>
      <c r="F170" s="247" t="s">
        <v>337</v>
      </c>
      <c r="G170" s="244"/>
      <c r="H170" s="248">
        <v>3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286</v>
      </c>
      <c r="AU170" s="254" t="s">
        <v>86</v>
      </c>
      <c r="AV170" s="13" t="s">
        <v>86</v>
      </c>
      <c r="AW170" s="13" t="s">
        <v>32</v>
      </c>
      <c r="AX170" s="13" t="s">
        <v>84</v>
      </c>
      <c r="AY170" s="254" t="s">
        <v>280</v>
      </c>
    </row>
    <row r="171" s="2" customFormat="1" ht="24.15" customHeight="1">
      <c r="A171" s="38"/>
      <c r="B171" s="39"/>
      <c r="C171" s="229" t="s">
        <v>117</v>
      </c>
      <c r="D171" s="229" t="s">
        <v>281</v>
      </c>
      <c r="E171" s="230" t="s">
        <v>338</v>
      </c>
      <c r="F171" s="231" t="s">
        <v>339</v>
      </c>
      <c r="G171" s="232" t="s">
        <v>194</v>
      </c>
      <c r="H171" s="233">
        <v>12</v>
      </c>
      <c r="I171" s="234"/>
      <c r="J171" s="235">
        <f>ROUND(I171*H171,2)</f>
        <v>0</v>
      </c>
      <c r="K171" s="236"/>
      <c r="L171" s="44"/>
      <c r="M171" s="237" t="s">
        <v>1</v>
      </c>
      <c r="N171" s="238" t="s">
        <v>41</v>
      </c>
      <c r="O171" s="91"/>
      <c r="P171" s="239">
        <f>O171*H171</f>
        <v>0</v>
      </c>
      <c r="Q171" s="239">
        <v>0.01128</v>
      </c>
      <c r="R171" s="239">
        <f>Q171*H171</f>
        <v>0.13536000000000001</v>
      </c>
      <c r="S171" s="239">
        <v>0</v>
      </c>
      <c r="T171" s="24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1" t="s">
        <v>284</v>
      </c>
      <c r="AT171" s="241" t="s">
        <v>281</v>
      </c>
      <c r="AU171" s="241" t="s">
        <v>86</v>
      </c>
      <c r="AY171" s="17" t="s">
        <v>280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7" t="s">
        <v>84</v>
      </c>
      <c r="BK171" s="242">
        <f>ROUND(I171*H171,2)</f>
        <v>0</v>
      </c>
      <c r="BL171" s="17" t="s">
        <v>284</v>
      </c>
      <c r="BM171" s="241" t="s">
        <v>340</v>
      </c>
    </row>
    <row r="172" s="13" customFormat="1">
      <c r="A172" s="13"/>
      <c r="B172" s="243"/>
      <c r="C172" s="244"/>
      <c r="D172" s="245" t="s">
        <v>286</v>
      </c>
      <c r="E172" s="246" t="s">
        <v>1</v>
      </c>
      <c r="F172" s="247" t="s">
        <v>341</v>
      </c>
      <c r="G172" s="244"/>
      <c r="H172" s="248">
        <v>12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286</v>
      </c>
      <c r="AU172" s="254" t="s">
        <v>86</v>
      </c>
      <c r="AV172" s="13" t="s">
        <v>86</v>
      </c>
      <c r="AW172" s="13" t="s">
        <v>32</v>
      </c>
      <c r="AX172" s="13" t="s">
        <v>84</v>
      </c>
      <c r="AY172" s="254" t="s">
        <v>280</v>
      </c>
    </row>
    <row r="173" s="2" customFormat="1" ht="24.15" customHeight="1">
      <c r="A173" s="38"/>
      <c r="B173" s="39"/>
      <c r="C173" s="229" t="s">
        <v>127</v>
      </c>
      <c r="D173" s="229" t="s">
        <v>281</v>
      </c>
      <c r="E173" s="230" t="s">
        <v>342</v>
      </c>
      <c r="F173" s="231" t="s">
        <v>343</v>
      </c>
      <c r="G173" s="232" t="s">
        <v>194</v>
      </c>
      <c r="H173" s="233">
        <v>12</v>
      </c>
      <c r="I173" s="234"/>
      <c r="J173" s="235">
        <f>ROUND(I173*H173,2)</f>
        <v>0</v>
      </c>
      <c r="K173" s="236"/>
      <c r="L173" s="44"/>
      <c r="M173" s="237" t="s">
        <v>1</v>
      </c>
      <c r="N173" s="238" t="s">
        <v>41</v>
      </c>
      <c r="O173" s="91"/>
      <c r="P173" s="239">
        <f>O173*H173</f>
        <v>0</v>
      </c>
      <c r="Q173" s="239">
        <v>0.00088000000000000003</v>
      </c>
      <c r="R173" s="239">
        <f>Q173*H173</f>
        <v>0.01056</v>
      </c>
      <c r="S173" s="239">
        <v>0</v>
      </c>
      <c r="T173" s="24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1" t="s">
        <v>284</v>
      </c>
      <c r="AT173" s="241" t="s">
        <v>281</v>
      </c>
      <c r="AU173" s="241" t="s">
        <v>86</v>
      </c>
      <c r="AY173" s="17" t="s">
        <v>280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7" t="s">
        <v>84</v>
      </c>
      <c r="BK173" s="242">
        <f>ROUND(I173*H173,2)</f>
        <v>0</v>
      </c>
      <c r="BL173" s="17" t="s">
        <v>284</v>
      </c>
      <c r="BM173" s="241" t="s">
        <v>344</v>
      </c>
    </row>
    <row r="174" s="13" customFormat="1">
      <c r="A174" s="13"/>
      <c r="B174" s="243"/>
      <c r="C174" s="244"/>
      <c r="D174" s="245" t="s">
        <v>286</v>
      </c>
      <c r="E174" s="246" t="s">
        <v>1</v>
      </c>
      <c r="F174" s="247" t="s">
        <v>341</v>
      </c>
      <c r="G174" s="244"/>
      <c r="H174" s="248">
        <v>12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286</v>
      </c>
      <c r="AU174" s="254" t="s">
        <v>86</v>
      </c>
      <c r="AV174" s="13" t="s">
        <v>86</v>
      </c>
      <c r="AW174" s="13" t="s">
        <v>32</v>
      </c>
      <c r="AX174" s="13" t="s">
        <v>84</v>
      </c>
      <c r="AY174" s="254" t="s">
        <v>280</v>
      </c>
    </row>
    <row r="175" s="2" customFormat="1" ht="24.15" customHeight="1">
      <c r="A175" s="38"/>
      <c r="B175" s="39"/>
      <c r="C175" s="229" t="s">
        <v>130</v>
      </c>
      <c r="D175" s="229" t="s">
        <v>281</v>
      </c>
      <c r="E175" s="230" t="s">
        <v>345</v>
      </c>
      <c r="F175" s="231" t="s">
        <v>346</v>
      </c>
      <c r="G175" s="232" t="s">
        <v>194</v>
      </c>
      <c r="H175" s="233">
        <v>12</v>
      </c>
      <c r="I175" s="234"/>
      <c r="J175" s="235">
        <f>ROUND(I175*H175,2)</f>
        <v>0</v>
      </c>
      <c r="K175" s="236"/>
      <c r="L175" s="44"/>
      <c r="M175" s="237" t="s">
        <v>1</v>
      </c>
      <c r="N175" s="238" t="s">
        <v>41</v>
      </c>
      <c r="O175" s="91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1" t="s">
        <v>284</v>
      </c>
      <c r="AT175" s="241" t="s">
        <v>281</v>
      </c>
      <c r="AU175" s="241" t="s">
        <v>86</v>
      </c>
      <c r="AY175" s="17" t="s">
        <v>280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7" t="s">
        <v>84</v>
      </c>
      <c r="BK175" s="242">
        <f>ROUND(I175*H175,2)</f>
        <v>0</v>
      </c>
      <c r="BL175" s="17" t="s">
        <v>284</v>
      </c>
      <c r="BM175" s="241" t="s">
        <v>347</v>
      </c>
    </row>
    <row r="176" s="2" customFormat="1" ht="16.5" customHeight="1">
      <c r="A176" s="38"/>
      <c r="B176" s="39"/>
      <c r="C176" s="229" t="s">
        <v>8</v>
      </c>
      <c r="D176" s="229" t="s">
        <v>281</v>
      </c>
      <c r="E176" s="230" t="s">
        <v>348</v>
      </c>
      <c r="F176" s="231" t="s">
        <v>349</v>
      </c>
      <c r="G176" s="232" t="s">
        <v>326</v>
      </c>
      <c r="H176" s="233">
        <v>0.048000000000000001</v>
      </c>
      <c r="I176" s="234"/>
      <c r="J176" s="235">
        <f>ROUND(I176*H176,2)</f>
        <v>0</v>
      </c>
      <c r="K176" s="236"/>
      <c r="L176" s="44"/>
      <c r="M176" s="237" t="s">
        <v>1</v>
      </c>
      <c r="N176" s="238" t="s">
        <v>41</v>
      </c>
      <c r="O176" s="91"/>
      <c r="P176" s="239">
        <f>O176*H176</f>
        <v>0</v>
      </c>
      <c r="Q176" s="239">
        <v>1.06277</v>
      </c>
      <c r="R176" s="239">
        <f>Q176*H176</f>
        <v>0.051012960000000003</v>
      </c>
      <c r="S176" s="239">
        <v>0</v>
      </c>
      <c r="T176" s="24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1" t="s">
        <v>284</v>
      </c>
      <c r="AT176" s="241" t="s">
        <v>281</v>
      </c>
      <c r="AU176" s="241" t="s">
        <v>86</v>
      </c>
      <c r="AY176" s="17" t="s">
        <v>280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7" t="s">
        <v>84</v>
      </c>
      <c r="BK176" s="242">
        <f>ROUND(I176*H176,2)</f>
        <v>0</v>
      </c>
      <c r="BL176" s="17" t="s">
        <v>284</v>
      </c>
      <c r="BM176" s="241" t="s">
        <v>350</v>
      </c>
    </row>
    <row r="177" s="13" customFormat="1">
      <c r="A177" s="13"/>
      <c r="B177" s="243"/>
      <c r="C177" s="244"/>
      <c r="D177" s="245" t="s">
        <v>286</v>
      </c>
      <c r="E177" s="246" t="s">
        <v>1</v>
      </c>
      <c r="F177" s="247" t="s">
        <v>351</v>
      </c>
      <c r="G177" s="244"/>
      <c r="H177" s="248">
        <v>0.048000000000000001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286</v>
      </c>
      <c r="AU177" s="254" t="s">
        <v>86</v>
      </c>
      <c r="AV177" s="13" t="s">
        <v>86</v>
      </c>
      <c r="AW177" s="13" t="s">
        <v>32</v>
      </c>
      <c r="AX177" s="13" t="s">
        <v>84</v>
      </c>
      <c r="AY177" s="254" t="s">
        <v>280</v>
      </c>
    </row>
    <row r="178" s="2" customFormat="1" ht="24.15" customHeight="1">
      <c r="A178" s="38"/>
      <c r="B178" s="39"/>
      <c r="C178" s="229" t="s">
        <v>185</v>
      </c>
      <c r="D178" s="229" t="s">
        <v>281</v>
      </c>
      <c r="E178" s="230" t="s">
        <v>352</v>
      </c>
      <c r="F178" s="231" t="s">
        <v>353</v>
      </c>
      <c r="G178" s="232" t="s">
        <v>354</v>
      </c>
      <c r="H178" s="233">
        <v>8</v>
      </c>
      <c r="I178" s="234"/>
      <c r="J178" s="235">
        <f>ROUND(I178*H178,2)</f>
        <v>0</v>
      </c>
      <c r="K178" s="236"/>
      <c r="L178" s="44"/>
      <c r="M178" s="237" t="s">
        <v>1</v>
      </c>
      <c r="N178" s="238" t="s">
        <v>41</v>
      </c>
      <c r="O178" s="91"/>
      <c r="P178" s="239">
        <f>O178*H178</f>
        <v>0</v>
      </c>
      <c r="Q178" s="239">
        <v>0.058999999999999997</v>
      </c>
      <c r="R178" s="239">
        <f>Q178*H178</f>
        <v>0.47199999999999998</v>
      </c>
      <c r="S178" s="239">
        <v>0</v>
      </c>
      <c r="T178" s="24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1" t="s">
        <v>284</v>
      </c>
      <c r="AT178" s="241" t="s">
        <v>281</v>
      </c>
      <c r="AU178" s="241" t="s">
        <v>86</v>
      </c>
      <c r="AY178" s="17" t="s">
        <v>280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7" t="s">
        <v>84</v>
      </c>
      <c r="BK178" s="242">
        <f>ROUND(I178*H178,2)</f>
        <v>0</v>
      </c>
      <c r="BL178" s="17" t="s">
        <v>284</v>
      </c>
      <c r="BM178" s="241" t="s">
        <v>355</v>
      </c>
    </row>
    <row r="179" s="12" customFormat="1" ht="22.8" customHeight="1">
      <c r="A179" s="12"/>
      <c r="B179" s="213"/>
      <c r="C179" s="214"/>
      <c r="D179" s="215" t="s">
        <v>75</v>
      </c>
      <c r="E179" s="227" t="s">
        <v>300</v>
      </c>
      <c r="F179" s="227" t="s">
        <v>356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SUM(P180:P185)</f>
        <v>0</v>
      </c>
      <c r="Q179" s="221"/>
      <c r="R179" s="222">
        <f>SUM(R180:R185)</f>
        <v>15.189584999999999</v>
      </c>
      <c r="S179" s="221"/>
      <c r="T179" s="223">
        <f>SUM(T180:T185)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84</v>
      </c>
      <c r="AT179" s="225" t="s">
        <v>75</v>
      </c>
      <c r="AU179" s="225" t="s">
        <v>84</v>
      </c>
      <c r="AY179" s="224" t="s">
        <v>280</v>
      </c>
      <c r="BK179" s="226">
        <f>SUM(BK180:BK185)</f>
        <v>0</v>
      </c>
    </row>
    <row r="180" s="2" customFormat="1" ht="24.15" customHeight="1">
      <c r="A180" s="38"/>
      <c r="B180" s="39"/>
      <c r="C180" s="229" t="s">
        <v>357</v>
      </c>
      <c r="D180" s="229" t="s">
        <v>281</v>
      </c>
      <c r="E180" s="230" t="s">
        <v>358</v>
      </c>
      <c r="F180" s="231" t="s">
        <v>359</v>
      </c>
      <c r="G180" s="232" t="s">
        <v>194</v>
      </c>
      <c r="H180" s="233">
        <v>38.149999999999999</v>
      </c>
      <c r="I180" s="234"/>
      <c r="J180" s="235">
        <f>ROUND(I180*H180,2)</f>
        <v>0</v>
      </c>
      <c r="K180" s="236"/>
      <c r="L180" s="44"/>
      <c r="M180" s="237" t="s">
        <v>1</v>
      </c>
      <c r="N180" s="238" t="s">
        <v>41</v>
      </c>
      <c r="O180" s="91"/>
      <c r="P180" s="239">
        <f>O180*H180</f>
        <v>0</v>
      </c>
      <c r="Q180" s="239">
        <v>0.29699999999999999</v>
      </c>
      <c r="R180" s="239">
        <f>Q180*H180</f>
        <v>11.330549999999999</v>
      </c>
      <c r="S180" s="239">
        <v>0</v>
      </c>
      <c r="T180" s="24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1" t="s">
        <v>284</v>
      </c>
      <c r="AT180" s="241" t="s">
        <v>281</v>
      </c>
      <c r="AU180" s="241" t="s">
        <v>86</v>
      </c>
      <c r="AY180" s="17" t="s">
        <v>280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7" t="s">
        <v>84</v>
      </c>
      <c r="BK180" s="242">
        <f>ROUND(I180*H180,2)</f>
        <v>0</v>
      </c>
      <c r="BL180" s="17" t="s">
        <v>284</v>
      </c>
      <c r="BM180" s="241" t="s">
        <v>360</v>
      </c>
    </row>
    <row r="181" s="13" customFormat="1">
      <c r="A181" s="13"/>
      <c r="B181" s="243"/>
      <c r="C181" s="244"/>
      <c r="D181" s="245" t="s">
        <v>286</v>
      </c>
      <c r="E181" s="246" t="s">
        <v>1</v>
      </c>
      <c r="F181" s="247" t="s">
        <v>287</v>
      </c>
      <c r="G181" s="244"/>
      <c r="H181" s="248">
        <v>38.149999999999999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286</v>
      </c>
      <c r="AU181" s="254" t="s">
        <v>86</v>
      </c>
      <c r="AV181" s="13" t="s">
        <v>86</v>
      </c>
      <c r="AW181" s="13" t="s">
        <v>32</v>
      </c>
      <c r="AX181" s="13" t="s">
        <v>84</v>
      </c>
      <c r="AY181" s="254" t="s">
        <v>280</v>
      </c>
    </row>
    <row r="182" s="2" customFormat="1" ht="44.25" customHeight="1">
      <c r="A182" s="38"/>
      <c r="B182" s="39"/>
      <c r="C182" s="229" t="s">
        <v>361</v>
      </c>
      <c r="D182" s="229" t="s">
        <v>281</v>
      </c>
      <c r="E182" s="230" t="s">
        <v>362</v>
      </c>
      <c r="F182" s="231" t="s">
        <v>363</v>
      </c>
      <c r="G182" s="232" t="s">
        <v>194</v>
      </c>
      <c r="H182" s="233">
        <v>4.2999999999999998</v>
      </c>
      <c r="I182" s="234"/>
      <c r="J182" s="235">
        <f>ROUND(I182*H182,2)</f>
        <v>0</v>
      </c>
      <c r="K182" s="236"/>
      <c r="L182" s="44"/>
      <c r="M182" s="237" t="s">
        <v>1</v>
      </c>
      <c r="N182" s="238" t="s">
        <v>41</v>
      </c>
      <c r="O182" s="91"/>
      <c r="P182" s="239">
        <f>O182*H182</f>
        <v>0</v>
      </c>
      <c r="Q182" s="239">
        <v>0.20745</v>
      </c>
      <c r="R182" s="239">
        <f>Q182*H182</f>
        <v>0.89203499999999991</v>
      </c>
      <c r="S182" s="239">
        <v>0</v>
      </c>
      <c r="T182" s="24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1" t="s">
        <v>284</v>
      </c>
      <c r="AT182" s="241" t="s">
        <v>281</v>
      </c>
      <c r="AU182" s="241" t="s">
        <v>86</v>
      </c>
      <c r="AY182" s="17" t="s">
        <v>280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7" t="s">
        <v>84</v>
      </c>
      <c r="BK182" s="242">
        <f>ROUND(I182*H182,2)</f>
        <v>0</v>
      </c>
      <c r="BL182" s="17" t="s">
        <v>284</v>
      </c>
      <c r="BM182" s="241" t="s">
        <v>364</v>
      </c>
    </row>
    <row r="183" s="13" customFormat="1">
      <c r="A183" s="13"/>
      <c r="B183" s="243"/>
      <c r="C183" s="244"/>
      <c r="D183" s="245" t="s">
        <v>286</v>
      </c>
      <c r="E183" s="246" t="s">
        <v>1</v>
      </c>
      <c r="F183" s="247" t="s">
        <v>299</v>
      </c>
      <c r="G183" s="244"/>
      <c r="H183" s="248">
        <v>4.2999999999999998</v>
      </c>
      <c r="I183" s="249"/>
      <c r="J183" s="244"/>
      <c r="K183" s="244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286</v>
      </c>
      <c r="AU183" s="254" t="s">
        <v>86</v>
      </c>
      <c r="AV183" s="13" t="s">
        <v>86</v>
      </c>
      <c r="AW183" s="13" t="s">
        <v>32</v>
      </c>
      <c r="AX183" s="13" t="s">
        <v>84</v>
      </c>
      <c r="AY183" s="254" t="s">
        <v>280</v>
      </c>
    </row>
    <row r="184" s="2" customFormat="1" ht="33" customHeight="1">
      <c r="A184" s="38"/>
      <c r="B184" s="39"/>
      <c r="C184" s="229" t="s">
        <v>365</v>
      </c>
      <c r="D184" s="229" t="s">
        <v>281</v>
      </c>
      <c r="E184" s="230" t="s">
        <v>366</v>
      </c>
      <c r="F184" s="231" t="s">
        <v>367</v>
      </c>
      <c r="G184" s="232" t="s">
        <v>194</v>
      </c>
      <c r="H184" s="233">
        <v>4.2999999999999998</v>
      </c>
      <c r="I184" s="234"/>
      <c r="J184" s="235">
        <f>ROUND(I184*H184,2)</f>
        <v>0</v>
      </c>
      <c r="K184" s="236"/>
      <c r="L184" s="44"/>
      <c r="M184" s="237" t="s">
        <v>1</v>
      </c>
      <c r="N184" s="238" t="s">
        <v>41</v>
      </c>
      <c r="O184" s="91"/>
      <c r="P184" s="239">
        <f>O184*H184</f>
        <v>0</v>
      </c>
      <c r="Q184" s="239">
        <v>0.23000000000000001</v>
      </c>
      <c r="R184" s="239">
        <f>Q184*H184</f>
        <v>0.98899999999999999</v>
      </c>
      <c r="S184" s="239">
        <v>0</v>
      </c>
      <c r="T184" s="24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1" t="s">
        <v>284</v>
      </c>
      <c r="AT184" s="241" t="s">
        <v>281</v>
      </c>
      <c r="AU184" s="241" t="s">
        <v>86</v>
      </c>
      <c r="AY184" s="17" t="s">
        <v>280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7" t="s">
        <v>84</v>
      </c>
      <c r="BK184" s="242">
        <f>ROUND(I184*H184,2)</f>
        <v>0</v>
      </c>
      <c r="BL184" s="17" t="s">
        <v>284</v>
      </c>
      <c r="BM184" s="241" t="s">
        <v>368</v>
      </c>
    </row>
    <row r="185" s="2" customFormat="1" ht="33" customHeight="1">
      <c r="A185" s="38"/>
      <c r="B185" s="39"/>
      <c r="C185" s="229" t="s">
        <v>369</v>
      </c>
      <c r="D185" s="229" t="s">
        <v>281</v>
      </c>
      <c r="E185" s="230" t="s">
        <v>370</v>
      </c>
      <c r="F185" s="231" t="s">
        <v>371</v>
      </c>
      <c r="G185" s="232" t="s">
        <v>194</v>
      </c>
      <c r="H185" s="233">
        <v>4.2999999999999998</v>
      </c>
      <c r="I185" s="234"/>
      <c r="J185" s="235">
        <f>ROUND(I185*H185,2)</f>
        <v>0</v>
      </c>
      <c r="K185" s="236"/>
      <c r="L185" s="44"/>
      <c r="M185" s="237" t="s">
        <v>1</v>
      </c>
      <c r="N185" s="238" t="s">
        <v>41</v>
      </c>
      <c r="O185" s="91"/>
      <c r="P185" s="239">
        <f>O185*H185</f>
        <v>0</v>
      </c>
      <c r="Q185" s="239">
        <v>0.46000000000000002</v>
      </c>
      <c r="R185" s="239">
        <f>Q185*H185</f>
        <v>1.978</v>
      </c>
      <c r="S185" s="239">
        <v>0</v>
      </c>
      <c r="T185" s="24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1" t="s">
        <v>284</v>
      </c>
      <c r="AT185" s="241" t="s">
        <v>281</v>
      </c>
      <c r="AU185" s="241" t="s">
        <v>86</v>
      </c>
      <c r="AY185" s="17" t="s">
        <v>280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7" t="s">
        <v>84</v>
      </c>
      <c r="BK185" s="242">
        <f>ROUND(I185*H185,2)</f>
        <v>0</v>
      </c>
      <c r="BL185" s="17" t="s">
        <v>284</v>
      </c>
      <c r="BM185" s="241" t="s">
        <v>372</v>
      </c>
    </row>
    <row r="186" s="12" customFormat="1" ht="22.8" customHeight="1">
      <c r="A186" s="12"/>
      <c r="B186" s="213"/>
      <c r="C186" s="214"/>
      <c r="D186" s="215" t="s">
        <v>75</v>
      </c>
      <c r="E186" s="227" t="s">
        <v>305</v>
      </c>
      <c r="F186" s="227" t="s">
        <v>373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SUM(P187:P338)</f>
        <v>0</v>
      </c>
      <c r="Q186" s="221"/>
      <c r="R186" s="222">
        <f>SUM(R187:R338)</f>
        <v>39.892195479999998</v>
      </c>
      <c r="S186" s="221"/>
      <c r="T186" s="223">
        <f>SUM(T187:T338)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84</v>
      </c>
      <c r="AT186" s="225" t="s">
        <v>75</v>
      </c>
      <c r="AU186" s="225" t="s">
        <v>84</v>
      </c>
      <c r="AY186" s="224" t="s">
        <v>280</v>
      </c>
      <c r="BK186" s="226">
        <f>SUM(BK187:BK338)</f>
        <v>0</v>
      </c>
    </row>
    <row r="187" s="2" customFormat="1" ht="24.15" customHeight="1">
      <c r="A187" s="38"/>
      <c r="B187" s="39"/>
      <c r="C187" s="229" t="s">
        <v>7</v>
      </c>
      <c r="D187" s="229" t="s">
        <v>281</v>
      </c>
      <c r="E187" s="230" t="s">
        <v>374</v>
      </c>
      <c r="F187" s="231" t="s">
        <v>375</v>
      </c>
      <c r="G187" s="232" t="s">
        <v>194</v>
      </c>
      <c r="H187" s="233">
        <v>73.150999999999996</v>
      </c>
      <c r="I187" s="234"/>
      <c r="J187" s="235">
        <f>ROUND(I187*H187,2)</f>
        <v>0</v>
      </c>
      <c r="K187" s="236"/>
      <c r="L187" s="44"/>
      <c r="M187" s="237" t="s">
        <v>1</v>
      </c>
      <c r="N187" s="238" t="s">
        <v>41</v>
      </c>
      <c r="O187" s="91"/>
      <c r="P187" s="239">
        <f>O187*H187</f>
        <v>0</v>
      </c>
      <c r="Q187" s="239">
        <v>0.0043800000000000002</v>
      </c>
      <c r="R187" s="239">
        <f>Q187*H187</f>
        <v>0.32040138000000001</v>
      </c>
      <c r="S187" s="239">
        <v>0</v>
      </c>
      <c r="T187" s="24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1" t="s">
        <v>284</v>
      </c>
      <c r="AT187" s="241" t="s">
        <v>281</v>
      </c>
      <c r="AU187" s="241" t="s">
        <v>86</v>
      </c>
      <c r="AY187" s="17" t="s">
        <v>280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7" t="s">
        <v>84</v>
      </c>
      <c r="BK187" s="242">
        <f>ROUND(I187*H187,2)</f>
        <v>0</v>
      </c>
      <c r="BL187" s="17" t="s">
        <v>284</v>
      </c>
      <c r="BM187" s="241" t="s">
        <v>376</v>
      </c>
    </row>
    <row r="188" s="13" customFormat="1">
      <c r="A188" s="13"/>
      <c r="B188" s="243"/>
      <c r="C188" s="244"/>
      <c r="D188" s="245" t="s">
        <v>286</v>
      </c>
      <c r="E188" s="246" t="s">
        <v>1</v>
      </c>
      <c r="F188" s="247" t="s">
        <v>377</v>
      </c>
      <c r="G188" s="244"/>
      <c r="H188" s="248">
        <v>70.319000000000003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286</v>
      </c>
      <c r="AU188" s="254" t="s">
        <v>86</v>
      </c>
      <c r="AV188" s="13" t="s">
        <v>86</v>
      </c>
      <c r="AW188" s="13" t="s">
        <v>32</v>
      </c>
      <c r="AX188" s="13" t="s">
        <v>76</v>
      </c>
      <c r="AY188" s="254" t="s">
        <v>280</v>
      </c>
    </row>
    <row r="189" s="13" customFormat="1">
      <c r="A189" s="13"/>
      <c r="B189" s="243"/>
      <c r="C189" s="244"/>
      <c r="D189" s="245" t="s">
        <v>286</v>
      </c>
      <c r="E189" s="246" t="s">
        <v>1</v>
      </c>
      <c r="F189" s="247" t="s">
        <v>332</v>
      </c>
      <c r="G189" s="244"/>
      <c r="H189" s="248">
        <v>2.8319999999999999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286</v>
      </c>
      <c r="AU189" s="254" t="s">
        <v>86</v>
      </c>
      <c r="AV189" s="13" t="s">
        <v>86</v>
      </c>
      <c r="AW189" s="13" t="s">
        <v>32</v>
      </c>
      <c r="AX189" s="13" t="s">
        <v>76</v>
      </c>
      <c r="AY189" s="254" t="s">
        <v>280</v>
      </c>
    </row>
    <row r="190" s="14" customFormat="1">
      <c r="A190" s="14"/>
      <c r="B190" s="266"/>
      <c r="C190" s="267"/>
      <c r="D190" s="245" t="s">
        <v>286</v>
      </c>
      <c r="E190" s="268" t="s">
        <v>1</v>
      </c>
      <c r="F190" s="269" t="s">
        <v>378</v>
      </c>
      <c r="G190" s="267"/>
      <c r="H190" s="270">
        <v>73.150999999999996</v>
      </c>
      <c r="I190" s="271"/>
      <c r="J190" s="267"/>
      <c r="K190" s="267"/>
      <c r="L190" s="272"/>
      <c r="M190" s="273"/>
      <c r="N190" s="274"/>
      <c r="O190" s="274"/>
      <c r="P190" s="274"/>
      <c r="Q190" s="274"/>
      <c r="R190" s="274"/>
      <c r="S190" s="274"/>
      <c r="T190" s="27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6" t="s">
        <v>286</v>
      </c>
      <c r="AU190" s="276" t="s">
        <v>86</v>
      </c>
      <c r="AV190" s="14" t="s">
        <v>284</v>
      </c>
      <c r="AW190" s="14" t="s">
        <v>32</v>
      </c>
      <c r="AX190" s="14" t="s">
        <v>84</v>
      </c>
      <c r="AY190" s="276" t="s">
        <v>280</v>
      </c>
    </row>
    <row r="191" s="2" customFormat="1" ht="24.15" customHeight="1">
      <c r="A191" s="38"/>
      <c r="B191" s="39"/>
      <c r="C191" s="229" t="s">
        <v>379</v>
      </c>
      <c r="D191" s="229" t="s">
        <v>281</v>
      </c>
      <c r="E191" s="230" t="s">
        <v>380</v>
      </c>
      <c r="F191" s="231" t="s">
        <v>381</v>
      </c>
      <c r="G191" s="232" t="s">
        <v>194</v>
      </c>
      <c r="H191" s="233">
        <v>73.150999999999996</v>
      </c>
      <c r="I191" s="234"/>
      <c r="J191" s="235">
        <f>ROUND(I191*H191,2)</f>
        <v>0</v>
      </c>
      <c r="K191" s="236"/>
      <c r="L191" s="44"/>
      <c r="M191" s="237" t="s">
        <v>1</v>
      </c>
      <c r="N191" s="238" t="s">
        <v>41</v>
      </c>
      <c r="O191" s="91"/>
      <c r="P191" s="239">
        <f>O191*H191</f>
        <v>0</v>
      </c>
      <c r="Q191" s="239">
        <v>0.0030000000000000001</v>
      </c>
      <c r="R191" s="239">
        <f>Q191*H191</f>
        <v>0.21945299999999998</v>
      </c>
      <c r="S191" s="239">
        <v>0</v>
      </c>
      <c r="T191" s="24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1" t="s">
        <v>284</v>
      </c>
      <c r="AT191" s="241" t="s">
        <v>281</v>
      </c>
      <c r="AU191" s="241" t="s">
        <v>86</v>
      </c>
      <c r="AY191" s="17" t="s">
        <v>280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7" t="s">
        <v>84</v>
      </c>
      <c r="BK191" s="242">
        <f>ROUND(I191*H191,2)</f>
        <v>0</v>
      </c>
      <c r="BL191" s="17" t="s">
        <v>284</v>
      </c>
      <c r="BM191" s="241" t="s">
        <v>382</v>
      </c>
    </row>
    <row r="192" s="13" customFormat="1">
      <c r="A192" s="13"/>
      <c r="B192" s="243"/>
      <c r="C192" s="244"/>
      <c r="D192" s="245" t="s">
        <v>286</v>
      </c>
      <c r="E192" s="246" t="s">
        <v>1</v>
      </c>
      <c r="F192" s="247" t="s">
        <v>377</v>
      </c>
      <c r="G192" s="244"/>
      <c r="H192" s="248">
        <v>70.319000000000003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286</v>
      </c>
      <c r="AU192" s="254" t="s">
        <v>86</v>
      </c>
      <c r="AV192" s="13" t="s">
        <v>86</v>
      </c>
      <c r="AW192" s="13" t="s">
        <v>32</v>
      </c>
      <c r="AX192" s="13" t="s">
        <v>76</v>
      </c>
      <c r="AY192" s="254" t="s">
        <v>280</v>
      </c>
    </row>
    <row r="193" s="13" customFormat="1">
      <c r="A193" s="13"/>
      <c r="B193" s="243"/>
      <c r="C193" s="244"/>
      <c r="D193" s="245" t="s">
        <v>286</v>
      </c>
      <c r="E193" s="246" t="s">
        <v>1</v>
      </c>
      <c r="F193" s="247" t="s">
        <v>332</v>
      </c>
      <c r="G193" s="244"/>
      <c r="H193" s="248">
        <v>2.8319999999999999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286</v>
      </c>
      <c r="AU193" s="254" t="s">
        <v>86</v>
      </c>
      <c r="AV193" s="13" t="s">
        <v>86</v>
      </c>
      <c r="AW193" s="13" t="s">
        <v>32</v>
      </c>
      <c r="AX193" s="13" t="s">
        <v>76</v>
      </c>
      <c r="AY193" s="254" t="s">
        <v>280</v>
      </c>
    </row>
    <row r="194" s="14" customFormat="1">
      <c r="A194" s="14"/>
      <c r="B194" s="266"/>
      <c r="C194" s="267"/>
      <c r="D194" s="245" t="s">
        <v>286</v>
      </c>
      <c r="E194" s="268" t="s">
        <v>1</v>
      </c>
      <c r="F194" s="269" t="s">
        <v>378</v>
      </c>
      <c r="G194" s="267"/>
      <c r="H194" s="270">
        <v>73.150999999999996</v>
      </c>
      <c r="I194" s="271"/>
      <c r="J194" s="267"/>
      <c r="K194" s="267"/>
      <c r="L194" s="272"/>
      <c r="M194" s="273"/>
      <c r="N194" s="274"/>
      <c r="O194" s="274"/>
      <c r="P194" s="274"/>
      <c r="Q194" s="274"/>
      <c r="R194" s="274"/>
      <c r="S194" s="274"/>
      <c r="T194" s="27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6" t="s">
        <v>286</v>
      </c>
      <c r="AU194" s="276" t="s">
        <v>86</v>
      </c>
      <c r="AV194" s="14" t="s">
        <v>284</v>
      </c>
      <c r="AW194" s="14" t="s">
        <v>32</v>
      </c>
      <c r="AX194" s="14" t="s">
        <v>84</v>
      </c>
      <c r="AY194" s="276" t="s">
        <v>280</v>
      </c>
    </row>
    <row r="195" s="2" customFormat="1" ht="24.15" customHeight="1">
      <c r="A195" s="38"/>
      <c r="B195" s="39"/>
      <c r="C195" s="229" t="s">
        <v>383</v>
      </c>
      <c r="D195" s="229" t="s">
        <v>281</v>
      </c>
      <c r="E195" s="230" t="s">
        <v>384</v>
      </c>
      <c r="F195" s="231" t="s">
        <v>385</v>
      </c>
      <c r="G195" s="232" t="s">
        <v>354</v>
      </c>
      <c r="H195" s="233">
        <v>54</v>
      </c>
      <c r="I195" s="234"/>
      <c r="J195" s="235">
        <f>ROUND(I195*H195,2)</f>
        <v>0</v>
      </c>
      <c r="K195" s="236"/>
      <c r="L195" s="44"/>
      <c r="M195" s="237" t="s">
        <v>1</v>
      </c>
      <c r="N195" s="238" t="s">
        <v>41</v>
      </c>
      <c r="O195" s="91"/>
      <c r="P195" s="239">
        <f>O195*H195</f>
        <v>0</v>
      </c>
      <c r="Q195" s="239">
        <v>0.041500000000000002</v>
      </c>
      <c r="R195" s="239">
        <f>Q195*H195</f>
        <v>2.2410000000000001</v>
      </c>
      <c r="S195" s="239">
        <v>0</v>
      </c>
      <c r="T195" s="24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1" t="s">
        <v>284</v>
      </c>
      <c r="AT195" s="241" t="s">
        <v>281</v>
      </c>
      <c r="AU195" s="241" t="s">
        <v>86</v>
      </c>
      <c r="AY195" s="17" t="s">
        <v>280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7" t="s">
        <v>84</v>
      </c>
      <c r="BK195" s="242">
        <f>ROUND(I195*H195,2)</f>
        <v>0</v>
      </c>
      <c r="BL195" s="17" t="s">
        <v>284</v>
      </c>
      <c r="BM195" s="241" t="s">
        <v>386</v>
      </c>
    </row>
    <row r="196" s="13" customFormat="1">
      <c r="A196" s="13"/>
      <c r="B196" s="243"/>
      <c r="C196" s="244"/>
      <c r="D196" s="245" t="s">
        <v>286</v>
      </c>
      <c r="E196" s="246" t="s">
        <v>1</v>
      </c>
      <c r="F196" s="247" t="s">
        <v>387</v>
      </c>
      <c r="G196" s="244"/>
      <c r="H196" s="248">
        <v>54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286</v>
      </c>
      <c r="AU196" s="254" t="s">
        <v>86</v>
      </c>
      <c r="AV196" s="13" t="s">
        <v>86</v>
      </c>
      <c r="AW196" s="13" t="s">
        <v>32</v>
      </c>
      <c r="AX196" s="13" t="s">
        <v>84</v>
      </c>
      <c r="AY196" s="254" t="s">
        <v>280</v>
      </c>
    </row>
    <row r="197" s="2" customFormat="1" ht="24.15" customHeight="1">
      <c r="A197" s="38"/>
      <c r="B197" s="39"/>
      <c r="C197" s="229" t="s">
        <v>388</v>
      </c>
      <c r="D197" s="229" t="s">
        <v>281</v>
      </c>
      <c r="E197" s="230" t="s">
        <v>389</v>
      </c>
      <c r="F197" s="231" t="s">
        <v>390</v>
      </c>
      <c r="G197" s="232" t="s">
        <v>354</v>
      </c>
      <c r="H197" s="233">
        <v>1</v>
      </c>
      <c r="I197" s="234"/>
      <c r="J197" s="235">
        <f>ROUND(I197*H197,2)</f>
        <v>0</v>
      </c>
      <c r="K197" s="236"/>
      <c r="L197" s="44"/>
      <c r="M197" s="237" t="s">
        <v>1</v>
      </c>
      <c r="N197" s="238" t="s">
        <v>41</v>
      </c>
      <c r="O197" s="91"/>
      <c r="P197" s="239">
        <f>O197*H197</f>
        <v>0</v>
      </c>
      <c r="Q197" s="239">
        <v>0.1575</v>
      </c>
      <c r="R197" s="239">
        <f>Q197*H197</f>
        <v>0.1575</v>
      </c>
      <c r="S197" s="239">
        <v>0</v>
      </c>
      <c r="T197" s="24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1" t="s">
        <v>185</v>
      </c>
      <c r="AT197" s="241" t="s">
        <v>281</v>
      </c>
      <c r="AU197" s="241" t="s">
        <v>86</v>
      </c>
      <c r="AY197" s="17" t="s">
        <v>280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7" t="s">
        <v>84</v>
      </c>
      <c r="BK197" s="242">
        <f>ROUND(I197*H197,2)</f>
        <v>0</v>
      </c>
      <c r="BL197" s="17" t="s">
        <v>185</v>
      </c>
      <c r="BM197" s="241" t="s">
        <v>391</v>
      </c>
    </row>
    <row r="198" s="13" customFormat="1">
      <c r="A198" s="13"/>
      <c r="B198" s="243"/>
      <c r="C198" s="244"/>
      <c r="D198" s="245" t="s">
        <v>286</v>
      </c>
      <c r="E198" s="246" t="s">
        <v>1</v>
      </c>
      <c r="F198" s="247" t="s">
        <v>392</v>
      </c>
      <c r="G198" s="244"/>
      <c r="H198" s="248">
        <v>1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286</v>
      </c>
      <c r="AU198" s="254" t="s">
        <v>86</v>
      </c>
      <c r="AV198" s="13" t="s">
        <v>86</v>
      </c>
      <c r="AW198" s="13" t="s">
        <v>32</v>
      </c>
      <c r="AX198" s="13" t="s">
        <v>84</v>
      </c>
      <c r="AY198" s="254" t="s">
        <v>280</v>
      </c>
    </row>
    <row r="199" s="2" customFormat="1" ht="24.15" customHeight="1">
      <c r="A199" s="38"/>
      <c r="B199" s="39"/>
      <c r="C199" s="229" t="s">
        <v>393</v>
      </c>
      <c r="D199" s="229" t="s">
        <v>281</v>
      </c>
      <c r="E199" s="230" t="s">
        <v>394</v>
      </c>
      <c r="F199" s="231" t="s">
        <v>395</v>
      </c>
      <c r="G199" s="232" t="s">
        <v>194</v>
      </c>
      <c r="H199" s="233">
        <v>167.364</v>
      </c>
      <c r="I199" s="234"/>
      <c r="J199" s="235">
        <f>ROUND(I199*H199,2)</f>
        <v>0</v>
      </c>
      <c r="K199" s="236"/>
      <c r="L199" s="44"/>
      <c r="M199" s="237" t="s">
        <v>1</v>
      </c>
      <c r="N199" s="238" t="s">
        <v>41</v>
      </c>
      <c r="O199" s="91"/>
      <c r="P199" s="239">
        <f>O199*H199</f>
        <v>0</v>
      </c>
      <c r="Q199" s="239">
        <v>0.015599999999999999</v>
      </c>
      <c r="R199" s="239">
        <f>Q199*H199</f>
        <v>2.6108783999999998</v>
      </c>
      <c r="S199" s="239">
        <v>0</v>
      </c>
      <c r="T199" s="24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1" t="s">
        <v>284</v>
      </c>
      <c r="AT199" s="241" t="s">
        <v>281</v>
      </c>
      <c r="AU199" s="241" t="s">
        <v>86</v>
      </c>
      <c r="AY199" s="17" t="s">
        <v>280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7" t="s">
        <v>84</v>
      </c>
      <c r="BK199" s="242">
        <f>ROUND(I199*H199,2)</f>
        <v>0</v>
      </c>
      <c r="BL199" s="17" t="s">
        <v>284</v>
      </c>
      <c r="BM199" s="241" t="s">
        <v>396</v>
      </c>
    </row>
    <row r="200" s="13" customFormat="1">
      <c r="A200" s="13"/>
      <c r="B200" s="243"/>
      <c r="C200" s="244"/>
      <c r="D200" s="245" t="s">
        <v>286</v>
      </c>
      <c r="E200" s="246" t="s">
        <v>1</v>
      </c>
      <c r="F200" s="247" t="s">
        <v>397</v>
      </c>
      <c r="G200" s="244"/>
      <c r="H200" s="248">
        <v>167.364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286</v>
      </c>
      <c r="AU200" s="254" t="s">
        <v>86</v>
      </c>
      <c r="AV200" s="13" t="s">
        <v>86</v>
      </c>
      <c r="AW200" s="13" t="s">
        <v>32</v>
      </c>
      <c r="AX200" s="13" t="s">
        <v>84</v>
      </c>
      <c r="AY200" s="254" t="s">
        <v>280</v>
      </c>
    </row>
    <row r="201" s="2" customFormat="1" ht="16.5" customHeight="1">
      <c r="A201" s="38"/>
      <c r="B201" s="39"/>
      <c r="C201" s="229" t="s">
        <v>398</v>
      </c>
      <c r="D201" s="229" t="s">
        <v>281</v>
      </c>
      <c r="E201" s="230" t="s">
        <v>399</v>
      </c>
      <c r="F201" s="231" t="s">
        <v>400</v>
      </c>
      <c r="G201" s="232" t="s">
        <v>194</v>
      </c>
      <c r="H201" s="233">
        <v>146.40000000000001</v>
      </c>
      <c r="I201" s="234"/>
      <c r="J201" s="235">
        <f>ROUND(I201*H201,2)</f>
        <v>0</v>
      </c>
      <c r="K201" s="236"/>
      <c r="L201" s="44"/>
      <c r="M201" s="237" t="s">
        <v>1</v>
      </c>
      <c r="N201" s="238" t="s">
        <v>41</v>
      </c>
      <c r="O201" s="91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1" t="s">
        <v>284</v>
      </c>
      <c r="AT201" s="241" t="s">
        <v>281</v>
      </c>
      <c r="AU201" s="241" t="s">
        <v>86</v>
      </c>
      <c r="AY201" s="17" t="s">
        <v>280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7" t="s">
        <v>84</v>
      </c>
      <c r="BK201" s="242">
        <f>ROUND(I201*H201,2)</f>
        <v>0</v>
      </c>
      <c r="BL201" s="17" t="s">
        <v>284</v>
      </c>
      <c r="BM201" s="241" t="s">
        <v>401</v>
      </c>
    </row>
    <row r="202" s="13" customFormat="1">
      <c r="A202" s="13"/>
      <c r="B202" s="243"/>
      <c r="C202" s="244"/>
      <c r="D202" s="245" t="s">
        <v>286</v>
      </c>
      <c r="E202" s="246" t="s">
        <v>1</v>
      </c>
      <c r="F202" s="247" t="s">
        <v>402</v>
      </c>
      <c r="G202" s="244"/>
      <c r="H202" s="248">
        <v>146.40000000000001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286</v>
      </c>
      <c r="AU202" s="254" t="s">
        <v>86</v>
      </c>
      <c r="AV202" s="13" t="s">
        <v>86</v>
      </c>
      <c r="AW202" s="13" t="s">
        <v>32</v>
      </c>
      <c r="AX202" s="13" t="s">
        <v>84</v>
      </c>
      <c r="AY202" s="254" t="s">
        <v>280</v>
      </c>
    </row>
    <row r="203" s="2" customFormat="1" ht="24.15" customHeight="1">
      <c r="A203" s="38"/>
      <c r="B203" s="39"/>
      <c r="C203" s="229" t="s">
        <v>403</v>
      </c>
      <c r="D203" s="229" t="s">
        <v>281</v>
      </c>
      <c r="E203" s="230" t="s">
        <v>404</v>
      </c>
      <c r="F203" s="231" t="s">
        <v>405</v>
      </c>
      <c r="G203" s="232" t="s">
        <v>194</v>
      </c>
      <c r="H203" s="233">
        <v>8.9809999999999999</v>
      </c>
      <c r="I203" s="234"/>
      <c r="J203" s="235">
        <f>ROUND(I203*H203,2)</f>
        <v>0</v>
      </c>
      <c r="K203" s="236"/>
      <c r="L203" s="44"/>
      <c r="M203" s="237" t="s">
        <v>1</v>
      </c>
      <c r="N203" s="238" t="s">
        <v>41</v>
      </c>
      <c r="O203" s="91"/>
      <c r="P203" s="239">
        <f>O203*H203</f>
        <v>0</v>
      </c>
      <c r="Q203" s="239">
        <v>0.00025000000000000001</v>
      </c>
      <c r="R203" s="239">
        <f>Q203*H203</f>
        <v>0.0022452499999999998</v>
      </c>
      <c r="S203" s="239">
        <v>0</v>
      </c>
      <c r="T203" s="24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1" t="s">
        <v>284</v>
      </c>
      <c r="AT203" s="241" t="s">
        <v>281</v>
      </c>
      <c r="AU203" s="241" t="s">
        <v>86</v>
      </c>
      <c r="AY203" s="17" t="s">
        <v>280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7" t="s">
        <v>84</v>
      </c>
      <c r="BK203" s="242">
        <f>ROUND(I203*H203,2)</f>
        <v>0</v>
      </c>
      <c r="BL203" s="17" t="s">
        <v>284</v>
      </c>
      <c r="BM203" s="241" t="s">
        <v>406</v>
      </c>
    </row>
    <row r="204" s="13" customFormat="1">
      <c r="A204" s="13"/>
      <c r="B204" s="243"/>
      <c r="C204" s="244"/>
      <c r="D204" s="245" t="s">
        <v>286</v>
      </c>
      <c r="E204" s="246" t="s">
        <v>1</v>
      </c>
      <c r="F204" s="247" t="s">
        <v>407</v>
      </c>
      <c r="G204" s="244"/>
      <c r="H204" s="248">
        <v>5.016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286</v>
      </c>
      <c r="AU204" s="254" t="s">
        <v>86</v>
      </c>
      <c r="AV204" s="13" t="s">
        <v>86</v>
      </c>
      <c r="AW204" s="13" t="s">
        <v>32</v>
      </c>
      <c r="AX204" s="13" t="s">
        <v>76</v>
      </c>
      <c r="AY204" s="254" t="s">
        <v>280</v>
      </c>
    </row>
    <row r="205" s="13" customFormat="1">
      <c r="A205" s="13"/>
      <c r="B205" s="243"/>
      <c r="C205" s="244"/>
      <c r="D205" s="245" t="s">
        <v>286</v>
      </c>
      <c r="E205" s="246" t="s">
        <v>1</v>
      </c>
      <c r="F205" s="247" t="s">
        <v>408</v>
      </c>
      <c r="G205" s="244"/>
      <c r="H205" s="248">
        <v>3.9649999999999999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286</v>
      </c>
      <c r="AU205" s="254" t="s">
        <v>86</v>
      </c>
      <c r="AV205" s="13" t="s">
        <v>86</v>
      </c>
      <c r="AW205" s="13" t="s">
        <v>32</v>
      </c>
      <c r="AX205" s="13" t="s">
        <v>76</v>
      </c>
      <c r="AY205" s="254" t="s">
        <v>280</v>
      </c>
    </row>
    <row r="206" s="14" customFormat="1">
      <c r="A206" s="14"/>
      <c r="B206" s="266"/>
      <c r="C206" s="267"/>
      <c r="D206" s="245" t="s">
        <v>286</v>
      </c>
      <c r="E206" s="268" t="s">
        <v>1</v>
      </c>
      <c r="F206" s="269" t="s">
        <v>378</v>
      </c>
      <c r="G206" s="267"/>
      <c r="H206" s="270">
        <v>8.9809999999999999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6" t="s">
        <v>286</v>
      </c>
      <c r="AU206" s="276" t="s">
        <v>86</v>
      </c>
      <c r="AV206" s="14" t="s">
        <v>284</v>
      </c>
      <c r="AW206" s="14" t="s">
        <v>32</v>
      </c>
      <c r="AX206" s="14" t="s">
        <v>84</v>
      </c>
      <c r="AY206" s="276" t="s">
        <v>280</v>
      </c>
    </row>
    <row r="207" s="2" customFormat="1" ht="49.05" customHeight="1">
      <c r="A207" s="38"/>
      <c r="B207" s="39"/>
      <c r="C207" s="229" t="s">
        <v>409</v>
      </c>
      <c r="D207" s="229" t="s">
        <v>281</v>
      </c>
      <c r="E207" s="230" t="s">
        <v>410</v>
      </c>
      <c r="F207" s="231" t="s">
        <v>411</v>
      </c>
      <c r="G207" s="232" t="s">
        <v>194</v>
      </c>
      <c r="H207" s="233">
        <v>8.9809999999999999</v>
      </c>
      <c r="I207" s="234"/>
      <c r="J207" s="235">
        <f>ROUND(I207*H207,2)</f>
        <v>0</v>
      </c>
      <c r="K207" s="236"/>
      <c r="L207" s="44"/>
      <c r="M207" s="237" t="s">
        <v>1</v>
      </c>
      <c r="N207" s="238" t="s">
        <v>41</v>
      </c>
      <c r="O207" s="91"/>
      <c r="P207" s="239">
        <f>O207*H207</f>
        <v>0</v>
      </c>
      <c r="Q207" s="239">
        <v>0.011390000000000001</v>
      </c>
      <c r="R207" s="239">
        <f>Q207*H207</f>
        <v>0.10229359</v>
      </c>
      <c r="S207" s="239">
        <v>0</v>
      </c>
      <c r="T207" s="24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1" t="s">
        <v>284</v>
      </c>
      <c r="AT207" s="241" t="s">
        <v>281</v>
      </c>
      <c r="AU207" s="241" t="s">
        <v>86</v>
      </c>
      <c r="AY207" s="17" t="s">
        <v>280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7" t="s">
        <v>84</v>
      </c>
      <c r="BK207" s="242">
        <f>ROUND(I207*H207,2)</f>
        <v>0</v>
      </c>
      <c r="BL207" s="17" t="s">
        <v>284</v>
      </c>
      <c r="BM207" s="241" t="s">
        <v>412</v>
      </c>
    </row>
    <row r="208" s="15" customFormat="1">
      <c r="A208" s="15"/>
      <c r="B208" s="277"/>
      <c r="C208" s="278"/>
      <c r="D208" s="245" t="s">
        <v>286</v>
      </c>
      <c r="E208" s="279" t="s">
        <v>1</v>
      </c>
      <c r="F208" s="280" t="s">
        <v>413</v>
      </c>
      <c r="G208" s="278"/>
      <c r="H208" s="279" t="s">
        <v>1</v>
      </c>
      <c r="I208" s="281"/>
      <c r="J208" s="278"/>
      <c r="K208" s="278"/>
      <c r="L208" s="282"/>
      <c r="M208" s="283"/>
      <c r="N208" s="284"/>
      <c r="O208" s="284"/>
      <c r="P208" s="284"/>
      <c r="Q208" s="284"/>
      <c r="R208" s="284"/>
      <c r="S208" s="284"/>
      <c r="T208" s="28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6" t="s">
        <v>286</v>
      </c>
      <c r="AU208" s="286" t="s">
        <v>86</v>
      </c>
      <c r="AV208" s="15" t="s">
        <v>84</v>
      </c>
      <c r="AW208" s="15" t="s">
        <v>32</v>
      </c>
      <c r="AX208" s="15" t="s">
        <v>76</v>
      </c>
      <c r="AY208" s="286" t="s">
        <v>280</v>
      </c>
    </row>
    <row r="209" s="13" customFormat="1">
      <c r="A209" s="13"/>
      <c r="B209" s="243"/>
      <c r="C209" s="244"/>
      <c r="D209" s="245" t="s">
        <v>286</v>
      </c>
      <c r="E209" s="246" t="s">
        <v>1</v>
      </c>
      <c r="F209" s="247" t="s">
        <v>407</v>
      </c>
      <c r="G209" s="244"/>
      <c r="H209" s="248">
        <v>5.016</v>
      </c>
      <c r="I209" s="249"/>
      <c r="J209" s="244"/>
      <c r="K209" s="244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286</v>
      </c>
      <c r="AU209" s="254" t="s">
        <v>86</v>
      </c>
      <c r="AV209" s="13" t="s">
        <v>86</v>
      </c>
      <c r="AW209" s="13" t="s">
        <v>32</v>
      </c>
      <c r="AX209" s="13" t="s">
        <v>76</v>
      </c>
      <c r="AY209" s="254" t="s">
        <v>280</v>
      </c>
    </row>
    <row r="210" s="13" customFormat="1">
      <c r="A210" s="13"/>
      <c r="B210" s="243"/>
      <c r="C210" s="244"/>
      <c r="D210" s="245" t="s">
        <v>286</v>
      </c>
      <c r="E210" s="246" t="s">
        <v>1</v>
      </c>
      <c r="F210" s="247" t="s">
        <v>408</v>
      </c>
      <c r="G210" s="244"/>
      <c r="H210" s="248">
        <v>3.9649999999999999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286</v>
      </c>
      <c r="AU210" s="254" t="s">
        <v>86</v>
      </c>
      <c r="AV210" s="13" t="s">
        <v>86</v>
      </c>
      <c r="AW210" s="13" t="s">
        <v>32</v>
      </c>
      <c r="AX210" s="13" t="s">
        <v>76</v>
      </c>
      <c r="AY210" s="254" t="s">
        <v>280</v>
      </c>
    </row>
    <row r="211" s="14" customFormat="1">
      <c r="A211" s="14"/>
      <c r="B211" s="266"/>
      <c r="C211" s="267"/>
      <c r="D211" s="245" t="s">
        <v>286</v>
      </c>
      <c r="E211" s="268" t="s">
        <v>1</v>
      </c>
      <c r="F211" s="269" t="s">
        <v>378</v>
      </c>
      <c r="G211" s="267"/>
      <c r="H211" s="270">
        <v>8.9809999999999999</v>
      </c>
      <c r="I211" s="271"/>
      <c r="J211" s="267"/>
      <c r="K211" s="267"/>
      <c r="L211" s="272"/>
      <c r="M211" s="273"/>
      <c r="N211" s="274"/>
      <c r="O211" s="274"/>
      <c r="P211" s="274"/>
      <c r="Q211" s="274"/>
      <c r="R211" s="274"/>
      <c r="S211" s="274"/>
      <c r="T211" s="27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6" t="s">
        <v>286</v>
      </c>
      <c r="AU211" s="276" t="s">
        <v>86</v>
      </c>
      <c r="AV211" s="14" t="s">
        <v>284</v>
      </c>
      <c r="AW211" s="14" t="s">
        <v>32</v>
      </c>
      <c r="AX211" s="14" t="s">
        <v>84</v>
      </c>
      <c r="AY211" s="276" t="s">
        <v>280</v>
      </c>
    </row>
    <row r="212" s="2" customFormat="1" ht="24.15" customHeight="1">
      <c r="A212" s="38"/>
      <c r="B212" s="39"/>
      <c r="C212" s="229" t="s">
        <v>414</v>
      </c>
      <c r="D212" s="229" t="s">
        <v>281</v>
      </c>
      <c r="E212" s="230" t="s">
        <v>415</v>
      </c>
      <c r="F212" s="231" t="s">
        <v>416</v>
      </c>
      <c r="G212" s="232" t="s">
        <v>194</v>
      </c>
      <c r="H212" s="233">
        <v>8.9809999999999999</v>
      </c>
      <c r="I212" s="234"/>
      <c r="J212" s="235">
        <f>ROUND(I212*H212,2)</f>
        <v>0</v>
      </c>
      <c r="K212" s="236"/>
      <c r="L212" s="44"/>
      <c r="M212" s="237" t="s">
        <v>1</v>
      </c>
      <c r="N212" s="238" t="s">
        <v>41</v>
      </c>
      <c r="O212" s="91"/>
      <c r="P212" s="239">
        <f>O212*H212</f>
        <v>0</v>
      </c>
      <c r="Q212" s="239">
        <v>0.00363</v>
      </c>
      <c r="R212" s="239">
        <f>Q212*H212</f>
        <v>0.032601029999999996</v>
      </c>
      <c r="S212" s="239">
        <v>0</v>
      </c>
      <c r="T212" s="24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1" t="s">
        <v>284</v>
      </c>
      <c r="AT212" s="241" t="s">
        <v>281</v>
      </c>
      <c r="AU212" s="241" t="s">
        <v>86</v>
      </c>
      <c r="AY212" s="17" t="s">
        <v>280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7" t="s">
        <v>84</v>
      </c>
      <c r="BK212" s="242">
        <f>ROUND(I212*H212,2)</f>
        <v>0</v>
      </c>
      <c r="BL212" s="17" t="s">
        <v>284</v>
      </c>
      <c r="BM212" s="241" t="s">
        <v>417</v>
      </c>
    </row>
    <row r="213" s="13" customFormat="1">
      <c r="A213" s="13"/>
      <c r="B213" s="243"/>
      <c r="C213" s="244"/>
      <c r="D213" s="245" t="s">
        <v>286</v>
      </c>
      <c r="E213" s="246" t="s">
        <v>1</v>
      </c>
      <c r="F213" s="247" t="s">
        <v>407</v>
      </c>
      <c r="G213" s="244"/>
      <c r="H213" s="248">
        <v>5.016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286</v>
      </c>
      <c r="AU213" s="254" t="s">
        <v>86</v>
      </c>
      <c r="AV213" s="13" t="s">
        <v>86</v>
      </c>
      <c r="AW213" s="13" t="s">
        <v>32</v>
      </c>
      <c r="AX213" s="13" t="s">
        <v>76</v>
      </c>
      <c r="AY213" s="254" t="s">
        <v>280</v>
      </c>
    </row>
    <row r="214" s="13" customFormat="1">
      <c r="A214" s="13"/>
      <c r="B214" s="243"/>
      <c r="C214" s="244"/>
      <c r="D214" s="245" t="s">
        <v>286</v>
      </c>
      <c r="E214" s="246" t="s">
        <v>1</v>
      </c>
      <c r="F214" s="247" t="s">
        <v>408</v>
      </c>
      <c r="G214" s="244"/>
      <c r="H214" s="248">
        <v>3.9649999999999999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286</v>
      </c>
      <c r="AU214" s="254" t="s">
        <v>86</v>
      </c>
      <c r="AV214" s="13" t="s">
        <v>86</v>
      </c>
      <c r="AW214" s="13" t="s">
        <v>32</v>
      </c>
      <c r="AX214" s="13" t="s">
        <v>76</v>
      </c>
      <c r="AY214" s="254" t="s">
        <v>280</v>
      </c>
    </row>
    <row r="215" s="14" customFormat="1">
      <c r="A215" s="14"/>
      <c r="B215" s="266"/>
      <c r="C215" s="267"/>
      <c r="D215" s="245" t="s">
        <v>286</v>
      </c>
      <c r="E215" s="268" t="s">
        <v>1</v>
      </c>
      <c r="F215" s="269" t="s">
        <v>378</v>
      </c>
      <c r="G215" s="267"/>
      <c r="H215" s="270">
        <v>8.9809999999999999</v>
      </c>
      <c r="I215" s="271"/>
      <c r="J215" s="267"/>
      <c r="K215" s="267"/>
      <c r="L215" s="272"/>
      <c r="M215" s="273"/>
      <c r="N215" s="274"/>
      <c r="O215" s="274"/>
      <c r="P215" s="274"/>
      <c r="Q215" s="274"/>
      <c r="R215" s="274"/>
      <c r="S215" s="274"/>
      <c r="T215" s="27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6" t="s">
        <v>286</v>
      </c>
      <c r="AU215" s="276" t="s">
        <v>86</v>
      </c>
      <c r="AV215" s="14" t="s">
        <v>284</v>
      </c>
      <c r="AW215" s="14" t="s">
        <v>32</v>
      </c>
      <c r="AX215" s="14" t="s">
        <v>84</v>
      </c>
      <c r="AY215" s="276" t="s">
        <v>280</v>
      </c>
    </row>
    <row r="216" s="2" customFormat="1" ht="24.15" customHeight="1">
      <c r="A216" s="38"/>
      <c r="B216" s="39"/>
      <c r="C216" s="229" t="s">
        <v>418</v>
      </c>
      <c r="D216" s="229" t="s">
        <v>281</v>
      </c>
      <c r="E216" s="230" t="s">
        <v>419</v>
      </c>
      <c r="F216" s="231" t="s">
        <v>420</v>
      </c>
      <c r="G216" s="232" t="s">
        <v>194</v>
      </c>
      <c r="H216" s="233">
        <v>43.573999999999998</v>
      </c>
      <c r="I216" s="234"/>
      <c r="J216" s="235">
        <f>ROUND(I216*H216,2)</f>
        <v>0</v>
      </c>
      <c r="K216" s="236"/>
      <c r="L216" s="44"/>
      <c r="M216" s="237" t="s">
        <v>1</v>
      </c>
      <c r="N216" s="238" t="s">
        <v>41</v>
      </c>
      <c r="O216" s="91"/>
      <c r="P216" s="239">
        <f>O216*H216</f>
        <v>0</v>
      </c>
      <c r="Q216" s="239">
        <v>0.027300000000000001</v>
      </c>
      <c r="R216" s="239">
        <f>Q216*H216</f>
        <v>1.1895701999999999</v>
      </c>
      <c r="S216" s="239">
        <v>0</v>
      </c>
      <c r="T216" s="24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1" t="s">
        <v>284</v>
      </c>
      <c r="AT216" s="241" t="s">
        <v>281</v>
      </c>
      <c r="AU216" s="241" t="s">
        <v>86</v>
      </c>
      <c r="AY216" s="17" t="s">
        <v>280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7" t="s">
        <v>84</v>
      </c>
      <c r="BK216" s="242">
        <f>ROUND(I216*H216,2)</f>
        <v>0</v>
      </c>
      <c r="BL216" s="17" t="s">
        <v>284</v>
      </c>
      <c r="BM216" s="241" t="s">
        <v>421</v>
      </c>
    </row>
    <row r="217" s="13" customFormat="1">
      <c r="A217" s="13"/>
      <c r="B217" s="243"/>
      <c r="C217" s="244"/>
      <c r="D217" s="245" t="s">
        <v>286</v>
      </c>
      <c r="E217" s="246" t="s">
        <v>1</v>
      </c>
      <c r="F217" s="247" t="s">
        <v>197</v>
      </c>
      <c r="G217" s="244"/>
      <c r="H217" s="248">
        <v>43.573999999999998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286</v>
      </c>
      <c r="AU217" s="254" t="s">
        <v>86</v>
      </c>
      <c r="AV217" s="13" t="s">
        <v>86</v>
      </c>
      <c r="AW217" s="13" t="s">
        <v>32</v>
      </c>
      <c r="AX217" s="13" t="s">
        <v>84</v>
      </c>
      <c r="AY217" s="254" t="s">
        <v>280</v>
      </c>
    </row>
    <row r="218" s="2" customFormat="1" ht="24.15" customHeight="1">
      <c r="A218" s="38"/>
      <c r="B218" s="39"/>
      <c r="C218" s="229" t="s">
        <v>422</v>
      </c>
      <c r="D218" s="229" t="s">
        <v>281</v>
      </c>
      <c r="E218" s="230" t="s">
        <v>423</v>
      </c>
      <c r="F218" s="231" t="s">
        <v>424</v>
      </c>
      <c r="G218" s="232" t="s">
        <v>194</v>
      </c>
      <c r="H218" s="233">
        <v>43.573999999999998</v>
      </c>
      <c r="I218" s="234"/>
      <c r="J218" s="235">
        <f>ROUND(I218*H218,2)</f>
        <v>0</v>
      </c>
      <c r="K218" s="236"/>
      <c r="L218" s="44"/>
      <c r="M218" s="237" t="s">
        <v>1</v>
      </c>
      <c r="N218" s="238" t="s">
        <v>41</v>
      </c>
      <c r="O218" s="91"/>
      <c r="P218" s="239">
        <f>O218*H218</f>
        <v>0</v>
      </c>
      <c r="Q218" s="239">
        <v>0.010500000000000001</v>
      </c>
      <c r="R218" s="239">
        <f>Q218*H218</f>
        <v>0.45752700000000002</v>
      </c>
      <c r="S218" s="239">
        <v>0</v>
      </c>
      <c r="T218" s="24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1" t="s">
        <v>284</v>
      </c>
      <c r="AT218" s="241" t="s">
        <v>281</v>
      </c>
      <c r="AU218" s="241" t="s">
        <v>86</v>
      </c>
      <c r="AY218" s="17" t="s">
        <v>280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7" t="s">
        <v>84</v>
      </c>
      <c r="BK218" s="242">
        <f>ROUND(I218*H218,2)</f>
        <v>0</v>
      </c>
      <c r="BL218" s="17" t="s">
        <v>284</v>
      </c>
      <c r="BM218" s="241" t="s">
        <v>425</v>
      </c>
    </row>
    <row r="219" s="13" customFormat="1">
      <c r="A219" s="13"/>
      <c r="B219" s="243"/>
      <c r="C219" s="244"/>
      <c r="D219" s="245" t="s">
        <v>286</v>
      </c>
      <c r="E219" s="246" t="s">
        <v>1</v>
      </c>
      <c r="F219" s="247" t="s">
        <v>197</v>
      </c>
      <c r="G219" s="244"/>
      <c r="H219" s="248">
        <v>43.573999999999998</v>
      </c>
      <c r="I219" s="249"/>
      <c r="J219" s="244"/>
      <c r="K219" s="244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286</v>
      </c>
      <c r="AU219" s="254" t="s">
        <v>86</v>
      </c>
      <c r="AV219" s="13" t="s">
        <v>86</v>
      </c>
      <c r="AW219" s="13" t="s">
        <v>32</v>
      </c>
      <c r="AX219" s="13" t="s">
        <v>84</v>
      </c>
      <c r="AY219" s="254" t="s">
        <v>280</v>
      </c>
    </row>
    <row r="220" s="2" customFormat="1" ht="24.15" customHeight="1">
      <c r="A220" s="38"/>
      <c r="B220" s="39"/>
      <c r="C220" s="229" t="s">
        <v>426</v>
      </c>
      <c r="D220" s="229" t="s">
        <v>281</v>
      </c>
      <c r="E220" s="230" t="s">
        <v>427</v>
      </c>
      <c r="F220" s="231" t="s">
        <v>428</v>
      </c>
      <c r="G220" s="232" t="s">
        <v>194</v>
      </c>
      <c r="H220" s="233">
        <v>325.39100000000002</v>
      </c>
      <c r="I220" s="234"/>
      <c r="J220" s="235">
        <f>ROUND(I220*H220,2)</f>
        <v>0</v>
      </c>
      <c r="K220" s="236"/>
      <c r="L220" s="44"/>
      <c r="M220" s="237" t="s">
        <v>1</v>
      </c>
      <c r="N220" s="238" t="s">
        <v>41</v>
      </c>
      <c r="O220" s="91"/>
      <c r="P220" s="239">
        <f>O220*H220</f>
        <v>0</v>
      </c>
      <c r="Q220" s="239">
        <v>0.00025000000000000001</v>
      </c>
      <c r="R220" s="239">
        <f>Q220*H220</f>
        <v>0.08134775000000001</v>
      </c>
      <c r="S220" s="239">
        <v>0</v>
      </c>
      <c r="T220" s="24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1" t="s">
        <v>284</v>
      </c>
      <c r="AT220" s="241" t="s">
        <v>281</v>
      </c>
      <c r="AU220" s="241" t="s">
        <v>86</v>
      </c>
      <c r="AY220" s="17" t="s">
        <v>280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7" t="s">
        <v>84</v>
      </c>
      <c r="BK220" s="242">
        <f>ROUND(I220*H220,2)</f>
        <v>0</v>
      </c>
      <c r="BL220" s="17" t="s">
        <v>284</v>
      </c>
      <c r="BM220" s="241" t="s">
        <v>429</v>
      </c>
    </row>
    <row r="221" s="13" customFormat="1">
      <c r="A221" s="13"/>
      <c r="B221" s="243"/>
      <c r="C221" s="244"/>
      <c r="D221" s="245" t="s">
        <v>286</v>
      </c>
      <c r="E221" s="246" t="s">
        <v>1</v>
      </c>
      <c r="F221" s="247" t="s">
        <v>430</v>
      </c>
      <c r="G221" s="244"/>
      <c r="H221" s="248">
        <v>325.39100000000002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286</v>
      </c>
      <c r="AU221" s="254" t="s">
        <v>86</v>
      </c>
      <c r="AV221" s="13" t="s">
        <v>86</v>
      </c>
      <c r="AW221" s="13" t="s">
        <v>32</v>
      </c>
      <c r="AX221" s="13" t="s">
        <v>84</v>
      </c>
      <c r="AY221" s="254" t="s">
        <v>280</v>
      </c>
    </row>
    <row r="222" s="2" customFormat="1" ht="24.15" customHeight="1">
      <c r="A222" s="38"/>
      <c r="B222" s="39"/>
      <c r="C222" s="229" t="s">
        <v>431</v>
      </c>
      <c r="D222" s="229" t="s">
        <v>281</v>
      </c>
      <c r="E222" s="230" t="s">
        <v>432</v>
      </c>
      <c r="F222" s="231" t="s">
        <v>433</v>
      </c>
      <c r="G222" s="232" t="s">
        <v>194</v>
      </c>
      <c r="H222" s="233">
        <v>63.604999999999997</v>
      </c>
      <c r="I222" s="234"/>
      <c r="J222" s="235">
        <f>ROUND(I222*H222,2)</f>
        <v>0</v>
      </c>
      <c r="K222" s="236"/>
      <c r="L222" s="44"/>
      <c r="M222" s="237" t="s">
        <v>1</v>
      </c>
      <c r="N222" s="238" t="s">
        <v>41</v>
      </c>
      <c r="O222" s="91"/>
      <c r="P222" s="239">
        <f>O222*H222</f>
        <v>0</v>
      </c>
      <c r="Q222" s="239">
        <v>0.00020000000000000001</v>
      </c>
      <c r="R222" s="239">
        <f>Q222*H222</f>
        <v>0.012721</v>
      </c>
      <c r="S222" s="239">
        <v>0</v>
      </c>
      <c r="T222" s="24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1" t="s">
        <v>284</v>
      </c>
      <c r="AT222" s="241" t="s">
        <v>281</v>
      </c>
      <c r="AU222" s="241" t="s">
        <v>86</v>
      </c>
      <c r="AY222" s="17" t="s">
        <v>280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7" t="s">
        <v>84</v>
      </c>
      <c r="BK222" s="242">
        <f>ROUND(I222*H222,2)</f>
        <v>0</v>
      </c>
      <c r="BL222" s="17" t="s">
        <v>284</v>
      </c>
      <c r="BM222" s="241" t="s">
        <v>434</v>
      </c>
    </row>
    <row r="223" s="13" customFormat="1">
      <c r="A223" s="13"/>
      <c r="B223" s="243"/>
      <c r="C223" s="244"/>
      <c r="D223" s="245" t="s">
        <v>286</v>
      </c>
      <c r="E223" s="246" t="s">
        <v>1</v>
      </c>
      <c r="F223" s="247" t="s">
        <v>192</v>
      </c>
      <c r="G223" s="244"/>
      <c r="H223" s="248">
        <v>63.604999999999997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286</v>
      </c>
      <c r="AU223" s="254" t="s">
        <v>86</v>
      </c>
      <c r="AV223" s="13" t="s">
        <v>86</v>
      </c>
      <c r="AW223" s="13" t="s">
        <v>32</v>
      </c>
      <c r="AX223" s="13" t="s">
        <v>84</v>
      </c>
      <c r="AY223" s="254" t="s">
        <v>280</v>
      </c>
    </row>
    <row r="224" s="2" customFormat="1" ht="44.25" customHeight="1">
      <c r="A224" s="38"/>
      <c r="B224" s="39"/>
      <c r="C224" s="229" t="s">
        <v>435</v>
      </c>
      <c r="D224" s="229" t="s">
        <v>281</v>
      </c>
      <c r="E224" s="230" t="s">
        <v>436</v>
      </c>
      <c r="F224" s="231" t="s">
        <v>437</v>
      </c>
      <c r="G224" s="232" t="s">
        <v>194</v>
      </c>
      <c r="H224" s="233">
        <v>263.72199999999998</v>
      </c>
      <c r="I224" s="234"/>
      <c r="J224" s="235">
        <f>ROUND(I224*H224,2)</f>
        <v>0</v>
      </c>
      <c r="K224" s="236"/>
      <c r="L224" s="44"/>
      <c r="M224" s="237" t="s">
        <v>1</v>
      </c>
      <c r="N224" s="238" t="s">
        <v>41</v>
      </c>
      <c r="O224" s="91"/>
      <c r="P224" s="239">
        <f>O224*H224</f>
        <v>0</v>
      </c>
      <c r="Q224" s="239">
        <v>0.0086</v>
      </c>
      <c r="R224" s="239">
        <f>Q224*H224</f>
        <v>2.2680091999999998</v>
      </c>
      <c r="S224" s="239">
        <v>0</v>
      </c>
      <c r="T224" s="24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1" t="s">
        <v>284</v>
      </c>
      <c r="AT224" s="241" t="s">
        <v>281</v>
      </c>
      <c r="AU224" s="241" t="s">
        <v>86</v>
      </c>
      <c r="AY224" s="17" t="s">
        <v>280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7" t="s">
        <v>84</v>
      </c>
      <c r="BK224" s="242">
        <f>ROUND(I224*H224,2)</f>
        <v>0</v>
      </c>
      <c r="BL224" s="17" t="s">
        <v>284</v>
      </c>
      <c r="BM224" s="241" t="s">
        <v>438</v>
      </c>
    </row>
    <row r="225" s="13" customFormat="1">
      <c r="A225" s="13"/>
      <c r="B225" s="243"/>
      <c r="C225" s="244"/>
      <c r="D225" s="245" t="s">
        <v>286</v>
      </c>
      <c r="E225" s="246" t="s">
        <v>1</v>
      </c>
      <c r="F225" s="247" t="s">
        <v>439</v>
      </c>
      <c r="G225" s="244"/>
      <c r="H225" s="248">
        <v>263.72199999999998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286</v>
      </c>
      <c r="AU225" s="254" t="s">
        <v>86</v>
      </c>
      <c r="AV225" s="13" t="s">
        <v>86</v>
      </c>
      <c r="AW225" s="13" t="s">
        <v>32</v>
      </c>
      <c r="AX225" s="13" t="s">
        <v>84</v>
      </c>
      <c r="AY225" s="254" t="s">
        <v>280</v>
      </c>
    </row>
    <row r="226" s="2" customFormat="1" ht="24.15" customHeight="1">
      <c r="A226" s="38"/>
      <c r="B226" s="39"/>
      <c r="C226" s="255" t="s">
        <v>440</v>
      </c>
      <c r="D226" s="255" t="s">
        <v>306</v>
      </c>
      <c r="E226" s="256" t="s">
        <v>441</v>
      </c>
      <c r="F226" s="257" t="s">
        <v>442</v>
      </c>
      <c r="G226" s="258" t="s">
        <v>194</v>
      </c>
      <c r="H226" s="259">
        <v>45.753</v>
      </c>
      <c r="I226" s="260"/>
      <c r="J226" s="261">
        <f>ROUND(I226*H226,2)</f>
        <v>0</v>
      </c>
      <c r="K226" s="262"/>
      <c r="L226" s="263"/>
      <c r="M226" s="264" t="s">
        <v>1</v>
      </c>
      <c r="N226" s="265" t="s">
        <v>41</v>
      </c>
      <c r="O226" s="91"/>
      <c r="P226" s="239">
        <f>O226*H226</f>
        <v>0</v>
      </c>
      <c r="Q226" s="239">
        <v>0.0055999999999999999</v>
      </c>
      <c r="R226" s="239">
        <f>Q226*H226</f>
        <v>0.25621680000000002</v>
      </c>
      <c r="S226" s="239">
        <v>0</v>
      </c>
      <c r="T226" s="24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1" t="s">
        <v>310</v>
      </c>
      <c r="AT226" s="241" t="s">
        <v>306</v>
      </c>
      <c r="AU226" s="241" t="s">
        <v>86</v>
      </c>
      <c r="AY226" s="17" t="s">
        <v>280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7" t="s">
        <v>84</v>
      </c>
      <c r="BK226" s="242">
        <f>ROUND(I226*H226,2)</f>
        <v>0</v>
      </c>
      <c r="BL226" s="17" t="s">
        <v>284</v>
      </c>
      <c r="BM226" s="241" t="s">
        <v>443</v>
      </c>
    </row>
    <row r="227" s="13" customFormat="1">
      <c r="A227" s="13"/>
      <c r="B227" s="243"/>
      <c r="C227" s="244"/>
      <c r="D227" s="245" t="s">
        <v>286</v>
      </c>
      <c r="E227" s="246" t="s">
        <v>1</v>
      </c>
      <c r="F227" s="247" t="s">
        <v>197</v>
      </c>
      <c r="G227" s="244"/>
      <c r="H227" s="248">
        <v>43.573999999999998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286</v>
      </c>
      <c r="AU227" s="254" t="s">
        <v>86</v>
      </c>
      <c r="AV227" s="13" t="s">
        <v>86</v>
      </c>
      <c r="AW227" s="13" t="s">
        <v>32</v>
      </c>
      <c r="AX227" s="13" t="s">
        <v>84</v>
      </c>
      <c r="AY227" s="254" t="s">
        <v>280</v>
      </c>
    </row>
    <row r="228" s="13" customFormat="1">
      <c r="A228" s="13"/>
      <c r="B228" s="243"/>
      <c r="C228" s="244"/>
      <c r="D228" s="245" t="s">
        <v>286</v>
      </c>
      <c r="E228" s="244"/>
      <c r="F228" s="247" t="s">
        <v>444</v>
      </c>
      <c r="G228" s="244"/>
      <c r="H228" s="248">
        <v>45.753</v>
      </c>
      <c r="I228" s="249"/>
      <c r="J228" s="244"/>
      <c r="K228" s="244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286</v>
      </c>
      <c r="AU228" s="254" t="s">
        <v>86</v>
      </c>
      <c r="AV228" s="13" t="s">
        <v>86</v>
      </c>
      <c r="AW228" s="13" t="s">
        <v>4</v>
      </c>
      <c r="AX228" s="13" t="s">
        <v>84</v>
      </c>
      <c r="AY228" s="254" t="s">
        <v>280</v>
      </c>
    </row>
    <row r="229" s="2" customFormat="1" ht="21.75" customHeight="1">
      <c r="A229" s="38"/>
      <c r="B229" s="39"/>
      <c r="C229" s="255" t="s">
        <v>445</v>
      </c>
      <c r="D229" s="255" t="s">
        <v>306</v>
      </c>
      <c r="E229" s="256" t="s">
        <v>446</v>
      </c>
      <c r="F229" s="257" t="s">
        <v>447</v>
      </c>
      <c r="G229" s="258" t="s">
        <v>194</v>
      </c>
      <c r="H229" s="259">
        <v>231.155</v>
      </c>
      <c r="I229" s="260"/>
      <c r="J229" s="261">
        <f>ROUND(I229*H229,2)</f>
        <v>0</v>
      </c>
      <c r="K229" s="262"/>
      <c r="L229" s="263"/>
      <c r="M229" s="264" t="s">
        <v>1</v>
      </c>
      <c r="N229" s="265" t="s">
        <v>41</v>
      </c>
      <c r="O229" s="91"/>
      <c r="P229" s="239">
        <f>O229*H229</f>
        <v>0</v>
      </c>
      <c r="Q229" s="239">
        <v>0.0027000000000000001</v>
      </c>
      <c r="R229" s="239">
        <f>Q229*H229</f>
        <v>0.62411850000000002</v>
      </c>
      <c r="S229" s="239">
        <v>0</v>
      </c>
      <c r="T229" s="24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1" t="s">
        <v>310</v>
      </c>
      <c r="AT229" s="241" t="s">
        <v>306</v>
      </c>
      <c r="AU229" s="241" t="s">
        <v>86</v>
      </c>
      <c r="AY229" s="17" t="s">
        <v>280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7" t="s">
        <v>84</v>
      </c>
      <c r="BK229" s="242">
        <f>ROUND(I229*H229,2)</f>
        <v>0</v>
      </c>
      <c r="BL229" s="17" t="s">
        <v>284</v>
      </c>
      <c r="BM229" s="241" t="s">
        <v>448</v>
      </c>
    </row>
    <row r="230" s="13" customFormat="1">
      <c r="A230" s="13"/>
      <c r="B230" s="243"/>
      <c r="C230" s="244"/>
      <c r="D230" s="245" t="s">
        <v>286</v>
      </c>
      <c r="E230" s="246" t="s">
        <v>1</v>
      </c>
      <c r="F230" s="247" t="s">
        <v>200</v>
      </c>
      <c r="G230" s="244"/>
      <c r="H230" s="248">
        <v>220.148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286</v>
      </c>
      <c r="AU230" s="254" t="s">
        <v>86</v>
      </c>
      <c r="AV230" s="13" t="s">
        <v>86</v>
      </c>
      <c r="AW230" s="13" t="s">
        <v>32</v>
      </c>
      <c r="AX230" s="13" t="s">
        <v>84</v>
      </c>
      <c r="AY230" s="254" t="s">
        <v>280</v>
      </c>
    </row>
    <row r="231" s="13" customFormat="1">
      <c r="A231" s="13"/>
      <c r="B231" s="243"/>
      <c r="C231" s="244"/>
      <c r="D231" s="245" t="s">
        <v>286</v>
      </c>
      <c r="E231" s="244"/>
      <c r="F231" s="247" t="s">
        <v>449</v>
      </c>
      <c r="G231" s="244"/>
      <c r="H231" s="248">
        <v>231.155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286</v>
      </c>
      <c r="AU231" s="254" t="s">
        <v>86</v>
      </c>
      <c r="AV231" s="13" t="s">
        <v>86</v>
      </c>
      <c r="AW231" s="13" t="s">
        <v>4</v>
      </c>
      <c r="AX231" s="13" t="s">
        <v>84</v>
      </c>
      <c r="AY231" s="254" t="s">
        <v>280</v>
      </c>
    </row>
    <row r="232" s="2" customFormat="1" ht="44.25" customHeight="1">
      <c r="A232" s="38"/>
      <c r="B232" s="39"/>
      <c r="C232" s="229" t="s">
        <v>450</v>
      </c>
      <c r="D232" s="229" t="s">
        <v>281</v>
      </c>
      <c r="E232" s="230" t="s">
        <v>451</v>
      </c>
      <c r="F232" s="231" t="s">
        <v>452</v>
      </c>
      <c r="G232" s="232" t="s">
        <v>194</v>
      </c>
      <c r="H232" s="233">
        <v>15.210000000000001</v>
      </c>
      <c r="I232" s="234"/>
      <c r="J232" s="235">
        <f>ROUND(I232*H232,2)</f>
        <v>0</v>
      </c>
      <c r="K232" s="236"/>
      <c r="L232" s="44"/>
      <c r="M232" s="237" t="s">
        <v>1</v>
      </c>
      <c r="N232" s="238" t="s">
        <v>41</v>
      </c>
      <c r="O232" s="91"/>
      <c r="P232" s="239">
        <f>O232*H232</f>
        <v>0</v>
      </c>
      <c r="Q232" s="239">
        <v>0.011350000000000001</v>
      </c>
      <c r="R232" s="239">
        <f>Q232*H232</f>
        <v>0.17263350000000002</v>
      </c>
      <c r="S232" s="239">
        <v>0</v>
      </c>
      <c r="T232" s="24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1" t="s">
        <v>284</v>
      </c>
      <c r="AT232" s="241" t="s">
        <v>281</v>
      </c>
      <c r="AU232" s="241" t="s">
        <v>86</v>
      </c>
      <c r="AY232" s="17" t="s">
        <v>280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7" t="s">
        <v>84</v>
      </c>
      <c r="BK232" s="242">
        <f>ROUND(I232*H232,2)</f>
        <v>0</v>
      </c>
      <c r="BL232" s="17" t="s">
        <v>284</v>
      </c>
      <c r="BM232" s="241" t="s">
        <v>453</v>
      </c>
    </row>
    <row r="233" s="15" customFormat="1">
      <c r="A233" s="15"/>
      <c r="B233" s="277"/>
      <c r="C233" s="278"/>
      <c r="D233" s="245" t="s">
        <v>286</v>
      </c>
      <c r="E233" s="279" t="s">
        <v>1</v>
      </c>
      <c r="F233" s="280" t="s">
        <v>413</v>
      </c>
      <c r="G233" s="278"/>
      <c r="H233" s="279" t="s">
        <v>1</v>
      </c>
      <c r="I233" s="281"/>
      <c r="J233" s="278"/>
      <c r="K233" s="278"/>
      <c r="L233" s="282"/>
      <c r="M233" s="283"/>
      <c r="N233" s="284"/>
      <c r="O233" s="284"/>
      <c r="P233" s="284"/>
      <c r="Q233" s="284"/>
      <c r="R233" s="284"/>
      <c r="S233" s="284"/>
      <c r="T233" s="28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6" t="s">
        <v>286</v>
      </c>
      <c r="AU233" s="286" t="s">
        <v>86</v>
      </c>
      <c r="AV233" s="15" t="s">
        <v>84</v>
      </c>
      <c r="AW233" s="15" t="s">
        <v>32</v>
      </c>
      <c r="AX233" s="15" t="s">
        <v>76</v>
      </c>
      <c r="AY233" s="286" t="s">
        <v>280</v>
      </c>
    </row>
    <row r="234" s="13" customFormat="1">
      <c r="A234" s="13"/>
      <c r="B234" s="243"/>
      <c r="C234" s="244"/>
      <c r="D234" s="245" t="s">
        <v>286</v>
      </c>
      <c r="E234" s="246" t="s">
        <v>1</v>
      </c>
      <c r="F234" s="247" t="s">
        <v>454</v>
      </c>
      <c r="G234" s="244"/>
      <c r="H234" s="248">
        <v>7.524</v>
      </c>
      <c r="I234" s="249"/>
      <c r="J234" s="244"/>
      <c r="K234" s="244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286</v>
      </c>
      <c r="AU234" s="254" t="s">
        <v>86</v>
      </c>
      <c r="AV234" s="13" t="s">
        <v>86</v>
      </c>
      <c r="AW234" s="13" t="s">
        <v>32</v>
      </c>
      <c r="AX234" s="13" t="s">
        <v>76</v>
      </c>
      <c r="AY234" s="254" t="s">
        <v>280</v>
      </c>
    </row>
    <row r="235" s="13" customFormat="1">
      <c r="A235" s="13"/>
      <c r="B235" s="243"/>
      <c r="C235" s="244"/>
      <c r="D235" s="245" t="s">
        <v>286</v>
      </c>
      <c r="E235" s="246" t="s">
        <v>1</v>
      </c>
      <c r="F235" s="247" t="s">
        <v>455</v>
      </c>
      <c r="G235" s="244"/>
      <c r="H235" s="248">
        <v>7.6859999999999999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286</v>
      </c>
      <c r="AU235" s="254" t="s">
        <v>86</v>
      </c>
      <c r="AV235" s="13" t="s">
        <v>86</v>
      </c>
      <c r="AW235" s="13" t="s">
        <v>32</v>
      </c>
      <c r="AX235" s="13" t="s">
        <v>76</v>
      </c>
      <c r="AY235" s="254" t="s">
        <v>280</v>
      </c>
    </row>
    <row r="236" s="14" customFormat="1">
      <c r="A236" s="14"/>
      <c r="B236" s="266"/>
      <c r="C236" s="267"/>
      <c r="D236" s="245" t="s">
        <v>286</v>
      </c>
      <c r="E236" s="268" t="s">
        <v>1</v>
      </c>
      <c r="F236" s="269" t="s">
        <v>378</v>
      </c>
      <c r="G236" s="267"/>
      <c r="H236" s="270">
        <v>15.210000000000001</v>
      </c>
      <c r="I236" s="271"/>
      <c r="J236" s="267"/>
      <c r="K236" s="267"/>
      <c r="L236" s="272"/>
      <c r="M236" s="273"/>
      <c r="N236" s="274"/>
      <c r="O236" s="274"/>
      <c r="P236" s="274"/>
      <c r="Q236" s="274"/>
      <c r="R236" s="274"/>
      <c r="S236" s="274"/>
      <c r="T236" s="27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6" t="s">
        <v>286</v>
      </c>
      <c r="AU236" s="276" t="s">
        <v>86</v>
      </c>
      <c r="AV236" s="14" t="s">
        <v>284</v>
      </c>
      <c r="AW236" s="14" t="s">
        <v>32</v>
      </c>
      <c r="AX236" s="14" t="s">
        <v>84</v>
      </c>
      <c r="AY236" s="276" t="s">
        <v>280</v>
      </c>
    </row>
    <row r="237" s="2" customFormat="1" ht="44.25" customHeight="1">
      <c r="A237" s="38"/>
      <c r="B237" s="39"/>
      <c r="C237" s="229" t="s">
        <v>456</v>
      </c>
      <c r="D237" s="229" t="s">
        <v>281</v>
      </c>
      <c r="E237" s="230" t="s">
        <v>457</v>
      </c>
      <c r="F237" s="231" t="s">
        <v>458</v>
      </c>
      <c r="G237" s="232" t="s">
        <v>194</v>
      </c>
      <c r="H237" s="233">
        <v>59.723999999999997</v>
      </c>
      <c r="I237" s="234"/>
      <c r="J237" s="235">
        <f>ROUND(I237*H237,2)</f>
        <v>0</v>
      </c>
      <c r="K237" s="236"/>
      <c r="L237" s="44"/>
      <c r="M237" s="237" t="s">
        <v>1</v>
      </c>
      <c r="N237" s="238" t="s">
        <v>41</v>
      </c>
      <c r="O237" s="91"/>
      <c r="P237" s="239">
        <f>O237*H237</f>
        <v>0</v>
      </c>
      <c r="Q237" s="239">
        <v>0.011599999999999999</v>
      </c>
      <c r="R237" s="239">
        <f>Q237*H237</f>
        <v>0.69279839999999993</v>
      </c>
      <c r="S237" s="239">
        <v>0</v>
      </c>
      <c r="T237" s="24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1" t="s">
        <v>284</v>
      </c>
      <c r="AT237" s="241" t="s">
        <v>281</v>
      </c>
      <c r="AU237" s="241" t="s">
        <v>86</v>
      </c>
      <c r="AY237" s="17" t="s">
        <v>280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7" t="s">
        <v>84</v>
      </c>
      <c r="BK237" s="242">
        <f>ROUND(I237*H237,2)</f>
        <v>0</v>
      </c>
      <c r="BL237" s="17" t="s">
        <v>284</v>
      </c>
      <c r="BM237" s="241" t="s">
        <v>459</v>
      </c>
    </row>
    <row r="238" s="13" customFormat="1">
      <c r="A238" s="13"/>
      <c r="B238" s="243"/>
      <c r="C238" s="244"/>
      <c r="D238" s="245" t="s">
        <v>286</v>
      </c>
      <c r="E238" s="246" t="s">
        <v>1</v>
      </c>
      <c r="F238" s="247" t="s">
        <v>203</v>
      </c>
      <c r="G238" s="244"/>
      <c r="H238" s="248">
        <v>59.723999999999997</v>
      </c>
      <c r="I238" s="249"/>
      <c r="J238" s="244"/>
      <c r="K238" s="244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286</v>
      </c>
      <c r="AU238" s="254" t="s">
        <v>86</v>
      </c>
      <c r="AV238" s="13" t="s">
        <v>86</v>
      </c>
      <c r="AW238" s="13" t="s">
        <v>32</v>
      </c>
      <c r="AX238" s="13" t="s">
        <v>84</v>
      </c>
      <c r="AY238" s="254" t="s">
        <v>280</v>
      </c>
    </row>
    <row r="239" s="2" customFormat="1" ht="24.15" customHeight="1">
      <c r="A239" s="38"/>
      <c r="B239" s="39"/>
      <c r="C239" s="255" t="s">
        <v>460</v>
      </c>
      <c r="D239" s="255" t="s">
        <v>306</v>
      </c>
      <c r="E239" s="256" t="s">
        <v>461</v>
      </c>
      <c r="F239" s="257" t="s">
        <v>462</v>
      </c>
      <c r="G239" s="258" t="s">
        <v>194</v>
      </c>
      <c r="H239" s="259">
        <v>62.710000000000001</v>
      </c>
      <c r="I239" s="260"/>
      <c r="J239" s="261">
        <f>ROUND(I239*H239,2)</f>
        <v>0</v>
      </c>
      <c r="K239" s="262"/>
      <c r="L239" s="263"/>
      <c r="M239" s="264" t="s">
        <v>1</v>
      </c>
      <c r="N239" s="265" t="s">
        <v>41</v>
      </c>
      <c r="O239" s="91"/>
      <c r="P239" s="239">
        <f>O239*H239</f>
        <v>0</v>
      </c>
      <c r="Q239" s="239">
        <v>0.0195</v>
      </c>
      <c r="R239" s="239">
        <f>Q239*H239</f>
        <v>1.222845</v>
      </c>
      <c r="S239" s="239">
        <v>0</v>
      </c>
      <c r="T239" s="24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1" t="s">
        <v>310</v>
      </c>
      <c r="AT239" s="241" t="s">
        <v>306</v>
      </c>
      <c r="AU239" s="241" t="s">
        <v>86</v>
      </c>
      <c r="AY239" s="17" t="s">
        <v>280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7" t="s">
        <v>84</v>
      </c>
      <c r="BK239" s="242">
        <f>ROUND(I239*H239,2)</f>
        <v>0</v>
      </c>
      <c r="BL239" s="17" t="s">
        <v>284</v>
      </c>
      <c r="BM239" s="241" t="s">
        <v>463</v>
      </c>
    </row>
    <row r="240" s="13" customFormat="1">
      <c r="A240" s="13"/>
      <c r="B240" s="243"/>
      <c r="C240" s="244"/>
      <c r="D240" s="245" t="s">
        <v>286</v>
      </c>
      <c r="E240" s="244"/>
      <c r="F240" s="247" t="s">
        <v>464</v>
      </c>
      <c r="G240" s="244"/>
      <c r="H240" s="248">
        <v>62.710000000000001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286</v>
      </c>
      <c r="AU240" s="254" t="s">
        <v>86</v>
      </c>
      <c r="AV240" s="13" t="s">
        <v>86</v>
      </c>
      <c r="AW240" s="13" t="s">
        <v>4</v>
      </c>
      <c r="AX240" s="13" t="s">
        <v>84</v>
      </c>
      <c r="AY240" s="254" t="s">
        <v>280</v>
      </c>
    </row>
    <row r="241" s="2" customFormat="1" ht="37.8" customHeight="1">
      <c r="A241" s="38"/>
      <c r="B241" s="39"/>
      <c r="C241" s="229" t="s">
        <v>465</v>
      </c>
      <c r="D241" s="229" t="s">
        <v>281</v>
      </c>
      <c r="E241" s="230" t="s">
        <v>466</v>
      </c>
      <c r="F241" s="231" t="s">
        <v>467</v>
      </c>
      <c r="G241" s="232" t="s">
        <v>190</v>
      </c>
      <c r="H241" s="233">
        <v>57.533999999999999</v>
      </c>
      <c r="I241" s="234"/>
      <c r="J241" s="235">
        <f>ROUND(I241*H241,2)</f>
        <v>0</v>
      </c>
      <c r="K241" s="236"/>
      <c r="L241" s="44"/>
      <c r="M241" s="237" t="s">
        <v>1</v>
      </c>
      <c r="N241" s="238" t="s">
        <v>41</v>
      </c>
      <c r="O241" s="91"/>
      <c r="P241" s="239">
        <f>O241*H241</f>
        <v>0</v>
      </c>
      <c r="Q241" s="239">
        <v>0.0017600000000000001</v>
      </c>
      <c r="R241" s="239">
        <f>Q241*H241</f>
        <v>0.10125984</v>
      </c>
      <c r="S241" s="239">
        <v>0</v>
      </c>
      <c r="T241" s="24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1" t="s">
        <v>284</v>
      </c>
      <c r="AT241" s="241" t="s">
        <v>281</v>
      </c>
      <c r="AU241" s="241" t="s">
        <v>86</v>
      </c>
      <c r="AY241" s="17" t="s">
        <v>280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7" t="s">
        <v>84</v>
      </c>
      <c r="BK241" s="242">
        <f>ROUND(I241*H241,2)</f>
        <v>0</v>
      </c>
      <c r="BL241" s="17" t="s">
        <v>284</v>
      </c>
      <c r="BM241" s="241" t="s">
        <v>468</v>
      </c>
    </row>
    <row r="242" s="13" customFormat="1">
      <c r="A242" s="13"/>
      <c r="B242" s="243"/>
      <c r="C242" s="244"/>
      <c r="D242" s="245" t="s">
        <v>286</v>
      </c>
      <c r="E242" s="246" t="s">
        <v>1</v>
      </c>
      <c r="F242" s="247" t="s">
        <v>469</v>
      </c>
      <c r="G242" s="244"/>
      <c r="H242" s="248">
        <v>57.533999999999999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286</v>
      </c>
      <c r="AU242" s="254" t="s">
        <v>86</v>
      </c>
      <c r="AV242" s="13" t="s">
        <v>86</v>
      </c>
      <c r="AW242" s="13" t="s">
        <v>32</v>
      </c>
      <c r="AX242" s="13" t="s">
        <v>84</v>
      </c>
      <c r="AY242" s="254" t="s">
        <v>280</v>
      </c>
    </row>
    <row r="243" s="2" customFormat="1" ht="24.15" customHeight="1">
      <c r="A243" s="38"/>
      <c r="B243" s="39"/>
      <c r="C243" s="255" t="s">
        <v>470</v>
      </c>
      <c r="D243" s="255" t="s">
        <v>306</v>
      </c>
      <c r="E243" s="256" t="s">
        <v>471</v>
      </c>
      <c r="F243" s="257" t="s">
        <v>472</v>
      </c>
      <c r="G243" s="258" t="s">
        <v>194</v>
      </c>
      <c r="H243" s="259">
        <v>89.897999999999996</v>
      </c>
      <c r="I243" s="260"/>
      <c r="J243" s="261">
        <f>ROUND(I243*H243,2)</f>
        <v>0</v>
      </c>
      <c r="K243" s="262"/>
      <c r="L243" s="263"/>
      <c r="M243" s="264" t="s">
        <v>1</v>
      </c>
      <c r="N243" s="265" t="s">
        <v>41</v>
      </c>
      <c r="O243" s="91"/>
      <c r="P243" s="239">
        <f>O243*H243</f>
        <v>0</v>
      </c>
      <c r="Q243" s="239">
        <v>0.0465</v>
      </c>
      <c r="R243" s="239">
        <f>Q243*H243</f>
        <v>4.1802570000000001</v>
      </c>
      <c r="S243" s="239">
        <v>0</v>
      </c>
      <c r="T243" s="24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1" t="s">
        <v>310</v>
      </c>
      <c r="AT243" s="241" t="s">
        <v>306</v>
      </c>
      <c r="AU243" s="241" t="s">
        <v>86</v>
      </c>
      <c r="AY243" s="17" t="s">
        <v>280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7" t="s">
        <v>84</v>
      </c>
      <c r="BK243" s="242">
        <f>ROUND(I243*H243,2)</f>
        <v>0</v>
      </c>
      <c r="BL243" s="17" t="s">
        <v>284</v>
      </c>
      <c r="BM243" s="241" t="s">
        <v>473</v>
      </c>
    </row>
    <row r="244" s="13" customFormat="1">
      <c r="A244" s="13"/>
      <c r="B244" s="243"/>
      <c r="C244" s="244"/>
      <c r="D244" s="245" t="s">
        <v>286</v>
      </c>
      <c r="E244" s="246" t="s">
        <v>1</v>
      </c>
      <c r="F244" s="247" t="s">
        <v>220</v>
      </c>
      <c r="G244" s="244"/>
      <c r="H244" s="248">
        <v>24.190999999999999</v>
      </c>
      <c r="I244" s="249"/>
      <c r="J244" s="244"/>
      <c r="K244" s="244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286</v>
      </c>
      <c r="AU244" s="254" t="s">
        <v>86</v>
      </c>
      <c r="AV244" s="13" t="s">
        <v>86</v>
      </c>
      <c r="AW244" s="13" t="s">
        <v>32</v>
      </c>
      <c r="AX244" s="13" t="s">
        <v>76</v>
      </c>
      <c r="AY244" s="254" t="s">
        <v>280</v>
      </c>
    </row>
    <row r="245" s="13" customFormat="1">
      <c r="A245" s="13"/>
      <c r="B245" s="243"/>
      <c r="C245" s="244"/>
      <c r="D245" s="245" t="s">
        <v>286</v>
      </c>
      <c r="E245" s="246" t="s">
        <v>1</v>
      </c>
      <c r="F245" s="247" t="s">
        <v>469</v>
      </c>
      <c r="G245" s="244"/>
      <c r="H245" s="248">
        <v>57.533999999999999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286</v>
      </c>
      <c r="AU245" s="254" t="s">
        <v>86</v>
      </c>
      <c r="AV245" s="13" t="s">
        <v>86</v>
      </c>
      <c r="AW245" s="13" t="s">
        <v>32</v>
      </c>
      <c r="AX245" s="13" t="s">
        <v>76</v>
      </c>
      <c r="AY245" s="254" t="s">
        <v>280</v>
      </c>
    </row>
    <row r="246" s="14" customFormat="1">
      <c r="A246" s="14"/>
      <c r="B246" s="266"/>
      <c r="C246" s="267"/>
      <c r="D246" s="245" t="s">
        <v>286</v>
      </c>
      <c r="E246" s="268" t="s">
        <v>1</v>
      </c>
      <c r="F246" s="269" t="s">
        <v>378</v>
      </c>
      <c r="G246" s="267"/>
      <c r="H246" s="270">
        <v>81.724999999999994</v>
      </c>
      <c r="I246" s="271"/>
      <c r="J246" s="267"/>
      <c r="K246" s="267"/>
      <c r="L246" s="272"/>
      <c r="M246" s="273"/>
      <c r="N246" s="274"/>
      <c r="O246" s="274"/>
      <c r="P246" s="274"/>
      <c r="Q246" s="274"/>
      <c r="R246" s="274"/>
      <c r="S246" s="274"/>
      <c r="T246" s="27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6" t="s">
        <v>286</v>
      </c>
      <c r="AU246" s="276" t="s">
        <v>86</v>
      </c>
      <c r="AV246" s="14" t="s">
        <v>284</v>
      </c>
      <c r="AW246" s="14" t="s">
        <v>32</v>
      </c>
      <c r="AX246" s="14" t="s">
        <v>84</v>
      </c>
      <c r="AY246" s="276" t="s">
        <v>280</v>
      </c>
    </row>
    <row r="247" s="13" customFormat="1">
      <c r="A247" s="13"/>
      <c r="B247" s="243"/>
      <c r="C247" s="244"/>
      <c r="D247" s="245" t="s">
        <v>286</v>
      </c>
      <c r="E247" s="244"/>
      <c r="F247" s="247" t="s">
        <v>474</v>
      </c>
      <c r="G247" s="244"/>
      <c r="H247" s="248">
        <v>89.897999999999996</v>
      </c>
      <c r="I247" s="249"/>
      <c r="J247" s="244"/>
      <c r="K247" s="244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286</v>
      </c>
      <c r="AU247" s="254" t="s">
        <v>86</v>
      </c>
      <c r="AV247" s="13" t="s">
        <v>86</v>
      </c>
      <c r="AW247" s="13" t="s">
        <v>4</v>
      </c>
      <c r="AX247" s="13" t="s">
        <v>84</v>
      </c>
      <c r="AY247" s="254" t="s">
        <v>280</v>
      </c>
    </row>
    <row r="248" s="2" customFormat="1" ht="37.8" customHeight="1">
      <c r="A248" s="38"/>
      <c r="B248" s="39"/>
      <c r="C248" s="229" t="s">
        <v>475</v>
      </c>
      <c r="D248" s="229" t="s">
        <v>281</v>
      </c>
      <c r="E248" s="230" t="s">
        <v>476</v>
      </c>
      <c r="F248" s="231" t="s">
        <v>477</v>
      </c>
      <c r="G248" s="232" t="s">
        <v>194</v>
      </c>
      <c r="H248" s="233">
        <v>263.72199999999998</v>
      </c>
      <c r="I248" s="234"/>
      <c r="J248" s="235">
        <f>ROUND(I248*H248,2)</f>
        <v>0</v>
      </c>
      <c r="K248" s="236"/>
      <c r="L248" s="44"/>
      <c r="M248" s="237" t="s">
        <v>1</v>
      </c>
      <c r="N248" s="238" t="s">
        <v>41</v>
      </c>
      <c r="O248" s="91"/>
      <c r="P248" s="239">
        <f>O248*H248</f>
        <v>0</v>
      </c>
      <c r="Q248" s="239">
        <v>8.0000000000000007E-05</v>
      </c>
      <c r="R248" s="239">
        <f>Q248*H248</f>
        <v>0.02109776</v>
      </c>
      <c r="S248" s="239">
        <v>0</v>
      </c>
      <c r="T248" s="24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1" t="s">
        <v>284</v>
      </c>
      <c r="AT248" s="241" t="s">
        <v>281</v>
      </c>
      <c r="AU248" s="241" t="s">
        <v>86</v>
      </c>
      <c r="AY248" s="17" t="s">
        <v>280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7" t="s">
        <v>84</v>
      </c>
      <c r="BK248" s="242">
        <f>ROUND(I248*H248,2)</f>
        <v>0</v>
      </c>
      <c r="BL248" s="17" t="s">
        <v>284</v>
      </c>
      <c r="BM248" s="241" t="s">
        <v>478</v>
      </c>
    </row>
    <row r="249" s="13" customFormat="1">
      <c r="A249" s="13"/>
      <c r="B249" s="243"/>
      <c r="C249" s="244"/>
      <c r="D249" s="245" t="s">
        <v>286</v>
      </c>
      <c r="E249" s="246" t="s">
        <v>1</v>
      </c>
      <c r="F249" s="247" t="s">
        <v>439</v>
      </c>
      <c r="G249" s="244"/>
      <c r="H249" s="248">
        <v>263.72199999999998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286</v>
      </c>
      <c r="AU249" s="254" t="s">
        <v>86</v>
      </c>
      <c r="AV249" s="13" t="s">
        <v>86</v>
      </c>
      <c r="AW249" s="13" t="s">
        <v>32</v>
      </c>
      <c r="AX249" s="13" t="s">
        <v>84</v>
      </c>
      <c r="AY249" s="254" t="s">
        <v>280</v>
      </c>
    </row>
    <row r="250" s="2" customFormat="1" ht="37.8" customHeight="1">
      <c r="A250" s="38"/>
      <c r="B250" s="39"/>
      <c r="C250" s="229" t="s">
        <v>479</v>
      </c>
      <c r="D250" s="229" t="s">
        <v>281</v>
      </c>
      <c r="E250" s="230" t="s">
        <v>480</v>
      </c>
      <c r="F250" s="231" t="s">
        <v>481</v>
      </c>
      <c r="G250" s="232" t="s">
        <v>194</v>
      </c>
      <c r="H250" s="233">
        <v>59.723999999999997</v>
      </c>
      <c r="I250" s="234"/>
      <c r="J250" s="235">
        <f>ROUND(I250*H250,2)</f>
        <v>0</v>
      </c>
      <c r="K250" s="236"/>
      <c r="L250" s="44"/>
      <c r="M250" s="237" t="s">
        <v>1</v>
      </c>
      <c r="N250" s="238" t="s">
        <v>41</v>
      </c>
      <c r="O250" s="91"/>
      <c r="P250" s="239">
        <f>O250*H250</f>
        <v>0</v>
      </c>
      <c r="Q250" s="239">
        <v>8.0000000000000007E-05</v>
      </c>
      <c r="R250" s="239">
        <f>Q250*H250</f>
        <v>0.0047779199999999997</v>
      </c>
      <c r="S250" s="239">
        <v>0</v>
      </c>
      <c r="T250" s="24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1" t="s">
        <v>284</v>
      </c>
      <c r="AT250" s="241" t="s">
        <v>281</v>
      </c>
      <c r="AU250" s="241" t="s">
        <v>86</v>
      </c>
      <c r="AY250" s="17" t="s">
        <v>280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7" t="s">
        <v>84</v>
      </c>
      <c r="BK250" s="242">
        <f>ROUND(I250*H250,2)</f>
        <v>0</v>
      </c>
      <c r="BL250" s="17" t="s">
        <v>284</v>
      </c>
      <c r="BM250" s="241" t="s">
        <v>482</v>
      </c>
    </row>
    <row r="251" s="13" customFormat="1">
      <c r="A251" s="13"/>
      <c r="B251" s="243"/>
      <c r="C251" s="244"/>
      <c r="D251" s="245" t="s">
        <v>286</v>
      </c>
      <c r="E251" s="246" t="s">
        <v>1</v>
      </c>
      <c r="F251" s="247" t="s">
        <v>203</v>
      </c>
      <c r="G251" s="244"/>
      <c r="H251" s="248">
        <v>59.723999999999997</v>
      </c>
      <c r="I251" s="249"/>
      <c r="J251" s="244"/>
      <c r="K251" s="244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286</v>
      </c>
      <c r="AU251" s="254" t="s">
        <v>86</v>
      </c>
      <c r="AV251" s="13" t="s">
        <v>86</v>
      </c>
      <c r="AW251" s="13" t="s">
        <v>32</v>
      </c>
      <c r="AX251" s="13" t="s">
        <v>84</v>
      </c>
      <c r="AY251" s="254" t="s">
        <v>280</v>
      </c>
    </row>
    <row r="252" s="2" customFormat="1" ht="24.15" customHeight="1">
      <c r="A252" s="38"/>
      <c r="B252" s="39"/>
      <c r="C252" s="229" t="s">
        <v>483</v>
      </c>
      <c r="D252" s="229" t="s">
        <v>281</v>
      </c>
      <c r="E252" s="230" t="s">
        <v>484</v>
      </c>
      <c r="F252" s="231" t="s">
        <v>485</v>
      </c>
      <c r="G252" s="232" t="s">
        <v>354</v>
      </c>
      <c r="H252" s="233">
        <v>114</v>
      </c>
      <c r="I252" s="234"/>
      <c r="J252" s="235">
        <f>ROUND(I252*H252,2)</f>
        <v>0</v>
      </c>
      <c r="K252" s="236"/>
      <c r="L252" s="44"/>
      <c r="M252" s="237" t="s">
        <v>1</v>
      </c>
      <c r="N252" s="238" t="s">
        <v>41</v>
      </c>
      <c r="O252" s="91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1" t="s">
        <v>284</v>
      </c>
      <c r="AT252" s="241" t="s">
        <v>281</v>
      </c>
      <c r="AU252" s="241" t="s">
        <v>86</v>
      </c>
      <c r="AY252" s="17" t="s">
        <v>280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7" t="s">
        <v>84</v>
      </c>
      <c r="BK252" s="242">
        <f>ROUND(I252*H252,2)</f>
        <v>0</v>
      </c>
      <c r="BL252" s="17" t="s">
        <v>284</v>
      </c>
      <c r="BM252" s="241" t="s">
        <v>486</v>
      </c>
    </row>
    <row r="253" s="13" customFormat="1">
      <c r="A253" s="13"/>
      <c r="B253" s="243"/>
      <c r="C253" s="244"/>
      <c r="D253" s="245" t="s">
        <v>286</v>
      </c>
      <c r="E253" s="246" t="s">
        <v>1</v>
      </c>
      <c r="F253" s="247" t="s">
        <v>487</v>
      </c>
      <c r="G253" s="244"/>
      <c r="H253" s="248">
        <v>114</v>
      </c>
      <c r="I253" s="249"/>
      <c r="J253" s="244"/>
      <c r="K253" s="244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286</v>
      </c>
      <c r="AU253" s="254" t="s">
        <v>86</v>
      </c>
      <c r="AV253" s="13" t="s">
        <v>86</v>
      </c>
      <c r="AW253" s="13" t="s">
        <v>32</v>
      </c>
      <c r="AX253" s="13" t="s">
        <v>84</v>
      </c>
      <c r="AY253" s="254" t="s">
        <v>280</v>
      </c>
    </row>
    <row r="254" s="2" customFormat="1" ht="24.15" customHeight="1">
      <c r="A254" s="38"/>
      <c r="B254" s="39"/>
      <c r="C254" s="255" t="s">
        <v>488</v>
      </c>
      <c r="D254" s="255" t="s">
        <v>306</v>
      </c>
      <c r="E254" s="256" t="s">
        <v>489</v>
      </c>
      <c r="F254" s="257" t="s">
        <v>490</v>
      </c>
      <c r="G254" s="258" t="s">
        <v>354</v>
      </c>
      <c r="H254" s="259">
        <v>114</v>
      </c>
      <c r="I254" s="260"/>
      <c r="J254" s="261">
        <f>ROUND(I254*H254,2)</f>
        <v>0</v>
      </c>
      <c r="K254" s="262"/>
      <c r="L254" s="263"/>
      <c r="M254" s="264" t="s">
        <v>1</v>
      </c>
      <c r="N254" s="265" t="s">
        <v>41</v>
      </c>
      <c r="O254" s="91"/>
      <c r="P254" s="239">
        <f>O254*H254</f>
        <v>0</v>
      </c>
      <c r="Q254" s="239">
        <v>6.9999999999999994E-05</v>
      </c>
      <c r="R254" s="239">
        <f>Q254*H254</f>
        <v>0.0079799999999999992</v>
      </c>
      <c r="S254" s="239">
        <v>0</v>
      </c>
      <c r="T254" s="24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1" t="s">
        <v>310</v>
      </c>
      <c r="AT254" s="241" t="s">
        <v>306</v>
      </c>
      <c r="AU254" s="241" t="s">
        <v>86</v>
      </c>
      <c r="AY254" s="17" t="s">
        <v>280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7" t="s">
        <v>84</v>
      </c>
      <c r="BK254" s="242">
        <f>ROUND(I254*H254,2)</f>
        <v>0</v>
      </c>
      <c r="BL254" s="17" t="s">
        <v>284</v>
      </c>
      <c r="BM254" s="241" t="s">
        <v>491</v>
      </c>
    </row>
    <row r="255" s="2" customFormat="1" ht="24.15" customHeight="1">
      <c r="A255" s="38"/>
      <c r="B255" s="39"/>
      <c r="C255" s="229" t="s">
        <v>492</v>
      </c>
      <c r="D255" s="229" t="s">
        <v>281</v>
      </c>
      <c r="E255" s="230" t="s">
        <v>493</v>
      </c>
      <c r="F255" s="231" t="s">
        <v>494</v>
      </c>
      <c r="G255" s="232" t="s">
        <v>190</v>
      </c>
      <c r="H255" s="233">
        <v>77.659999999999997</v>
      </c>
      <c r="I255" s="234"/>
      <c r="J255" s="235">
        <f>ROUND(I255*H255,2)</f>
        <v>0</v>
      </c>
      <c r="K255" s="236"/>
      <c r="L255" s="44"/>
      <c r="M255" s="237" t="s">
        <v>1</v>
      </c>
      <c r="N255" s="238" t="s">
        <v>41</v>
      </c>
      <c r="O255" s="91"/>
      <c r="P255" s="239">
        <f>O255*H255</f>
        <v>0</v>
      </c>
      <c r="Q255" s="239">
        <v>3.0000000000000001E-05</v>
      </c>
      <c r="R255" s="239">
        <f>Q255*H255</f>
        <v>0.0023297999999999999</v>
      </c>
      <c r="S255" s="239">
        <v>0</v>
      </c>
      <c r="T255" s="24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1" t="s">
        <v>284</v>
      </c>
      <c r="AT255" s="241" t="s">
        <v>281</v>
      </c>
      <c r="AU255" s="241" t="s">
        <v>86</v>
      </c>
      <c r="AY255" s="17" t="s">
        <v>280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7" t="s">
        <v>84</v>
      </c>
      <c r="BK255" s="242">
        <f>ROUND(I255*H255,2)</f>
        <v>0</v>
      </c>
      <c r="BL255" s="17" t="s">
        <v>284</v>
      </c>
      <c r="BM255" s="241" t="s">
        <v>495</v>
      </c>
    </row>
    <row r="256" s="13" customFormat="1">
      <c r="A256" s="13"/>
      <c r="B256" s="243"/>
      <c r="C256" s="244"/>
      <c r="D256" s="245" t="s">
        <v>286</v>
      </c>
      <c r="E256" s="246" t="s">
        <v>1</v>
      </c>
      <c r="F256" s="247" t="s">
        <v>496</v>
      </c>
      <c r="G256" s="244"/>
      <c r="H256" s="248">
        <v>77.659999999999997</v>
      </c>
      <c r="I256" s="249"/>
      <c r="J256" s="244"/>
      <c r="K256" s="244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286</v>
      </c>
      <c r="AU256" s="254" t="s">
        <v>86</v>
      </c>
      <c r="AV256" s="13" t="s">
        <v>86</v>
      </c>
      <c r="AW256" s="13" t="s">
        <v>32</v>
      </c>
      <c r="AX256" s="13" t="s">
        <v>84</v>
      </c>
      <c r="AY256" s="254" t="s">
        <v>280</v>
      </c>
    </row>
    <row r="257" s="2" customFormat="1" ht="24.15" customHeight="1">
      <c r="A257" s="38"/>
      <c r="B257" s="39"/>
      <c r="C257" s="255" t="s">
        <v>497</v>
      </c>
      <c r="D257" s="255" t="s">
        <v>306</v>
      </c>
      <c r="E257" s="256" t="s">
        <v>498</v>
      </c>
      <c r="F257" s="257" t="s">
        <v>499</v>
      </c>
      <c r="G257" s="258" t="s">
        <v>190</v>
      </c>
      <c r="H257" s="259">
        <v>81.543000000000006</v>
      </c>
      <c r="I257" s="260"/>
      <c r="J257" s="261">
        <f>ROUND(I257*H257,2)</f>
        <v>0</v>
      </c>
      <c r="K257" s="262"/>
      <c r="L257" s="263"/>
      <c r="M257" s="264" t="s">
        <v>1</v>
      </c>
      <c r="N257" s="265" t="s">
        <v>41</v>
      </c>
      <c r="O257" s="91"/>
      <c r="P257" s="239">
        <f>O257*H257</f>
        <v>0</v>
      </c>
      <c r="Q257" s="239">
        <v>0.00068000000000000005</v>
      </c>
      <c r="R257" s="239">
        <f>Q257*H257</f>
        <v>0.055449240000000011</v>
      </c>
      <c r="S257" s="239">
        <v>0</v>
      </c>
      <c r="T257" s="24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1" t="s">
        <v>310</v>
      </c>
      <c r="AT257" s="241" t="s">
        <v>306</v>
      </c>
      <c r="AU257" s="241" t="s">
        <v>86</v>
      </c>
      <c r="AY257" s="17" t="s">
        <v>280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7" t="s">
        <v>84</v>
      </c>
      <c r="BK257" s="242">
        <f>ROUND(I257*H257,2)</f>
        <v>0</v>
      </c>
      <c r="BL257" s="17" t="s">
        <v>284</v>
      </c>
      <c r="BM257" s="241" t="s">
        <v>500</v>
      </c>
    </row>
    <row r="258" s="13" customFormat="1">
      <c r="A258" s="13"/>
      <c r="B258" s="243"/>
      <c r="C258" s="244"/>
      <c r="D258" s="245" t="s">
        <v>286</v>
      </c>
      <c r="E258" s="244"/>
      <c r="F258" s="247" t="s">
        <v>501</v>
      </c>
      <c r="G258" s="244"/>
      <c r="H258" s="248">
        <v>81.543000000000006</v>
      </c>
      <c r="I258" s="249"/>
      <c r="J258" s="244"/>
      <c r="K258" s="244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286</v>
      </c>
      <c r="AU258" s="254" t="s">
        <v>86</v>
      </c>
      <c r="AV258" s="13" t="s">
        <v>86</v>
      </c>
      <c r="AW258" s="13" t="s">
        <v>4</v>
      </c>
      <c r="AX258" s="13" t="s">
        <v>84</v>
      </c>
      <c r="AY258" s="254" t="s">
        <v>280</v>
      </c>
    </row>
    <row r="259" s="2" customFormat="1" ht="16.5" customHeight="1">
      <c r="A259" s="38"/>
      <c r="B259" s="39"/>
      <c r="C259" s="229" t="s">
        <v>502</v>
      </c>
      <c r="D259" s="229" t="s">
        <v>281</v>
      </c>
      <c r="E259" s="230" t="s">
        <v>503</v>
      </c>
      <c r="F259" s="231" t="s">
        <v>504</v>
      </c>
      <c r="G259" s="232" t="s">
        <v>190</v>
      </c>
      <c r="H259" s="233">
        <v>981.02599999999995</v>
      </c>
      <c r="I259" s="234"/>
      <c r="J259" s="235">
        <f>ROUND(I259*H259,2)</f>
        <v>0</v>
      </c>
      <c r="K259" s="236"/>
      <c r="L259" s="44"/>
      <c r="M259" s="237" t="s">
        <v>1</v>
      </c>
      <c r="N259" s="238" t="s">
        <v>41</v>
      </c>
      <c r="O259" s="91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1" t="s">
        <v>284</v>
      </c>
      <c r="AT259" s="241" t="s">
        <v>281</v>
      </c>
      <c r="AU259" s="241" t="s">
        <v>86</v>
      </c>
      <c r="AY259" s="17" t="s">
        <v>280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7" t="s">
        <v>84</v>
      </c>
      <c r="BK259" s="242">
        <f>ROUND(I259*H259,2)</f>
        <v>0</v>
      </c>
      <c r="BL259" s="17" t="s">
        <v>284</v>
      </c>
      <c r="BM259" s="241" t="s">
        <v>505</v>
      </c>
    </row>
    <row r="260" s="13" customFormat="1">
      <c r="A260" s="13"/>
      <c r="B260" s="243"/>
      <c r="C260" s="244"/>
      <c r="D260" s="245" t="s">
        <v>286</v>
      </c>
      <c r="E260" s="246" t="s">
        <v>1</v>
      </c>
      <c r="F260" s="247" t="s">
        <v>506</v>
      </c>
      <c r="G260" s="244"/>
      <c r="H260" s="248">
        <v>295.41199999999998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286</v>
      </c>
      <c r="AU260" s="254" t="s">
        <v>86</v>
      </c>
      <c r="AV260" s="13" t="s">
        <v>86</v>
      </c>
      <c r="AW260" s="13" t="s">
        <v>32</v>
      </c>
      <c r="AX260" s="13" t="s">
        <v>76</v>
      </c>
      <c r="AY260" s="254" t="s">
        <v>280</v>
      </c>
    </row>
    <row r="261" s="13" customFormat="1">
      <c r="A261" s="13"/>
      <c r="B261" s="243"/>
      <c r="C261" s="244"/>
      <c r="D261" s="245" t="s">
        <v>286</v>
      </c>
      <c r="E261" s="246" t="s">
        <v>1</v>
      </c>
      <c r="F261" s="247" t="s">
        <v>507</v>
      </c>
      <c r="G261" s="244"/>
      <c r="H261" s="248">
        <v>269.18200000000002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286</v>
      </c>
      <c r="AU261" s="254" t="s">
        <v>86</v>
      </c>
      <c r="AV261" s="13" t="s">
        <v>86</v>
      </c>
      <c r="AW261" s="13" t="s">
        <v>32</v>
      </c>
      <c r="AX261" s="13" t="s">
        <v>76</v>
      </c>
      <c r="AY261" s="254" t="s">
        <v>280</v>
      </c>
    </row>
    <row r="262" s="13" customFormat="1">
      <c r="A262" s="13"/>
      <c r="B262" s="243"/>
      <c r="C262" s="244"/>
      <c r="D262" s="245" t="s">
        <v>286</v>
      </c>
      <c r="E262" s="246" t="s">
        <v>1</v>
      </c>
      <c r="F262" s="247" t="s">
        <v>508</v>
      </c>
      <c r="G262" s="244"/>
      <c r="H262" s="248">
        <v>12.779999999999999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286</v>
      </c>
      <c r="AU262" s="254" t="s">
        <v>86</v>
      </c>
      <c r="AV262" s="13" t="s">
        <v>86</v>
      </c>
      <c r="AW262" s="13" t="s">
        <v>32</v>
      </c>
      <c r="AX262" s="13" t="s">
        <v>76</v>
      </c>
      <c r="AY262" s="254" t="s">
        <v>280</v>
      </c>
    </row>
    <row r="263" s="13" customFormat="1">
      <c r="A263" s="13"/>
      <c r="B263" s="243"/>
      <c r="C263" s="244"/>
      <c r="D263" s="245" t="s">
        <v>286</v>
      </c>
      <c r="E263" s="246" t="s">
        <v>1</v>
      </c>
      <c r="F263" s="247" t="s">
        <v>206</v>
      </c>
      <c r="G263" s="244"/>
      <c r="H263" s="248">
        <v>252.88200000000001</v>
      </c>
      <c r="I263" s="249"/>
      <c r="J263" s="244"/>
      <c r="K263" s="244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286</v>
      </c>
      <c r="AU263" s="254" t="s">
        <v>86</v>
      </c>
      <c r="AV263" s="13" t="s">
        <v>86</v>
      </c>
      <c r="AW263" s="13" t="s">
        <v>32</v>
      </c>
      <c r="AX263" s="13" t="s">
        <v>76</v>
      </c>
      <c r="AY263" s="254" t="s">
        <v>280</v>
      </c>
    </row>
    <row r="264" s="13" customFormat="1">
      <c r="A264" s="13"/>
      <c r="B264" s="243"/>
      <c r="C264" s="244"/>
      <c r="D264" s="245" t="s">
        <v>286</v>
      </c>
      <c r="E264" s="246" t="s">
        <v>1</v>
      </c>
      <c r="F264" s="247" t="s">
        <v>509</v>
      </c>
      <c r="G264" s="244"/>
      <c r="H264" s="248">
        <v>74.299999999999997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286</v>
      </c>
      <c r="AU264" s="254" t="s">
        <v>86</v>
      </c>
      <c r="AV264" s="13" t="s">
        <v>86</v>
      </c>
      <c r="AW264" s="13" t="s">
        <v>32</v>
      </c>
      <c r="AX264" s="13" t="s">
        <v>76</v>
      </c>
      <c r="AY264" s="254" t="s">
        <v>280</v>
      </c>
    </row>
    <row r="265" s="13" customFormat="1">
      <c r="A265" s="13"/>
      <c r="B265" s="243"/>
      <c r="C265" s="244"/>
      <c r="D265" s="245" t="s">
        <v>286</v>
      </c>
      <c r="E265" s="246" t="s">
        <v>1</v>
      </c>
      <c r="F265" s="247" t="s">
        <v>210</v>
      </c>
      <c r="G265" s="244"/>
      <c r="H265" s="248">
        <v>66.75</v>
      </c>
      <c r="I265" s="249"/>
      <c r="J265" s="244"/>
      <c r="K265" s="244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286</v>
      </c>
      <c r="AU265" s="254" t="s">
        <v>86</v>
      </c>
      <c r="AV265" s="13" t="s">
        <v>86</v>
      </c>
      <c r="AW265" s="13" t="s">
        <v>32</v>
      </c>
      <c r="AX265" s="13" t="s">
        <v>76</v>
      </c>
      <c r="AY265" s="254" t="s">
        <v>280</v>
      </c>
    </row>
    <row r="266" s="13" customFormat="1">
      <c r="A266" s="13"/>
      <c r="B266" s="243"/>
      <c r="C266" s="244"/>
      <c r="D266" s="245" t="s">
        <v>286</v>
      </c>
      <c r="E266" s="246" t="s">
        <v>1</v>
      </c>
      <c r="F266" s="247" t="s">
        <v>510</v>
      </c>
      <c r="G266" s="244"/>
      <c r="H266" s="248">
        <v>9.7200000000000006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286</v>
      </c>
      <c r="AU266" s="254" t="s">
        <v>86</v>
      </c>
      <c r="AV266" s="13" t="s">
        <v>86</v>
      </c>
      <c r="AW266" s="13" t="s">
        <v>32</v>
      </c>
      <c r="AX266" s="13" t="s">
        <v>76</v>
      </c>
      <c r="AY266" s="254" t="s">
        <v>280</v>
      </c>
    </row>
    <row r="267" s="14" customFormat="1">
      <c r="A267" s="14"/>
      <c r="B267" s="266"/>
      <c r="C267" s="267"/>
      <c r="D267" s="245" t="s">
        <v>286</v>
      </c>
      <c r="E267" s="268" t="s">
        <v>1</v>
      </c>
      <c r="F267" s="269" t="s">
        <v>378</v>
      </c>
      <c r="G267" s="267"/>
      <c r="H267" s="270">
        <v>981.02599999999995</v>
      </c>
      <c r="I267" s="271"/>
      <c r="J267" s="267"/>
      <c r="K267" s="267"/>
      <c r="L267" s="272"/>
      <c r="M267" s="273"/>
      <c r="N267" s="274"/>
      <c r="O267" s="274"/>
      <c r="P267" s="274"/>
      <c r="Q267" s="274"/>
      <c r="R267" s="274"/>
      <c r="S267" s="274"/>
      <c r="T267" s="27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6" t="s">
        <v>286</v>
      </c>
      <c r="AU267" s="276" t="s">
        <v>86</v>
      </c>
      <c r="AV267" s="14" t="s">
        <v>284</v>
      </c>
      <c r="AW267" s="14" t="s">
        <v>32</v>
      </c>
      <c r="AX267" s="14" t="s">
        <v>84</v>
      </c>
      <c r="AY267" s="276" t="s">
        <v>280</v>
      </c>
    </row>
    <row r="268" s="2" customFormat="1" ht="24.15" customHeight="1">
      <c r="A268" s="38"/>
      <c r="B268" s="39"/>
      <c r="C268" s="255" t="s">
        <v>511</v>
      </c>
      <c r="D268" s="255" t="s">
        <v>306</v>
      </c>
      <c r="E268" s="256" t="s">
        <v>512</v>
      </c>
      <c r="F268" s="257" t="s">
        <v>513</v>
      </c>
      <c r="G268" s="258" t="s">
        <v>190</v>
      </c>
      <c r="H268" s="259">
        <v>310.18299999999999</v>
      </c>
      <c r="I268" s="260"/>
      <c r="J268" s="261">
        <f>ROUND(I268*H268,2)</f>
        <v>0</v>
      </c>
      <c r="K268" s="262"/>
      <c r="L268" s="263"/>
      <c r="M268" s="264" t="s">
        <v>1</v>
      </c>
      <c r="N268" s="265" t="s">
        <v>41</v>
      </c>
      <c r="O268" s="91"/>
      <c r="P268" s="239">
        <f>O268*H268</f>
        <v>0</v>
      </c>
      <c r="Q268" s="239">
        <v>3.0000000000000001E-05</v>
      </c>
      <c r="R268" s="239">
        <f>Q268*H268</f>
        <v>0.0093054899999999996</v>
      </c>
      <c r="S268" s="239">
        <v>0</v>
      </c>
      <c r="T268" s="24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1" t="s">
        <v>310</v>
      </c>
      <c r="AT268" s="241" t="s">
        <v>306</v>
      </c>
      <c r="AU268" s="241" t="s">
        <v>86</v>
      </c>
      <c r="AY268" s="17" t="s">
        <v>280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7" t="s">
        <v>84</v>
      </c>
      <c r="BK268" s="242">
        <f>ROUND(I268*H268,2)</f>
        <v>0</v>
      </c>
      <c r="BL268" s="17" t="s">
        <v>284</v>
      </c>
      <c r="BM268" s="241" t="s">
        <v>514</v>
      </c>
    </row>
    <row r="269" s="13" customFormat="1">
      <c r="A269" s="13"/>
      <c r="B269" s="243"/>
      <c r="C269" s="244"/>
      <c r="D269" s="245" t="s">
        <v>286</v>
      </c>
      <c r="E269" s="246" t="s">
        <v>1</v>
      </c>
      <c r="F269" s="247" t="s">
        <v>506</v>
      </c>
      <c r="G269" s="244"/>
      <c r="H269" s="248">
        <v>295.41199999999998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286</v>
      </c>
      <c r="AU269" s="254" t="s">
        <v>86</v>
      </c>
      <c r="AV269" s="13" t="s">
        <v>86</v>
      </c>
      <c r="AW269" s="13" t="s">
        <v>32</v>
      </c>
      <c r="AX269" s="13" t="s">
        <v>76</v>
      </c>
      <c r="AY269" s="254" t="s">
        <v>280</v>
      </c>
    </row>
    <row r="270" s="14" customFormat="1">
      <c r="A270" s="14"/>
      <c r="B270" s="266"/>
      <c r="C270" s="267"/>
      <c r="D270" s="245" t="s">
        <v>286</v>
      </c>
      <c r="E270" s="268" t="s">
        <v>1</v>
      </c>
      <c r="F270" s="269" t="s">
        <v>378</v>
      </c>
      <c r="G270" s="267"/>
      <c r="H270" s="270">
        <v>295.41199999999998</v>
      </c>
      <c r="I270" s="271"/>
      <c r="J270" s="267"/>
      <c r="K270" s="267"/>
      <c r="L270" s="272"/>
      <c r="M270" s="273"/>
      <c r="N270" s="274"/>
      <c r="O270" s="274"/>
      <c r="P270" s="274"/>
      <c r="Q270" s="274"/>
      <c r="R270" s="274"/>
      <c r="S270" s="274"/>
      <c r="T270" s="27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6" t="s">
        <v>286</v>
      </c>
      <c r="AU270" s="276" t="s">
        <v>86</v>
      </c>
      <c r="AV270" s="14" t="s">
        <v>284</v>
      </c>
      <c r="AW270" s="14" t="s">
        <v>32</v>
      </c>
      <c r="AX270" s="14" t="s">
        <v>84</v>
      </c>
      <c r="AY270" s="276" t="s">
        <v>280</v>
      </c>
    </row>
    <row r="271" s="13" customFormat="1">
      <c r="A271" s="13"/>
      <c r="B271" s="243"/>
      <c r="C271" s="244"/>
      <c r="D271" s="245" t="s">
        <v>286</v>
      </c>
      <c r="E271" s="244"/>
      <c r="F271" s="247" t="s">
        <v>515</v>
      </c>
      <c r="G271" s="244"/>
      <c r="H271" s="248">
        <v>310.18299999999999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286</v>
      </c>
      <c r="AU271" s="254" t="s">
        <v>86</v>
      </c>
      <c r="AV271" s="13" t="s">
        <v>86</v>
      </c>
      <c r="AW271" s="13" t="s">
        <v>4</v>
      </c>
      <c r="AX271" s="13" t="s">
        <v>84</v>
      </c>
      <c r="AY271" s="254" t="s">
        <v>280</v>
      </c>
    </row>
    <row r="272" s="2" customFormat="1" ht="24.15" customHeight="1">
      <c r="A272" s="38"/>
      <c r="B272" s="39"/>
      <c r="C272" s="255" t="s">
        <v>516</v>
      </c>
      <c r="D272" s="255" t="s">
        <v>306</v>
      </c>
      <c r="E272" s="256" t="s">
        <v>517</v>
      </c>
      <c r="F272" s="257" t="s">
        <v>518</v>
      </c>
      <c r="G272" s="258" t="s">
        <v>190</v>
      </c>
      <c r="H272" s="259">
        <v>282.64100000000002</v>
      </c>
      <c r="I272" s="260"/>
      <c r="J272" s="261">
        <f>ROUND(I272*H272,2)</f>
        <v>0</v>
      </c>
      <c r="K272" s="262"/>
      <c r="L272" s="263"/>
      <c r="M272" s="264" t="s">
        <v>1</v>
      </c>
      <c r="N272" s="265" t="s">
        <v>41</v>
      </c>
      <c r="O272" s="91"/>
      <c r="P272" s="239">
        <f>O272*H272</f>
        <v>0</v>
      </c>
      <c r="Q272" s="239">
        <v>0.00050000000000000001</v>
      </c>
      <c r="R272" s="239">
        <f>Q272*H272</f>
        <v>0.14132050000000002</v>
      </c>
      <c r="S272" s="239">
        <v>0</v>
      </c>
      <c r="T272" s="24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1" t="s">
        <v>310</v>
      </c>
      <c r="AT272" s="241" t="s">
        <v>306</v>
      </c>
      <c r="AU272" s="241" t="s">
        <v>86</v>
      </c>
      <c r="AY272" s="17" t="s">
        <v>280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7" t="s">
        <v>84</v>
      </c>
      <c r="BK272" s="242">
        <f>ROUND(I272*H272,2)</f>
        <v>0</v>
      </c>
      <c r="BL272" s="17" t="s">
        <v>284</v>
      </c>
      <c r="BM272" s="241" t="s">
        <v>519</v>
      </c>
    </row>
    <row r="273" s="13" customFormat="1">
      <c r="A273" s="13"/>
      <c r="B273" s="243"/>
      <c r="C273" s="244"/>
      <c r="D273" s="245" t="s">
        <v>286</v>
      </c>
      <c r="E273" s="246" t="s">
        <v>1</v>
      </c>
      <c r="F273" s="247" t="s">
        <v>507</v>
      </c>
      <c r="G273" s="244"/>
      <c r="H273" s="248">
        <v>269.18200000000002</v>
      </c>
      <c r="I273" s="249"/>
      <c r="J273" s="244"/>
      <c r="K273" s="244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286</v>
      </c>
      <c r="AU273" s="254" t="s">
        <v>86</v>
      </c>
      <c r="AV273" s="13" t="s">
        <v>86</v>
      </c>
      <c r="AW273" s="13" t="s">
        <v>32</v>
      </c>
      <c r="AX273" s="13" t="s">
        <v>84</v>
      </c>
      <c r="AY273" s="254" t="s">
        <v>280</v>
      </c>
    </row>
    <row r="274" s="13" customFormat="1">
      <c r="A274" s="13"/>
      <c r="B274" s="243"/>
      <c r="C274" s="244"/>
      <c r="D274" s="245" t="s">
        <v>286</v>
      </c>
      <c r="E274" s="244"/>
      <c r="F274" s="247" t="s">
        <v>520</v>
      </c>
      <c r="G274" s="244"/>
      <c r="H274" s="248">
        <v>282.64100000000002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286</v>
      </c>
      <c r="AU274" s="254" t="s">
        <v>86</v>
      </c>
      <c r="AV274" s="13" t="s">
        <v>86</v>
      </c>
      <c r="AW274" s="13" t="s">
        <v>4</v>
      </c>
      <c r="AX274" s="13" t="s">
        <v>84</v>
      </c>
      <c r="AY274" s="254" t="s">
        <v>280</v>
      </c>
    </row>
    <row r="275" s="2" customFormat="1" ht="24.15" customHeight="1">
      <c r="A275" s="38"/>
      <c r="B275" s="39"/>
      <c r="C275" s="255" t="s">
        <v>521</v>
      </c>
      <c r="D275" s="255" t="s">
        <v>306</v>
      </c>
      <c r="E275" s="256" t="s">
        <v>522</v>
      </c>
      <c r="F275" s="257" t="s">
        <v>523</v>
      </c>
      <c r="G275" s="258" t="s">
        <v>190</v>
      </c>
      <c r="H275" s="259">
        <v>13.419000000000001</v>
      </c>
      <c r="I275" s="260"/>
      <c r="J275" s="261">
        <f>ROUND(I275*H275,2)</f>
        <v>0</v>
      </c>
      <c r="K275" s="262"/>
      <c r="L275" s="263"/>
      <c r="M275" s="264" t="s">
        <v>1</v>
      </c>
      <c r="N275" s="265" t="s">
        <v>41</v>
      </c>
      <c r="O275" s="91"/>
      <c r="P275" s="239">
        <f>O275*H275</f>
        <v>0</v>
      </c>
      <c r="Q275" s="239">
        <v>0.00050000000000000001</v>
      </c>
      <c r="R275" s="239">
        <f>Q275*H275</f>
        <v>0.0067095000000000002</v>
      </c>
      <c r="S275" s="239">
        <v>0</v>
      </c>
      <c r="T275" s="24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1" t="s">
        <v>310</v>
      </c>
      <c r="AT275" s="241" t="s">
        <v>306</v>
      </c>
      <c r="AU275" s="241" t="s">
        <v>86</v>
      </c>
      <c r="AY275" s="17" t="s">
        <v>280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7" t="s">
        <v>84</v>
      </c>
      <c r="BK275" s="242">
        <f>ROUND(I275*H275,2)</f>
        <v>0</v>
      </c>
      <c r="BL275" s="17" t="s">
        <v>284</v>
      </c>
      <c r="BM275" s="241" t="s">
        <v>524</v>
      </c>
    </row>
    <row r="276" s="13" customFormat="1">
      <c r="A276" s="13"/>
      <c r="B276" s="243"/>
      <c r="C276" s="244"/>
      <c r="D276" s="245" t="s">
        <v>286</v>
      </c>
      <c r="E276" s="246" t="s">
        <v>1</v>
      </c>
      <c r="F276" s="247" t="s">
        <v>508</v>
      </c>
      <c r="G276" s="244"/>
      <c r="H276" s="248">
        <v>12.779999999999999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286</v>
      </c>
      <c r="AU276" s="254" t="s">
        <v>86</v>
      </c>
      <c r="AV276" s="13" t="s">
        <v>86</v>
      </c>
      <c r="AW276" s="13" t="s">
        <v>32</v>
      </c>
      <c r="AX276" s="13" t="s">
        <v>84</v>
      </c>
      <c r="AY276" s="254" t="s">
        <v>280</v>
      </c>
    </row>
    <row r="277" s="13" customFormat="1">
      <c r="A277" s="13"/>
      <c r="B277" s="243"/>
      <c r="C277" s="244"/>
      <c r="D277" s="245" t="s">
        <v>286</v>
      </c>
      <c r="E277" s="244"/>
      <c r="F277" s="247" t="s">
        <v>525</v>
      </c>
      <c r="G277" s="244"/>
      <c r="H277" s="248">
        <v>13.419000000000001</v>
      </c>
      <c r="I277" s="249"/>
      <c r="J277" s="244"/>
      <c r="K277" s="244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286</v>
      </c>
      <c r="AU277" s="254" t="s">
        <v>86</v>
      </c>
      <c r="AV277" s="13" t="s">
        <v>86</v>
      </c>
      <c r="AW277" s="13" t="s">
        <v>4</v>
      </c>
      <c r="AX277" s="13" t="s">
        <v>84</v>
      </c>
      <c r="AY277" s="254" t="s">
        <v>280</v>
      </c>
    </row>
    <row r="278" s="2" customFormat="1" ht="24.15" customHeight="1">
      <c r="A278" s="38"/>
      <c r="B278" s="39"/>
      <c r="C278" s="255" t="s">
        <v>526</v>
      </c>
      <c r="D278" s="255" t="s">
        <v>306</v>
      </c>
      <c r="E278" s="256" t="s">
        <v>527</v>
      </c>
      <c r="F278" s="257" t="s">
        <v>528</v>
      </c>
      <c r="G278" s="258" t="s">
        <v>190</v>
      </c>
      <c r="H278" s="259">
        <v>265.52600000000001</v>
      </c>
      <c r="I278" s="260"/>
      <c r="J278" s="261">
        <f>ROUND(I278*H278,2)</f>
        <v>0</v>
      </c>
      <c r="K278" s="262"/>
      <c r="L278" s="263"/>
      <c r="M278" s="264" t="s">
        <v>1</v>
      </c>
      <c r="N278" s="265" t="s">
        <v>41</v>
      </c>
      <c r="O278" s="91"/>
      <c r="P278" s="239">
        <f>O278*H278</f>
        <v>0</v>
      </c>
      <c r="Q278" s="239">
        <v>4.0000000000000003E-05</v>
      </c>
      <c r="R278" s="239">
        <f>Q278*H278</f>
        <v>0.010621040000000002</v>
      </c>
      <c r="S278" s="239">
        <v>0</v>
      </c>
      <c r="T278" s="24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1" t="s">
        <v>310</v>
      </c>
      <c r="AT278" s="241" t="s">
        <v>306</v>
      </c>
      <c r="AU278" s="241" t="s">
        <v>86</v>
      </c>
      <c r="AY278" s="17" t="s">
        <v>280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7" t="s">
        <v>84</v>
      </c>
      <c r="BK278" s="242">
        <f>ROUND(I278*H278,2)</f>
        <v>0</v>
      </c>
      <c r="BL278" s="17" t="s">
        <v>284</v>
      </c>
      <c r="BM278" s="241" t="s">
        <v>529</v>
      </c>
    </row>
    <row r="279" s="13" customFormat="1">
      <c r="A279" s="13"/>
      <c r="B279" s="243"/>
      <c r="C279" s="244"/>
      <c r="D279" s="245" t="s">
        <v>286</v>
      </c>
      <c r="E279" s="246" t="s">
        <v>1</v>
      </c>
      <c r="F279" s="247" t="s">
        <v>206</v>
      </c>
      <c r="G279" s="244"/>
      <c r="H279" s="248">
        <v>252.88200000000001</v>
      </c>
      <c r="I279" s="249"/>
      <c r="J279" s="244"/>
      <c r="K279" s="244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286</v>
      </c>
      <c r="AU279" s="254" t="s">
        <v>86</v>
      </c>
      <c r="AV279" s="13" t="s">
        <v>86</v>
      </c>
      <c r="AW279" s="13" t="s">
        <v>32</v>
      </c>
      <c r="AX279" s="13" t="s">
        <v>84</v>
      </c>
      <c r="AY279" s="254" t="s">
        <v>280</v>
      </c>
    </row>
    <row r="280" s="13" customFormat="1">
      <c r="A280" s="13"/>
      <c r="B280" s="243"/>
      <c r="C280" s="244"/>
      <c r="D280" s="245" t="s">
        <v>286</v>
      </c>
      <c r="E280" s="244"/>
      <c r="F280" s="247" t="s">
        <v>530</v>
      </c>
      <c r="G280" s="244"/>
      <c r="H280" s="248">
        <v>265.52600000000001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286</v>
      </c>
      <c r="AU280" s="254" t="s">
        <v>86</v>
      </c>
      <c r="AV280" s="13" t="s">
        <v>86</v>
      </c>
      <c r="AW280" s="13" t="s">
        <v>4</v>
      </c>
      <c r="AX280" s="13" t="s">
        <v>84</v>
      </c>
      <c r="AY280" s="254" t="s">
        <v>280</v>
      </c>
    </row>
    <row r="281" s="2" customFormat="1" ht="24.15" customHeight="1">
      <c r="A281" s="38"/>
      <c r="B281" s="39"/>
      <c r="C281" s="255" t="s">
        <v>531</v>
      </c>
      <c r="D281" s="255" t="s">
        <v>306</v>
      </c>
      <c r="E281" s="256" t="s">
        <v>532</v>
      </c>
      <c r="F281" s="257" t="s">
        <v>533</v>
      </c>
      <c r="G281" s="258" t="s">
        <v>190</v>
      </c>
      <c r="H281" s="259">
        <v>78.015000000000001</v>
      </c>
      <c r="I281" s="260"/>
      <c r="J281" s="261">
        <f>ROUND(I281*H281,2)</f>
        <v>0</v>
      </c>
      <c r="K281" s="262"/>
      <c r="L281" s="263"/>
      <c r="M281" s="264" t="s">
        <v>1</v>
      </c>
      <c r="N281" s="265" t="s">
        <v>41</v>
      </c>
      <c r="O281" s="91"/>
      <c r="P281" s="239">
        <f>O281*H281</f>
        <v>0</v>
      </c>
      <c r="Q281" s="239">
        <v>0.00050000000000000001</v>
      </c>
      <c r="R281" s="239">
        <f>Q281*H281</f>
        <v>0.039007500000000001</v>
      </c>
      <c r="S281" s="239">
        <v>0</v>
      </c>
      <c r="T281" s="24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1" t="s">
        <v>310</v>
      </c>
      <c r="AT281" s="241" t="s">
        <v>306</v>
      </c>
      <c r="AU281" s="241" t="s">
        <v>86</v>
      </c>
      <c r="AY281" s="17" t="s">
        <v>280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7" t="s">
        <v>84</v>
      </c>
      <c r="BK281" s="242">
        <f>ROUND(I281*H281,2)</f>
        <v>0</v>
      </c>
      <c r="BL281" s="17" t="s">
        <v>284</v>
      </c>
      <c r="BM281" s="241" t="s">
        <v>534</v>
      </c>
    </row>
    <row r="282" s="13" customFormat="1">
      <c r="A282" s="13"/>
      <c r="B282" s="243"/>
      <c r="C282" s="244"/>
      <c r="D282" s="245" t="s">
        <v>286</v>
      </c>
      <c r="E282" s="246" t="s">
        <v>1</v>
      </c>
      <c r="F282" s="247" t="s">
        <v>509</v>
      </c>
      <c r="G282" s="244"/>
      <c r="H282" s="248">
        <v>74.299999999999997</v>
      </c>
      <c r="I282" s="249"/>
      <c r="J282" s="244"/>
      <c r="K282" s="244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286</v>
      </c>
      <c r="AU282" s="254" t="s">
        <v>86</v>
      </c>
      <c r="AV282" s="13" t="s">
        <v>86</v>
      </c>
      <c r="AW282" s="13" t="s">
        <v>32</v>
      </c>
      <c r="AX282" s="13" t="s">
        <v>84</v>
      </c>
      <c r="AY282" s="254" t="s">
        <v>280</v>
      </c>
    </row>
    <row r="283" s="13" customFormat="1">
      <c r="A283" s="13"/>
      <c r="B283" s="243"/>
      <c r="C283" s="244"/>
      <c r="D283" s="245" t="s">
        <v>286</v>
      </c>
      <c r="E283" s="244"/>
      <c r="F283" s="247" t="s">
        <v>535</v>
      </c>
      <c r="G283" s="244"/>
      <c r="H283" s="248">
        <v>78.015000000000001</v>
      </c>
      <c r="I283" s="249"/>
      <c r="J283" s="244"/>
      <c r="K283" s="244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286</v>
      </c>
      <c r="AU283" s="254" t="s">
        <v>86</v>
      </c>
      <c r="AV283" s="13" t="s">
        <v>86</v>
      </c>
      <c r="AW283" s="13" t="s">
        <v>4</v>
      </c>
      <c r="AX283" s="13" t="s">
        <v>84</v>
      </c>
      <c r="AY283" s="254" t="s">
        <v>280</v>
      </c>
    </row>
    <row r="284" s="2" customFormat="1" ht="24.15" customHeight="1">
      <c r="A284" s="38"/>
      <c r="B284" s="39"/>
      <c r="C284" s="255" t="s">
        <v>536</v>
      </c>
      <c r="D284" s="255" t="s">
        <v>306</v>
      </c>
      <c r="E284" s="256" t="s">
        <v>537</v>
      </c>
      <c r="F284" s="257" t="s">
        <v>538</v>
      </c>
      <c r="G284" s="258" t="s">
        <v>190</v>
      </c>
      <c r="H284" s="259">
        <v>70.087999999999994</v>
      </c>
      <c r="I284" s="260"/>
      <c r="J284" s="261">
        <f>ROUND(I284*H284,2)</f>
        <v>0</v>
      </c>
      <c r="K284" s="262"/>
      <c r="L284" s="263"/>
      <c r="M284" s="264" t="s">
        <v>1</v>
      </c>
      <c r="N284" s="265" t="s">
        <v>41</v>
      </c>
      <c r="O284" s="91"/>
      <c r="P284" s="239">
        <f>O284*H284</f>
        <v>0</v>
      </c>
      <c r="Q284" s="239">
        <v>0.00010000000000000001</v>
      </c>
      <c r="R284" s="239">
        <f>Q284*H284</f>
        <v>0.0070087999999999999</v>
      </c>
      <c r="S284" s="239">
        <v>0</v>
      </c>
      <c r="T284" s="24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1" t="s">
        <v>310</v>
      </c>
      <c r="AT284" s="241" t="s">
        <v>306</v>
      </c>
      <c r="AU284" s="241" t="s">
        <v>86</v>
      </c>
      <c r="AY284" s="17" t="s">
        <v>280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7" t="s">
        <v>84</v>
      </c>
      <c r="BK284" s="242">
        <f>ROUND(I284*H284,2)</f>
        <v>0</v>
      </c>
      <c r="BL284" s="17" t="s">
        <v>284</v>
      </c>
      <c r="BM284" s="241" t="s">
        <v>539</v>
      </c>
    </row>
    <row r="285" s="2" customFormat="1">
      <c r="A285" s="38"/>
      <c r="B285" s="39"/>
      <c r="C285" s="40"/>
      <c r="D285" s="245" t="s">
        <v>540</v>
      </c>
      <c r="E285" s="40"/>
      <c r="F285" s="287" t="s">
        <v>541</v>
      </c>
      <c r="G285" s="40"/>
      <c r="H285" s="40"/>
      <c r="I285" s="288"/>
      <c r="J285" s="40"/>
      <c r="K285" s="40"/>
      <c r="L285" s="44"/>
      <c r="M285" s="289"/>
      <c r="N285" s="290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540</v>
      </c>
      <c r="AU285" s="17" t="s">
        <v>86</v>
      </c>
    </row>
    <row r="286" s="13" customFormat="1">
      <c r="A286" s="13"/>
      <c r="B286" s="243"/>
      <c r="C286" s="244"/>
      <c r="D286" s="245" t="s">
        <v>286</v>
      </c>
      <c r="E286" s="246" t="s">
        <v>1</v>
      </c>
      <c r="F286" s="247" t="s">
        <v>210</v>
      </c>
      <c r="G286" s="244"/>
      <c r="H286" s="248">
        <v>66.75</v>
      </c>
      <c r="I286" s="249"/>
      <c r="J286" s="244"/>
      <c r="K286" s="244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286</v>
      </c>
      <c r="AU286" s="254" t="s">
        <v>86</v>
      </c>
      <c r="AV286" s="13" t="s">
        <v>86</v>
      </c>
      <c r="AW286" s="13" t="s">
        <v>32</v>
      </c>
      <c r="AX286" s="13" t="s">
        <v>84</v>
      </c>
      <c r="AY286" s="254" t="s">
        <v>280</v>
      </c>
    </row>
    <row r="287" s="13" customFormat="1">
      <c r="A287" s="13"/>
      <c r="B287" s="243"/>
      <c r="C287" s="244"/>
      <c r="D287" s="245" t="s">
        <v>286</v>
      </c>
      <c r="E287" s="244"/>
      <c r="F287" s="247" t="s">
        <v>542</v>
      </c>
      <c r="G287" s="244"/>
      <c r="H287" s="248">
        <v>70.087999999999994</v>
      </c>
      <c r="I287" s="249"/>
      <c r="J287" s="244"/>
      <c r="K287" s="244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286</v>
      </c>
      <c r="AU287" s="254" t="s">
        <v>86</v>
      </c>
      <c r="AV287" s="13" t="s">
        <v>86</v>
      </c>
      <c r="AW287" s="13" t="s">
        <v>4</v>
      </c>
      <c r="AX287" s="13" t="s">
        <v>84</v>
      </c>
      <c r="AY287" s="254" t="s">
        <v>280</v>
      </c>
    </row>
    <row r="288" s="2" customFormat="1" ht="21.75" customHeight="1">
      <c r="A288" s="38"/>
      <c r="B288" s="39"/>
      <c r="C288" s="255" t="s">
        <v>543</v>
      </c>
      <c r="D288" s="255" t="s">
        <v>306</v>
      </c>
      <c r="E288" s="256" t="s">
        <v>544</v>
      </c>
      <c r="F288" s="257" t="s">
        <v>545</v>
      </c>
      <c r="G288" s="258" t="s">
        <v>190</v>
      </c>
      <c r="H288" s="259">
        <v>10.206</v>
      </c>
      <c r="I288" s="260"/>
      <c r="J288" s="261">
        <f>ROUND(I288*H288,2)</f>
        <v>0</v>
      </c>
      <c r="K288" s="262"/>
      <c r="L288" s="263"/>
      <c r="M288" s="264" t="s">
        <v>1</v>
      </c>
      <c r="N288" s="265" t="s">
        <v>41</v>
      </c>
      <c r="O288" s="91"/>
      <c r="P288" s="239">
        <f>O288*H288</f>
        <v>0</v>
      </c>
      <c r="Q288" s="239">
        <v>0.00029999999999999997</v>
      </c>
      <c r="R288" s="239">
        <f>Q288*H288</f>
        <v>0.0030617999999999995</v>
      </c>
      <c r="S288" s="239">
        <v>0</v>
      </c>
      <c r="T288" s="24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1" t="s">
        <v>310</v>
      </c>
      <c r="AT288" s="241" t="s">
        <v>306</v>
      </c>
      <c r="AU288" s="241" t="s">
        <v>86</v>
      </c>
      <c r="AY288" s="17" t="s">
        <v>280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7" t="s">
        <v>84</v>
      </c>
      <c r="BK288" s="242">
        <f>ROUND(I288*H288,2)</f>
        <v>0</v>
      </c>
      <c r="BL288" s="17" t="s">
        <v>284</v>
      </c>
      <c r="BM288" s="241" t="s">
        <v>546</v>
      </c>
    </row>
    <row r="289" s="13" customFormat="1">
      <c r="A289" s="13"/>
      <c r="B289" s="243"/>
      <c r="C289" s="244"/>
      <c r="D289" s="245" t="s">
        <v>286</v>
      </c>
      <c r="E289" s="246" t="s">
        <v>1</v>
      </c>
      <c r="F289" s="247" t="s">
        <v>510</v>
      </c>
      <c r="G289" s="244"/>
      <c r="H289" s="248">
        <v>9.7200000000000006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286</v>
      </c>
      <c r="AU289" s="254" t="s">
        <v>86</v>
      </c>
      <c r="AV289" s="13" t="s">
        <v>86</v>
      </c>
      <c r="AW289" s="13" t="s">
        <v>32</v>
      </c>
      <c r="AX289" s="13" t="s">
        <v>84</v>
      </c>
      <c r="AY289" s="254" t="s">
        <v>280</v>
      </c>
    </row>
    <row r="290" s="13" customFormat="1">
      <c r="A290" s="13"/>
      <c r="B290" s="243"/>
      <c r="C290" s="244"/>
      <c r="D290" s="245" t="s">
        <v>286</v>
      </c>
      <c r="E290" s="244"/>
      <c r="F290" s="247" t="s">
        <v>547</v>
      </c>
      <c r="G290" s="244"/>
      <c r="H290" s="248">
        <v>10.206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286</v>
      </c>
      <c r="AU290" s="254" t="s">
        <v>86</v>
      </c>
      <c r="AV290" s="13" t="s">
        <v>86</v>
      </c>
      <c r="AW290" s="13" t="s">
        <v>4</v>
      </c>
      <c r="AX290" s="13" t="s">
        <v>84</v>
      </c>
      <c r="AY290" s="254" t="s">
        <v>280</v>
      </c>
    </row>
    <row r="291" s="2" customFormat="1" ht="24.15" customHeight="1">
      <c r="A291" s="38"/>
      <c r="B291" s="39"/>
      <c r="C291" s="229" t="s">
        <v>548</v>
      </c>
      <c r="D291" s="229" t="s">
        <v>281</v>
      </c>
      <c r="E291" s="230" t="s">
        <v>549</v>
      </c>
      <c r="F291" s="231" t="s">
        <v>550</v>
      </c>
      <c r="G291" s="232" t="s">
        <v>194</v>
      </c>
      <c r="H291" s="233">
        <v>304.06299999999999</v>
      </c>
      <c r="I291" s="234"/>
      <c r="J291" s="235">
        <f>ROUND(I291*H291,2)</f>
        <v>0</v>
      </c>
      <c r="K291" s="236"/>
      <c r="L291" s="44"/>
      <c r="M291" s="237" t="s">
        <v>1</v>
      </c>
      <c r="N291" s="238" t="s">
        <v>41</v>
      </c>
      <c r="O291" s="91"/>
      <c r="P291" s="239">
        <f>O291*H291</f>
        <v>0</v>
      </c>
      <c r="Q291" s="239">
        <v>0.01146</v>
      </c>
      <c r="R291" s="239">
        <f>Q291*H291</f>
        <v>3.4845619799999996</v>
      </c>
      <c r="S291" s="239">
        <v>0</v>
      </c>
      <c r="T291" s="24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1" t="s">
        <v>284</v>
      </c>
      <c r="AT291" s="241" t="s">
        <v>281</v>
      </c>
      <c r="AU291" s="241" t="s">
        <v>86</v>
      </c>
      <c r="AY291" s="17" t="s">
        <v>280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7" t="s">
        <v>84</v>
      </c>
      <c r="BK291" s="242">
        <f>ROUND(I291*H291,2)</f>
        <v>0</v>
      </c>
      <c r="BL291" s="17" t="s">
        <v>284</v>
      </c>
      <c r="BM291" s="241" t="s">
        <v>551</v>
      </c>
    </row>
    <row r="292" s="13" customFormat="1">
      <c r="A292" s="13"/>
      <c r="B292" s="243"/>
      <c r="C292" s="244"/>
      <c r="D292" s="245" t="s">
        <v>286</v>
      </c>
      <c r="E292" s="246" t="s">
        <v>1</v>
      </c>
      <c r="F292" s="247" t="s">
        <v>552</v>
      </c>
      <c r="G292" s="244"/>
      <c r="H292" s="248">
        <v>304.06299999999999</v>
      </c>
      <c r="I292" s="249"/>
      <c r="J292" s="244"/>
      <c r="K292" s="244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286</v>
      </c>
      <c r="AU292" s="254" t="s">
        <v>86</v>
      </c>
      <c r="AV292" s="13" t="s">
        <v>86</v>
      </c>
      <c r="AW292" s="13" t="s">
        <v>32</v>
      </c>
      <c r="AX292" s="13" t="s">
        <v>84</v>
      </c>
      <c r="AY292" s="254" t="s">
        <v>280</v>
      </c>
    </row>
    <row r="293" s="2" customFormat="1" ht="24.15" customHeight="1">
      <c r="A293" s="38"/>
      <c r="B293" s="39"/>
      <c r="C293" s="229" t="s">
        <v>553</v>
      </c>
      <c r="D293" s="229" t="s">
        <v>281</v>
      </c>
      <c r="E293" s="230" t="s">
        <v>554</v>
      </c>
      <c r="F293" s="231" t="s">
        <v>555</v>
      </c>
      <c r="G293" s="232" t="s">
        <v>194</v>
      </c>
      <c r="H293" s="233">
        <v>63.604999999999997</v>
      </c>
      <c r="I293" s="234"/>
      <c r="J293" s="235">
        <f>ROUND(I293*H293,2)</f>
        <v>0</v>
      </c>
      <c r="K293" s="236"/>
      <c r="L293" s="44"/>
      <c r="M293" s="237" t="s">
        <v>1</v>
      </c>
      <c r="N293" s="238" t="s">
        <v>41</v>
      </c>
      <c r="O293" s="91"/>
      <c r="P293" s="239">
        <f>O293*H293</f>
        <v>0</v>
      </c>
      <c r="Q293" s="239">
        <v>0.0057000000000000002</v>
      </c>
      <c r="R293" s="239">
        <f>Q293*H293</f>
        <v>0.3625485</v>
      </c>
      <c r="S293" s="239">
        <v>0</v>
      </c>
      <c r="T293" s="24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1" t="s">
        <v>284</v>
      </c>
      <c r="AT293" s="241" t="s">
        <v>281</v>
      </c>
      <c r="AU293" s="241" t="s">
        <v>86</v>
      </c>
      <c r="AY293" s="17" t="s">
        <v>280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7" t="s">
        <v>84</v>
      </c>
      <c r="BK293" s="242">
        <f>ROUND(I293*H293,2)</f>
        <v>0</v>
      </c>
      <c r="BL293" s="17" t="s">
        <v>284</v>
      </c>
      <c r="BM293" s="241" t="s">
        <v>556</v>
      </c>
    </row>
    <row r="294" s="13" customFormat="1">
      <c r="A294" s="13"/>
      <c r="B294" s="243"/>
      <c r="C294" s="244"/>
      <c r="D294" s="245" t="s">
        <v>286</v>
      </c>
      <c r="E294" s="246" t="s">
        <v>1</v>
      </c>
      <c r="F294" s="247" t="s">
        <v>192</v>
      </c>
      <c r="G294" s="244"/>
      <c r="H294" s="248">
        <v>63.604999999999997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286</v>
      </c>
      <c r="AU294" s="254" t="s">
        <v>86</v>
      </c>
      <c r="AV294" s="13" t="s">
        <v>86</v>
      </c>
      <c r="AW294" s="13" t="s">
        <v>32</v>
      </c>
      <c r="AX294" s="13" t="s">
        <v>84</v>
      </c>
      <c r="AY294" s="254" t="s">
        <v>280</v>
      </c>
    </row>
    <row r="295" s="2" customFormat="1" ht="24.15" customHeight="1">
      <c r="A295" s="38"/>
      <c r="B295" s="39"/>
      <c r="C295" s="229" t="s">
        <v>557</v>
      </c>
      <c r="D295" s="229" t="s">
        <v>281</v>
      </c>
      <c r="E295" s="230" t="s">
        <v>558</v>
      </c>
      <c r="F295" s="231" t="s">
        <v>559</v>
      </c>
      <c r="G295" s="232" t="s">
        <v>194</v>
      </c>
      <c r="H295" s="233">
        <v>325.39100000000002</v>
      </c>
      <c r="I295" s="234"/>
      <c r="J295" s="235">
        <f>ROUND(I295*H295,2)</f>
        <v>0</v>
      </c>
      <c r="K295" s="236"/>
      <c r="L295" s="44"/>
      <c r="M295" s="237" t="s">
        <v>1</v>
      </c>
      <c r="N295" s="238" t="s">
        <v>41</v>
      </c>
      <c r="O295" s="91"/>
      <c r="P295" s="239">
        <f>O295*H295</f>
        <v>0</v>
      </c>
      <c r="Q295" s="239">
        <v>0.00363</v>
      </c>
      <c r="R295" s="239">
        <f>Q295*H295</f>
        <v>1.1811693300000001</v>
      </c>
      <c r="S295" s="239">
        <v>0</v>
      </c>
      <c r="T295" s="24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1" t="s">
        <v>284</v>
      </c>
      <c r="AT295" s="241" t="s">
        <v>281</v>
      </c>
      <c r="AU295" s="241" t="s">
        <v>86</v>
      </c>
      <c r="AY295" s="17" t="s">
        <v>280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7" t="s">
        <v>84</v>
      </c>
      <c r="BK295" s="242">
        <f>ROUND(I295*H295,2)</f>
        <v>0</v>
      </c>
      <c r="BL295" s="17" t="s">
        <v>284</v>
      </c>
      <c r="BM295" s="241" t="s">
        <v>560</v>
      </c>
    </row>
    <row r="296" s="13" customFormat="1">
      <c r="A296" s="13"/>
      <c r="B296" s="243"/>
      <c r="C296" s="244"/>
      <c r="D296" s="245" t="s">
        <v>286</v>
      </c>
      <c r="E296" s="246" t="s">
        <v>1</v>
      </c>
      <c r="F296" s="247" t="s">
        <v>430</v>
      </c>
      <c r="G296" s="244"/>
      <c r="H296" s="248">
        <v>325.39100000000002</v>
      </c>
      <c r="I296" s="249"/>
      <c r="J296" s="244"/>
      <c r="K296" s="244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286</v>
      </c>
      <c r="AU296" s="254" t="s">
        <v>86</v>
      </c>
      <c r="AV296" s="13" t="s">
        <v>86</v>
      </c>
      <c r="AW296" s="13" t="s">
        <v>32</v>
      </c>
      <c r="AX296" s="13" t="s">
        <v>84</v>
      </c>
      <c r="AY296" s="254" t="s">
        <v>280</v>
      </c>
    </row>
    <row r="297" s="2" customFormat="1" ht="24.15" customHeight="1">
      <c r="A297" s="38"/>
      <c r="B297" s="39"/>
      <c r="C297" s="229" t="s">
        <v>561</v>
      </c>
      <c r="D297" s="229" t="s">
        <v>281</v>
      </c>
      <c r="E297" s="230" t="s">
        <v>562</v>
      </c>
      <c r="F297" s="231" t="s">
        <v>563</v>
      </c>
      <c r="G297" s="232" t="s">
        <v>190</v>
      </c>
      <c r="H297" s="233">
        <v>161.88999999999999</v>
      </c>
      <c r="I297" s="234"/>
      <c r="J297" s="235">
        <f>ROUND(I297*H297,2)</f>
        <v>0</v>
      </c>
      <c r="K297" s="236"/>
      <c r="L297" s="44"/>
      <c r="M297" s="237" t="s">
        <v>1</v>
      </c>
      <c r="N297" s="238" t="s">
        <v>41</v>
      </c>
      <c r="O297" s="91"/>
      <c r="P297" s="239">
        <f>O297*H297</f>
        <v>0</v>
      </c>
      <c r="Q297" s="239">
        <v>0.020650000000000002</v>
      </c>
      <c r="R297" s="239">
        <f>Q297*H297</f>
        <v>3.3430285</v>
      </c>
      <c r="S297" s="239">
        <v>0</v>
      </c>
      <c r="T297" s="24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1" t="s">
        <v>284</v>
      </c>
      <c r="AT297" s="241" t="s">
        <v>281</v>
      </c>
      <c r="AU297" s="241" t="s">
        <v>86</v>
      </c>
      <c r="AY297" s="17" t="s">
        <v>280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7" t="s">
        <v>84</v>
      </c>
      <c r="BK297" s="242">
        <f>ROUND(I297*H297,2)</f>
        <v>0</v>
      </c>
      <c r="BL297" s="17" t="s">
        <v>284</v>
      </c>
      <c r="BM297" s="241" t="s">
        <v>564</v>
      </c>
    </row>
    <row r="298" s="13" customFormat="1">
      <c r="A298" s="13"/>
      <c r="B298" s="243"/>
      <c r="C298" s="244"/>
      <c r="D298" s="245" t="s">
        <v>286</v>
      </c>
      <c r="E298" s="246" t="s">
        <v>1</v>
      </c>
      <c r="F298" s="247" t="s">
        <v>210</v>
      </c>
      <c r="G298" s="244"/>
      <c r="H298" s="248">
        <v>66.75</v>
      </c>
      <c r="I298" s="249"/>
      <c r="J298" s="244"/>
      <c r="K298" s="244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286</v>
      </c>
      <c r="AU298" s="254" t="s">
        <v>86</v>
      </c>
      <c r="AV298" s="13" t="s">
        <v>86</v>
      </c>
      <c r="AW298" s="13" t="s">
        <v>32</v>
      </c>
      <c r="AX298" s="13" t="s">
        <v>76</v>
      </c>
      <c r="AY298" s="254" t="s">
        <v>280</v>
      </c>
    </row>
    <row r="299" s="13" customFormat="1">
      <c r="A299" s="13"/>
      <c r="B299" s="243"/>
      <c r="C299" s="244"/>
      <c r="D299" s="245" t="s">
        <v>286</v>
      </c>
      <c r="E299" s="246" t="s">
        <v>1</v>
      </c>
      <c r="F299" s="247" t="s">
        <v>565</v>
      </c>
      <c r="G299" s="244"/>
      <c r="H299" s="248">
        <v>95.140000000000001</v>
      </c>
      <c r="I299" s="249"/>
      <c r="J299" s="244"/>
      <c r="K299" s="244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286</v>
      </c>
      <c r="AU299" s="254" t="s">
        <v>86</v>
      </c>
      <c r="AV299" s="13" t="s">
        <v>86</v>
      </c>
      <c r="AW299" s="13" t="s">
        <v>32</v>
      </c>
      <c r="AX299" s="13" t="s">
        <v>76</v>
      </c>
      <c r="AY299" s="254" t="s">
        <v>280</v>
      </c>
    </row>
    <row r="300" s="14" customFormat="1">
      <c r="A300" s="14"/>
      <c r="B300" s="266"/>
      <c r="C300" s="267"/>
      <c r="D300" s="245" t="s">
        <v>286</v>
      </c>
      <c r="E300" s="268" t="s">
        <v>1</v>
      </c>
      <c r="F300" s="269" t="s">
        <v>378</v>
      </c>
      <c r="G300" s="267"/>
      <c r="H300" s="270">
        <v>161.88999999999999</v>
      </c>
      <c r="I300" s="271"/>
      <c r="J300" s="267"/>
      <c r="K300" s="267"/>
      <c r="L300" s="272"/>
      <c r="M300" s="273"/>
      <c r="N300" s="274"/>
      <c r="O300" s="274"/>
      <c r="P300" s="274"/>
      <c r="Q300" s="274"/>
      <c r="R300" s="274"/>
      <c r="S300" s="274"/>
      <c r="T300" s="27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6" t="s">
        <v>286</v>
      </c>
      <c r="AU300" s="276" t="s">
        <v>86</v>
      </c>
      <c r="AV300" s="14" t="s">
        <v>284</v>
      </c>
      <c r="AW300" s="14" t="s">
        <v>32</v>
      </c>
      <c r="AX300" s="14" t="s">
        <v>84</v>
      </c>
      <c r="AY300" s="276" t="s">
        <v>280</v>
      </c>
    </row>
    <row r="301" s="2" customFormat="1" ht="16.5" customHeight="1">
      <c r="A301" s="38"/>
      <c r="B301" s="39"/>
      <c r="C301" s="229" t="s">
        <v>566</v>
      </c>
      <c r="D301" s="229" t="s">
        <v>281</v>
      </c>
      <c r="E301" s="230" t="s">
        <v>567</v>
      </c>
      <c r="F301" s="231" t="s">
        <v>568</v>
      </c>
      <c r="G301" s="232" t="s">
        <v>194</v>
      </c>
      <c r="H301" s="233">
        <v>142.19999999999999</v>
      </c>
      <c r="I301" s="234"/>
      <c r="J301" s="235">
        <f>ROUND(I301*H301,2)</f>
        <v>0</v>
      </c>
      <c r="K301" s="236"/>
      <c r="L301" s="44"/>
      <c r="M301" s="237" t="s">
        <v>1</v>
      </c>
      <c r="N301" s="238" t="s">
        <v>41</v>
      </c>
      <c r="O301" s="91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1" t="s">
        <v>284</v>
      </c>
      <c r="AT301" s="241" t="s">
        <v>281</v>
      </c>
      <c r="AU301" s="241" t="s">
        <v>86</v>
      </c>
      <c r="AY301" s="17" t="s">
        <v>280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7" t="s">
        <v>84</v>
      </c>
      <c r="BK301" s="242">
        <f>ROUND(I301*H301,2)</f>
        <v>0</v>
      </c>
      <c r="BL301" s="17" t="s">
        <v>284</v>
      </c>
      <c r="BM301" s="241" t="s">
        <v>569</v>
      </c>
    </row>
    <row r="302" s="13" customFormat="1">
      <c r="A302" s="13"/>
      <c r="B302" s="243"/>
      <c r="C302" s="244"/>
      <c r="D302" s="245" t="s">
        <v>286</v>
      </c>
      <c r="E302" s="246" t="s">
        <v>1</v>
      </c>
      <c r="F302" s="247" t="s">
        <v>570</v>
      </c>
      <c r="G302" s="244"/>
      <c r="H302" s="248">
        <v>142.19999999999999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286</v>
      </c>
      <c r="AU302" s="254" t="s">
        <v>86</v>
      </c>
      <c r="AV302" s="13" t="s">
        <v>86</v>
      </c>
      <c r="AW302" s="13" t="s">
        <v>32</v>
      </c>
      <c r="AX302" s="13" t="s">
        <v>84</v>
      </c>
      <c r="AY302" s="254" t="s">
        <v>280</v>
      </c>
    </row>
    <row r="303" s="2" customFormat="1" ht="21.75" customHeight="1">
      <c r="A303" s="38"/>
      <c r="B303" s="39"/>
      <c r="C303" s="229" t="s">
        <v>571</v>
      </c>
      <c r="D303" s="229" t="s">
        <v>281</v>
      </c>
      <c r="E303" s="230" t="s">
        <v>572</v>
      </c>
      <c r="F303" s="231" t="s">
        <v>573</v>
      </c>
      <c r="G303" s="232" t="s">
        <v>194</v>
      </c>
      <c r="H303" s="233">
        <v>176.12200000000001</v>
      </c>
      <c r="I303" s="234"/>
      <c r="J303" s="235">
        <f>ROUND(I303*H303,2)</f>
        <v>0</v>
      </c>
      <c r="K303" s="236"/>
      <c r="L303" s="44"/>
      <c r="M303" s="237" t="s">
        <v>1</v>
      </c>
      <c r="N303" s="238" t="s">
        <v>41</v>
      </c>
      <c r="O303" s="91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41" t="s">
        <v>284</v>
      </c>
      <c r="AT303" s="241" t="s">
        <v>281</v>
      </c>
      <c r="AU303" s="241" t="s">
        <v>86</v>
      </c>
      <c r="AY303" s="17" t="s">
        <v>280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7" t="s">
        <v>84</v>
      </c>
      <c r="BK303" s="242">
        <f>ROUND(I303*H303,2)</f>
        <v>0</v>
      </c>
      <c r="BL303" s="17" t="s">
        <v>284</v>
      </c>
      <c r="BM303" s="241" t="s">
        <v>574</v>
      </c>
    </row>
    <row r="304" s="13" customFormat="1">
      <c r="A304" s="13"/>
      <c r="B304" s="243"/>
      <c r="C304" s="244"/>
      <c r="D304" s="245" t="s">
        <v>286</v>
      </c>
      <c r="E304" s="246" t="s">
        <v>1</v>
      </c>
      <c r="F304" s="247" t="s">
        <v>214</v>
      </c>
      <c r="G304" s="244"/>
      <c r="H304" s="248">
        <v>176.12200000000001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286</v>
      </c>
      <c r="AU304" s="254" t="s">
        <v>86</v>
      </c>
      <c r="AV304" s="13" t="s">
        <v>86</v>
      </c>
      <c r="AW304" s="13" t="s">
        <v>32</v>
      </c>
      <c r="AX304" s="13" t="s">
        <v>84</v>
      </c>
      <c r="AY304" s="254" t="s">
        <v>280</v>
      </c>
    </row>
    <row r="305" s="2" customFormat="1" ht="16.5" customHeight="1">
      <c r="A305" s="38"/>
      <c r="B305" s="39"/>
      <c r="C305" s="229" t="s">
        <v>575</v>
      </c>
      <c r="D305" s="229" t="s">
        <v>281</v>
      </c>
      <c r="E305" s="230" t="s">
        <v>576</v>
      </c>
      <c r="F305" s="231" t="s">
        <v>577</v>
      </c>
      <c r="G305" s="232" t="s">
        <v>194</v>
      </c>
      <c r="H305" s="233">
        <v>347.637</v>
      </c>
      <c r="I305" s="234"/>
      <c r="J305" s="235">
        <f>ROUND(I305*H305,2)</f>
        <v>0</v>
      </c>
      <c r="K305" s="236"/>
      <c r="L305" s="44"/>
      <c r="M305" s="237" t="s">
        <v>1</v>
      </c>
      <c r="N305" s="238" t="s">
        <v>41</v>
      </c>
      <c r="O305" s="91"/>
      <c r="P305" s="239">
        <f>O305*H305</f>
        <v>0</v>
      </c>
      <c r="Q305" s="239">
        <v>0</v>
      </c>
      <c r="R305" s="239">
        <f>Q305*H305</f>
        <v>0</v>
      </c>
      <c r="S305" s="239">
        <v>0</v>
      </c>
      <c r="T305" s="24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41" t="s">
        <v>284</v>
      </c>
      <c r="AT305" s="241" t="s">
        <v>281</v>
      </c>
      <c r="AU305" s="241" t="s">
        <v>86</v>
      </c>
      <c r="AY305" s="17" t="s">
        <v>280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7" t="s">
        <v>84</v>
      </c>
      <c r="BK305" s="242">
        <f>ROUND(I305*H305,2)</f>
        <v>0</v>
      </c>
      <c r="BL305" s="17" t="s">
        <v>284</v>
      </c>
      <c r="BM305" s="241" t="s">
        <v>578</v>
      </c>
    </row>
    <row r="306" s="13" customFormat="1">
      <c r="A306" s="13"/>
      <c r="B306" s="243"/>
      <c r="C306" s="244"/>
      <c r="D306" s="245" t="s">
        <v>286</v>
      </c>
      <c r="E306" s="246" t="s">
        <v>1</v>
      </c>
      <c r="F306" s="247" t="s">
        <v>579</v>
      </c>
      <c r="G306" s="244"/>
      <c r="H306" s="248">
        <v>347.637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286</v>
      </c>
      <c r="AU306" s="254" t="s">
        <v>86</v>
      </c>
      <c r="AV306" s="13" t="s">
        <v>86</v>
      </c>
      <c r="AW306" s="13" t="s">
        <v>32</v>
      </c>
      <c r="AX306" s="13" t="s">
        <v>84</v>
      </c>
      <c r="AY306" s="254" t="s">
        <v>280</v>
      </c>
    </row>
    <row r="307" s="2" customFormat="1" ht="33" customHeight="1">
      <c r="A307" s="38"/>
      <c r="B307" s="39"/>
      <c r="C307" s="229" t="s">
        <v>580</v>
      </c>
      <c r="D307" s="229" t="s">
        <v>281</v>
      </c>
      <c r="E307" s="230" t="s">
        <v>581</v>
      </c>
      <c r="F307" s="231" t="s">
        <v>582</v>
      </c>
      <c r="G307" s="232" t="s">
        <v>319</v>
      </c>
      <c r="H307" s="233">
        <v>0.83899999999999997</v>
      </c>
      <c r="I307" s="234"/>
      <c r="J307" s="235">
        <f>ROUND(I307*H307,2)</f>
        <v>0</v>
      </c>
      <c r="K307" s="236"/>
      <c r="L307" s="44"/>
      <c r="M307" s="237" t="s">
        <v>1</v>
      </c>
      <c r="N307" s="238" t="s">
        <v>41</v>
      </c>
      <c r="O307" s="91"/>
      <c r="P307" s="239">
        <f>O307*H307</f>
        <v>0</v>
      </c>
      <c r="Q307" s="239">
        <v>2.45329</v>
      </c>
      <c r="R307" s="239">
        <f>Q307*H307</f>
        <v>2.05831031</v>
      </c>
      <c r="S307" s="239">
        <v>0</v>
      </c>
      <c r="T307" s="24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41" t="s">
        <v>284</v>
      </c>
      <c r="AT307" s="241" t="s">
        <v>281</v>
      </c>
      <c r="AU307" s="241" t="s">
        <v>86</v>
      </c>
      <c r="AY307" s="17" t="s">
        <v>280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7" t="s">
        <v>84</v>
      </c>
      <c r="BK307" s="242">
        <f>ROUND(I307*H307,2)</f>
        <v>0</v>
      </c>
      <c r="BL307" s="17" t="s">
        <v>284</v>
      </c>
      <c r="BM307" s="241" t="s">
        <v>583</v>
      </c>
    </row>
    <row r="308" s="13" customFormat="1">
      <c r="A308" s="13"/>
      <c r="B308" s="243"/>
      <c r="C308" s="244"/>
      <c r="D308" s="245" t="s">
        <v>286</v>
      </c>
      <c r="E308" s="246" t="s">
        <v>1</v>
      </c>
      <c r="F308" s="247" t="s">
        <v>584</v>
      </c>
      <c r="G308" s="244"/>
      <c r="H308" s="248">
        <v>0.83899999999999997</v>
      </c>
      <c r="I308" s="249"/>
      <c r="J308" s="244"/>
      <c r="K308" s="244"/>
      <c r="L308" s="250"/>
      <c r="M308" s="251"/>
      <c r="N308" s="252"/>
      <c r="O308" s="252"/>
      <c r="P308" s="252"/>
      <c r="Q308" s="252"/>
      <c r="R308" s="252"/>
      <c r="S308" s="252"/>
      <c r="T308" s="25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4" t="s">
        <v>286</v>
      </c>
      <c r="AU308" s="254" t="s">
        <v>86</v>
      </c>
      <c r="AV308" s="13" t="s">
        <v>86</v>
      </c>
      <c r="AW308" s="13" t="s">
        <v>32</v>
      </c>
      <c r="AX308" s="13" t="s">
        <v>84</v>
      </c>
      <c r="AY308" s="254" t="s">
        <v>280</v>
      </c>
    </row>
    <row r="309" s="2" customFormat="1" ht="33" customHeight="1">
      <c r="A309" s="38"/>
      <c r="B309" s="39"/>
      <c r="C309" s="229" t="s">
        <v>585</v>
      </c>
      <c r="D309" s="229" t="s">
        <v>281</v>
      </c>
      <c r="E309" s="230" t="s">
        <v>586</v>
      </c>
      <c r="F309" s="231" t="s">
        <v>587</v>
      </c>
      <c r="G309" s="232" t="s">
        <v>319</v>
      </c>
      <c r="H309" s="233">
        <v>0.435</v>
      </c>
      <c r="I309" s="234"/>
      <c r="J309" s="235">
        <f>ROUND(I309*H309,2)</f>
        <v>0</v>
      </c>
      <c r="K309" s="236"/>
      <c r="L309" s="44"/>
      <c r="M309" s="237" t="s">
        <v>1</v>
      </c>
      <c r="N309" s="238" t="s">
        <v>41</v>
      </c>
      <c r="O309" s="91"/>
      <c r="P309" s="239">
        <f>O309*H309</f>
        <v>0</v>
      </c>
      <c r="Q309" s="239">
        <v>2.45329</v>
      </c>
      <c r="R309" s="239">
        <f>Q309*H309</f>
        <v>1.0671811499999999</v>
      </c>
      <c r="S309" s="239">
        <v>0</v>
      </c>
      <c r="T309" s="24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1" t="s">
        <v>284</v>
      </c>
      <c r="AT309" s="241" t="s">
        <v>281</v>
      </c>
      <c r="AU309" s="241" t="s">
        <v>86</v>
      </c>
      <c r="AY309" s="17" t="s">
        <v>280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7" t="s">
        <v>84</v>
      </c>
      <c r="BK309" s="242">
        <f>ROUND(I309*H309,2)</f>
        <v>0</v>
      </c>
      <c r="BL309" s="17" t="s">
        <v>284</v>
      </c>
      <c r="BM309" s="241" t="s">
        <v>588</v>
      </c>
    </row>
    <row r="310" s="13" customFormat="1">
      <c r="A310" s="13"/>
      <c r="B310" s="243"/>
      <c r="C310" s="244"/>
      <c r="D310" s="245" t="s">
        <v>286</v>
      </c>
      <c r="E310" s="246" t="s">
        <v>1</v>
      </c>
      <c r="F310" s="247" t="s">
        <v>589</v>
      </c>
      <c r="G310" s="244"/>
      <c r="H310" s="248">
        <v>0.435</v>
      </c>
      <c r="I310" s="249"/>
      <c r="J310" s="244"/>
      <c r="K310" s="244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286</v>
      </c>
      <c r="AU310" s="254" t="s">
        <v>86</v>
      </c>
      <c r="AV310" s="13" t="s">
        <v>86</v>
      </c>
      <c r="AW310" s="13" t="s">
        <v>32</v>
      </c>
      <c r="AX310" s="13" t="s">
        <v>84</v>
      </c>
      <c r="AY310" s="254" t="s">
        <v>280</v>
      </c>
    </row>
    <row r="311" s="2" customFormat="1" ht="24.15" customHeight="1">
      <c r="A311" s="38"/>
      <c r="B311" s="39"/>
      <c r="C311" s="229" t="s">
        <v>590</v>
      </c>
      <c r="D311" s="229" t="s">
        <v>281</v>
      </c>
      <c r="E311" s="230" t="s">
        <v>591</v>
      </c>
      <c r="F311" s="231" t="s">
        <v>592</v>
      </c>
      <c r="G311" s="232" t="s">
        <v>319</v>
      </c>
      <c r="H311" s="233">
        <v>0.435</v>
      </c>
      <c r="I311" s="234"/>
      <c r="J311" s="235">
        <f>ROUND(I311*H311,2)</f>
        <v>0</v>
      </c>
      <c r="K311" s="236"/>
      <c r="L311" s="44"/>
      <c r="M311" s="237" t="s">
        <v>1</v>
      </c>
      <c r="N311" s="238" t="s">
        <v>41</v>
      </c>
      <c r="O311" s="91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41" t="s">
        <v>284</v>
      </c>
      <c r="AT311" s="241" t="s">
        <v>281</v>
      </c>
      <c r="AU311" s="241" t="s">
        <v>86</v>
      </c>
      <c r="AY311" s="17" t="s">
        <v>280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7" t="s">
        <v>84</v>
      </c>
      <c r="BK311" s="242">
        <f>ROUND(I311*H311,2)</f>
        <v>0</v>
      </c>
      <c r="BL311" s="17" t="s">
        <v>284</v>
      </c>
      <c r="BM311" s="241" t="s">
        <v>593</v>
      </c>
    </row>
    <row r="312" s="13" customFormat="1">
      <c r="A312" s="13"/>
      <c r="B312" s="243"/>
      <c r="C312" s="244"/>
      <c r="D312" s="245" t="s">
        <v>286</v>
      </c>
      <c r="E312" s="246" t="s">
        <v>1</v>
      </c>
      <c r="F312" s="247" t="s">
        <v>589</v>
      </c>
      <c r="G312" s="244"/>
      <c r="H312" s="248">
        <v>0.435</v>
      </c>
      <c r="I312" s="249"/>
      <c r="J312" s="244"/>
      <c r="K312" s="244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286</v>
      </c>
      <c r="AU312" s="254" t="s">
        <v>86</v>
      </c>
      <c r="AV312" s="13" t="s">
        <v>86</v>
      </c>
      <c r="AW312" s="13" t="s">
        <v>32</v>
      </c>
      <c r="AX312" s="13" t="s">
        <v>84</v>
      </c>
      <c r="AY312" s="254" t="s">
        <v>280</v>
      </c>
    </row>
    <row r="313" s="2" customFormat="1" ht="24.15" customHeight="1">
      <c r="A313" s="38"/>
      <c r="B313" s="39"/>
      <c r="C313" s="229" t="s">
        <v>594</v>
      </c>
      <c r="D313" s="229" t="s">
        <v>281</v>
      </c>
      <c r="E313" s="230" t="s">
        <v>595</v>
      </c>
      <c r="F313" s="231" t="s">
        <v>596</v>
      </c>
      <c r="G313" s="232" t="s">
        <v>319</v>
      </c>
      <c r="H313" s="233">
        <v>0.435</v>
      </c>
      <c r="I313" s="234"/>
      <c r="J313" s="235">
        <f>ROUND(I313*H313,2)</f>
        <v>0</v>
      </c>
      <c r="K313" s="236"/>
      <c r="L313" s="44"/>
      <c r="M313" s="237" t="s">
        <v>1</v>
      </c>
      <c r="N313" s="238" t="s">
        <v>41</v>
      </c>
      <c r="O313" s="91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1" t="s">
        <v>284</v>
      </c>
      <c r="AT313" s="241" t="s">
        <v>281</v>
      </c>
      <c r="AU313" s="241" t="s">
        <v>86</v>
      </c>
      <c r="AY313" s="17" t="s">
        <v>280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7" t="s">
        <v>84</v>
      </c>
      <c r="BK313" s="242">
        <f>ROUND(I313*H313,2)</f>
        <v>0</v>
      </c>
      <c r="BL313" s="17" t="s">
        <v>284</v>
      </c>
      <c r="BM313" s="241" t="s">
        <v>597</v>
      </c>
    </row>
    <row r="314" s="13" customFormat="1">
      <c r="A314" s="13"/>
      <c r="B314" s="243"/>
      <c r="C314" s="244"/>
      <c r="D314" s="245" t="s">
        <v>286</v>
      </c>
      <c r="E314" s="246" t="s">
        <v>1</v>
      </c>
      <c r="F314" s="247" t="s">
        <v>589</v>
      </c>
      <c r="G314" s="244"/>
      <c r="H314" s="248">
        <v>0.435</v>
      </c>
      <c r="I314" s="249"/>
      <c r="J314" s="244"/>
      <c r="K314" s="244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286</v>
      </c>
      <c r="AU314" s="254" t="s">
        <v>86</v>
      </c>
      <c r="AV314" s="13" t="s">
        <v>86</v>
      </c>
      <c r="AW314" s="13" t="s">
        <v>32</v>
      </c>
      <c r="AX314" s="13" t="s">
        <v>84</v>
      </c>
      <c r="AY314" s="254" t="s">
        <v>280</v>
      </c>
    </row>
    <row r="315" s="2" customFormat="1" ht="16.5" customHeight="1">
      <c r="A315" s="38"/>
      <c r="B315" s="39"/>
      <c r="C315" s="229" t="s">
        <v>598</v>
      </c>
      <c r="D315" s="229" t="s">
        <v>281</v>
      </c>
      <c r="E315" s="230" t="s">
        <v>599</v>
      </c>
      <c r="F315" s="231" t="s">
        <v>600</v>
      </c>
      <c r="G315" s="232" t="s">
        <v>194</v>
      </c>
      <c r="H315" s="233">
        <v>1.1379999999999999</v>
      </c>
      <c r="I315" s="234"/>
      <c r="J315" s="235">
        <f>ROUND(I315*H315,2)</f>
        <v>0</v>
      </c>
      <c r="K315" s="236"/>
      <c r="L315" s="44"/>
      <c r="M315" s="237" t="s">
        <v>1</v>
      </c>
      <c r="N315" s="238" t="s">
        <v>41</v>
      </c>
      <c r="O315" s="91"/>
      <c r="P315" s="239">
        <f>O315*H315</f>
        <v>0</v>
      </c>
      <c r="Q315" s="239">
        <v>0.013520000000000001</v>
      </c>
      <c r="R315" s="239">
        <f>Q315*H315</f>
        <v>0.01538576</v>
      </c>
      <c r="S315" s="239">
        <v>0</v>
      </c>
      <c r="T315" s="24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41" t="s">
        <v>284</v>
      </c>
      <c r="AT315" s="241" t="s">
        <v>281</v>
      </c>
      <c r="AU315" s="241" t="s">
        <v>86</v>
      </c>
      <c r="AY315" s="17" t="s">
        <v>280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7" t="s">
        <v>84</v>
      </c>
      <c r="BK315" s="242">
        <f>ROUND(I315*H315,2)</f>
        <v>0</v>
      </c>
      <c r="BL315" s="17" t="s">
        <v>284</v>
      </c>
      <c r="BM315" s="241" t="s">
        <v>601</v>
      </c>
    </row>
    <row r="316" s="13" customFormat="1">
      <c r="A316" s="13"/>
      <c r="B316" s="243"/>
      <c r="C316" s="244"/>
      <c r="D316" s="245" t="s">
        <v>286</v>
      </c>
      <c r="E316" s="246" t="s">
        <v>1</v>
      </c>
      <c r="F316" s="247" t="s">
        <v>602</v>
      </c>
      <c r="G316" s="244"/>
      <c r="H316" s="248">
        <v>1.1379999999999999</v>
      </c>
      <c r="I316" s="249"/>
      <c r="J316" s="244"/>
      <c r="K316" s="244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286</v>
      </c>
      <c r="AU316" s="254" t="s">
        <v>86</v>
      </c>
      <c r="AV316" s="13" t="s">
        <v>86</v>
      </c>
      <c r="AW316" s="13" t="s">
        <v>32</v>
      </c>
      <c r="AX316" s="13" t="s">
        <v>84</v>
      </c>
      <c r="AY316" s="254" t="s">
        <v>280</v>
      </c>
    </row>
    <row r="317" s="2" customFormat="1" ht="16.5" customHeight="1">
      <c r="A317" s="38"/>
      <c r="B317" s="39"/>
      <c r="C317" s="229" t="s">
        <v>603</v>
      </c>
      <c r="D317" s="229" t="s">
        <v>281</v>
      </c>
      <c r="E317" s="230" t="s">
        <v>604</v>
      </c>
      <c r="F317" s="231" t="s">
        <v>605</v>
      </c>
      <c r="G317" s="232" t="s">
        <v>194</v>
      </c>
      <c r="H317" s="233">
        <v>1.1379999999999999</v>
      </c>
      <c r="I317" s="234"/>
      <c r="J317" s="235">
        <f>ROUND(I317*H317,2)</f>
        <v>0</v>
      </c>
      <c r="K317" s="236"/>
      <c r="L317" s="44"/>
      <c r="M317" s="237" t="s">
        <v>1</v>
      </c>
      <c r="N317" s="238" t="s">
        <v>41</v>
      </c>
      <c r="O317" s="91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41" t="s">
        <v>284</v>
      </c>
      <c r="AT317" s="241" t="s">
        <v>281</v>
      </c>
      <c r="AU317" s="241" t="s">
        <v>86</v>
      </c>
      <c r="AY317" s="17" t="s">
        <v>280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7" t="s">
        <v>84</v>
      </c>
      <c r="BK317" s="242">
        <f>ROUND(I317*H317,2)</f>
        <v>0</v>
      </c>
      <c r="BL317" s="17" t="s">
        <v>284</v>
      </c>
      <c r="BM317" s="241" t="s">
        <v>606</v>
      </c>
    </row>
    <row r="318" s="2" customFormat="1" ht="16.5" customHeight="1">
      <c r="A318" s="38"/>
      <c r="B318" s="39"/>
      <c r="C318" s="229" t="s">
        <v>607</v>
      </c>
      <c r="D318" s="229" t="s">
        <v>281</v>
      </c>
      <c r="E318" s="230" t="s">
        <v>608</v>
      </c>
      <c r="F318" s="231" t="s">
        <v>609</v>
      </c>
      <c r="G318" s="232" t="s">
        <v>326</v>
      </c>
      <c r="H318" s="233">
        <v>0.068000000000000005</v>
      </c>
      <c r="I318" s="234"/>
      <c r="J318" s="235">
        <f>ROUND(I318*H318,2)</f>
        <v>0</v>
      </c>
      <c r="K318" s="236"/>
      <c r="L318" s="44"/>
      <c r="M318" s="237" t="s">
        <v>1</v>
      </c>
      <c r="N318" s="238" t="s">
        <v>41</v>
      </c>
      <c r="O318" s="91"/>
      <c r="P318" s="239">
        <f>O318*H318</f>
        <v>0</v>
      </c>
      <c r="Q318" s="239">
        <v>1.06277</v>
      </c>
      <c r="R318" s="239">
        <f>Q318*H318</f>
        <v>0.072268360000000004</v>
      </c>
      <c r="S318" s="239">
        <v>0</v>
      </c>
      <c r="T318" s="24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1" t="s">
        <v>284</v>
      </c>
      <c r="AT318" s="241" t="s">
        <v>281</v>
      </c>
      <c r="AU318" s="241" t="s">
        <v>86</v>
      </c>
      <c r="AY318" s="17" t="s">
        <v>280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7" t="s">
        <v>84</v>
      </c>
      <c r="BK318" s="242">
        <f>ROUND(I318*H318,2)</f>
        <v>0</v>
      </c>
      <c r="BL318" s="17" t="s">
        <v>284</v>
      </c>
      <c r="BM318" s="241" t="s">
        <v>610</v>
      </c>
    </row>
    <row r="319" s="13" customFormat="1">
      <c r="A319" s="13"/>
      <c r="B319" s="243"/>
      <c r="C319" s="244"/>
      <c r="D319" s="245" t="s">
        <v>286</v>
      </c>
      <c r="E319" s="246" t="s">
        <v>1</v>
      </c>
      <c r="F319" s="247" t="s">
        <v>611</v>
      </c>
      <c r="G319" s="244"/>
      <c r="H319" s="248">
        <v>0.049000000000000002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286</v>
      </c>
      <c r="AU319" s="254" t="s">
        <v>86</v>
      </c>
      <c r="AV319" s="13" t="s">
        <v>86</v>
      </c>
      <c r="AW319" s="13" t="s">
        <v>32</v>
      </c>
      <c r="AX319" s="13" t="s">
        <v>76</v>
      </c>
      <c r="AY319" s="254" t="s">
        <v>280</v>
      </c>
    </row>
    <row r="320" s="13" customFormat="1">
      <c r="A320" s="13"/>
      <c r="B320" s="243"/>
      <c r="C320" s="244"/>
      <c r="D320" s="245" t="s">
        <v>286</v>
      </c>
      <c r="E320" s="246" t="s">
        <v>1</v>
      </c>
      <c r="F320" s="247" t="s">
        <v>612</v>
      </c>
      <c r="G320" s="244"/>
      <c r="H320" s="248">
        <v>0.019</v>
      </c>
      <c r="I320" s="249"/>
      <c r="J320" s="244"/>
      <c r="K320" s="244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286</v>
      </c>
      <c r="AU320" s="254" t="s">
        <v>86</v>
      </c>
      <c r="AV320" s="13" t="s">
        <v>86</v>
      </c>
      <c r="AW320" s="13" t="s">
        <v>32</v>
      </c>
      <c r="AX320" s="13" t="s">
        <v>76</v>
      </c>
      <c r="AY320" s="254" t="s">
        <v>280</v>
      </c>
    </row>
    <row r="321" s="14" customFormat="1">
      <c r="A321" s="14"/>
      <c r="B321" s="266"/>
      <c r="C321" s="267"/>
      <c r="D321" s="245" t="s">
        <v>286</v>
      </c>
      <c r="E321" s="268" t="s">
        <v>1</v>
      </c>
      <c r="F321" s="269" t="s">
        <v>378</v>
      </c>
      <c r="G321" s="267"/>
      <c r="H321" s="270">
        <v>0.068000000000000005</v>
      </c>
      <c r="I321" s="271"/>
      <c r="J321" s="267"/>
      <c r="K321" s="267"/>
      <c r="L321" s="272"/>
      <c r="M321" s="273"/>
      <c r="N321" s="274"/>
      <c r="O321" s="274"/>
      <c r="P321" s="274"/>
      <c r="Q321" s="274"/>
      <c r="R321" s="274"/>
      <c r="S321" s="274"/>
      <c r="T321" s="27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6" t="s">
        <v>286</v>
      </c>
      <c r="AU321" s="276" t="s">
        <v>86</v>
      </c>
      <c r="AV321" s="14" t="s">
        <v>284</v>
      </c>
      <c r="AW321" s="14" t="s">
        <v>32</v>
      </c>
      <c r="AX321" s="14" t="s">
        <v>84</v>
      </c>
      <c r="AY321" s="276" t="s">
        <v>280</v>
      </c>
    </row>
    <row r="322" s="2" customFormat="1" ht="33" customHeight="1">
      <c r="A322" s="38"/>
      <c r="B322" s="39"/>
      <c r="C322" s="229" t="s">
        <v>613</v>
      </c>
      <c r="D322" s="229" t="s">
        <v>281</v>
      </c>
      <c r="E322" s="230" t="s">
        <v>614</v>
      </c>
      <c r="F322" s="231" t="s">
        <v>615</v>
      </c>
      <c r="G322" s="232" t="s">
        <v>190</v>
      </c>
      <c r="H322" s="233">
        <v>18.120000000000001</v>
      </c>
      <c r="I322" s="234"/>
      <c r="J322" s="235">
        <f>ROUND(I322*H322,2)</f>
        <v>0</v>
      </c>
      <c r="K322" s="236"/>
      <c r="L322" s="44"/>
      <c r="M322" s="237" t="s">
        <v>1</v>
      </c>
      <c r="N322" s="238" t="s">
        <v>41</v>
      </c>
      <c r="O322" s="91"/>
      <c r="P322" s="239">
        <f>O322*H322</f>
        <v>0</v>
      </c>
      <c r="Q322" s="239">
        <v>2.0000000000000002E-05</v>
      </c>
      <c r="R322" s="239">
        <f>Q322*H322</f>
        <v>0.00036240000000000003</v>
      </c>
      <c r="S322" s="239">
        <v>0</v>
      </c>
      <c r="T322" s="24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41" t="s">
        <v>284</v>
      </c>
      <c r="AT322" s="241" t="s">
        <v>281</v>
      </c>
      <c r="AU322" s="241" t="s">
        <v>86</v>
      </c>
      <c r="AY322" s="17" t="s">
        <v>280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7" t="s">
        <v>84</v>
      </c>
      <c r="BK322" s="242">
        <f>ROUND(I322*H322,2)</f>
        <v>0</v>
      </c>
      <c r="BL322" s="17" t="s">
        <v>284</v>
      </c>
      <c r="BM322" s="241" t="s">
        <v>616</v>
      </c>
    </row>
    <row r="323" s="13" customFormat="1">
      <c r="A323" s="13"/>
      <c r="B323" s="243"/>
      <c r="C323" s="244"/>
      <c r="D323" s="245" t="s">
        <v>286</v>
      </c>
      <c r="E323" s="246" t="s">
        <v>1</v>
      </c>
      <c r="F323" s="247" t="s">
        <v>617</v>
      </c>
      <c r="G323" s="244"/>
      <c r="H323" s="248">
        <v>18.120000000000001</v>
      </c>
      <c r="I323" s="249"/>
      <c r="J323" s="244"/>
      <c r="K323" s="244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286</v>
      </c>
      <c r="AU323" s="254" t="s">
        <v>86</v>
      </c>
      <c r="AV323" s="13" t="s">
        <v>86</v>
      </c>
      <c r="AW323" s="13" t="s">
        <v>32</v>
      </c>
      <c r="AX323" s="13" t="s">
        <v>84</v>
      </c>
      <c r="AY323" s="254" t="s">
        <v>280</v>
      </c>
    </row>
    <row r="324" s="2" customFormat="1" ht="24.15" customHeight="1">
      <c r="A324" s="38"/>
      <c r="B324" s="39"/>
      <c r="C324" s="229" t="s">
        <v>618</v>
      </c>
      <c r="D324" s="229" t="s">
        <v>281</v>
      </c>
      <c r="E324" s="230" t="s">
        <v>619</v>
      </c>
      <c r="F324" s="231" t="s">
        <v>620</v>
      </c>
      <c r="G324" s="232" t="s">
        <v>194</v>
      </c>
      <c r="H324" s="233">
        <v>38.149999999999999</v>
      </c>
      <c r="I324" s="234"/>
      <c r="J324" s="235">
        <f>ROUND(I324*H324,2)</f>
        <v>0</v>
      </c>
      <c r="K324" s="236"/>
      <c r="L324" s="44"/>
      <c r="M324" s="237" t="s">
        <v>1</v>
      </c>
      <c r="N324" s="238" t="s">
        <v>41</v>
      </c>
      <c r="O324" s="91"/>
      <c r="P324" s="239">
        <f>O324*H324</f>
        <v>0</v>
      </c>
      <c r="Q324" s="239">
        <v>0.28361999999999998</v>
      </c>
      <c r="R324" s="239">
        <f>Q324*H324</f>
        <v>10.820103</v>
      </c>
      <c r="S324" s="239">
        <v>0</v>
      </c>
      <c r="T324" s="24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41" t="s">
        <v>284</v>
      </c>
      <c r="AT324" s="241" t="s">
        <v>281</v>
      </c>
      <c r="AU324" s="241" t="s">
        <v>86</v>
      </c>
      <c r="AY324" s="17" t="s">
        <v>280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7" t="s">
        <v>84</v>
      </c>
      <c r="BK324" s="242">
        <f>ROUND(I324*H324,2)</f>
        <v>0</v>
      </c>
      <c r="BL324" s="17" t="s">
        <v>284</v>
      </c>
      <c r="BM324" s="241" t="s">
        <v>621</v>
      </c>
    </row>
    <row r="325" s="13" customFormat="1">
      <c r="A325" s="13"/>
      <c r="B325" s="243"/>
      <c r="C325" s="244"/>
      <c r="D325" s="245" t="s">
        <v>286</v>
      </c>
      <c r="E325" s="246" t="s">
        <v>1</v>
      </c>
      <c r="F325" s="247" t="s">
        <v>622</v>
      </c>
      <c r="G325" s="244"/>
      <c r="H325" s="248">
        <v>38.149999999999999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286</v>
      </c>
      <c r="AU325" s="254" t="s">
        <v>86</v>
      </c>
      <c r="AV325" s="13" t="s">
        <v>86</v>
      </c>
      <c r="AW325" s="13" t="s">
        <v>32</v>
      </c>
      <c r="AX325" s="13" t="s">
        <v>84</v>
      </c>
      <c r="AY325" s="254" t="s">
        <v>280</v>
      </c>
    </row>
    <row r="326" s="2" customFormat="1" ht="21.75" customHeight="1">
      <c r="A326" s="38"/>
      <c r="B326" s="39"/>
      <c r="C326" s="229" t="s">
        <v>623</v>
      </c>
      <c r="D326" s="229" t="s">
        <v>281</v>
      </c>
      <c r="E326" s="230" t="s">
        <v>624</v>
      </c>
      <c r="F326" s="231" t="s">
        <v>625</v>
      </c>
      <c r="G326" s="232" t="s">
        <v>354</v>
      </c>
      <c r="H326" s="233">
        <v>1</v>
      </c>
      <c r="I326" s="234"/>
      <c r="J326" s="235">
        <f>ROUND(I326*H326,2)</f>
        <v>0</v>
      </c>
      <c r="K326" s="236"/>
      <c r="L326" s="44"/>
      <c r="M326" s="237" t="s">
        <v>1</v>
      </c>
      <c r="N326" s="238" t="s">
        <v>41</v>
      </c>
      <c r="O326" s="91"/>
      <c r="P326" s="239">
        <f>O326*H326</f>
        <v>0</v>
      </c>
      <c r="Q326" s="239">
        <v>0.04684</v>
      </c>
      <c r="R326" s="239">
        <f>Q326*H326</f>
        <v>0.04684</v>
      </c>
      <c r="S326" s="239">
        <v>0</v>
      </c>
      <c r="T326" s="24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41" t="s">
        <v>284</v>
      </c>
      <c r="AT326" s="241" t="s">
        <v>281</v>
      </c>
      <c r="AU326" s="241" t="s">
        <v>86</v>
      </c>
      <c r="AY326" s="17" t="s">
        <v>280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7" t="s">
        <v>84</v>
      </c>
      <c r="BK326" s="242">
        <f>ROUND(I326*H326,2)</f>
        <v>0</v>
      </c>
      <c r="BL326" s="17" t="s">
        <v>284</v>
      </c>
      <c r="BM326" s="241" t="s">
        <v>626</v>
      </c>
    </row>
    <row r="327" s="13" customFormat="1">
      <c r="A327" s="13"/>
      <c r="B327" s="243"/>
      <c r="C327" s="244"/>
      <c r="D327" s="245" t="s">
        <v>286</v>
      </c>
      <c r="E327" s="246" t="s">
        <v>1</v>
      </c>
      <c r="F327" s="247" t="s">
        <v>627</v>
      </c>
      <c r="G327" s="244"/>
      <c r="H327" s="248">
        <v>1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286</v>
      </c>
      <c r="AU327" s="254" t="s">
        <v>86</v>
      </c>
      <c r="AV327" s="13" t="s">
        <v>86</v>
      </c>
      <c r="AW327" s="13" t="s">
        <v>32</v>
      </c>
      <c r="AX327" s="13" t="s">
        <v>84</v>
      </c>
      <c r="AY327" s="254" t="s">
        <v>280</v>
      </c>
    </row>
    <row r="328" s="2" customFormat="1" ht="24.15" customHeight="1">
      <c r="A328" s="38"/>
      <c r="B328" s="39"/>
      <c r="C328" s="255" t="s">
        <v>628</v>
      </c>
      <c r="D328" s="255" t="s">
        <v>306</v>
      </c>
      <c r="E328" s="256" t="s">
        <v>629</v>
      </c>
      <c r="F328" s="257" t="s">
        <v>630</v>
      </c>
      <c r="G328" s="258" t="s">
        <v>354</v>
      </c>
      <c r="H328" s="259">
        <v>1</v>
      </c>
      <c r="I328" s="260"/>
      <c r="J328" s="261">
        <f>ROUND(I328*H328,2)</f>
        <v>0</v>
      </c>
      <c r="K328" s="262"/>
      <c r="L328" s="263"/>
      <c r="M328" s="264" t="s">
        <v>1</v>
      </c>
      <c r="N328" s="265" t="s">
        <v>41</v>
      </c>
      <c r="O328" s="91"/>
      <c r="P328" s="239">
        <f>O328*H328</f>
        <v>0</v>
      </c>
      <c r="Q328" s="239">
        <v>0.01272</v>
      </c>
      <c r="R328" s="239">
        <f>Q328*H328</f>
        <v>0.01272</v>
      </c>
      <c r="S328" s="239">
        <v>0</v>
      </c>
      <c r="T328" s="24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41" t="s">
        <v>310</v>
      </c>
      <c r="AT328" s="241" t="s">
        <v>306</v>
      </c>
      <c r="AU328" s="241" t="s">
        <v>86</v>
      </c>
      <c r="AY328" s="17" t="s">
        <v>280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7" t="s">
        <v>84</v>
      </c>
      <c r="BK328" s="242">
        <f>ROUND(I328*H328,2)</f>
        <v>0</v>
      </c>
      <c r="BL328" s="17" t="s">
        <v>284</v>
      </c>
      <c r="BM328" s="241" t="s">
        <v>631</v>
      </c>
    </row>
    <row r="329" s="2" customFormat="1">
      <c r="A329" s="38"/>
      <c r="B329" s="39"/>
      <c r="C329" s="40"/>
      <c r="D329" s="245" t="s">
        <v>540</v>
      </c>
      <c r="E329" s="40"/>
      <c r="F329" s="287" t="s">
        <v>632</v>
      </c>
      <c r="G329" s="40"/>
      <c r="H329" s="40"/>
      <c r="I329" s="288"/>
      <c r="J329" s="40"/>
      <c r="K329" s="40"/>
      <c r="L329" s="44"/>
      <c r="M329" s="289"/>
      <c r="N329" s="290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540</v>
      </c>
      <c r="AU329" s="17" t="s">
        <v>86</v>
      </c>
    </row>
    <row r="330" s="2" customFormat="1" ht="16.5" customHeight="1">
      <c r="A330" s="38"/>
      <c r="B330" s="39"/>
      <c r="C330" s="229" t="s">
        <v>633</v>
      </c>
      <c r="D330" s="229" t="s">
        <v>281</v>
      </c>
      <c r="E330" s="230" t="s">
        <v>634</v>
      </c>
      <c r="F330" s="231" t="s">
        <v>635</v>
      </c>
      <c r="G330" s="232" t="s">
        <v>190</v>
      </c>
      <c r="H330" s="233">
        <v>66.75</v>
      </c>
      <c r="I330" s="234"/>
      <c r="J330" s="235">
        <f>ROUND(I330*H330,2)</f>
        <v>0</v>
      </c>
      <c r="K330" s="236"/>
      <c r="L330" s="44"/>
      <c r="M330" s="237" t="s">
        <v>1</v>
      </c>
      <c r="N330" s="238" t="s">
        <v>41</v>
      </c>
      <c r="O330" s="91"/>
      <c r="P330" s="239">
        <f>O330*H330</f>
        <v>0</v>
      </c>
      <c r="Q330" s="239">
        <v>0</v>
      </c>
      <c r="R330" s="239">
        <f>Q330*H330</f>
        <v>0</v>
      </c>
      <c r="S330" s="239">
        <v>0</v>
      </c>
      <c r="T330" s="24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41" t="s">
        <v>284</v>
      </c>
      <c r="AT330" s="241" t="s">
        <v>281</v>
      </c>
      <c r="AU330" s="241" t="s">
        <v>86</v>
      </c>
      <c r="AY330" s="17" t="s">
        <v>280</v>
      </c>
      <c r="BE330" s="242">
        <f>IF(N330="základní",J330,0)</f>
        <v>0</v>
      </c>
      <c r="BF330" s="242">
        <f>IF(N330="snížená",J330,0)</f>
        <v>0</v>
      </c>
      <c r="BG330" s="242">
        <f>IF(N330="zákl. přenesená",J330,0)</f>
        <v>0</v>
      </c>
      <c r="BH330" s="242">
        <f>IF(N330="sníž. přenesená",J330,0)</f>
        <v>0</v>
      </c>
      <c r="BI330" s="242">
        <f>IF(N330="nulová",J330,0)</f>
        <v>0</v>
      </c>
      <c r="BJ330" s="17" t="s">
        <v>84</v>
      </c>
      <c r="BK330" s="242">
        <f>ROUND(I330*H330,2)</f>
        <v>0</v>
      </c>
      <c r="BL330" s="17" t="s">
        <v>284</v>
      </c>
      <c r="BM330" s="241" t="s">
        <v>636</v>
      </c>
    </row>
    <row r="331" s="13" customFormat="1">
      <c r="A331" s="13"/>
      <c r="B331" s="243"/>
      <c r="C331" s="244"/>
      <c r="D331" s="245" t="s">
        <v>286</v>
      </c>
      <c r="E331" s="246" t="s">
        <v>1</v>
      </c>
      <c r="F331" s="247" t="s">
        <v>210</v>
      </c>
      <c r="G331" s="244"/>
      <c r="H331" s="248">
        <v>66.75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286</v>
      </c>
      <c r="AU331" s="254" t="s">
        <v>86</v>
      </c>
      <c r="AV331" s="13" t="s">
        <v>86</v>
      </c>
      <c r="AW331" s="13" t="s">
        <v>32</v>
      </c>
      <c r="AX331" s="13" t="s">
        <v>76</v>
      </c>
      <c r="AY331" s="254" t="s">
        <v>280</v>
      </c>
    </row>
    <row r="332" s="14" customFormat="1">
      <c r="A332" s="14"/>
      <c r="B332" s="266"/>
      <c r="C332" s="267"/>
      <c r="D332" s="245" t="s">
        <v>286</v>
      </c>
      <c r="E332" s="268" t="s">
        <v>1</v>
      </c>
      <c r="F332" s="269" t="s">
        <v>378</v>
      </c>
      <c r="G332" s="267"/>
      <c r="H332" s="270">
        <v>66.75</v>
      </c>
      <c r="I332" s="271"/>
      <c r="J332" s="267"/>
      <c r="K332" s="267"/>
      <c r="L332" s="272"/>
      <c r="M332" s="273"/>
      <c r="N332" s="274"/>
      <c r="O332" s="274"/>
      <c r="P332" s="274"/>
      <c r="Q332" s="274"/>
      <c r="R332" s="274"/>
      <c r="S332" s="274"/>
      <c r="T332" s="27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6" t="s">
        <v>286</v>
      </c>
      <c r="AU332" s="276" t="s">
        <v>86</v>
      </c>
      <c r="AV332" s="14" t="s">
        <v>284</v>
      </c>
      <c r="AW332" s="14" t="s">
        <v>32</v>
      </c>
      <c r="AX332" s="14" t="s">
        <v>84</v>
      </c>
      <c r="AY332" s="276" t="s">
        <v>280</v>
      </c>
    </row>
    <row r="333" s="2" customFormat="1" ht="16.5" customHeight="1">
      <c r="A333" s="38"/>
      <c r="B333" s="39"/>
      <c r="C333" s="255" t="s">
        <v>637</v>
      </c>
      <c r="D333" s="255" t="s">
        <v>306</v>
      </c>
      <c r="E333" s="256" t="s">
        <v>638</v>
      </c>
      <c r="F333" s="257" t="s">
        <v>639</v>
      </c>
      <c r="G333" s="258" t="s">
        <v>190</v>
      </c>
      <c r="H333" s="259">
        <v>252.88200000000001</v>
      </c>
      <c r="I333" s="260"/>
      <c r="J333" s="261">
        <f>ROUND(I333*H333,2)</f>
        <v>0</v>
      </c>
      <c r="K333" s="262"/>
      <c r="L333" s="263"/>
      <c r="M333" s="264" t="s">
        <v>1</v>
      </c>
      <c r="N333" s="265" t="s">
        <v>41</v>
      </c>
      <c r="O333" s="91"/>
      <c r="P333" s="239">
        <f>O333*H333</f>
        <v>0</v>
      </c>
      <c r="Q333" s="239">
        <v>0.00029999999999999997</v>
      </c>
      <c r="R333" s="239">
        <f>Q333*H333</f>
        <v>0.07586459999999999</v>
      </c>
      <c r="S333" s="239">
        <v>0</v>
      </c>
      <c r="T333" s="24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41" t="s">
        <v>310</v>
      </c>
      <c r="AT333" s="241" t="s">
        <v>306</v>
      </c>
      <c r="AU333" s="241" t="s">
        <v>86</v>
      </c>
      <c r="AY333" s="17" t="s">
        <v>280</v>
      </c>
      <c r="BE333" s="242">
        <f>IF(N333="základní",J333,0)</f>
        <v>0</v>
      </c>
      <c r="BF333" s="242">
        <f>IF(N333="snížená",J333,0)</f>
        <v>0</v>
      </c>
      <c r="BG333" s="242">
        <f>IF(N333="zákl. přenesená",J333,0)</f>
        <v>0</v>
      </c>
      <c r="BH333" s="242">
        <f>IF(N333="sníž. přenesená",J333,0)</f>
        <v>0</v>
      </c>
      <c r="BI333" s="242">
        <f>IF(N333="nulová",J333,0)</f>
        <v>0</v>
      </c>
      <c r="BJ333" s="17" t="s">
        <v>84</v>
      </c>
      <c r="BK333" s="242">
        <f>ROUND(I333*H333,2)</f>
        <v>0</v>
      </c>
      <c r="BL333" s="17" t="s">
        <v>284</v>
      </c>
      <c r="BM333" s="241" t="s">
        <v>640</v>
      </c>
    </row>
    <row r="334" s="2" customFormat="1" ht="24.15" customHeight="1">
      <c r="A334" s="38"/>
      <c r="B334" s="39"/>
      <c r="C334" s="229" t="s">
        <v>641</v>
      </c>
      <c r="D334" s="229" t="s">
        <v>281</v>
      </c>
      <c r="E334" s="230" t="s">
        <v>642</v>
      </c>
      <c r="F334" s="231" t="s">
        <v>643</v>
      </c>
      <c r="G334" s="232" t="s">
        <v>190</v>
      </c>
      <c r="H334" s="233">
        <v>96.540000000000006</v>
      </c>
      <c r="I334" s="234"/>
      <c r="J334" s="235">
        <f>ROUND(I334*H334,2)</f>
        <v>0</v>
      </c>
      <c r="K334" s="236"/>
      <c r="L334" s="44"/>
      <c r="M334" s="237" t="s">
        <v>1</v>
      </c>
      <c r="N334" s="238" t="s">
        <v>41</v>
      </c>
      <c r="O334" s="91"/>
      <c r="P334" s="239">
        <f>O334*H334</f>
        <v>0</v>
      </c>
      <c r="Q334" s="239">
        <v>0.00046000000000000001</v>
      </c>
      <c r="R334" s="239">
        <f>Q334*H334</f>
        <v>0.044408400000000008</v>
      </c>
      <c r="S334" s="239">
        <v>0</v>
      </c>
      <c r="T334" s="240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41" t="s">
        <v>284</v>
      </c>
      <c r="AT334" s="241" t="s">
        <v>281</v>
      </c>
      <c r="AU334" s="241" t="s">
        <v>86</v>
      </c>
      <c r="AY334" s="17" t="s">
        <v>280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7" t="s">
        <v>84</v>
      </c>
      <c r="BK334" s="242">
        <f>ROUND(I334*H334,2)</f>
        <v>0</v>
      </c>
      <c r="BL334" s="17" t="s">
        <v>284</v>
      </c>
      <c r="BM334" s="241" t="s">
        <v>644</v>
      </c>
    </row>
    <row r="335" s="13" customFormat="1">
      <c r="A335" s="13"/>
      <c r="B335" s="243"/>
      <c r="C335" s="244"/>
      <c r="D335" s="245" t="s">
        <v>286</v>
      </c>
      <c r="E335" s="246" t="s">
        <v>1</v>
      </c>
      <c r="F335" s="247" t="s">
        <v>645</v>
      </c>
      <c r="G335" s="244"/>
      <c r="H335" s="248">
        <v>96.540000000000006</v>
      </c>
      <c r="I335" s="249"/>
      <c r="J335" s="244"/>
      <c r="K335" s="244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286</v>
      </c>
      <c r="AU335" s="254" t="s">
        <v>86</v>
      </c>
      <c r="AV335" s="13" t="s">
        <v>86</v>
      </c>
      <c r="AW335" s="13" t="s">
        <v>32</v>
      </c>
      <c r="AX335" s="13" t="s">
        <v>84</v>
      </c>
      <c r="AY335" s="254" t="s">
        <v>280</v>
      </c>
    </row>
    <row r="336" s="2" customFormat="1" ht="16.5" customHeight="1">
      <c r="A336" s="38"/>
      <c r="B336" s="39"/>
      <c r="C336" s="229" t="s">
        <v>646</v>
      </c>
      <c r="D336" s="229" t="s">
        <v>281</v>
      </c>
      <c r="E336" s="230" t="s">
        <v>647</v>
      </c>
      <c r="F336" s="231" t="s">
        <v>648</v>
      </c>
      <c r="G336" s="232" t="s">
        <v>190</v>
      </c>
      <c r="H336" s="233">
        <v>96.540000000000006</v>
      </c>
      <c r="I336" s="234"/>
      <c r="J336" s="235">
        <f>ROUND(I336*H336,2)</f>
        <v>0</v>
      </c>
      <c r="K336" s="236"/>
      <c r="L336" s="44"/>
      <c r="M336" s="237" t="s">
        <v>1</v>
      </c>
      <c r="N336" s="238" t="s">
        <v>41</v>
      </c>
      <c r="O336" s="91"/>
      <c r="P336" s="239">
        <f>O336*H336</f>
        <v>0</v>
      </c>
      <c r="Q336" s="239">
        <v>0.00046000000000000001</v>
      </c>
      <c r="R336" s="239">
        <f>Q336*H336</f>
        <v>0.044408400000000008</v>
      </c>
      <c r="S336" s="239">
        <v>0</v>
      </c>
      <c r="T336" s="24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41" t="s">
        <v>284</v>
      </c>
      <c r="AT336" s="241" t="s">
        <v>281</v>
      </c>
      <c r="AU336" s="241" t="s">
        <v>86</v>
      </c>
      <c r="AY336" s="17" t="s">
        <v>280</v>
      </c>
      <c r="BE336" s="242">
        <f>IF(N336="základní",J336,0)</f>
        <v>0</v>
      </c>
      <c r="BF336" s="242">
        <f>IF(N336="snížená",J336,0)</f>
        <v>0</v>
      </c>
      <c r="BG336" s="242">
        <f>IF(N336="zákl. přenesená",J336,0)</f>
        <v>0</v>
      </c>
      <c r="BH336" s="242">
        <f>IF(N336="sníž. přenesená",J336,0)</f>
        <v>0</v>
      </c>
      <c r="BI336" s="242">
        <f>IF(N336="nulová",J336,0)</f>
        <v>0</v>
      </c>
      <c r="BJ336" s="17" t="s">
        <v>84</v>
      </c>
      <c r="BK336" s="242">
        <f>ROUND(I336*H336,2)</f>
        <v>0</v>
      </c>
      <c r="BL336" s="17" t="s">
        <v>284</v>
      </c>
      <c r="BM336" s="241" t="s">
        <v>649</v>
      </c>
    </row>
    <row r="337" s="13" customFormat="1">
      <c r="A337" s="13"/>
      <c r="B337" s="243"/>
      <c r="C337" s="244"/>
      <c r="D337" s="245" t="s">
        <v>286</v>
      </c>
      <c r="E337" s="246" t="s">
        <v>1</v>
      </c>
      <c r="F337" s="247" t="s">
        <v>645</v>
      </c>
      <c r="G337" s="244"/>
      <c r="H337" s="248">
        <v>96.540000000000006</v>
      </c>
      <c r="I337" s="249"/>
      <c r="J337" s="244"/>
      <c r="K337" s="244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286</v>
      </c>
      <c r="AU337" s="254" t="s">
        <v>86</v>
      </c>
      <c r="AV337" s="13" t="s">
        <v>86</v>
      </c>
      <c r="AW337" s="13" t="s">
        <v>32</v>
      </c>
      <c r="AX337" s="13" t="s">
        <v>84</v>
      </c>
      <c r="AY337" s="254" t="s">
        <v>280</v>
      </c>
    </row>
    <row r="338" s="2" customFormat="1" ht="21.75" customHeight="1">
      <c r="A338" s="38"/>
      <c r="B338" s="39"/>
      <c r="C338" s="255" t="s">
        <v>650</v>
      </c>
      <c r="D338" s="255" t="s">
        <v>306</v>
      </c>
      <c r="E338" s="256" t="s">
        <v>651</v>
      </c>
      <c r="F338" s="257" t="s">
        <v>652</v>
      </c>
      <c r="G338" s="258" t="s">
        <v>190</v>
      </c>
      <c r="H338" s="259">
        <v>96.540000000000006</v>
      </c>
      <c r="I338" s="260"/>
      <c r="J338" s="261">
        <f>ROUND(I338*H338,2)</f>
        <v>0</v>
      </c>
      <c r="K338" s="262"/>
      <c r="L338" s="263"/>
      <c r="M338" s="264" t="s">
        <v>1</v>
      </c>
      <c r="N338" s="265" t="s">
        <v>41</v>
      </c>
      <c r="O338" s="91"/>
      <c r="P338" s="239">
        <f>O338*H338</f>
        <v>0</v>
      </c>
      <c r="Q338" s="239">
        <v>9.0000000000000006E-05</v>
      </c>
      <c r="R338" s="239">
        <f>Q338*H338</f>
        <v>0.0086886000000000012</v>
      </c>
      <c r="S338" s="239">
        <v>0</v>
      </c>
      <c r="T338" s="240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41" t="s">
        <v>310</v>
      </c>
      <c r="AT338" s="241" t="s">
        <v>306</v>
      </c>
      <c r="AU338" s="241" t="s">
        <v>86</v>
      </c>
      <c r="AY338" s="17" t="s">
        <v>280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7" t="s">
        <v>84</v>
      </c>
      <c r="BK338" s="242">
        <f>ROUND(I338*H338,2)</f>
        <v>0</v>
      </c>
      <c r="BL338" s="17" t="s">
        <v>284</v>
      </c>
      <c r="BM338" s="241" t="s">
        <v>653</v>
      </c>
    </row>
    <row r="339" s="12" customFormat="1" ht="22.8" customHeight="1">
      <c r="A339" s="12"/>
      <c r="B339" s="213"/>
      <c r="C339" s="214"/>
      <c r="D339" s="215" t="s">
        <v>75</v>
      </c>
      <c r="E339" s="227" t="s">
        <v>323</v>
      </c>
      <c r="F339" s="227" t="s">
        <v>654</v>
      </c>
      <c r="G339" s="214"/>
      <c r="H339" s="214"/>
      <c r="I339" s="217"/>
      <c r="J339" s="228">
        <f>BK339</f>
        <v>0</v>
      </c>
      <c r="K339" s="214"/>
      <c r="L339" s="219"/>
      <c r="M339" s="220"/>
      <c r="N339" s="221"/>
      <c r="O339" s="221"/>
      <c r="P339" s="222">
        <f>SUM(P340:P404)</f>
        <v>0</v>
      </c>
      <c r="Q339" s="221"/>
      <c r="R339" s="222">
        <f>SUM(R340:R404)</f>
        <v>0.039241999999999992</v>
      </c>
      <c r="S339" s="221"/>
      <c r="T339" s="223">
        <f>SUM(T340:T404)</f>
        <v>24.636560000000003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4" t="s">
        <v>84</v>
      </c>
      <c r="AT339" s="225" t="s">
        <v>75</v>
      </c>
      <c r="AU339" s="225" t="s">
        <v>84</v>
      </c>
      <c r="AY339" s="224" t="s">
        <v>280</v>
      </c>
      <c r="BK339" s="226">
        <f>SUM(BK340:BK404)</f>
        <v>0</v>
      </c>
    </row>
    <row r="340" s="2" customFormat="1" ht="24.15" customHeight="1">
      <c r="A340" s="38"/>
      <c r="B340" s="39"/>
      <c r="C340" s="229" t="s">
        <v>655</v>
      </c>
      <c r="D340" s="229" t="s">
        <v>281</v>
      </c>
      <c r="E340" s="230" t="s">
        <v>656</v>
      </c>
      <c r="F340" s="231" t="s">
        <v>657</v>
      </c>
      <c r="G340" s="232" t="s">
        <v>190</v>
      </c>
      <c r="H340" s="233">
        <v>6.2999999999999998</v>
      </c>
      <c r="I340" s="234"/>
      <c r="J340" s="235">
        <f>ROUND(I340*H340,2)</f>
        <v>0</v>
      </c>
      <c r="K340" s="236"/>
      <c r="L340" s="44"/>
      <c r="M340" s="237" t="s">
        <v>1</v>
      </c>
      <c r="N340" s="238" t="s">
        <v>41</v>
      </c>
      <c r="O340" s="91"/>
      <c r="P340" s="239">
        <f>O340*H340</f>
        <v>0</v>
      </c>
      <c r="Q340" s="239">
        <v>0.00034000000000000002</v>
      </c>
      <c r="R340" s="239">
        <f>Q340*H340</f>
        <v>0.0021420000000000002</v>
      </c>
      <c r="S340" s="239">
        <v>0</v>
      </c>
      <c r="T340" s="24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41" t="s">
        <v>284</v>
      </c>
      <c r="AT340" s="241" t="s">
        <v>281</v>
      </c>
      <c r="AU340" s="241" t="s">
        <v>86</v>
      </c>
      <c r="AY340" s="17" t="s">
        <v>280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7" t="s">
        <v>84</v>
      </c>
      <c r="BK340" s="242">
        <f>ROUND(I340*H340,2)</f>
        <v>0</v>
      </c>
      <c r="BL340" s="17" t="s">
        <v>284</v>
      </c>
      <c r="BM340" s="241" t="s">
        <v>658</v>
      </c>
    </row>
    <row r="341" s="13" customFormat="1">
      <c r="A341" s="13"/>
      <c r="B341" s="243"/>
      <c r="C341" s="244"/>
      <c r="D341" s="245" t="s">
        <v>286</v>
      </c>
      <c r="E341" s="246" t="s">
        <v>1</v>
      </c>
      <c r="F341" s="247" t="s">
        <v>659</v>
      </c>
      <c r="G341" s="244"/>
      <c r="H341" s="248">
        <v>6.2999999999999998</v>
      </c>
      <c r="I341" s="249"/>
      <c r="J341" s="244"/>
      <c r="K341" s="244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286</v>
      </c>
      <c r="AU341" s="254" t="s">
        <v>86</v>
      </c>
      <c r="AV341" s="13" t="s">
        <v>86</v>
      </c>
      <c r="AW341" s="13" t="s">
        <v>32</v>
      </c>
      <c r="AX341" s="13" t="s">
        <v>84</v>
      </c>
      <c r="AY341" s="254" t="s">
        <v>280</v>
      </c>
    </row>
    <row r="342" s="2" customFormat="1" ht="24.15" customHeight="1">
      <c r="A342" s="38"/>
      <c r="B342" s="39"/>
      <c r="C342" s="229" t="s">
        <v>660</v>
      </c>
      <c r="D342" s="229" t="s">
        <v>281</v>
      </c>
      <c r="E342" s="230" t="s">
        <v>661</v>
      </c>
      <c r="F342" s="231" t="s">
        <v>662</v>
      </c>
      <c r="G342" s="232" t="s">
        <v>190</v>
      </c>
      <c r="H342" s="233">
        <v>5.2999999999999998</v>
      </c>
      <c r="I342" s="234"/>
      <c r="J342" s="235">
        <f>ROUND(I342*H342,2)</f>
        <v>0</v>
      </c>
      <c r="K342" s="236"/>
      <c r="L342" s="44"/>
      <c r="M342" s="237" t="s">
        <v>1</v>
      </c>
      <c r="N342" s="238" t="s">
        <v>41</v>
      </c>
      <c r="O342" s="91"/>
      <c r="P342" s="239">
        <f>O342*H342</f>
        <v>0</v>
      </c>
      <c r="Q342" s="239">
        <v>0</v>
      </c>
      <c r="R342" s="239">
        <f>Q342*H342</f>
        <v>0</v>
      </c>
      <c r="S342" s="239">
        <v>0</v>
      </c>
      <c r="T342" s="240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41" t="s">
        <v>284</v>
      </c>
      <c r="AT342" s="241" t="s">
        <v>281</v>
      </c>
      <c r="AU342" s="241" t="s">
        <v>86</v>
      </c>
      <c r="AY342" s="17" t="s">
        <v>280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7" t="s">
        <v>84</v>
      </c>
      <c r="BK342" s="242">
        <f>ROUND(I342*H342,2)</f>
        <v>0</v>
      </c>
      <c r="BL342" s="17" t="s">
        <v>284</v>
      </c>
      <c r="BM342" s="241" t="s">
        <v>663</v>
      </c>
    </row>
    <row r="343" s="13" customFormat="1">
      <c r="A343" s="13"/>
      <c r="B343" s="243"/>
      <c r="C343" s="244"/>
      <c r="D343" s="245" t="s">
        <v>286</v>
      </c>
      <c r="E343" s="246" t="s">
        <v>1</v>
      </c>
      <c r="F343" s="247" t="s">
        <v>664</v>
      </c>
      <c r="G343" s="244"/>
      <c r="H343" s="248">
        <v>5.2999999999999998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286</v>
      </c>
      <c r="AU343" s="254" t="s">
        <v>86</v>
      </c>
      <c r="AV343" s="13" t="s">
        <v>86</v>
      </c>
      <c r="AW343" s="13" t="s">
        <v>32</v>
      </c>
      <c r="AX343" s="13" t="s">
        <v>84</v>
      </c>
      <c r="AY343" s="254" t="s">
        <v>280</v>
      </c>
    </row>
    <row r="344" s="2" customFormat="1" ht="33" customHeight="1">
      <c r="A344" s="38"/>
      <c r="B344" s="39"/>
      <c r="C344" s="229" t="s">
        <v>665</v>
      </c>
      <c r="D344" s="229" t="s">
        <v>281</v>
      </c>
      <c r="E344" s="230" t="s">
        <v>666</v>
      </c>
      <c r="F344" s="231" t="s">
        <v>667</v>
      </c>
      <c r="G344" s="232" t="s">
        <v>194</v>
      </c>
      <c r="H344" s="233">
        <v>603.36000000000001</v>
      </c>
      <c r="I344" s="234"/>
      <c r="J344" s="235">
        <f>ROUND(I344*H344,2)</f>
        <v>0</v>
      </c>
      <c r="K344" s="236"/>
      <c r="L344" s="44"/>
      <c r="M344" s="237" t="s">
        <v>1</v>
      </c>
      <c r="N344" s="238" t="s">
        <v>41</v>
      </c>
      <c r="O344" s="91"/>
      <c r="P344" s="239">
        <f>O344*H344</f>
        <v>0</v>
      </c>
      <c r="Q344" s="239">
        <v>0</v>
      </c>
      <c r="R344" s="239">
        <f>Q344*H344</f>
        <v>0</v>
      </c>
      <c r="S344" s="239">
        <v>0</v>
      </c>
      <c r="T344" s="24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41" t="s">
        <v>284</v>
      </c>
      <c r="AT344" s="241" t="s">
        <v>281</v>
      </c>
      <c r="AU344" s="241" t="s">
        <v>86</v>
      </c>
      <c r="AY344" s="17" t="s">
        <v>280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7" t="s">
        <v>84</v>
      </c>
      <c r="BK344" s="242">
        <f>ROUND(I344*H344,2)</f>
        <v>0</v>
      </c>
      <c r="BL344" s="17" t="s">
        <v>284</v>
      </c>
      <c r="BM344" s="241" t="s">
        <v>668</v>
      </c>
    </row>
    <row r="345" s="13" customFormat="1">
      <c r="A345" s="13"/>
      <c r="B345" s="243"/>
      <c r="C345" s="244"/>
      <c r="D345" s="245" t="s">
        <v>286</v>
      </c>
      <c r="E345" s="246" t="s">
        <v>1</v>
      </c>
      <c r="F345" s="247" t="s">
        <v>217</v>
      </c>
      <c r="G345" s="244"/>
      <c r="H345" s="248">
        <v>603.36000000000001</v>
      </c>
      <c r="I345" s="249"/>
      <c r="J345" s="244"/>
      <c r="K345" s="244"/>
      <c r="L345" s="250"/>
      <c r="M345" s="251"/>
      <c r="N345" s="252"/>
      <c r="O345" s="252"/>
      <c r="P345" s="252"/>
      <c r="Q345" s="252"/>
      <c r="R345" s="252"/>
      <c r="S345" s="252"/>
      <c r="T345" s="25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286</v>
      </c>
      <c r="AU345" s="254" t="s">
        <v>86</v>
      </c>
      <c r="AV345" s="13" t="s">
        <v>86</v>
      </c>
      <c r="AW345" s="13" t="s">
        <v>32</v>
      </c>
      <c r="AX345" s="13" t="s">
        <v>84</v>
      </c>
      <c r="AY345" s="254" t="s">
        <v>280</v>
      </c>
    </row>
    <row r="346" s="2" customFormat="1" ht="33" customHeight="1">
      <c r="A346" s="38"/>
      <c r="B346" s="39"/>
      <c r="C346" s="229" t="s">
        <v>669</v>
      </c>
      <c r="D346" s="229" t="s">
        <v>281</v>
      </c>
      <c r="E346" s="230" t="s">
        <v>670</v>
      </c>
      <c r="F346" s="231" t="s">
        <v>671</v>
      </c>
      <c r="G346" s="232" t="s">
        <v>194</v>
      </c>
      <c r="H346" s="233">
        <v>36201.599999999999</v>
      </c>
      <c r="I346" s="234"/>
      <c r="J346" s="235">
        <f>ROUND(I346*H346,2)</f>
        <v>0</v>
      </c>
      <c r="K346" s="236"/>
      <c r="L346" s="44"/>
      <c r="M346" s="237" t="s">
        <v>1</v>
      </c>
      <c r="N346" s="238" t="s">
        <v>41</v>
      </c>
      <c r="O346" s="91"/>
      <c r="P346" s="239">
        <f>O346*H346</f>
        <v>0</v>
      </c>
      <c r="Q346" s="239">
        <v>0</v>
      </c>
      <c r="R346" s="239">
        <f>Q346*H346</f>
        <v>0</v>
      </c>
      <c r="S346" s="239">
        <v>0</v>
      </c>
      <c r="T346" s="24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41" t="s">
        <v>284</v>
      </c>
      <c r="AT346" s="241" t="s">
        <v>281</v>
      </c>
      <c r="AU346" s="241" t="s">
        <v>86</v>
      </c>
      <c r="AY346" s="17" t="s">
        <v>280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7" t="s">
        <v>84</v>
      </c>
      <c r="BK346" s="242">
        <f>ROUND(I346*H346,2)</f>
        <v>0</v>
      </c>
      <c r="BL346" s="17" t="s">
        <v>284</v>
      </c>
      <c r="BM346" s="241" t="s">
        <v>672</v>
      </c>
    </row>
    <row r="347" s="13" customFormat="1">
      <c r="A347" s="13"/>
      <c r="B347" s="243"/>
      <c r="C347" s="244"/>
      <c r="D347" s="245" t="s">
        <v>286</v>
      </c>
      <c r="E347" s="246" t="s">
        <v>1</v>
      </c>
      <c r="F347" s="247" t="s">
        <v>673</v>
      </c>
      <c r="G347" s="244"/>
      <c r="H347" s="248">
        <v>36201.599999999999</v>
      </c>
      <c r="I347" s="249"/>
      <c r="J347" s="244"/>
      <c r="K347" s="244"/>
      <c r="L347" s="250"/>
      <c r="M347" s="251"/>
      <c r="N347" s="252"/>
      <c r="O347" s="252"/>
      <c r="P347" s="252"/>
      <c r="Q347" s="252"/>
      <c r="R347" s="252"/>
      <c r="S347" s="252"/>
      <c r="T347" s="25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4" t="s">
        <v>286</v>
      </c>
      <c r="AU347" s="254" t="s">
        <v>86</v>
      </c>
      <c r="AV347" s="13" t="s">
        <v>86</v>
      </c>
      <c r="AW347" s="13" t="s">
        <v>32</v>
      </c>
      <c r="AX347" s="13" t="s">
        <v>84</v>
      </c>
      <c r="AY347" s="254" t="s">
        <v>280</v>
      </c>
    </row>
    <row r="348" s="2" customFormat="1" ht="33" customHeight="1">
      <c r="A348" s="38"/>
      <c r="B348" s="39"/>
      <c r="C348" s="229" t="s">
        <v>674</v>
      </c>
      <c r="D348" s="229" t="s">
        <v>281</v>
      </c>
      <c r="E348" s="230" t="s">
        <v>675</v>
      </c>
      <c r="F348" s="231" t="s">
        <v>676</v>
      </c>
      <c r="G348" s="232" t="s">
        <v>194</v>
      </c>
      <c r="H348" s="233">
        <v>603.36000000000001</v>
      </c>
      <c r="I348" s="234"/>
      <c r="J348" s="235">
        <f>ROUND(I348*H348,2)</f>
        <v>0</v>
      </c>
      <c r="K348" s="236"/>
      <c r="L348" s="44"/>
      <c r="M348" s="237" t="s">
        <v>1</v>
      </c>
      <c r="N348" s="238" t="s">
        <v>41</v>
      </c>
      <c r="O348" s="91"/>
      <c r="P348" s="239">
        <f>O348*H348</f>
        <v>0</v>
      </c>
      <c r="Q348" s="239">
        <v>0</v>
      </c>
      <c r="R348" s="239">
        <f>Q348*H348</f>
        <v>0</v>
      </c>
      <c r="S348" s="239">
        <v>0</v>
      </c>
      <c r="T348" s="24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41" t="s">
        <v>284</v>
      </c>
      <c r="AT348" s="241" t="s">
        <v>281</v>
      </c>
      <c r="AU348" s="241" t="s">
        <v>86</v>
      </c>
      <c r="AY348" s="17" t="s">
        <v>280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7" t="s">
        <v>84</v>
      </c>
      <c r="BK348" s="242">
        <f>ROUND(I348*H348,2)</f>
        <v>0</v>
      </c>
      <c r="BL348" s="17" t="s">
        <v>284</v>
      </c>
      <c r="BM348" s="241" t="s">
        <v>677</v>
      </c>
    </row>
    <row r="349" s="13" customFormat="1">
      <c r="A349" s="13"/>
      <c r="B349" s="243"/>
      <c r="C349" s="244"/>
      <c r="D349" s="245" t="s">
        <v>286</v>
      </c>
      <c r="E349" s="246" t="s">
        <v>1</v>
      </c>
      <c r="F349" s="247" t="s">
        <v>217</v>
      </c>
      <c r="G349" s="244"/>
      <c r="H349" s="248">
        <v>603.36000000000001</v>
      </c>
      <c r="I349" s="249"/>
      <c r="J349" s="244"/>
      <c r="K349" s="244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286</v>
      </c>
      <c r="AU349" s="254" t="s">
        <v>86</v>
      </c>
      <c r="AV349" s="13" t="s">
        <v>86</v>
      </c>
      <c r="AW349" s="13" t="s">
        <v>32</v>
      </c>
      <c r="AX349" s="13" t="s">
        <v>84</v>
      </c>
      <c r="AY349" s="254" t="s">
        <v>280</v>
      </c>
    </row>
    <row r="350" s="2" customFormat="1" ht="16.5" customHeight="1">
      <c r="A350" s="38"/>
      <c r="B350" s="39"/>
      <c r="C350" s="229" t="s">
        <v>678</v>
      </c>
      <c r="D350" s="229" t="s">
        <v>281</v>
      </c>
      <c r="E350" s="230" t="s">
        <v>679</v>
      </c>
      <c r="F350" s="231" t="s">
        <v>680</v>
      </c>
      <c r="G350" s="232" t="s">
        <v>194</v>
      </c>
      <c r="H350" s="233">
        <v>603.36000000000001</v>
      </c>
      <c r="I350" s="234"/>
      <c r="J350" s="235">
        <f>ROUND(I350*H350,2)</f>
        <v>0</v>
      </c>
      <c r="K350" s="236"/>
      <c r="L350" s="44"/>
      <c r="M350" s="237" t="s">
        <v>1</v>
      </c>
      <c r="N350" s="238" t="s">
        <v>41</v>
      </c>
      <c r="O350" s="91"/>
      <c r="P350" s="239">
        <f>O350*H350</f>
        <v>0</v>
      </c>
      <c r="Q350" s="239">
        <v>0</v>
      </c>
      <c r="R350" s="239">
        <f>Q350*H350</f>
        <v>0</v>
      </c>
      <c r="S350" s="239">
        <v>0</v>
      </c>
      <c r="T350" s="24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41" t="s">
        <v>284</v>
      </c>
      <c r="AT350" s="241" t="s">
        <v>281</v>
      </c>
      <c r="AU350" s="241" t="s">
        <v>86</v>
      </c>
      <c r="AY350" s="17" t="s">
        <v>280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7" t="s">
        <v>84</v>
      </c>
      <c r="BK350" s="242">
        <f>ROUND(I350*H350,2)</f>
        <v>0</v>
      </c>
      <c r="BL350" s="17" t="s">
        <v>284</v>
      </c>
      <c r="BM350" s="241" t="s">
        <v>681</v>
      </c>
    </row>
    <row r="351" s="13" customFormat="1">
      <c r="A351" s="13"/>
      <c r="B351" s="243"/>
      <c r="C351" s="244"/>
      <c r="D351" s="245" t="s">
        <v>286</v>
      </c>
      <c r="E351" s="246" t="s">
        <v>1</v>
      </c>
      <c r="F351" s="247" t="s">
        <v>217</v>
      </c>
      <c r="G351" s="244"/>
      <c r="H351" s="248">
        <v>603.36000000000001</v>
      </c>
      <c r="I351" s="249"/>
      <c r="J351" s="244"/>
      <c r="K351" s="244"/>
      <c r="L351" s="250"/>
      <c r="M351" s="251"/>
      <c r="N351" s="252"/>
      <c r="O351" s="252"/>
      <c r="P351" s="252"/>
      <c r="Q351" s="252"/>
      <c r="R351" s="252"/>
      <c r="S351" s="252"/>
      <c r="T351" s="25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4" t="s">
        <v>286</v>
      </c>
      <c r="AU351" s="254" t="s">
        <v>86</v>
      </c>
      <c r="AV351" s="13" t="s">
        <v>86</v>
      </c>
      <c r="AW351" s="13" t="s">
        <v>32</v>
      </c>
      <c r="AX351" s="13" t="s">
        <v>84</v>
      </c>
      <c r="AY351" s="254" t="s">
        <v>280</v>
      </c>
    </row>
    <row r="352" s="2" customFormat="1" ht="21.75" customHeight="1">
      <c r="A352" s="38"/>
      <c r="B352" s="39"/>
      <c r="C352" s="229" t="s">
        <v>682</v>
      </c>
      <c r="D352" s="229" t="s">
        <v>281</v>
      </c>
      <c r="E352" s="230" t="s">
        <v>683</v>
      </c>
      <c r="F352" s="231" t="s">
        <v>684</v>
      </c>
      <c r="G352" s="232" t="s">
        <v>194</v>
      </c>
      <c r="H352" s="233">
        <v>36201.599999999999</v>
      </c>
      <c r="I352" s="234"/>
      <c r="J352" s="235">
        <f>ROUND(I352*H352,2)</f>
        <v>0</v>
      </c>
      <c r="K352" s="236"/>
      <c r="L352" s="44"/>
      <c r="M352" s="237" t="s">
        <v>1</v>
      </c>
      <c r="N352" s="238" t="s">
        <v>41</v>
      </c>
      <c r="O352" s="91"/>
      <c r="P352" s="239">
        <f>O352*H352</f>
        <v>0</v>
      </c>
      <c r="Q352" s="239">
        <v>0</v>
      </c>
      <c r="R352" s="239">
        <f>Q352*H352</f>
        <v>0</v>
      </c>
      <c r="S352" s="239">
        <v>0</v>
      </c>
      <c r="T352" s="240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41" t="s">
        <v>284</v>
      </c>
      <c r="AT352" s="241" t="s">
        <v>281</v>
      </c>
      <c r="AU352" s="241" t="s">
        <v>86</v>
      </c>
      <c r="AY352" s="17" t="s">
        <v>280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7" t="s">
        <v>84</v>
      </c>
      <c r="BK352" s="242">
        <f>ROUND(I352*H352,2)</f>
        <v>0</v>
      </c>
      <c r="BL352" s="17" t="s">
        <v>284</v>
      </c>
      <c r="BM352" s="241" t="s">
        <v>685</v>
      </c>
    </row>
    <row r="353" s="13" customFormat="1">
      <c r="A353" s="13"/>
      <c r="B353" s="243"/>
      <c r="C353" s="244"/>
      <c r="D353" s="245" t="s">
        <v>286</v>
      </c>
      <c r="E353" s="246" t="s">
        <v>1</v>
      </c>
      <c r="F353" s="247" t="s">
        <v>673</v>
      </c>
      <c r="G353" s="244"/>
      <c r="H353" s="248">
        <v>36201.599999999999</v>
      </c>
      <c r="I353" s="249"/>
      <c r="J353" s="244"/>
      <c r="K353" s="244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286</v>
      </c>
      <c r="AU353" s="254" t="s">
        <v>86</v>
      </c>
      <c r="AV353" s="13" t="s">
        <v>86</v>
      </c>
      <c r="AW353" s="13" t="s">
        <v>32</v>
      </c>
      <c r="AX353" s="13" t="s">
        <v>84</v>
      </c>
      <c r="AY353" s="254" t="s">
        <v>280</v>
      </c>
    </row>
    <row r="354" s="2" customFormat="1" ht="21.75" customHeight="1">
      <c r="A354" s="38"/>
      <c r="B354" s="39"/>
      <c r="C354" s="229" t="s">
        <v>686</v>
      </c>
      <c r="D354" s="229" t="s">
        <v>281</v>
      </c>
      <c r="E354" s="230" t="s">
        <v>687</v>
      </c>
      <c r="F354" s="231" t="s">
        <v>688</v>
      </c>
      <c r="G354" s="232" t="s">
        <v>194</v>
      </c>
      <c r="H354" s="233">
        <v>603.36000000000001</v>
      </c>
      <c r="I354" s="234"/>
      <c r="J354" s="235">
        <f>ROUND(I354*H354,2)</f>
        <v>0</v>
      </c>
      <c r="K354" s="236"/>
      <c r="L354" s="44"/>
      <c r="M354" s="237" t="s">
        <v>1</v>
      </c>
      <c r="N354" s="238" t="s">
        <v>41</v>
      </c>
      <c r="O354" s="91"/>
      <c r="P354" s="239">
        <f>O354*H354</f>
        <v>0</v>
      </c>
      <c r="Q354" s="239">
        <v>0</v>
      </c>
      <c r="R354" s="239">
        <f>Q354*H354</f>
        <v>0</v>
      </c>
      <c r="S354" s="239">
        <v>0</v>
      </c>
      <c r="T354" s="24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41" t="s">
        <v>284</v>
      </c>
      <c r="AT354" s="241" t="s">
        <v>281</v>
      </c>
      <c r="AU354" s="241" t="s">
        <v>86</v>
      </c>
      <c r="AY354" s="17" t="s">
        <v>280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7" t="s">
        <v>84</v>
      </c>
      <c r="BK354" s="242">
        <f>ROUND(I354*H354,2)</f>
        <v>0</v>
      </c>
      <c r="BL354" s="17" t="s">
        <v>284</v>
      </c>
      <c r="BM354" s="241" t="s">
        <v>689</v>
      </c>
    </row>
    <row r="355" s="13" customFormat="1">
      <c r="A355" s="13"/>
      <c r="B355" s="243"/>
      <c r="C355" s="244"/>
      <c r="D355" s="245" t="s">
        <v>286</v>
      </c>
      <c r="E355" s="246" t="s">
        <v>1</v>
      </c>
      <c r="F355" s="247" t="s">
        <v>217</v>
      </c>
      <c r="G355" s="244"/>
      <c r="H355" s="248">
        <v>603.36000000000001</v>
      </c>
      <c r="I355" s="249"/>
      <c r="J355" s="244"/>
      <c r="K355" s="244"/>
      <c r="L355" s="250"/>
      <c r="M355" s="251"/>
      <c r="N355" s="252"/>
      <c r="O355" s="252"/>
      <c r="P355" s="252"/>
      <c r="Q355" s="252"/>
      <c r="R355" s="252"/>
      <c r="S355" s="252"/>
      <c r="T355" s="25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4" t="s">
        <v>286</v>
      </c>
      <c r="AU355" s="254" t="s">
        <v>86</v>
      </c>
      <c r="AV355" s="13" t="s">
        <v>86</v>
      </c>
      <c r="AW355" s="13" t="s">
        <v>32</v>
      </c>
      <c r="AX355" s="13" t="s">
        <v>84</v>
      </c>
      <c r="AY355" s="254" t="s">
        <v>280</v>
      </c>
    </row>
    <row r="356" s="2" customFormat="1" ht="24.15" customHeight="1">
      <c r="A356" s="38"/>
      <c r="B356" s="39"/>
      <c r="C356" s="229" t="s">
        <v>690</v>
      </c>
      <c r="D356" s="229" t="s">
        <v>281</v>
      </c>
      <c r="E356" s="230" t="s">
        <v>691</v>
      </c>
      <c r="F356" s="231" t="s">
        <v>692</v>
      </c>
      <c r="G356" s="232" t="s">
        <v>693</v>
      </c>
      <c r="H356" s="233">
        <v>5</v>
      </c>
      <c r="I356" s="234"/>
      <c r="J356" s="235">
        <f>ROUND(I356*H356,2)</f>
        <v>0</v>
      </c>
      <c r="K356" s="236"/>
      <c r="L356" s="44"/>
      <c r="M356" s="237" t="s">
        <v>1</v>
      </c>
      <c r="N356" s="238" t="s">
        <v>41</v>
      </c>
      <c r="O356" s="91"/>
      <c r="P356" s="239">
        <f>O356*H356</f>
        <v>0</v>
      </c>
      <c r="Q356" s="239">
        <v>0</v>
      </c>
      <c r="R356" s="239">
        <f>Q356*H356</f>
        <v>0</v>
      </c>
      <c r="S356" s="239">
        <v>0</v>
      </c>
      <c r="T356" s="24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41" t="s">
        <v>284</v>
      </c>
      <c r="AT356" s="241" t="s">
        <v>281</v>
      </c>
      <c r="AU356" s="241" t="s">
        <v>86</v>
      </c>
      <c r="AY356" s="17" t="s">
        <v>280</v>
      </c>
      <c r="BE356" s="242">
        <f>IF(N356="základní",J356,0)</f>
        <v>0</v>
      </c>
      <c r="BF356" s="242">
        <f>IF(N356="snížená",J356,0)</f>
        <v>0</v>
      </c>
      <c r="BG356" s="242">
        <f>IF(N356="zákl. přenesená",J356,0)</f>
        <v>0</v>
      </c>
      <c r="BH356" s="242">
        <f>IF(N356="sníž. přenesená",J356,0)</f>
        <v>0</v>
      </c>
      <c r="BI356" s="242">
        <f>IF(N356="nulová",J356,0)</f>
        <v>0</v>
      </c>
      <c r="BJ356" s="17" t="s">
        <v>84</v>
      </c>
      <c r="BK356" s="242">
        <f>ROUND(I356*H356,2)</f>
        <v>0</v>
      </c>
      <c r="BL356" s="17" t="s">
        <v>284</v>
      </c>
      <c r="BM356" s="241" t="s">
        <v>694</v>
      </c>
    </row>
    <row r="357" s="2" customFormat="1" ht="24.15" customHeight="1">
      <c r="A357" s="38"/>
      <c r="B357" s="39"/>
      <c r="C357" s="229" t="s">
        <v>695</v>
      </c>
      <c r="D357" s="229" t="s">
        <v>281</v>
      </c>
      <c r="E357" s="230" t="s">
        <v>696</v>
      </c>
      <c r="F357" s="231" t="s">
        <v>697</v>
      </c>
      <c r="G357" s="232" t="s">
        <v>693</v>
      </c>
      <c r="H357" s="233">
        <v>200</v>
      </c>
      <c r="I357" s="234"/>
      <c r="J357" s="235">
        <f>ROUND(I357*H357,2)</f>
        <v>0</v>
      </c>
      <c r="K357" s="236"/>
      <c r="L357" s="44"/>
      <c r="M357" s="237" t="s">
        <v>1</v>
      </c>
      <c r="N357" s="238" t="s">
        <v>41</v>
      </c>
      <c r="O357" s="91"/>
      <c r="P357" s="239">
        <f>O357*H357</f>
        <v>0</v>
      </c>
      <c r="Q357" s="239">
        <v>0</v>
      </c>
      <c r="R357" s="239">
        <f>Q357*H357</f>
        <v>0</v>
      </c>
      <c r="S357" s="239">
        <v>0</v>
      </c>
      <c r="T357" s="24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41" t="s">
        <v>284</v>
      </c>
      <c r="AT357" s="241" t="s">
        <v>281</v>
      </c>
      <c r="AU357" s="241" t="s">
        <v>86</v>
      </c>
      <c r="AY357" s="17" t="s">
        <v>280</v>
      </c>
      <c r="BE357" s="242">
        <f>IF(N357="základní",J357,0)</f>
        <v>0</v>
      </c>
      <c r="BF357" s="242">
        <f>IF(N357="snížená",J357,0)</f>
        <v>0</v>
      </c>
      <c r="BG357" s="242">
        <f>IF(N357="zákl. přenesená",J357,0)</f>
        <v>0</v>
      </c>
      <c r="BH357" s="242">
        <f>IF(N357="sníž. přenesená",J357,0)</f>
        <v>0</v>
      </c>
      <c r="BI357" s="242">
        <f>IF(N357="nulová",J357,0)</f>
        <v>0</v>
      </c>
      <c r="BJ357" s="17" t="s">
        <v>84</v>
      </c>
      <c r="BK357" s="242">
        <f>ROUND(I357*H357,2)</f>
        <v>0</v>
      </c>
      <c r="BL357" s="17" t="s">
        <v>284</v>
      </c>
      <c r="BM357" s="241" t="s">
        <v>698</v>
      </c>
    </row>
    <row r="358" s="13" customFormat="1">
      <c r="A358" s="13"/>
      <c r="B358" s="243"/>
      <c r="C358" s="244"/>
      <c r="D358" s="245" t="s">
        <v>286</v>
      </c>
      <c r="E358" s="246" t="s">
        <v>1</v>
      </c>
      <c r="F358" s="247" t="s">
        <v>699</v>
      </c>
      <c r="G358" s="244"/>
      <c r="H358" s="248">
        <v>200</v>
      </c>
      <c r="I358" s="249"/>
      <c r="J358" s="244"/>
      <c r="K358" s="244"/>
      <c r="L358" s="250"/>
      <c r="M358" s="251"/>
      <c r="N358" s="252"/>
      <c r="O358" s="252"/>
      <c r="P358" s="252"/>
      <c r="Q358" s="252"/>
      <c r="R358" s="252"/>
      <c r="S358" s="252"/>
      <c r="T358" s="25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4" t="s">
        <v>286</v>
      </c>
      <c r="AU358" s="254" t="s">
        <v>86</v>
      </c>
      <c r="AV358" s="13" t="s">
        <v>86</v>
      </c>
      <c r="AW358" s="13" t="s">
        <v>32</v>
      </c>
      <c r="AX358" s="13" t="s">
        <v>84</v>
      </c>
      <c r="AY358" s="254" t="s">
        <v>280</v>
      </c>
    </row>
    <row r="359" s="2" customFormat="1" ht="24.15" customHeight="1">
      <c r="A359" s="38"/>
      <c r="B359" s="39"/>
      <c r="C359" s="229" t="s">
        <v>700</v>
      </c>
      <c r="D359" s="229" t="s">
        <v>281</v>
      </c>
      <c r="E359" s="230" t="s">
        <v>701</v>
      </c>
      <c r="F359" s="231" t="s">
        <v>702</v>
      </c>
      <c r="G359" s="232" t="s">
        <v>693</v>
      </c>
      <c r="H359" s="233">
        <v>5</v>
      </c>
      <c r="I359" s="234"/>
      <c r="J359" s="235">
        <f>ROUND(I359*H359,2)</f>
        <v>0</v>
      </c>
      <c r="K359" s="236"/>
      <c r="L359" s="44"/>
      <c r="M359" s="237" t="s">
        <v>1</v>
      </c>
      <c r="N359" s="238" t="s">
        <v>41</v>
      </c>
      <c r="O359" s="91"/>
      <c r="P359" s="239">
        <f>O359*H359</f>
        <v>0</v>
      </c>
      <c r="Q359" s="239">
        <v>0</v>
      </c>
      <c r="R359" s="239">
        <f>Q359*H359</f>
        <v>0</v>
      </c>
      <c r="S359" s="239">
        <v>0</v>
      </c>
      <c r="T359" s="240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41" t="s">
        <v>284</v>
      </c>
      <c r="AT359" s="241" t="s">
        <v>281</v>
      </c>
      <c r="AU359" s="241" t="s">
        <v>86</v>
      </c>
      <c r="AY359" s="17" t="s">
        <v>280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7" t="s">
        <v>84</v>
      </c>
      <c r="BK359" s="242">
        <f>ROUND(I359*H359,2)</f>
        <v>0</v>
      </c>
      <c r="BL359" s="17" t="s">
        <v>284</v>
      </c>
      <c r="BM359" s="241" t="s">
        <v>703</v>
      </c>
    </row>
    <row r="360" s="2" customFormat="1" ht="16.5" customHeight="1">
      <c r="A360" s="38"/>
      <c r="B360" s="39"/>
      <c r="C360" s="229" t="s">
        <v>704</v>
      </c>
      <c r="D360" s="229" t="s">
        <v>281</v>
      </c>
      <c r="E360" s="230" t="s">
        <v>705</v>
      </c>
      <c r="F360" s="231" t="s">
        <v>706</v>
      </c>
      <c r="G360" s="232" t="s">
        <v>194</v>
      </c>
      <c r="H360" s="233">
        <v>992.01599999999996</v>
      </c>
      <c r="I360" s="234"/>
      <c r="J360" s="235">
        <f>ROUND(I360*H360,2)</f>
        <v>0</v>
      </c>
      <c r="K360" s="236"/>
      <c r="L360" s="44"/>
      <c r="M360" s="237" t="s">
        <v>1</v>
      </c>
      <c r="N360" s="238" t="s">
        <v>41</v>
      </c>
      <c r="O360" s="91"/>
      <c r="P360" s="239">
        <f>O360*H360</f>
        <v>0</v>
      </c>
      <c r="Q360" s="239">
        <v>0</v>
      </c>
      <c r="R360" s="239">
        <f>Q360*H360</f>
        <v>0</v>
      </c>
      <c r="S360" s="239">
        <v>0</v>
      </c>
      <c r="T360" s="24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41" t="s">
        <v>284</v>
      </c>
      <c r="AT360" s="241" t="s">
        <v>281</v>
      </c>
      <c r="AU360" s="241" t="s">
        <v>86</v>
      </c>
      <c r="AY360" s="17" t="s">
        <v>280</v>
      </c>
      <c r="BE360" s="242">
        <f>IF(N360="základní",J360,0)</f>
        <v>0</v>
      </c>
      <c r="BF360" s="242">
        <f>IF(N360="snížená",J360,0)</f>
        <v>0</v>
      </c>
      <c r="BG360" s="242">
        <f>IF(N360="zákl. přenesená",J360,0)</f>
        <v>0</v>
      </c>
      <c r="BH360" s="242">
        <f>IF(N360="sníž. přenesená",J360,0)</f>
        <v>0</v>
      </c>
      <c r="BI360" s="242">
        <f>IF(N360="nulová",J360,0)</f>
        <v>0</v>
      </c>
      <c r="BJ360" s="17" t="s">
        <v>84</v>
      </c>
      <c r="BK360" s="242">
        <f>ROUND(I360*H360,2)</f>
        <v>0</v>
      </c>
      <c r="BL360" s="17" t="s">
        <v>284</v>
      </c>
      <c r="BM360" s="241" t="s">
        <v>707</v>
      </c>
    </row>
    <row r="361" s="13" customFormat="1">
      <c r="A361" s="13"/>
      <c r="B361" s="243"/>
      <c r="C361" s="244"/>
      <c r="D361" s="245" t="s">
        <v>286</v>
      </c>
      <c r="E361" s="246" t="s">
        <v>1</v>
      </c>
      <c r="F361" s="247" t="s">
        <v>708</v>
      </c>
      <c r="G361" s="244"/>
      <c r="H361" s="248">
        <v>992.01599999999996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286</v>
      </c>
      <c r="AU361" s="254" t="s">
        <v>86</v>
      </c>
      <c r="AV361" s="13" t="s">
        <v>86</v>
      </c>
      <c r="AW361" s="13" t="s">
        <v>32</v>
      </c>
      <c r="AX361" s="13" t="s">
        <v>84</v>
      </c>
      <c r="AY361" s="254" t="s">
        <v>280</v>
      </c>
    </row>
    <row r="362" s="2" customFormat="1" ht="16.5" customHeight="1">
      <c r="A362" s="38"/>
      <c r="B362" s="39"/>
      <c r="C362" s="229" t="s">
        <v>709</v>
      </c>
      <c r="D362" s="229" t="s">
        <v>281</v>
      </c>
      <c r="E362" s="230" t="s">
        <v>710</v>
      </c>
      <c r="F362" s="231" t="s">
        <v>711</v>
      </c>
      <c r="G362" s="232" t="s">
        <v>194</v>
      </c>
      <c r="H362" s="233">
        <v>516.79999999999995</v>
      </c>
      <c r="I362" s="234"/>
      <c r="J362" s="235">
        <f>ROUND(I362*H362,2)</f>
        <v>0</v>
      </c>
      <c r="K362" s="236"/>
      <c r="L362" s="44"/>
      <c r="M362" s="237" t="s">
        <v>1</v>
      </c>
      <c r="N362" s="238" t="s">
        <v>41</v>
      </c>
      <c r="O362" s="91"/>
      <c r="P362" s="239">
        <f>O362*H362</f>
        <v>0</v>
      </c>
      <c r="Q362" s="239">
        <v>0</v>
      </c>
      <c r="R362" s="239">
        <f>Q362*H362</f>
        <v>0</v>
      </c>
      <c r="S362" s="239">
        <v>0</v>
      </c>
      <c r="T362" s="24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41" t="s">
        <v>284</v>
      </c>
      <c r="AT362" s="241" t="s">
        <v>281</v>
      </c>
      <c r="AU362" s="241" t="s">
        <v>86</v>
      </c>
      <c r="AY362" s="17" t="s">
        <v>280</v>
      </c>
      <c r="BE362" s="242">
        <f>IF(N362="základní",J362,0)</f>
        <v>0</v>
      </c>
      <c r="BF362" s="242">
        <f>IF(N362="snížená",J362,0)</f>
        <v>0</v>
      </c>
      <c r="BG362" s="242">
        <f>IF(N362="zákl. přenesená",J362,0)</f>
        <v>0</v>
      </c>
      <c r="BH362" s="242">
        <f>IF(N362="sníž. přenesená",J362,0)</f>
        <v>0</v>
      </c>
      <c r="BI362" s="242">
        <f>IF(N362="nulová",J362,0)</f>
        <v>0</v>
      </c>
      <c r="BJ362" s="17" t="s">
        <v>84</v>
      </c>
      <c r="BK362" s="242">
        <f>ROUND(I362*H362,2)</f>
        <v>0</v>
      </c>
      <c r="BL362" s="17" t="s">
        <v>284</v>
      </c>
      <c r="BM362" s="241" t="s">
        <v>712</v>
      </c>
    </row>
    <row r="363" s="13" customFormat="1">
      <c r="A363" s="13"/>
      <c r="B363" s="243"/>
      <c r="C363" s="244"/>
      <c r="D363" s="245" t="s">
        <v>286</v>
      </c>
      <c r="E363" s="246" t="s">
        <v>1</v>
      </c>
      <c r="F363" s="247" t="s">
        <v>713</v>
      </c>
      <c r="G363" s="244"/>
      <c r="H363" s="248">
        <v>516.79999999999995</v>
      </c>
      <c r="I363" s="249"/>
      <c r="J363" s="244"/>
      <c r="K363" s="244"/>
      <c r="L363" s="250"/>
      <c r="M363" s="251"/>
      <c r="N363" s="252"/>
      <c r="O363" s="252"/>
      <c r="P363" s="252"/>
      <c r="Q363" s="252"/>
      <c r="R363" s="252"/>
      <c r="S363" s="252"/>
      <c r="T363" s="25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4" t="s">
        <v>286</v>
      </c>
      <c r="AU363" s="254" t="s">
        <v>86</v>
      </c>
      <c r="AV363" s="13" t="s">
        <v>86</v>
      </c>
      <c r="AW363" s="13" t="s">
        <v>32</v>
      </c>
      <c r="AX363" s="13" t="s">
        <v>84</v>
      </c>
      <c r="AY363" s="254" t="s">
        <v>280</v>
      </c>
    </row>
    <row r="364" s="2" customFormat="1" ht="24.15" customHeight="1">
      <c r="A364" s="38"/>
      <c r="B364" s="39"/>
      <c r="C364" s="229" t="s">
        <v>714</v>
      </c>
      <c r="D364" s="229" t="s">
        <v>281</v>
      </c>
      <c r="E364" s="230" t="s">
        <v>715</v>
      </c>
      <c r="F364" s="231" t="s">
        <v>716</v>
      </c>
      <c r="G364" s="232" t="s">
        <v>319</v>
      </c>
      <c r="H364" s="233">
        <v>2.048</v>
      </c>
      <c r="I364" s="234"/>
      <c r="J364" s="235">
        <f>ROUND(I364*H364,2)</f>
        <v>0</v>
      </c>
      <c r="K364" s="236"/>
      <c r="L364" s="44"/>
      <c r="M364" s="237" t="s">
        <v>1</v>
      </c>
      <c r="N364" s="238" t="s">
        <v>41</v>
      </c>
      <c r="O364" s="91"/>
      <c r="P364" s="239">
        <f>O364*H364</f>
        <v>0</v>
      </c>
      <c r="Q364" s="239">
        <v>0</v>
      </c>
      <c r="R364" s="239">
        <f>Q364*H364</f>
        <v>0</v>
      </c>
      <c r="S364" s="239">
        <v>1.8</v>
      </c>
      <c r="T364" s="240">
        <f>S364*H364</f>
        <v>3.6864000000000003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41" t="s">
        <v>284</v>
      </c>
      <c r="AT364" s="241" t="s">
        <v>281</v>
      </c>
      <c r="AU364" s="241" t="s">
        <v>86</v>
      </c>
      <c r="AY364" s="17" t="s">
        <v>280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7" t="s">
        <v>84</v>
      </c>
      <c r="BK364" s="242">
        <f>ROUND(I364*H364,2)</f>
        <v>0</v>
      </c>
      <c r="BL364" s="17" t="s">
        <v>284</v>
      </c>
      <c r="BM364" s="241" t="s">
        <v>717</v>
      </c>
    </row>
    <row r="365" s="13" customFormat="1">
      <c r="A365" s="13"/>
      <c r="B365" s="243"/>
      <c r="C365" s="244"/>
      <c r="D365" s="245" t="s">
        <v>286</v>
      </c>
      <c r="E365" s="246" t="s">
        <v>1</v>
      </c>
      <c r="F365" s="247" t="s">
        <v>718</v>
      </c>
      <c r="G365" s="244"/>
      <c r="H365" s="248">
        <v>2.048</v>
      </c>
      <c r="I365" s="249"/>
      <c r="J365" s="244"/>
      <c r="K365" s="244"/>
      <c r="L365" s="250"/>
      <c r="M365" s="251"/>
      <c r="N365" s="252"/>
      <c r="O365" s="252"/>
      <c r="P365" s="252"/>
      <c r="Q365" s="252"/>
      <c r="R365" s="252"/>
      <c r="S365" s="252"/>
      <c r="T365" s="25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4" t="s">
        <v>286</v>
      </c>
      <c r="AU365" s="254" t="s">
        <v>86</v>
      </c>
      <c r="AV365" s="13" t="s">
        <v>86</v>
      </c>
      <c r="AW365" s="13" t="s">
        <v>32</v>
      </c>
      <c r="AX365" s="13" t="s">
        <v>84</v>
      </c>
      <c r="AY365" s="254" t="s">
        <v>280</v>
      </c>
    </row>
    <row r="366" s="2" customFormat="1" ht="24.15" customHeight="1">
      <c r="A366" s="38"/>
      <c r="B366" s="39"/>
      <c r="C366" s="229" t="s">
        <v>719</v>
      </c>
      <c r="D366" s="229" t="s">
        <v>281</v>
      </c>
      <c r="E366" s="230" t="s">
        <v>720</v>
      </c>
      <c r="F366" s="231" t="s">
        <v>721</v>
      </c>
      <c r="G366" s="232" t="s">
        <v>319</v>
      </c>
      <c r="H366" s="233">
        <v>3.0150000000000001</v>
      </c>
      <c r="I366" s="234"/>
      <c r="J366" s="235">
        <f>ROUND(I366*H366,2)</f>
        <v>0</v>
      </c>
      <c r="K366" s="236"/>
      <c r="L366" s="44"/>
      <c r="M366" s="237" t="s">
        <v>1</v>
      </c>
      <c r="N366" s="238" t="s">
        <v>41</v>
      </c>
      <c r="O366" s="91"/>
      <c r="P366" s="239">
        <f>O366*H366</f>
        <v>0</v>
      </c>
      <c r="Q366" s="239">
        <v>0</v>
      </c>
      <c r="R366" s="239">
        <f>Q366*H366</f>
        <v>0</v>
      </c>
      <c r="S366" s="239">
        <v>1.6000000000000001</v>
      </c>
      <c r="T366" s="240">
        <f>S366*H366</f>
        <v>4.8240000000000007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41" t="s">
        <v>284</v>
      </c>
      <c r="AT366" s="241" t="s">
        <v>281</v>
      </c>
      <c r="AU366" s="241" t="s">
        <v>86</v>
      </c>
      <c r="AY366" s="17" t="s">
        <v>280</v>
      </c>
      <c r="BE366" s="242">
        <f>IF(N366="základní",J366,0)</f>
        <v>0</v>
      </c>
      <c r="BF366" s="242">
        <f>IF(N366="snížená",J366,0)</f>
        <v>0</v>
      </c>
      <c r="BG366" s="242">
        <f>IF(N366="zákl. přenesená",J366,0)</f>
        <v>0</v>
      </c>
      <c r="BH366" s="242">
        <f>IF(N366="sníž. přenesená",J366,0)</f>
        <v>0</v>
      </c>
      <c r="BI366" s="242">
        <f>IF(N366="nulová",J366,0)</f>
        <v>0</v>
      </c>
      <c r="BJ366" s="17" t="s">
        <v>84</v>
      </c>
      <c r="BK366" s="242">
        <f>ROUND(I366*H366,2)</f>
        <v>0</v>
      </c>
      <c r="BL366" s="17" t="s">
        <v>284</v>
      </c>
      <c r="BM366" s="241" t="s">
        <v>722</v>
      </c>
    </row>
    <row r="367" s="13" customFormat="1">
      <c r="A367" s="13"/>
      <c r="B367" s="243"/>
      <c r="C367" s="244"/>
      <c r="D367" s="245" t="s">
        <v>286</v>
      </c>
      <c r="E367" s="246" t="s">
        <v>1</v>
      </c>
      <c r="F367" s="247" t="s">
        <v>337</v>
      </c>
      <c r="G367" s="244"/>
      <c r="H367" s="248">
        <v>3</v>
      </c>
      <c r="I367" s="249"/>
      <c r="J367" s="244"/>
      <c r="K367" s="244"/>
      <c r="L367" s="250"/>
      <c r="M367" s="251"/>
      <c r="N367" s="252"/>
      <c r="O367" s="252"/>
      <c r="P367" s="252"/>
      <c r="Q367" s="252"/>
      <c r="R367" s="252"/>
      <c r="S367" s="252"/>
      <c r="T367" s="25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4" t="s">
        <v>286</v>
      </c>
      <c r="AU367" s="254" t="s">
        <v>86</v>
      </c>
      <c r="AV367" s="13" t="s">
        <v>86</v>
      </c>
      <c r="AW367" s="13" t="s">
        <v>32</v>
      </c>
      <c r="AX367" s="13" t="s">
        <v>76</v>
      </c>
      <c r="AY367" s="254" t="s">
        <v>280</v>
      </c>
    </row>
    <row r="368" s="13" customFormat="1">
      <c r="A368" s="13"/>
      <c r="B368" s="243"/>
      <c r="C368" s="244"/>
      <c r="D368" s="245" t="s">
        <v>286</v>
      </c>
      <c r="E368" s="246" t="s">
        <v>1</v>
      </c>
      <c r="F368" s="247" t="s">
        <v>723</v>
      </c>
      <c r="G368" s="244"/>
      <c r="H368" s="248">
        <v>0.014999999999999999</v>
      </c>
      <c r="I368" s="249"/>
      <c r="J368" s="244"/>
      <c r="K368" s="244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286</v>
      </c>
      <c r="AU368" s="254" t="s">
        <v>86</v>
      </c>
      <c r="AV368" s="13" t="s">
        <v>86</v>
      </c>
      <c r="AW368" s="13" t="s">
        <v>32</v>
      </c>
      <c r="AX368" s="13" t="s">
        <v>76</v>
      </c>
      <c r="AY368" s="254" t="s">
        <v>280</v>
      </c>
    </row>
    <row r="369" s="14" customFormat="1">
      <c r="A369" s="14"/>
      <c r="B369" s="266"/>
      <c r="C369" s="267"/>
      <c r="D369" s="245" t="s">
        <v>286</v>
      </c>
      <c r="E369" s="268" t="s">
        <v>1</v>
      </c>
      <c r="F369" s="269" t="s">
        <v>378</v>
      </c>
      <c r="G369" s="267"/>
      <c r="H369" s="270">
        <v>3.0150000000000001</v>
      </c>
      <c r="I369" s="271"/>
      <c r="J369" s="267"/>
      <c r="K369" s="267"/>
      <c r="L369" s="272"/>
      <c r="M369" s="273"/>
      <c r="N369" s="274"/>
      <c r="O369" s="274"/>
      <c r="P369" s="274"/>
      <c r="Q369" s="274"/>
      <c r="R369" s="274"/>
      <c r="S369" s="274"/>
      <c r="T369" s="27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6" t="s">
        <v>286</v>
      </c>
      <c r="AU369" s="276" t="s">
        <v>86</v>
      </c>
      <c r="AV369" s="14" t="s">
        <v>284</v>
      </c>
      <c r="AW369" s="14" t="s">
        <v>32</v>
      </c>
      <c r="AX369" s="14" t="s">
        <v>84</v>
      </c>
      <c r="AY369" s="276" t="s">
        <v>280</v>
      </c>
    </row>
    <row r="370" s="2" customFormat="1" ht="37.8" customHeight="1">
      <c r="A370" s="38"/>
      <c r="B370" s="39"/>
      <c r="C370" s="229" t="s">
        <v>724</v>
      </c>
      <c r="D370" s="229" t="s">
        <v>281</v>
      </c>
      <c r="E370" s="230" t="s">
        <v>725</v>
      </c>
      <c r="F370" s="231" t="s">
        <v>726</v>
      </c>
      <c r="G370" s="232" t="s">
        <v>319</v>
      </c>
      <c r="H370" s="233">
        <v>1.0820000000000001</v>
      </c>
      <c r="I370" s="234"/>
      <c r="J370" s="235">
        <f>ROUND(I370*H370,2)</f>
        <v>0</v>
      </c>
      <c r="K370" s="236"/>
      <c r="L370" s="44"/>
      <c r="M370" s="237" t="s">
        <v>1</v>
      </c>
      <c r="N370" s="238" t="s">
        <v>41</v>
      </c>
      <c r="O370" s="91"/>
      <c r="P370" s="239">
        <f>O370*H370</f>
        <v>0</v>
      </c>
      <c r="Q370" s="239">
        <v>0</v>
      </c>
      <c r="R370" s="239">
        <f>Q370*H370</f>
        <v>0</v>
      </c>
      <c r="S370" s="239">
        <v>2.2000000000000002</v>
      </c>
      <c r="T370" s="240">
        <f>S370*H370</f>
        <v>2.3804000000000003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41" t="s">
        <v>284</v>
      </c>
      <c r="AT370" s="241" t="s">
        <v>281</v>
      </c>
      <c r="AU370" s="241" t="s">
        <v>86</v>
      </c>
      <c r="AY370" s="17" t="s">
        <v>280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7" t="s">
        <v>84</v>
      </c>
      <c r="BK370" s="242">
        <f>ROUND(I370*H370,2)</f>
        <v>0</v>
      </c>
      <c r="BL370" s="17" t="s">
        <v>284</v>
      </c>
      <c r="BM370" s="241" t="s">
        <v>727</v>
      </c>
    </row>
    <row r="371" s="13" customFormat="1">
      <c r="A371" s="13"/>
      <c r="B371" s="243"/>
      <c r="C371" s="244"/>
      <c r="D371" s="245" t="s">
        <v>286</v>
      </c>
      <c r="E371" s="246" t="s">
        <v>1</v>
      </c>
      <c r="F371" s="247" t="s">
        <v>728</v>
      </c>
      <c r="G371" s="244"/>
      <c r="H371" s="248">
        <v>1.0820000000000001</v>
      </c>
      <c r="I371" s="249"/>
      <c r="J371" s="244"/>
      <c r="K371" s="244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286</v>
      </c>
      <c r="AU371" s="254" t="s">
        <v>86</v>
      </c>
      <c r="AV371" s="13" t="s">
        <v>86</v>
      </c>
      <c r="AW371" s="13" t="s">
        <v>32</v>
      </c>
      <c r="AX371" s="13" t="s">
        <v>84</v>
      </c>
      <c r="AY371" s="254" t="s">
        <v>280</v>
      </c>
    </row>
    <row r="372" s="2" customFormat="1" ht="24.15" customHeight="1">
      <c r="A372" s="38"/>
      <c r="B372" s="39"/>
      <c r="C372" s="229" t="s">
        <v>729</v>
      </c>
      <c r="D372" s="229" t="s">
        <v>281</v>
      </c>
      <c r="E372" s="230" t="s">
        <v>730</v>
      </c>
      <c r="F372" s="231" t="s">
        <v>731</v>
      </c>
      <c r="G372" s="232" t="s">
        <v>194</v>
      </c>
      <c r="H372" s="233">
        <v>28.800000000000001</v>
      </c>
      <c r="I372" s="234"/>
      <c r="J372" s="235">
        <f>ROUND(I372*H372,2)</f>
        <v>0</v>
      </c>
      <c r="K372" s="236"/>
      <c r="L372" s="44"/>
      <c r="M372" s="237" t="s">
        <v>1</v>
      </c>
      <c r="N372" s="238" t="s">
        <v>41</v>
      </c>
      <c r="O372" s="91"/>
      <c r="P372" s="239">
        <f>O372*H372</f>
        <v>0</v>
      </c>
      <c r="Q372" s="239">
        <v>0</v>
      </c>
      <c r="R372" s="239">
        <f>Q372*H372</f>
        <v>0</v>
      </c>
      <c r="S372" s="239">
        <v>0.034000000000000002</v>
      </c>
      <c r="T372" s="240">
        <f>S372*H372</f>
        <v>0.97920000000000007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41" t="s">
        <v>284</v>
      </c>
      <c r="AT372" s="241" t="s">
        <v>281</v>
      </c>
      <c r="AU372" s="241" t="s">
        <v>86</v>
      </c>
      <c r="AY372" s="17" t="s">
        <v>280</v>
      </c>
      <c r="BE372" s="242">
        <f>IF(N372="základní",J372,0)</f>
        <v>0</v>
      </c>
      <c r="BF372" s="242">
        <f>IF(N372="snížená",J372,0)</f>
        <v>0</v>
      </c>
      <c r="BG372" s="242">
        <f>IF(N372="zákl. přenesená",J372,0)</f>
        <v>0</v>
      </c>
      <c r="BH372" s="242">
        <f>IF(N372="sníž. přenesená",J372,0)</f>
        <v>0</v>
      </c>
      <c r="BI372" s="242">
        <f>IF(N372="nulová",J372,0)</f>
        <v>0</v>
      </c>
      <c r="BJ372" s="17" t="s">
        <v>84</v>
      </c>
      <c r="BK372" s="242">
        <f>ROUND(I372*H372,2)</f>
        <v>0</v>
      </c>
      <c r="BL372" s="17" t="s">
        <v>284</v>
      </c>
      <c r="BM372" s="241" t="s">
        <v>732</v>
      </c>
    </row>
    <row r="373" s="13" customFormat="1">
      <c r="A373" s="13"/>
      <c r="B373" s="243"/>
      <c r="C373" s="244"/>
      <c r="D373" s="245" t="s">
        <v>286</v>
      </c>
      <c r="E373" s="246" t="s">
        <v>1</v>
      </c>
      <c r="F373" s="247" t="s">
        <v>733</v>
      </c>
      <c r="G373" s="244"/>
      <c r="H373" s="248">
        <v>7.6799999999999997</v>
      </c>
      <c r="I373" s="249"/>
      <c r="J373" s="244"/>
      <c r="K373" s="244"/>
      <c r="L373" s="250"/>
      <c r="M373" s="251"/>
      <c r="N373" s="252"/>
      <c r="O373" s="252"/>
      <c r="P373" s="252"/>
      <c r="Q373" s="252"/>
      <c r="R373" s="252"/>
      <c r="S373" s="252"/>
      <c r="T373" s="25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4" t="s">
        <v>286</v>
      </c>
      <c r="AU373" s="254" t="s">
        <v>86</v>
      </c>
      <c r="AV373" s="13" t="s">
        <v>86</v>
      </c>
      <c r="AW373" s="13" t="s">
        <v>32</v>
      </c>
      <c r="AX373" s="13" t="s">
        <v>76</v>
      </c>
      <c r="AY373" s="254" t="s">
        <v>280</v>
      </c>
    </row>
    <row r="374" s="13" customFormat="1">
      <c r="A374" s="13"/>
      <c r="B374" s="243"/>
      <c r="C374" s="244"/>
      <c r="D374" s="245" t="s">
        <v>286</v>
      </c>
      <c r="E374" s="246" t="s">
        <v>1</v>
      </c>
      <c r="F374" s="247" t="s">
        <v>734</v>
      </c>
      <c r="G374" s="244"/>
      <c r="H374" s="248">
        <v>10.560000000000001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286</v>
      </c>
      <c r="AU374" s="254" t="s">
        <v>86</v>
      </c>
      <c r="AV374" s="13" t="s">
        <v>86</v>
      </c>
      <c r="AW374" s="13" t="s">
        <v>32</v>
      </c>
      <c r="AX374" s="13" t="s">
        <v>76</v>
      </c>
      <c r="AY374" s="254" t="s">
        <v>280</v>
      </c>
    </row>
    <row r="375" s="13" customFormat="1">
      <c r="A375" s="13"/>
      <c r="B375" s="243"/>
      <c r="C375" s="244"/>
      <c r="D375" s="245" t="s">
        <v>286</v>
      </c>
      <c r="E375" s="246" t="s">
        <v>1</v>
      </c>
      <c r="F375" s="247" t="s">
        <v>735</v>
      </c>
      <c r="G375" s="244"/>
      <c r="H375" s="248">
        <v>10.560000000000001</v>
      </c>
      <c r="I375" s="249"/>
      <c r="J375" s="244"/>
      <c r="K375" s="244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286</v>
      </c>
      <c r="AU375" s="254" t="s">
        <v>86</v>
      </c>
      <c r="AV375" s="13" t="s">
        <v>86</v>
      </c>
      <c r="AW375" s="13" t="s">
        <v>32</v>
      </c>
      <c r="AX375" s="13" t="s">
        <v>76</v>
      </c>
      <c r="AY375" s="254" t="s">
        <v>280</v>
      </c>
    </row>
    <row r="376" s="14" customFormat="1">
      <c r="A376" s="14"/>
      <c r="B376" s="266"/>
      <c r="C376" s="267"/>
      <c r="D376" s="245" t="s">
        <v>286</v>
      </c>
      <c r="E376" s="268" t="s">
        <v>1</v>
      </c>
      <c r="F376" s="269" t="s">
        <v>378</v>
      </c>
      <c r="G376" s="267"/>
      <c r="H376" s="270">
        <v>28.800000000000001</v>
      </c>
      <c r="I376" s="271"/>
      <c r="J376" s="267"/>
      <c r="K376" s="267"/>
      <c r="L376" s="272"/>
      <c r="M376" s="273"/>
      <c r="N376" s="274"/>
      <c r="O376" s="274"/>
      <c r="P376" s="274"/>
      <c r="Q376" s="274"/>
      <c r="R376" s="274"/>
      <c r="S376" s="274"/>
      <c r="T376" s="27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76" t="s">
        <v>286</v>
      </c>
      <c r="AU376" s="276" t="s">
        <v>86</v>
      </c>
      <c r="AV376" s="14" t="s">
        <v>284</v>
      </c>
      <c r="AW376" s="14" t="s">
        <v>32</v>
      </c>
      <c r="AX376" s="14" t="s">
        <v>84</v>
      </c>
      <c r="AY376" s="276" t="s">
        <v>280</v>
      </c>
    </row>
    <row r="377" s="2" customFormat="1" ht="21.75" customHeight="1">
      <c r="A377" s="38"/>
      <c r="B377" s="39"/>
      <c r="C377" s="229" t="s">
        <v>736</v>
      </c>
      <c r="D377" s="229" t="s">
        <v>281</v>
      </c>
      <c r="E377" s="230" t="s">
        <v>737</v>
      </c>
      <c r="F377" s="231" t="s">
        <v>738</v>
      </c>
      <c r="G377" s="232" t="s">
        <v>194</v>
      </c>
      <c r="H377" s="233">
        <v>1</v>
      </c>
      <c r="I377" s="234"/>
      <c r="J377" s="235">
        <f>ROUND(I377*H377,2)</f>
        <v>0</v>
      </c>
      <c r="K377" s="236"/>
      <c r="L377" s="44"/>
      <c r="M377" s="237" t="s">
        <v>1</v>
      </c>
      <c r="N377" s="238" t="s">
        <v>41</v>
      </c>
      <c r="O377" s="91"/>
      <c r="P377" s="239">
        <f>O377*H377</f>
        <v>0</v>
      </c>
      <c r="Q377" s="239">
        <v>0</v>
      </c>
      <c r="R377" s="239">
        <f>Q377*H377</f>
        <v>0</v>
      </c>
      <c r="S377" s="239">
        <v>0.075999999999999998</v>
      </c>
      <c r="T377" s="240">
        <f>S377*H377</f>
        <v>0.075999999999999998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41" t="s">
        <v>284</v>
      </c>
      <c r="AT377" s="241" t="s">
        <v>281</v>
      </c>
      <c r="AU377" s="241" t="s">
        <v>86</v>
      </c>
      <c r="AY377" s="17" t="s">
        <v>280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7" t="s">
        <v>84</v>
      </c>
      <c r="BK377" s="242">
        <f>ROUND(I377*H377,2)</f>
        <v>0</v>
      </c>
      <c r="BL377" s="17" t="s">
        <v>284</v>
      </c>
      <c r="BM377" s="241" t="s">
        <v>739</v>
      </c>
    </row>
    <row r="378" s="2" customFormat="1" ht="24.15" customHeight="1">
      <c r="A378" s="38"/>
      <c r="B378" s="39"/>
      <c r="C378" s="229" t="s">
        <v>740</v>
      </c>
      <c r="D378" s="229" t="s">
        <v>281</v>
      </c>
      <c r="E378" s="230" t="s">
        <v>741</v>
      </c>
      <c r="F378" s="231" t="s">
        <v>742</v>
      </c>
      <c r="G378" s="232" t="s">
        <v>194</v>
      </c>
      <c r="H378" s="233">
        <v>39.960000000000001</v>
      </c>
      <c r="I378" s="234"/>
      <c r="J378" s="235">
        <f>ROUND(I378*H378,2)</f>
        <v>0</v>
      </c>
      <c r="K378" s="236"/>
      <c r="L378" s="44"/>
      <c r="M378" s="237" t="s">
        <v>1</v>
      </c>
      <c r="N378" s="238" t="s">
        <v>41</v>
      </c>
      <c r="O378" s="91"/>
      <c r="P378" s="239">
        <f>O378*H378</f>
        <v>0</v>
      </c>
      <c r="Q378" s="239">
        <v>0</v>
      </c>
      <c r="R378" s="239">
        <f>Q378*H378</f>
        <v>0</v>
      </c>
      <c r="S378" s="239">
        <v>0.058999999999999997</v>
      </c>
      <c r="T378" s="240">
        <f>S378*H378</f>
        <v>2.35764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41" t="s">
        <v>284</v>
      </c>
      <c r="AT378" s="241" t="s">
        <v>281</v>
      </c>
      <c r="AU378" s="241" t="s">
        <v>86</v>
      </c>
      <c r="AY378" s="17" t="s">
        <v>280</v>
      </c>
      <c r="BE378" s="242">
        <f>IF(N378="základní",J378,0)</f>
        <v>0</v>
      </c>
      <c r="BF378" s="242">
        <f>IF(N378="snížená",J378,0)</f>
        <v>0</v>
      </c>
      <c r="BG378" s="242">
        <f>IF(N378="zákl. přenesená",J378,0)</f>
        <v>0</v>
      </c>
      <c r="BH378" s="242">
        <f>IF(N378="sníž. přenesená",J378,0)</f>
        <v>0</v>
      </c>
      <c r="BI378" s="242">
        <f>IF(N378="nulová",J378,0)</f>
        <v>0</v>
      </c>
      <c r="BJ378" s="17" t="s">
        <v>84</v>
      </c>
      <c r="BK378" s="242">
        <f>ROUND(I378*H378,2)</f>
        <v>0</v>
      </c>
      <c r="BL378" s="17" t="s">
        <v>284</v>
      </c>
      <c r="BM378" s="241" t="s">
        <v>743</v>
      </c>
    </row>
    <row r="379" s="13" customFormat="1">
      <c r="A379" s="13"/>
      <c r="B379" s="243"/>
      <c r="C379" s="244"/>
      <c r="D379" s="245" t="s">
        <v>286</v>
      </c>
      <c r="E379" s="246" t="s">
        <v>1</v>
      </c>
      <c r="F379" s="247" t="s">
        <v>744</v>
      </c>
      <c r="G379" s="244"/>
      <c r="H379" s="248">
        <v>34.200000000000003</v>
      </c>
      <c r="I379" s="249"/>
      <c r="J379" s="244"/>
      <c r="K379" s="244"/>
      <c r="L379" s="250"/>
      <c r="M379" s="251"/>
      <c r="N379" s="252"/>
      <c r="O379" s="252"/>
      <c r="P379" s="252"/>
      <c r="Q379" s="252"/>
      <c r="R379" s="252"/>
      <c r="S379" s="252"/>
      <c r="T379" s="25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4" t="s">
        <v>286</v>
      </c>
      <c r="AU379" s="254" t="s">
        <v>86</v>
      </c>
      <c r="AV379" s="13" t="s">
        <v>86</v>
      </c>
      <c r="AW379" s="13" t="s">
        <v>32</v>
      </c>
      <c r="AX379" s="13" t="s">
        <v>76</v>
      </c>
      <c r="AY379" s="254" t="s">
        <v>280</v>
      </c>
    </row>
    <row r="380" s="13" customFormat="1">
      <c r="A380" s="13"/>
      <c r="B380" s="243"/>
      <c r="C380" s="244"/>
      <c r="D380" s="245" t="s">
        <v>286</v>
      </c>
      <c r="E380" s="246" t="s">
        <v>1</v>
      </c>
      <c r="F380" s="247" t="s">
        <v>745</v>
      </c>
      <c r="G380" s="244"/>
      <c r="H380" s="248">
        <v>5.7599999999999998</v>
      </c>
      <c r="I380" s="249"/>
      <c r="J380" s="244"/>
      <c r="K380" s="244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286</v>
      </c>
      <c r="AU380" s="254" t="s">
        <v>86</v>
      </c>
      <c r="AV380" s="13" t="s">
        <v>86</v>
      </c>
      <c r="AW380" s="13" t="s">
        <v>32</v>
      </c>
      <c r="AX380" s="13" t="s">
        <v>76</v>
      </c>
      <c r="AY380" s="254" t="s">
        <v>280</v>
      </c>
    </row>
    <row r="381" s="14" customFormat="1">
      <c r="A381" s="14"/>
      <c r="B381" s="266"/>
      <c r="C381" s="267"/>
      <c r="D381" s="245" t="s">
        <v>286</v>
      </c>
      <c r="E381" s="268" t="s">
        <v>1</v>
      </c>
      <c r="F381" s="269" t="s">
        <v>378</v>
      </c>
      <c r="G381" s="267"/>
      <c r="H381" s="270">
        <v>39.960000000000001</v>
      </c>
      <c r="I381" s="271"/>
      <c r="J381" s="267"/>
      <c r="K381" s="267"/>
      <c r="L381" s="272"/>
      <c r="M381" s="273"/>
      <c r="N381" s="274"/>
      <c r="O381" s="274"/>
      <c r="P381" s="274"/>
      <c r="Q381" s="274"/>
      <c r="R381" s="274"/>
      <c r="S381" s="274"/>
      <c r="T381" s="27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6" t="s">
        <v>286</v>
      </c>
      <c r="AU381" s="276" t="s">
        <v>86</v>
      </c>
      <c r="AV381" s="14" t="s">
        <v>284</v>
      </c>
      <c r="AW381" s="14" t="s">
        <v>32</v>
      </c>
      <c r="AX381" s="14" t="s">
        <v>84</v>
      </c>
      <c r="AY381" s="276" t="s">
        <v>280</v>
      </c>
    </row>
    <row r="382" s="2" customFormat="1" ht="24.15" customHeight="1">
      <c r="A382" s="38"/>
      <c r="B382" s="39"/>
      <c r="C382" s="229" t="s">
        <v>746</v>
      </c>
      <c r="D382" s="229" t="s">
        <v>281</v>
      </c>
      <c r="E382" s="230" t="s">
        <v>747</v>
      </c>
      <c r="F382" s="231" t="s">
        <v>748</v>
      </c>
      <c r="G382" s="232" t="s">
        <v>194</v>
      </c>
      <c r="H382" s="233">
        <v>68.799999999999997</v>
      </c>
      <c r="I382" s="234"/>
      <c r="J382" s="235">
        <f>ROUND(I382*H382,2)</f>
        <v>0</v>
      </c>
      <c r="K382" s="236"/>
      <c r="L382" s="44"/>
      <c r="M382" s="237" t="s">
        <v>1</v>
      </c>
      <c r="N382" s="238" t="s">
        <v>41</v>
      </c>
      <c r="O382" s="91"/>
      <c r="P382" s="239">
        <f>O382*H382</f>
        <v>0</v>
      </c>
      <c r="Q382" s="239">
        <v>0</v>
      </c>
      <c r="R382" s="239">
        <f>Q382*H382</f>
        <v>0</v>
      </c>
      <c r="S382" s="239">
        <v>0.050999999999999997</v>
      </c>
      <c r="T382" s="240">
        <f>S382*H382</f>
        <v>3.5087999999999995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41" t="s">
        <v>284</v>
      </c>
      <c r="AT382" s="241" t="s">
        <v>281</v>
      </c>
      <c r="AU382" s="241" t="s">
        <v>86</v>
      </c>
      <c r="AY382" s="17" t="s">
        <v>280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7" t="s">
        <v>84</v>
      </c>
      <c r="BK382" s="242">
        <f>ROUND(I382*H382,2)</f>
        <v>0</v>
      </c>
      <c r="BL382" s="17" t="s">
        <v>284</v>
      </c>
      <c r="BM382" s="241" t="s">
        <v>749</v>
      </c>
    </row>
    <row r="383" s="13" customFormat="1">
      <c r="A383" s="13"/>
      <c r="B383" s="243"/>
      <c r="C383" s="244"/>
      <c r="D383" s="245" t="s">
        <v>286</v>
      </c>
      <c r="E383" s="246" t="s">
        <v>1</v>
      </c>
      <c r="F383" s="247" t="s">
        <v>750</v>
      </c>
      <c r="G383" s="244"/>
      <c r="H383" s="248">
        <v>61.600000000000001</v>
      </c>
      <c r="I383" s="249"/>
      <c r="J383" s="244"/>
      <c r="K383" s="244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286</v>
      </c>
      <c r="AU383" s="254" t="s">
        <v>86</v>
      </c>
      <c r="AV383" s="13" t="s">
        <v>86</v>
      </c>
      <c r="AW383" s="13" t="s">
        <v>32</v>
      </c>
      <c r="AX383" s="13" t="s">
        <v>76</v>
      </c>
      <c r="AY383" s="254" t="s">
        <v>280</v>
      </c>
    </row>
    <row r="384" s="15" customFormat="1">
      <c r="A384" s="15"/>
      <c r="B384" s="277"/>
      <c r="C384" s="278"/>
      <c r="D384" s="245" t="s">
        <v>286</v>
      </c>
      <c r="E384" s="279" t="s">
        <v>1</v>
      </c>
      <c r="F384" s="280" t="s">
        <v>751</v>
      </c>
      <c r="G384" s="278"/>
      <c r="H384" s="279" t="s">
        <v>1</v>
      </c>
      <c r="I384" s="281"/>
      <c r="J384" s="278"/>
      <c r="K384" s="278"/>
      <c r="L384" s="282"/>
      <c r="M384" s="283"/>
      <c r="N384" s="284"/>
      <c r="O384" s="284"/>
      <c r="P384" s="284"/>
      <c r="Q384" s="284"/>
      <c r="R384" s="284"/>
      <c r="S384" s="284"/>
      <c r="T384" s="28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86" t="s">
        <v>286</v>
      </c>
      <c r="AU384" s="286" t="s">
        <v>86</v>
      </c>
      <c r="AV384" s="15" t="s">
        <v>84</v>
      </c>
      <c r="AW384" s="15" t="s">
        <v>32</v>
      </c>
      <c r="AX384" s="15" t="s">
        <v>76</v>
      </c>
      <c r="AY384" s="286" t="s">
        <v>280</v>
      </c>
    </row>
    <row r="385" s="13" customFormat="1">
      <c r="A385" s="13"/>
      <c r="B385" s="243"/>
      <c r="C385" s="244"/>
      <c r="D385" s="245" t="s">
        <v>286</v>
      </c>
      <c r="E385" s="246" t="s">
        <v>1</v>
      </c>
      <c r="F385" s="247" t="s">
        <v>752</v>
      </c>
      <c r="G385" s="244"/>
      <c r="H385" s="248">
        <v>7.2000000000000002</v>
      </c>
      <c r="I385" s="249"/>
      <c r="J385" s="244"/>
      <c r="K385" s="244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286</v>
      </c>
      <c r="AU385" s="254" t="s">
        <v>86</v>
      </c>
      <c r="AV385" s="13" t="s">
        <v>86</v>
      </c>
      <c r="AW385" s="13" t="s">
        <v>32</v>
      </c>
      <c r="AX385" s="13" t="s">
        <v>76</v>
      </c>
      <c r="AY385" s="254" t="s">
        <v>280</v>
      </c>
    </row>
    <row r="386" s="14" customFormat="1">
      <c r="A386" s="14"/>
      <c r="B386" s="266"/>
      <c r="C386" s="267"/>
      <c r="D386" s="245" t="s">
        <v>286</v>
      </c>
      <c r="E386" s="268" t="s">
        <v>1</v>
      </c>
      <c r="F386" s="269" t="s">
        <v>378</v>
      </c>
      <c r="G386" s="267"/>
      <c r="H386" s="270">
        <v>68.799999999999997</v>
      </c>
      <c r="I386" s="271"/>
      <c r="J386" s="267"/>
      <c r="K386" s="267"/>
      <c r="L386" s="272"/>
      <c r="M386" s="273"/>
      <c r="N386" s="274"/>
      <c r="O386" s="274"/>
      <c r="P386" s="274"/>
      <c r="Q386" s="274"/>
      <c r="R386" s="274"/>
      <c r="S386" s="274"/>
      <c r="T386" s="27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6" t="s">
        <v>286</v>
      </c>
      <c r="AU386" s="276" t="s">
        <v>86</v>
      </c>
      <c r="AV386" s="14" t="s">
        <v>284</v>
      </c>
      <c r="AW386" s="14" t="s">
        <v>32</v>
      </c>
      <c r="AX386" s="14" t="s">
        <v>84</v>
      </c>
      <c r="AY386" s="276" t="s">
        <v>280</v>
      </c>
    </row>
    <row r="387" s="2" customFormat="1" ht="24.15" customHeight="1">
      <c r="A387" s="38"/>
      <c r="B387" s="39"/>
      <c r="C387" s="229" t="s">
        <v>753</v>
      </c>
      <c r="D387" s="229" t="s">
        <v>281</v>
      </c>
      <c r="E387" s="230" t="s">
        <v>754</v>
      </c>
      <c r="F387" s="231" t="s">
        <v>755</v>
      </c>
      <c r="G387" s="232" t="s">
        <v>194</v>
      </c>
      <c r="H387" s="233">
        <v>42.840000000000003</v>
      </c>
      <c r="I387" s="234"/>
      <c r="J387" s="235">
        <f>ROUND(I387*H387,2)</f>
        <v>0</v>
      </c>
      <c r="K387" s="236"/>
      <c r="L387" s="44"/>
      <c r="M387" s="237" t="s">
        <v>1</v>
      </c>
      <c r="N387" s="238" t="s">
        <v>41</v>
      </c>
      <c r="O387" s="91"/>
      <c r="P387" s="239">
        <f>O387*H387</f>
        <v>0</v>
      </c>
      <c r="Q387" s="239">
        <v>0</v>
      </c>
      <c r="R387" s="239">
        <f>Q387*H387</f>
        <v>0</v>
      </c>
      <c r="S387" s="239">
        <v>0.042999999999999997</v>
      </c>
      <c r="T387" s="240">
        <f>S387*H387</f>
        <v>1.84212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41" t="s">
        <v>284</v>
      </c>
      <c r="AT387" s="241" t="s">
        <v>281</v>
      </c>
      <c r="AU387" s="241" t="s">
        <v>86</v>
      </c>
      <c r="AY387" s="17" t="s">
        <v>280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7" t="s">
        <v>84</v>
      </c>
      <c r="BK387" s="242">
        <f>ROUND(I387*H387,2)</f>
        <v>0</v>
      </c>
      <c r="BL387" s="17" t="s">
        <v>284</v>
      </c>
      <c r="BM387" s="241" t="s">
        <v>756</v>
      </c>
    </row>
    <row r="388" s="13" customFormat="1">
      <c r="A388" s="13"/>
      <c r="B388" s="243"/>
      <c r="C388" s="244"/>
      <c r="D388" s="245" t="s">
        <v>286</v>
      </c>
      <c r="E388" s="246" t="s">
        <v>1</v>
      </c>
      <c r="F388" s="247" t="s">
        <v>757</v>
      </c>
      <c r="G388" s="244"/>
      <c r="H388" s="248">
        <v>42.840000000000003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286</v>
      </c>
      <c r="AU388" s="254" t="s">
        <v>86</v>
      </c>
      <c r="AV388" s="13" t="s">
        <v>86</v>
      </c>
      <c r="AW388" s="13" t="s">
        <v>32</v>
      </c>
      <c r="AX388" s="13" t="s">
        <v>76</v>
      </c>
      <c r="AY388" s="254" t="s">
        <v>280</v>
      </c>
    </row>
    <row r="389" s="14" customFormat="1">
      <c r="A389" s="14"/>
      <c r="B389" s="266"/>
      <c r="C389" s="267"/>
      <c r="D389" s="245" t="s">
        <v>286</v>
      </c>
      <c r="E389" s="268" t="s">
        <v>1</v>
      </c>
      <c r="F389" s="269" t="s">
        <v>378</v>
      </c>
      <c r="G389" s="267"/>
      <c r="H389" s="270">
        <v>42.840000000000003</v>
      </c>
      <c r="I389" s="271"/>
      <c r="J389" s="267"/>
      <c r="K389" s="267"/>
      <c r="L389" s="272"/>
      <c r="M389" s="273"/>
      <c r="N389" s="274"/>
      <c r="O389" s="274"/>
      <c r="P389" s="274"/>
      <c r="Q389" s="274"/>
      <c r="R389" s="274"/>
      <c r="S389" s="274"/>
      <c r="T389" s="27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6" t="s">
        <v>286</v>
      </c>
      <c r="AU389" s="276" t="s">
        <v>86</v>
      </c>
      <c r="AV389" s="14" t="s">
        <v>284</v>
      </c>
      <c r="AW389" s="14" t="s">
        <v>32</v>
      </c>
      <c r="AX389" s="14" t="s">
        <v>84</v>
      </c>
      <c r="AY389" s="276" t="s">
        <v>280</v>
      </c>
    </row>
    <row r="390" s="2" customFormat="1" ht="24.15" customHeight="1">
      <c r="A390" s="38"/>
      <c r="B390" s="39"/>
      <c r="C390" s="229" t="s">
        <v>758</v>
      </c>
      <c r="D390" s="229" t="s">
        <v>281</v>
      </c>
      <c r="E390" s="230" t="s">
        <v>759</v>
      </c>
      <c r="F390" s="231" t="s">
        <v>760</v>
      </c>
      <c r="G390" s="232" t="s">
        <v>354</v>
      </c>
      <c r="H390" s="233">
        <v>4</v>
      </c>
      <c r="I390" s="234"/>
      <c r="J390" s="235">
        <f>ROUND(I390*H390,2)</f>
        <v>0</v>
      </c>
      <c r="K390" s="236"/>
      <c r="L390" s="44"/>
      <c r="M390" s="237" t="s">
        <v>1</v>
      </c>
      <c r="N390" s="238" t="s">
        <v>41</v>
      </c>
      <c r="O390" s="91"/>
      <c r="P390" s="239">
        <f>O390*H390</f>
        <v>0</v>
      </c>
      <c r="Q390" s="239">
        <v>0</v>
      </c>
      <c r="R390" s="239">
        <f>Q390*H390</f>
        <v>0</v>
      </c>
      <c r="S390" s="239">
        <v>0.0080000000000000002</v>
      </c>
      <c r="T390" s="240">
        <f>S390*H390</f>
        <v>0.032000000000000001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41" t="s">
        <v>284</v>
      </c>
      <c r="AT390" s="241" t="s">
        <v>281</v>
      </c>
      <c r="AU390" s="241" t="s">
        <v>86</v>
      </c>
      <c r="AY390" s="17" t="s">
        <v>280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7" t="s">
        <v>84</v>
      </c>
      <c r="BK390" s="242">
        <f>ROUND(I390*H390,2)</f>
        <v>0</v>
      </c>
      <c r="BL390" s="17" t="s">
        <v>284</v>
      </c>
      <c r="BM390" s="241" t="s">
        <v>761</v>
      </c>
    </row>
    <row r="391" s="13" customFormat="1">
      <c r="A391" s="13"/>
      <c r="B391" s="243"/>
      <c r="C391" s="244"/>
      <c r="D391" s="245" t="s">
        <v>286</v>
      </c>
      <c r="E391" s="246" t="s">
        <v>1</v>
      </c>
      <c r="F391" s="247" t="s">
        <v>86</v>
      </c>
      <c r="G391" s="244"/>
      <c r="H391" s="248">
        <v>2</v>
      </c>
      <c r="I391" s="249"/>
      <c r="J391" s="244"/>
      <c r="K391" s="244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286</v>
      </c>
      <c r="AU391" s="254" t="s">
        <v>86</v>
      </c>
      <c r="AV391" s="13" t="s">
        <v>86</v>
      </c>
      <c r="AW391" s="13" t="s">
        <v>32</v>
      </c>
      <c r="AX391" s="13" t="s">
        <v>76</v>
      </c>
      <c r="AY391" s="254" t="s">
        <v>280</v>
      </c>
    </row>
    <row r="392" s="13" customFormat="1">
      <c r="A392" s="13"/>
      <c r="B392" s="243"/>
      <c r="C392" s="244"/>
      <c r="D392" s="245" t="s">
        <v>286</v>
      </c>
      <c r="E392" s="246" t="s">
        <v>1</v>
      </c>
      <c r="F392" s="247" t="s">
        <v>762</v>
      </c>
      <c r="G392" s="244"/>
      <c r="H392" s="248">
        <v>2</v>
      </c>
      <c r="I392" s="249"/>
      <c r="J392" s="244"/>
      <c r="K392" s="244"/>
      <c r="L392" s="250"/>
      <c r="M392" s="251"/>
      <c r="N392" s="252"/>
      <c r="O392" s="252"/>
      <c r="P392" s="252"/>
      <c r="Q392" s="252"/>
      <c r="R392" s="252"/>
      <c r="S392" s="252"/>
      <c r="T392" s="25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4" t="s">
        <v>286</v>
      </c>
      <c r="AU392" s="254" t="s">
        <v>86</v>
      </c>
      <c r="AV392" s="13" t="s">
        <v>86</v>
      </c>
      <c r="AW392" s="13" t="s">
        <v>32</v>
      </c>
      <c r="AX392" s="13" t="s">
        <v>76</v>
      </c>
      <c r="AY392" s="254" t="s">
        <v>280</v>
      </c>
    </row>
    <row r="393" s="14" customFormat="1">
      <c r="A393" s="14"/>
      <c r="B393" s="266"/>
      <c r="C393" s="267"/>
      <c r="D393" s="245" t="s">
        <v>286</v>
      </c>
      <c r="E393" s="268" t="s">
        <v>1</v>
      </c>
      <c r="F393" s="269" t="s">
        <v>378</v>
      </c>
      <c r="G393" s="267"/>
      <c r="H393" s="270">
        <v>4</v>
      </c>
      <c r="I393" s="271"/>
      <c r="J393" s="267"/>
      <c r="K393" s="267"/>
      <c r="L393" s="272"/>
      <c r="M393" s="273"/>
      <c r="N393" s="274"/>
      <c r="O393" s="274"/>
      <c r="P393" s="274"/>
      <c r="Q393" s="274"/>
      <c r="R393" s="274"/>
      <c r="S393" s="274"/>
      <c r="T393" s="27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6" t="s">
        <v>286</v>
      </c>
      <c r="AU393" s="276" t="s">
        <v>86</v>
      </c>
      <c r="AV393" s="14" t="s">
        <v>284</v>
      </c>
      <c r="AW393" s="14" t="s">
        <v>32</v>
      </c>
      <c r="AX393" s="14" t="s">
        <v>84</v>
      </c>
      <c r="AY393" s="276" t="s">
        <v>280</v>
      </c>
    </row>
    <row r="394" s="2" customFormat="1" ht="24.15" customHeight="1">
      <c r="A394" s="38"/>
      <c r="B394" s="39"/>
      <c r="C394" s="229" t="s">
        <v>763</v>
      </c>
      <c r="D394" s="229" t="s">
        <v>281</v>
      </c>
      <c r="E394" s="230" t="s">
        <v>764</v>
      </c>
      <c r="F394" s="231" t="s">
        <v>765</v>
      </c>
      <c r="G394" s="232" t="s">
        <v>354</v>
      </c>
      <c r="H394" s="233">
        <v>27</v>
      </c>
      <c r="I394" s="234"/>
      <c r="J394" s="235">
        <f>ROUND(I394*H394,2)</f>
        <v>0</v>
      </c>
      <c r="K394" s="236"/>
      <c r="L394" s="44"/>
      <c r="M394" s="237" t="s">
        <v>1</v>
      </c>
      <c r="N394" s="238" t="s">
        <v>41</v>
      </c>
      <c r="O394" s="91"/>
      <c r="P394" s="239">
        <f>O394*H394</f>
        <v>0</v>
      </c>
      <c r="Q394" s="239">
        <v>0</v>
      </c>
      <c r="R394" s="239">
        <f>Q394*H394</f>
        <v>0</v>
      </c>
      <c r="S394" s="239">
        <v>0.059999999999999998</v>
      </c>
      <c r="T394" s="240">
        <f>S394*H394</f>
        <v>1.6199999999999999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41" t="s">
        <v>284</v>
      </c>
      <c r="AT394" s="241" t="s">
        <v>281</v>
      </c>
      <c r="AU394" s="241" t="s">
        <v>86</v>
      </c>
      <c r="AY394" s="17" t="s">
        <v>280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7" t="s">
        <v>84</v>
      </c>
      <c r="BK394" s="242">
        <f>ROUND(I394*H394,2)</f>
        <v>0</v>
      </c>
      <c r="BL394" s="17" t="s">
        <v>284</v>
      </c>
      <c r="BM394" s="241" t="s">
        <v>766</v>
      </c>
    </row>
    <row r="395" s="13" customFormat="1">
      <c r="A395" s="13"/>
      <c r="B395" s="243"/>
      <c r="C395" s="244"/>
      <c r="D395" s="245" t="s">
        <v>286</v>
      </c>
      <c r="E395" s="246" t="s">
        <v>1</v>
      </c>
      <c r="F395" s="247" t="s">
        <v>767</v>
      </c>
      <c r="G395" s="244"/>
      <c r="H395" s="248">
        <v>27</v>
      </c>
      <c r="I395" s="249"/>
      <c r="J395" s="244"/>
      <c r="K395" s="244"/>
      <c r="L395" s="250"/>
      <c r="M395" s="251"/>
      <c r="N395" s="252"/>
      <c r="O395" s="252"/>
      <c r="P395" s="252"/>
      <c r="Q395" s="252"/>
      <c r="R395" s="252"/>
      <c r="S395" s="252"/>
      <c r="T395" s="25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4" t="s">
        <v>286</v>
      </c>
      <c r="AU395" s="254" t="s">
        <v>86</v>
      </c>
      <c r="AV395" s="13" t="s">
        <v>86</v>
      </c>
      <c r="AW395" s="13" t="s">
        <v>32</v>
      </c>
      <c r="AX395" s="13" t="s">
        <v>84</v>
      </c>
      <c r="AY395" s="254" t="s">
        <v>280</v>
      </c>
    </row>
    <row r="396" s="2" customFormat="1" ht="24.15" customHeight="1">
      <c r="A396" s="38"/>
      <c r="B396" s="39"/>
      <c r="C396" s="229" t="s">
        <v>768</v>
      </c>
      <c r="D396" s="229" t="s">
        <v>281</v>
      </c>
      <c r="E396" s="230" t="s">
        <v>769</v>
      </c>
      <c r="F396" s="231" t="s">
        <v>770</v>
      </c>
      <c r="G396" s="232" t="s">
        <v>354</v>
      </c>
      <c r="H396" s="233">
        <v>15</v>
      </c>
      <c r="I396" s="234"/>
      <c r="J396" s="235">
        <f>ROUND(I396*H396,2)</f>
        <v>0</v>
      </c>
      <c r="K396" s="236"/>
      <c r="L396" s="44"/>
      <c r="M396" s="237" t="s">
        <v>1</v>
      </c>
      <c r="N396" s="238" t="s">
        <v>41</v>
      </c>
      <c r="O396" s="91"/>
      <c r="P396" s="239">
        <f>O396*H396</f>
        <v>0</v>
      </c>
      <c r="Q396" s="239">
        <v>0</v>
      </c>
      <c r="R396" s="239">
        <f>Q396*H396</f>
        <v>0</v>
      </c>
      <c r="S396" s="239">
        <v>0.154</v>
      </c>
      <c r="T396" s="240">
        <f>S396*H396</f>
        <v>2.3100000000000001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41" t="s">
        <v>284</v>
      </c>
      <c r="AT396" s="241" t="s">
        <v>281</v>
      </c>
      <c r="AU396" s="241" t="s">
        <v>86</v>
      </c>
      <c r="AY396" s="17" t="s">
        <v>280</v>
      </c>
      <c r="BE396" s="242">
        <f>IF(N396="základní",J396,0)</f>
        <v>0</v>
      </c>
      <c r="BF396" s="242">
        <f>IF(N396="snížená",J396,0)</f>
        <v>0</v>
      </c>
      <c r="BG396" s="242">
        <f>IF(N396="zákl. přenesená",J396,0)</f>
        <v>0</v>
      </c>
      <c r="BH396" s="242">
        <f>IF(N396="sníž. přenesená",J396,0)</f>
        <v>0</v>
      </c>
      <c r="BI396" s="242">
        <f>IF(N396="nulová",J396,0)</f>
        <v>0</v>
      </c>
      <c r="BJ396" s="17" t="s">
        <v>84</v>
      </c>
      <c r="BK396" s="242">
        <f>ROUND(I396*H396,2)</f>
        <v>0</v>
      </c>
      <c r="BL396" s="17" t="s">
        <v>284</v>
      </c>
      <c r="BM396" s="241" t="s">
        <v>771</v>
      </c>
    </row>
    <row r="397" s="13" customFormat="1">
      <c r="A397" s="13"/>
      <c r="B397" s="243"/>
      <c r="C397" s="244"/>
      <c r="D397" s="245" t="s">
        <v>286</v>
      </c>
      <c r="E397" s="246" t="s">
        <v>1</v>
      </c>
      <c r="F397" s="247" t="s">
        <v>772</v>
      </c>
      <c r="G397" s="244"/>
      <c r="H397" s="248">
        <v>15</v>
      </c>
      <c r="I397" s="249"/>
      <c r="J397" s="244"/>
      <c r="K397" s="244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286</v>
      </c>
      <c r="AU397" s="254" t="s">
        <v>86</v>
      </c>
      <c r="AV397" s="13" t="s">
        <v>86</v>
      </c>
      <c r="AW397" s="13" t="s">
        <v>32</v>
      </c>
      <c r="AX397" s="13" t="s">
        <v>84</v>
      </c>
      <c r="AY397" s="254" t="s">
        <v>280</v>
      </c>
    </row>
    <row r="398" s="2" customFormat="1" ht="24.15" customHeight="1">
      <c r="A398" s="38"/>
      <c r="B398" s="39"/>
      <c r="C398" s="229" t="s">
        <v>773</v>
      </c>
      <c r="D398" s="229" t="s">
        <v>281</v>
      </c>
      <c r="E398" s="230" t="s">
        <v>774</v>
      </c>
      <c r="F398" s="231" t="s">
        <v>775</v>
      </c>
      <c r="G398" s="232" t="s">
        <v>319</v>
      </c>
      <c r="H398" s="233">
        <v>0.42499999999999999</v>
      </c>
      <c r="I398" s="234"/>
      <c r="J398" s="235">
        <f>ROUND(I398*H398,2)</f>
        <v>0</v>
      </c>
      <c r="K398" s="236"/>
      <c r="L398" s="44"/>
      <c r="M398" s="237" t="s">
        <v>1</v>
      </c>
      <c r="N398" s="238" t="s">
        <v>41</v>
      </c>
      <c r="O398" s="91"/>
      <c r="P398" s="239">
        <f>O398*H398</f>
        <v>0</v>
      </c>
      <c r="Q398" s="239">
        <v>0</v>
      </c>
      <c r="R398" s="239">
        <f>Q398*H398</f>
        <v>0</v>
      </c>
      <c r="S398" s="239">
        <v>2.3999999999999999</v>
      </c>
      <c r="T398" s="240">
        <f>S398*H398</f>
        <v>1.02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41" t="s">
        <v>284</v>
      </c>
      <c r="AT398" s="241" t="s">
        <v>281</v>
      </c>
      <c r="AU398" s="241" t="s">
        <v>86</v>
      </c>
      <c r="AY398" s="17" t="s">
        <v>280</v>
      </c>
      <c r="BE398" s="242">
        <f>IF(N398="základní",J398,0)</f>
        <v>0</v>
      </c>
      <c r="BF398" s="242">
        <f>IF(N398="snížená",J398,0)</f>
        <v>0</v>
      </c>
      <c r="BG398" s="242">
        <f>IF(N398="zákl. přenesená",J398,0)</f>
        <v>0</v>
      </c>
      <c r="BH398" s="242">
        <f>IF(N398="sníž. přenesená",J398,0)</f>
        <v>0</v>
      </c>
      <c r="BI398" s="242">
        <f>IF(N398="nulová",J398,0)</f>
        <v>0</v>
      </c>
      <c r="BJ398" s="17" t="s">
        <v>84</v>
      </c>
      <c r="BK398" s="242">
        <f>ROUND(I398*H398,2)</f>
        <v>0</v>
      </c>
      <c r="BL398" s="17" t="s">
        <v>284</v>
      </c>
      <c r="BM398" s="241" t="s">
        <v>776</v>
      </c>
    </row>
    <row r="399" s="13" customFormat="1">
      <c r="A399" s="13"/>
      <c r="B399" s="243"/>
      <c r="C399" s="244"/>
      <c r="D399" s="245" t="s">
        <v>286</v>
      </c>
      <c r="E399" s="246" t="s">
        <v>1</v>
      </c>
      <c r="F399" s="247" t="s">
        <v>777</v>
      </c>
      <c r="G399" s="244"/>
      <c r="H399" s="248">
        <v>0.33700000000000002</v>
      </c>
      <c r="I399" s="249"/>
      <c r="J399" s="244"/>
      <c r="K399" s="244"/>
      <c r="L399" s="250"/>
      <c r="M399" s="251"/>
      <c r="N399" s="252"/>
      <c r="O399" s="252"/>
      <c r="P399" s="252"/>
      <c r="Q399" s="252"/>
      <c r="R399" s="252"/>
      <c r="S399" s="252"/>
      <c r="T399" s="25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4" t="s">
        <v>286</v>
      </c>
      <c r="AU399" s="254" t="s">
        <v>86</v>
      </c>
      <c r="AV399" s="13" t="s">
        <v>86</v>
      </c>
      <c r="AW399" s="13" t="s">
        <v>32</v>
      </c>
      <c r="AX399" s="13" t="s">
        <v>76</v>
      </c>
      <c r="AY399" s="254" t="s">
        <v>280</v>
      </c>
    </row>
    <row r="400" s="13" customFormat="1">
      <c r="A400" s="13"/>
      <c r="B400" s="243"/>
      <c r="C400" s="244"/>
      <c r="D400" s="245" t="s">
        <v>286</v>
      </c>
      <c r="E400" s="246" t="s">
        <v>1</v>
      </c>
      <c r="F400" s="247" t="s">
        <v>778</v>
      </c>
      <c r="G400" s="244"/>
      <c r="H400" s="248">
        <v>0.087999999999999995</v>
      </c>
      <c r="I400" s="249"/>
      <c r="J400" s="244"/>
      <c r="K400" s="244"/>
      <c r="L400" s="250"/>
      <c r="M400" s="251"/>
      <c r="N400" s="252"/>
      <c r="O400" s="252"/>
      <c r="P400" s="252"/>
      <c r="Q400" s="252"/>
      <c r="R400" s="252"/>
      <c r="S400" s="252"/>
      <c r="T400" s="25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4" t="s">
        <v>286</v>
      </c>
      <c r="AU400" s="254" t="s">
        <v>86</v>
      </c>
      <c r="AV400" s="13" t="s">
        <v>86</v>
      </c>
      <c r="AW400" s="13" t="s">
        <v>32</v>
      </c>
      <c r="AX400" s="13" t="s">
        <v>76</v>
      </c>
      <c r="AY400" s="254" t="s">
        <v>280</v>
      </c>
    </row>
    <row r="401" s="14" customFormat="1">
      <c r="A401" s="14"/>
      <c r="B401" s="266"/>
      <c r="C401" s="267"/>
      <c r="D401" s="245" t="s">
        <v>286</v>
      </c>
      <c r="E401" s="268" t="s">
        <v>1</v>
      </c>
      <c r="F401" s="269" t="s">
        <v>378</v>
      </c>
      <c r="G401" s="267"/>
      <c r="H401" s="270">
        <v>0.42499999999999999</v>
      </c>
      <c r="I401" s="271"/>
      <c r="J401" s="267"/>
      <c r="K401" s="267"/>
      <c r="L401" s="272"/>
      <c r="M401" s="273"/>
      <c r="N401" s="274"/>
      <c r="O401" s="274"/>
      <c r="P401" s="274"/>
      <c r="Q401" s="274"/>
      <c r="R401" s="274"/>
      <c r="S401" s="274"/>
      <c r="T401" s="27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76" t="s">
        <v>286</v>
      </c>
      <c r="AU401" s="276" t="s">
        <v>86</v>
      </c>
      <c r="AV401" s="14" t="s">
        <v>284</v>
      </c>
      <c r="AW401" s="14" t="s">
        <v>32</v>
      </c>
      <c r="AX401" s="14" t="s">
        <v>84</v>
      </c>
      <c r="AY401" s="276" t="s">
        <v>280</v>
      </c>
    </row>
    <row r="402" s="2" customFormat="1" ht="16.5" customHeight="1">
      <c r="A402" s="38"/>
      <c r="B402" s="39"/>
      <c r="C402" s="229" t="s">
        <v>779</v>
      </c>
      <c r="D402" s="229" t="s">
        <v>281</v>
      </c>
      <c r="E402" s="230" t="s">
        <v>780</v>
      </c>
      <c r="F402" s="231" t="s">
        <v>781</v>
      </c>
      <c r="G402" s="232" t="s">
        <v>354</v>
      </c>
      <c r="H402" s="233">
        <v>2</v>
      </c>
      <c r="I402" s="234"/>
      <c r="J402" s="235">
        <f>ROUND(I402*H402,2)</f>
        <v>0</v>
      </c>
      <c r="K402" s="236"/>
      <c r="L402" s="44"/>
      <c r="M402" s="237" t="s">
        <v>1</v>
      </c>
      <c r="N402" s="238" t="s">
        <v>41</v>
      </c>
      <c r="O402" s="91"/>
      <c r="P402" s="239">
        <f>O402*H402</f>
        <v>0</v>
      </c>
      <c r="Q402" s="239">
        <v>0.018089999999999998</v>
      </c>
      <c r="R402" s="239">
        <f>Q402*H402</f>
        <v>0.036179999999999997</v>
      </c>
      <c r="S402" s="239">
        <v>0</v>
      </c>
      <c r="T402" s="24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41" t="s">
        <v>284</v>
      </c>
      <c r="AT402" s="241" t="s">
        <v>281</v>
      </c>
      <c r="AU402" s="241" t="s">
        <v>86</v>
      </c>
      <c r="AY402" s="17" t="s">
        <v>280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7" t="s">
        <v>84</v>
      </c>
      <c r="BK402" s="242">
        <f>ROUND(I402*H402,2)</f>
        <v>0</v>
      </c>
      <c r="BL402" s="17" t="s">
        <v>284</v>
      </c>
      <c r="BM402" s="241" t="s">
        <v>782</v>
      </c>
    </row>
    <row r="403" s="2" customFormat="1" ht="24.15" customHeight="1">
      <c r="A403" s="38"/>
      <c r="B403" s="39"/>
      <c r="C403" s="229" t="s">
        <v>783</v>
      </c>
      <c r="D403" s="229" t="s">
        <v>281</v>
      </c>
      <c r="E403" s="230" t="s">
        <v>784</v>
      </c>
      <c r="F403" s="231" t="s">
        <v>785</v>
      </c>
      <c r="G403" s="232" t="s">
        <v>354</v>
      </c>
      <c r="H403" s="233">
        <v>4</v>
      </c>
      <c r="I403" s="234"/>
      <c r="J403" s="235">
        <f>ROUND(I403*H403,2)</f>
        <v>0</v>
      </c>
      <c r="K403" s="236"/>
      <c r="L403" s="44"/>
      <c r="M403" s="237" t="s">
        <v>1</v>
      </c>
      <c r="N403" s="238" t="s">
        <v>41</v>
      </c>
      <c r="O403" s="91"/>
      <c r="P403" s="239">
        <f>O403*H403</f>
        <v>0</v>
      </c>
      <c r="Q403" s="239">
        <v>0.00023000000000000001</v>
      </c>
      <c r="R403" s="239">
        <f>Q403*H403</f>
        <v>0.00092000000000000003</v>
      </c>
      <c r="S403" s="239">
        <v>0</v>
      </c>
      <c r="T403" s="24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41" t="s">
        <v>284</v>
      </c>
      <c r="AT403" s="241" t="s">
        <v>281</v>
      </c>
      <c r="AU403" s="241" t="s">
        <v>86</v>
      </c>
      <c r="AY403" s="17" t="s">
        <v>280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7" t="s">
        <v>84</v>
      </c>
      <c r="BK403" s="242">
        <f>ROUND(I403*H403,2)</f>
        <v>0</v>
      </c>
      <c r="BL403" s="17" t="s">
        <v>284</v>
      </c>
      <c r="BM403" s="241" t="s">
        <v>786</v>
      </c>
    </row>
    <row r="404" s="13" customFormat="1">
      <c r="A404" s="13"/>
      <c r="B404" s="243"/>
      <c r="C404" s="244"/>
      <c r="D404" s="245" t="s">
        <v>286</v>
      </c>
      <c r="E404" s="246" t="s">
        <v>1</v>
      </c>
      <c r="F404" s="247" t="s">
        <v>787</v>
      </c>
      <c r="G404" s="244"/>
      <c r="H404" s="248">
        <v>4</v>
      </c>
      <c r="I404" s="249"/>
      <c r="J404" s="244"/>
      <c r="K404" s="244"/>
      <c r="L404" s="250"/>
      <c r="M404" s="251"/>
      <c r="N404" s="252"/>
      <c r="O404" s="252"/>
      <c r="P404" s="252"/>
      <c r="Q404" s="252"/>
      <c r="R404" s="252"/>
      <c r="S404" s="252"/>
      <c r="T404" s="25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4" t="s">
        <v>286</v>
      </c>
      <c r="AU404" s="254" t="s">
        <v>86</v>
      </c>
      <c r="AV404" s="13" t="s">
        <v>86</v>
      </c>
      <c r="AW404" s="13" t="s">
        <v>32</v>
      </c>
      <c r="AX404" s="13" t="s">
        <v>84</v>
      </c>
      <c r="AY404" s="254" t="s">
        <v>280</v>
      </c>
    </row>
    <row r="405" s="12" customFormat="1" ht="22.8" customHeight="1">
      <c r="A405" s="12"/>
      <c r="B405" s="213"/>
      <c r="C405" s="214"/>
      <c r="D405" s="215" t="s">
        <v>75</v>
      </c>
      <c r="E405" s="227" t="s">
        <v>788</v>
      </c>
      <c r="F405" s="227" t="s">
        <v>789</v>
      </c>
      <c r="G405" s="214"/>
      <c r="H405" s="214"/>
      <c r="I405" s="217"/>
      <c r="J405" s="228">
        <f>BK405</f>
        <v>0</v>
      </c>
      <c r="K405" s="214"/>
      <c r="L405" s="219"/>
      <c r="M405" s="220"/>
      <c r="N405" s="221"/>
      <c r="O405" s="221"/>
      <c r="P405" s="222">
        <f>SUM(P406:P455)</f>
        <v>0</v>
      </c>
      <c r="Q405" s="221"/>
      <c r="R405" s="222">
        <f>SUM(R406:R455)</f>
        <v>0</v>
      </c>
      <c r="S405" s="221"/>
      <c r="T405" s="223">
        <f>SUM(T406:T455)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24" t="s">
        <v>84</v>
      </c>
      <c r="AT405" s="225" t="s">
        <v>75</v>
      </c>
      <c r="AU405" s="225" t="s">
        <v>84</v>
      </c>
      <c r="AY405" s="224" t="s">
        <v>280</v>
      </c>
      <c r="BK405" s="226">
        <f>SUM(BK406:BK455)</f>
        <v>0</v>
      </c>
    </row>
    <row r="406" s="2" customFormat="1" ht="16.5" customHeight="1">
      <c r="A406" s="38"/>
      <c r="B406" s="39"/>
      <c r="C406" s="229" t="s">
        <v>790</v>
      </c>
      <c r="D406" s="229" t="s">
        <v>281</v>
      </c>
      <c r="E406" s="230" t="s">
        <v>791</v>
      </c>
      <c r="F406" s="231" t="s">
        <v>792</v>
      </c>
      <c r="G406" s="232" t="s">
        <v>326</v>
      </c>
      <c r="H406" s="233">
        <v>28.25</v>
      </c>
      <c r="I406" s="234"/>
      <c r="J406" s="235">
        <f>ROUND(I406*H406,2)</f>
        <v>0</v>
      </c>
      <c r="K406" s="236"/>
      <c r="L406" s="44"/>
      <c r="M406" s="237" t="s">
        <v>1</v>
      </c>
      <c r="N406" s="238" t="s">
        <v>41</v>
      </c>
      <c r="O406" s="91"/>
      <c r="P406" s="239">
        <f>O406*H406</f>
        <v>0</v>
      </c>
      <c r="Q406" s="239">
        <v>0</v>
      </c>
      <c r="R406" s="239">
        <f>Q406*H406</f>
        <v>0</v>
      </c>
      <c r="S406" s="239">
        <v>0</v>
      </c>
      <c r="T406" s="24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41" t="s">
        <v>185</v>
      </c>
      <c r="AT406" s="241" t="s">
        <v>281</v>
      </c>
      <c r="AU406" s="241" t="s">
        <v>86</v>
      </c>
      <c r="AY406" s="17" t="s">
        <v>280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7" t="s">
        <v>84</v>
      </c>
      <c r="BK406" s="242">
        <f>ROUND(I406*H406,2)</f>
        <v>0</v>
      </c>
      <c r="BL406" s="17" t="s">
        <v>185</v>
      </c>
      <c r="BM406" s="241" t="s">
        <v>793</v>
      </c>
    </row>
    <row r="407" s="13" customFormat="1">
      <c r="A407" s="13"/>
      <c r="B407" s="243"/>
      <c r="C407" s="244"/>
      <c r="D407" s="245" t="s">
        <v>286</v>
      </c>
      <c r="E407" s="246" t="s">
        <v>1</v>
      </c>
      <c r="F407" s="247" t="s">
        <v>794</v>
      </c>
      <c r="G407" s="244"/>
      <c r="H407" s="248">
        <v>28.25</v>
      </c>
      <c r="I407" s="249"/>
      <c r="J407" s="244"/>
      <c r="K407" s="244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286</v>
      </c>
      <c r="AU407" s="254" t="s">
        <v>86</v>
      </c>
      <c r="AV407" s="13" t="s">
        <v>86</v>
      </c>
      <c r="AW407" s="13" t="s">
        <v>32</v>
      </c>
      <c r="AX407" s="13" t="s">
        <v>84</v>
      </c>
      <c r="AY407" s="254" t="s">
        <v>280</v>
      </c>
    </row>
    <row r="408" s="2" customFormat="1" ht="33" customHeight="1">
      <c r="A408" s="38"/>
      <c r="B408" s="39"/>
      <c r="C408" s="229" t="s">
        <v>795</v>
      </c>
      <c r="D408" s="229" t="s">
        <v>281</v>
      </c>
      <c r="E408" s="230" t="s">
        <v>796</v>
      </c>
      <c r="F408" s="231" t="s">
        <v>797</v>
      </c>
      <c r="G408" s="232" t="s">
        <v>326</v>
      </c>
      <c r="H408" s="233">
        <v>111.303</v>
      </c>
      <c r="I408" s="234"/>
      <c r="J408" s="235">
        <f>ROUND(I408*H408,2)</f>
        <v>0</v>
      </c>
      <c r="K408" s="236"/>
      <c r="L408" s="44"/>
      <c r="M408" s="237" t="s">
        <v>1</v>
      </c>
      <c r="N408" s="238" t="s">
        <v>41</v>
      </c>
      <c r="O408" s="91"/>
      <c r="P408" s="239">
        <f>O408*H408</f>
        <v>0</v>
      </c>
      <c r="Q408" s="239">
        <v>0</v>
      </c>
      <c r="R408" s="239">
        <f>Q408*H408</f>
        <v>0</v>
      </c>
      <c r="S408" s="239">
        <v>0</v>
      </c>
      <c r="T408" s="24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41" t="s">
        <v>284</v>
      </c>
      <c r="AT408" s="241" t="s">
        <v>281</v>
      </c>
      <c r="AU408" s="241" t="s">
        <v>86</v>
      </c>
      <c r="AY408" s="17" t="s">
        <v>280</v>
      </c>
      <c r="BE408" s="242">
        <f>IF(N408="základní",J408,0)</f>
        <v>0</v>
      </c>
      <c r="BF408" s="242">
        <f>IF(N408="snížená",J408,0)</f>
        <v>0</v>
      </c>
      <c r="BG408" s="242">
        <f>IF(N408="zákl. přenesená",J408,0)</f>
        <v>0</v>
      </c>
      <c r="BH408" s="242">
        <f>IF(N408="sníž. přenesená",J408,0)</f>
        <v>0</v>
      </c>
      <c r="BI408" s="242">
        <f>IF(N408="nulová",J408,0)</f>
        <v>0</v>
      </c>
      <c r="BJ408" s="17" t="s">
        <v>84</v>
      </c>
      <c r="BK408" s="242">
        <f>ROUND(I408*H408,2)</f>
        <v>0</v>
      </c>
      <c r="BL408" s="17" t="s">
        <v>284</v>
      </c>
      <c r="BM408" s="241" t="s">
        <v>798</v>
      </c>
    </row>
    <row r="409" s="2" customFormat="1" ht="16.5" customHeight="1">
      <c r="A409" s="38"/>
      <c r="B409" s="39"/>
      <c r="C409" s="229" t="s">
        <v>799</v>
      </c>
      <c r="D409" s="229" t="s">
        <v>281</v>
      </c>
      <c r="E409" s="230" t="s">
        <v>800</v>
      </c>
      <c r="F409" s="231" t="s">
        <v>801</v>
      </c>
      <c r="G409" s="232" t="s">
        <v>190</v>
      </c>
      <c r="H409" s="233">
        <v>8.5</v>
      </c>
      <c r="I409" s="234"/>
      <c r="J409" s="235">
        <f>ROUND(I409*H409,2)</f>
        <v>0</v>
      </c>
      <c r="K409" s="236"/>
      <c r="L409" s="44"/>
      <c r="M409" s="237" t="s">
        <v>1</v>
      </c>
      <c r="N409" s="238" t="s">
        <v>41</v>
      </c>
      <c r="O409" s="91"/>
      <c r="P409" s="239">
        <f>O409*H409</f>
        <v>0</v>
      </c>
      <c r="Q409" s="239">
        <v>0</v>
      </c>
      <c r="R409" s="239">
        <f>Q409*H409</f>
        <v>0</v>
      </c>
      <c r="S409" s="239">
        <v>0</v>
      </c>
      <c r="T409" s="24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41" t="s">
        <v>284</v>
      </c>
      <c r="AT409" s="241" t="s">
        <v>281</v>
      </c>
      <c r="AU409" s="241" t="s">
        <v>86</v>
      </c>
      <c r="AY409" s="17" t="s">
        <v>280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7" t="s">
        <v>84</v>
      </c>
      <c r="BK409" s="242">
        <f>ROUND(I409*H409,2)</f>
        <v>0</v>
      </c>
      <c r="BL409" s="17" t="s">
        <v>284</v>
      </c>
      <c r="BM409" s="241" t="s">
        <v>802</v>
      </c>
    </row>
    <row r="410" s="2" customFormat="1" ht="24.15" customHeight="1">
      <c r="A410" s="38"/>
      <c r="B410" s="39"/>
      <c r="C410" s="229" t="s">
        <v>803</v>
      </c>
      <c r="D410" s="229" t="s">
        <v>281</v>
      </c>
      <c r="E410" s="230" t="s">
        <v>804</v>
      </c>
      <c r="F410" s="231" t="s">
        <v>805</v>
      </c>
      <c r="G410" s="232" t="s">
        <v>190</v>
      </c>
      <c r="H410" s="233">
        <v>170</v>
      </c>
      <c r="I410" s="234"/>
      <c r="J410" s="235">
        <f>ROUND(I410*H410,2)</f>
        <v>0</v>
      </c>
      <c r="K410" s="236"/>
      <c r="L410" s="44"/>
      <c r="M410" s="237" t="s">
        <v>1</v>
      </c>
      <c r="N410" s="238" t="s">
        <v>41</v>
      </c>
      <c r="O410" s="91"/>
      <c r="P410" s="239">
        <f>O410*H410</f>
        <v>0</v>
      </c>
      <c r="Q410" s="239">
        <v>0</v>
      </c>
      <c r="R410" s="239">
        <f>Q410*H410</f>
        <v>0</v>
      </c>
      <c r="S410" s="239">
        <v>0</v>
      </c>
      <c r="T410" s="240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41" t="s">
        <v>284</v>
      </c>
      <c r="AT410" s="241" t="s">
        <v>281</v>
      </c>
      <c r="AU410" s="241" t="s">
        <v>86</v>
      </c>
      <c r="AY410" s="17" t="s">
        <v>280</v>
      </c>
      <c r="BE410" s="242">
        <f>IF(N410="základní",J410,0)</f>
        <v>0</v>
      </c>
      <c r="BF410" s="242">
        <f>IF(N410="snížená",J410,0)</f>
        <v>0</v>
      </c>
      <c r="BG410" s="242">
        <f>IF(N410="zákl. přenesená",J410,0)</f>
        <v>0</v>
      </c>
      <c r="BH410" s="242">
        <f>IF(N410="sníž. přenesená",J410,0)</f>
        <v>0</v>
      </c>
      <c r="BI410" s="242">
        <f>IF(N410="nulová",J410,0)</f>
        <v>0</v>
      </c>
      <c r="BJ410" s="17" t="s">
        <v>84</v>
      </c>
      <c r="BK410" s="242">
        <f>ROUND(I410*H410,2)</f>
        <v>0</v>
      </c>
      <c r="BL410" s="17" t="s">
        <v>284</v>
      </c>
      <c r="BM410" s="241" t="s">
        <v>806</v>
      </c>
    </row>
    <row r="411" s="13" customFormat="1">
      <c r="A411" s="13"/>
      <c r="B411" s="243"/>
      <c r="C411" s="244"/>
      <c r="D411" s="245" t="s">
        <v>286</v>
      </c>
      <c r="E411" s="246" t="s">
        <v>1</v>
      </c>
      <c r="F411" s="247" t="s">
        <v>807</v>
      </c>
      <c r="G411" s="244"/>
      <c r="H411" s="248">
        <v>170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286</v>
      </c>
      <c r="AU411" s="254" t="s">
        <v>86</v>
      </c>
      <c r="AV411" s="13" t="s">
        <v>86</v>
      </c>
      <c r="AW411" s="13" t="s">
        <v>32</v>
      </c>
      <c r="AX411" s="13" t="s">
        <v>84</v>
      </c>
      <c r="AY411" s="254" t="s">
        <v>280</v>
      </c>
    </row>
    <row r="412" s="2" customFormat="1" ht="24.15" customHeight="1">
      <c r="A412" s="38"/>
      <c r="B412" s="39"/>
      <c r="C412" s="229" t="s">
        <v>808</v>
      </c>
      <c r="D412" s="229" t="s">
        <v>281</v>
      </c>
      <c r="E412" s="230" t="s">
        <v>809</v>
      </c>
      <c r="F412" s="231" t="s">
        <v>810</v>
      </c>
      <c r="G412" s="232" t="s">
        <v>326</v>
      </c>
      <c r="H412" s="233">
        <v>111.303</v>
      </c>
      <c r="I412" s="234"/>
      <c r="J412" s="235">
        <f>ROUND(I412*H412,2)</f>
        <v>0</v>
      </c>
      <c r="K412" s="236"/>
      <c r="L412" s="44"/>
      <c r="M412" s="237" t="s">
        <v>1</v>
      </c>
      <c r="N412" s="238" t="s">
        <v>41</v>
      </c>
      <c r="O412" s="91"/>
      <c r="P412" s="239">
        <f>O412*H412</f>
        <v>0</v>
      </c>
      <c r="Q412" s="239">
        <v>0</v>
      </c>
      <c r="R412" s="239">
        <f>Q412*H412</f>
        <v>0</v>
      </c>
      <c r="S412" s="239">
        <v>0</v>
      </c>
      <c r="T412" s="24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41" t="s">
        <v>284</v>
      </c>
      <c r="AT412" s="241" t="s">
        <v>281</v>
      </c>
      <c r="AU412" s="241" t="s">
        <v>86</v>
      </c>
      <c r="AY412" s="17" t="s">
        <v>280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7" t="s">
        <v>84</v>
      </c>
      <c r="BK412" s="242">
        <f>ROUND(I412*H412,2)</f>
        <v>0</v>
      </c>
      <c r="BL412" s="17" t="s">
        <v>284</v>
      </c>
      <c r="BM412" s="241" t="s">
        <v>811</v>
      </c>
    </row>
    <row r="413" s="2" customFormat="1" ht="24.15" customHeight="1">
      <c r="A413" s="38"/>
      <c r="B413" s="39"/>
      <c r="C413" s="229" t="s">
        <v>812</v>
      </c>
      <c r="D413" s="229" t="s">
        <v>281</v>
      </c>
      <c r="E413" s="230" t="s">
        <v>813</v>
      </c>
      <c r="F413" s="231" t="s">
        <v>814</v>
      </c>
      <c r="G413" s="232" t="s">
        <v>326</v>
      </c>
      <c r="H413" s="233">
        <v>1669.5450000000001</v>
      </c>
      <c r="I413" s="234"/>
      <c r="J413" s="235">
        <f>ROUND(I413*H413,2)</f>
        <v>0</v>
      </c>
      <c r="K413" s="236"/>
      <c r="L413" s="44"/>
      <c r="M413" s="237" t="s">
        <v>1</v>
      </c>
      <c r="N413" s="238" t="s">
        <v>41</v>
      </c>
      <c r="O413" s="91"/>
      <c r="P413" s="239">
        <f>O413*H413</f>
        <v>0</v>
      </c>
      <c r="Q413" s="239">
        <v>0</v>
      </c>
      <c r="R413" s="239">
        <f>Q413*H413</f>
        <v>0</v>
      </c>
      <c r="S413" s="239">
        <v>0</v>
      </c>
      <c r="T413" s="24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41" t="s">
        <v>284</v>
      </c>
      <c r="AT413" s="241" t="s">
        <v>281</v>
      </c>
      <c r="AU413" s="241" t="s">
        <v>86</v>
      </c>
      <c r="AY413" s="17" t="s">
        <v>280</v>
      </c>
      <c r="BE413" s="242">
        <f>IF(N413="základní",J413,0)</f>
        <v>0</v>
      </c>
      <c r="BF413" s="242">
        <f>IF(N413="snížená",J413,0)</f>
        <v>0</v>
      </c>
      <c r="BG413" s="242">
        <f>IF(N413="zákl. přenesená",J413,0)</f>
        <v>0</v>
      </c>
      <c r="BH413" s="242">
        <f>IF(N413="sníž. přenesená",J413,0)</f>
        <v>0</v>
      </c>
      <c r="BI413" s="242">
        <f>IF(N413="nulová",J413,0)</f>
        <v>0</v>
      </c>
      <c r="BJ413" s="17" t="s">
        <v>84</v>
      </c>
      <c r="BK413" s="242">
        <f>ROUND(I413*H413,2)</f>
        <v>0</v>
      </c>
      <c r="BL413" s="17" t="s">
        <v>284</v>
      </c>
      <c r="BM413" s="241" t="s">
        <v>815</v>
      </c>
    </row>
    <row r="414" s="13" customFormat="1">
      <c r="A414" s="13"/>
      <c r="B414" s="243"/>
      <c r="C414" s="244"/>
      <c r="D414" s="245" t="s">
        <v>286</v>
      </c>
      <c r="E414" s="244"/>
      <c r="F414" s="247" t="s">
        <v>816</v>
      </c>
      <c r="G414" s="244"/>
      <c r="H414" s="248">
        <v>1669.5450000000001</v>
      </c>
      <c r="I414" s="249"/>
      <c r="J414" s="244"/>
      <c r="K414" s="244"/>
      <c r="L414" s="250"/>
      <c r="M414" s="251"/>
      <c r="N414" s="252"/>
      <c r="O414" s="252"/>
      <c r="P414" s="252"/>
      <c r="Q414" s="252"/>
      <c r="R414" s="252"/>
      <c r="S414" s="252"/>
      <c r="T414" s="25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4" t="s">
        <v>286</v>
      </c>
      <c r="AU414" s="254" t="s">
        <v>86</v>
      </c>
      <c r="AV414" s="13" t="s">
        <v>86</v>
      </c>
      <c r="AW414" s="13" t="s">
        <v>4</v>
      </c>
      <c r="AX414" s="13" t="s">
        <v>84</v>
      </c>
      <c r="AY414" s="254" t="s">
        <v>280</v>
      </c>
    </row>
    <row r="415" s="2" customFormat="1" ht="33" customHeight="1">
      <c r="A415" s="38"/>
      <c r="B415" s="39"/>
      <c r="C415" s="229" t="s">
        <v>817</v>
      </c>
      <c r="D415" s="229" t="s">
        <v>281</v>
      </c>
      <c r="E415" s="230" t="s">
        <v>818</v>
      </c>
      <c r="F415" s="231" t="s">
        <v>819</v>
      </c>
      <c r="G415" s="232" t="s">
        <v>326</v>
      </c>
      <c r="H415" s="233">
        <v>0.26200000000000001</v>
      </c>
      <c r="I415" s="234"/>
      <c r="J415" s="235">
        <f>ROUND(I415*H415,2)</f>
        <v>0</v>
      </c>
      <c r="K415" s="236"/>
      <c r="L415" s="44"/>
      <c r="M415" s="237" t="s">
        <v>1</v>
      </c>
      <c r="N415" s="238" t="s">
        <v>41</v>
      </c>
      <c r="O415" s="91"/>
      <c r="P415" s="239">
        <f>O415*H415</f>
        <v>0</v>
      </c>
      <c r="Q415" s="239">
        <v>0</v>
      </c>
      <c r="R415" s="239">
        <f>Q415*H415</f>
        <v>0</v>
      </c>
      <c r="S415" s="239">
        <v>0</v>
      </c>
      <c r="T415" s="240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41" t="s">
        <v>284</v>
      </c>
      <c r="AT415" s="241" t="s">
        <v>281</v>
      </c>
      <c r="AU415" s="241" t="s">
        <v>86</v>
      </c>
      <c r="AY415" s="17" t="s">
        <v>280</v>
      </c>
      <c r="BE415" s="242">
        <f>IF(N415="základní",J415,0)</f>
        <v>0</v>
      </c>
      <c r="BF415" s="242">
        <f>IF(N415="snížená",J415,0)</f>
        <v>0</v>
      </c>
      <c r="BG415" s="242">
        <f>IF(N415="zákl. přenesená",J415,0)</f>
        <v>0</v>
      </c>
      <c r="BH415" s="242">
        <f>IF(N415="sníž. přenesená",J415,0)</f>
        <v>0</v>
      </c>
      <c r="BI415" s="242">
        <f>IF(N415="nulová",J415,0)</f>
        <v>0</v>
      </c>
      <c r="BJ415" s="17" t="s">
        <v>84</v>
      </c>
      <c r="BK415" s="242">
        <f>ROUND(I415*H415,2)</f>
        <v>0</v>
      </c>
      <c r="BL415" s="17" t="s">
        <v>284</v>
      </c>
      <c r="BM415" s="241" t="s">
        <v>820</v>
      </c>
    </row>
    <row r="416" s="13" customFormat="1">
      <c r="A416" s="13"/>
      <c r="B416" s="243"/>
      <c r="C416" s="244"/>
      <c r="D416" s="245" t="s">
        <v>286</v>
      </c>
      <c r="E416" s="246" t="s">
        <v>1</v>
      </c>
      <c r="F416" s="247" t="s">
        <v>821</v>
      </c>
      <c r="G416" s="244"/>
      <c r="H416" s="248">
        <v>0.26200000000000001</v>
      </c>
      <c r="I416" s="249"/>
      <c r="J416" s="244"/>
      <c r="K416" s="244"/>
      <c r="L416" s="250"/>
      <c r="M416" s="251"/>
      <c r="N416" s="252"/>
      <c r="O416" s="252"/>
      <c r="P416" s="252"/>
      <c r="Q416" s="252"/>
      <c r="R416" s="252"/>
      <c r="S416" s="252"/>
      <c r="T416" s="25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4" t="s">
        <v>286</v>
      </c>
      <c r="AU416" s="254" t="s">
        <v>86</v>
      </c>
      <c r="AV416" s="13" t="s">
        <v>86</v>
      </c>
      <c r="AW416" s="13" t="s">
        <v>32</v>
      </c>
      <c r="AX416" s="13" t="s">
        <v>84</v>
      </c>
      <c r="AY416" s="254" t="s">
        <v>280</v>
      </c>
    </row>
    <row r="417" s="2" customFormat="1" ht="37.8" customHeight="1">
      <c r="A417" s="38"/>
      <c r="B417" s="39"/>
      <c r="C417" s="229" t="s">
        <v>822</v>
      </c>
      <c r="D417" s="229" t="s">
        <v>281</v>
      </c>
      <c r="E417" s="230" t="s">
        <v>823</v>
      </c>
      <c r="F417" s="231" t="s">
        <v>824</v>
      </c>
      <c r="G417" s="232" t="s">
        <v>326</v>
      </c>
      <c r="H417" s="233">
        <v>0.096000000000000002</v>
      </c>
      <c r="I417" s="234"/>
      <c r="J417" s="235">
        <f>ROUND(I417*H417,2)</f>
        <v>0</v>
      </c>
      <c r="K417" s="236"/>
      <c r="L417" s="44"/>
      <c r="M417" s="237" t="s">
        <v>1</v>
      </c>
      <c r="N417" s="238" t="s">
        <v>41</v>
      </c>
      <c r="O417" s="91"/>
      <c r="P417" s="239">
        <f>O417*H417</f>
        <v>0</v>
      </c>
      <c r="Q417" s="239">
        <v>0</v>
      </c>
      <c r="R417" s="239">
        <f>Q417*H417</f>
        <v>0</v>
      </c>
      <c r="S417" s="239">
        <v>0</v>
      </c>
      <c r="T417" s="240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41" t="s">
        <v>284</v>
      </c>
      <c r="AT417" s="241" t="s">
        <v>281</v>
      </c>
      <c r="AU417" s="241" t="s">
        <v>86</v>
      </c>
      <c r="AY417" s="17" t="s">
        <v>280</v>
      </c>
      <c r="BE417" s="242">
        <f>IF(N417="základní",J417,0)</f>
        <v>0</v>
      </c>
      <c r="BF417" s="242">
        <f>IF(N417="snížená",J417,0)</f>
        <v>0</v>
      </c>
      <c r="BG417" s="242">
        <f>IF(N417="zákl. přenesená",J417,0)</f>
        <v>0</v>
      </c>
      <c r="BH417" s="242">
        <f>IF(N417="sníž. přenesená",J417,0)</f>
        <v>0</v>
      </c>
      <c r="BI417" s="242">
        <f>IF(N417="nulová",J417,0)</f>
        <v>0</v>
      </c>
      <c r="BJ417" s="17" t="s">
        <v>84</v>
      </c>
      <c r="BK417" s="242">
        <f>ROUND(I417*H417,2)</f>
        <v>0</v>
      </c>
      <c r="BL417" s="17" t="s">
        <v>284</v>
      </c>
      <c r="BM417" s="241" t="s">
        <v>825</v>
      </c>
    </row>
    <row r="418" s="13" customFormat="1">
      <c r="A418" s="13"/>
      <c r="B418" s="243"/>
      <c r="C418" s="244"/>
      <c r="D418" s="245" t="s">
        <v>286</v>
      </c>
      <c r="E418" s="246" t="s">
        <v>1</v>
      </c>
      <c r="F418" s="247" t="s">
        <v>826</v>
      </c>
      <c r="G418" s="244"/>
      <c r="H418" s="248">
        <v>0.096000000000000002</v>
      </c>
      <c r="I418" s="249"/>
      <c r="J418" s="244"/>
      <c r="K418" s="244"/>
      <c r="L418" s="250"/>
      <c r="M418" s="251"/>
      <c r="N418" s="252"/>
      <c r="O418" s="252"/>
      <c r="P418" s="252"/>
      <c r="Q418" s="252"/>
      <c r="R418" s="252"/>
      <c r="S418" s="252"/>
      <c r="T418" s="25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4" t="s">
        <v>286</v>
      </c>
      <c r="AU418" s="254" t="s">
        <v>86</v>
      </c>
      <c r="AV418" s="13" t="s">
        <v>86</v>
      </c>
      <c r="AW418" s="13" t="s">
        <v>32</v>
      </c>
      <c r="AX418" s="13" t="s">
        <v>84</v>
      </c>
      <c r="AY418" s="254" t="s">
        <v>280</v>
      </c>
    </row>
    <row r="419" s="2" customFormat="1" ht="49.05" customHeight="1">
      <c r="A419" s="38"/>
      <c r="B419" s="39"/>
      <c r="C419" s="229" t="s">
        <v>827</v>
      </c>
      <c r="D419" s="229" t="s">
        <v>281</v>
      </c>
      <c r="E419" s="230" t="s">
        <v>828</v>
      </c>
      <c r="F419" s="231" t="s">
        <v>829</v>
      </c>
      <c r="G419" s="232" t="s">
        <v>326</v>
      </c>
      <c r="H419" s="233">
        <v>0.27100000000000002</v>
      </c>
      <c r="I419" s="234"/>
      <c r="J419" s="235">
        <f>ROUND(I419*H419,2)</f>
        <v>0</v>
      </c>
      <c r="K419" s="236"/>
      <c r="L419" s="44"/>
      <c r="M419" s="237" t="s">
        <v>1</v>
      </c>
      <c r="N419" s="238" t="s">
        <v>41</v>
      </c>
      <c r="O419" s="91"/>
      <c r="P419" s="239">
        <f>O419*H419</f>
        <v>0</v>
      </c>
      <c r="Q419" s="239">
        <v>0</v>
      </c>
      <c r="R419" s="239">
        <f>Q419*H419</f>
        <v>0</v>
      </c>
      <c r="S419" s="239">
        <v>0</v>
      </c>
      <c r="T419" s="240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41" t="s">
        <v>284</v>
      </c>
      <c r="AT419" s="241" t="s">
        <v>281</v>
      </c>
      <c r="AU419" s="241" t="s">
        <v>86</v>
      </c>
      <c r="AY419" s="17" t="s">
        <v>280</v>
      </c>
      <c r="BE419" s="242">
        <f>IF(N419="základní",J419,0)</f>
        <v>0</v>
      </c>
      <c r="BF419" s="242">
        <f>IF(N419="snížená",J419,0)</f>
        <v>0</v>
      </c>
      <c r="BG419" s="242">
        <f>IF(N419="zákl. přenesená",J419,0)</f>
        <v>0</v>
      </c>
      <c r="BH419" s="242">
        <f>IF(N419="sníž. přenesená",J419,0)</f>
        <v>0</v>
      </c>
      <c r="BI419" s="242">
        <f>IF(N419="nulová",J419,0)</f>
        <v>0</v>
      </c>
      <c r="BJ419" s="17" t="s">
        <v>84</v>
      </c>
      <c r="BK419" s="242">
        <f>ROUND(I419*H419,2)</f>
        <v>0</v>
      </c>
      <c r="BL419" s="17" t="s">
        <v>284</v>
      </c>
      <c r="BM419" s="241" t="s">
        <v>830</v>
      </c>
    </row>
    <row r="420" s="13" customFormat="1">
      <c r="A420" s="13"/>
      <c r="B420" s="243"/>
      <c r="C420" s="244"/>
      <c r="D420" s="245" t="s">
        <v>286</v>
      </c>
      <c r="E420" s="246" t="s">
        <v>1</v>
      </c>
      <c r="F420" s="247" t="s">
        <v>831</v>
      </c>
      <c r="G420" s="244"/>
      <c r="H420" s="248">
        <v>0.27100000000000002</v>
      </c>
      <c r="I420" s="249"/>
      <c r="J420" s="244"/>
      <c r="K420" s="244"/>
      <c r="L420" s="250"/>
      <c r="M420" s="251"/>
      <c r="N420" s="252"/>
      <c r="O420" s="252"/>
      <c r="P420" s="252"/>
      <c r="Q420" s="252"/>
      <c r="R420" s="252"/>
      <c r="S420" s="252"/>
      <c r="T420" s="25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4" t="s">
        <v>286</v>
      </c>
      <c r="AU420" s="254" t="s">
        <v>86</v>
      </c>
      <c r="AV420" s="13" t="s">
        <v>86</v>
      </c>
      <c r="AW420" s="13" t="s">
        <v>32</v>
      </c>
      <c r="AX420" s="13" t="s">
        <v>84</v>
      </c>
      <c r="AY420" s="254" t="s">
        <v>280</v>
      </c>
    </row>
    <row r="421" s="2" customFormat="1" ht="33" customHeight="1">
      <c r="A421" s="38"/>
      <c r="B421" s="39"/>
      <c r="C421" s="229" t="s">
        <v>832</v>
      </c>
      <c r="D421" s="229" t="s">
        <v>281</v>
      </c>
      <c r="E421" s="230" t="s">
        <v>833</v>
      </c>
      <c r="F421" s="231" t="s">
        <v>834</v>
      </c>
      <c r="G421" s="232" t="s">
        <v>326</v>
      </c>
      <c r="H421" s="233">
        <v>0.001</v>
      </c>
      <c r="I421" s="234"/>
      <c r="J421" s="235">
        <f>ROUND(I421*H421,2)</f>
        <v>0</v>
      </c>
      <c r="K421" s="236"/>
      <c r="L421" s="44"/>
      <c r="M421" s="237" t="s">
        <v>1</v>
      </c>
      <c r="N421" s="238" t="s">
        <v>41</v>
      </c>
      <c r="O421" s="91"/>
      <c r="P421" s="239">
        <f>O421*H421</f>
        <v>0</v>
      </c>
      <c r="Q421" s="239">
        <v>0</v>
      </c>
      <c r="R421" s="239">
        <f>Q421*H421</f>
        <v>0</v>
      </c>
      <c r="S421" s="239">
        <v>0</v>
      </c>
      <c r="T421" s="240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41" t="s">
        <v>284</v>
      </c>
      <c r="AT421" s="241" t="s">
        <v>281</v>
      </c>
      <c r="AU421" s="241" t="s">
        <v>86</v>
      </c>
      <c r="AY421" s="17" t="s">
        <v>280</v>
      </c>
      <c r="BE421" s="242">
        <f>IF(N421="základní",J421,0)</f>
        <v>0</v>
      </c>
      <c r="BF421" s="242">
        <f>IF(N421="snížená",J421,0)</f>
        <v>0</v>
      </c>
      <c r="BG421" s="242">
        <f>IF(N421="zákl. přenesená",J421,0)</f>
        <v>0</v>
      </c>
      <c r="BH421" s="242">
        <f>IF(N421="sníž. přenesená",J421,0)</f>
        <v>0</v>
      </c>
      <c r="BI421" s="242">
        <f>IF(N421="nulová",J421,0)</f>
        <v>0</v>
      </c>
      <c r="BJ421" s="17" t="s">
        <v>84</v>
      </c>
      <c r="BK421" s="242">
        <f>ROUND(I421*H421,2)</f>
        <v>0</v>
      </c>
      <c r="BL421" s="17" t="s">
        <v>284</v>
      </c>
      <c r="BM421" s="241" t="s">
        <v>835</v>
      </c>
    </row>
    <row r="422" s="13" customFormat="1">
      <c r="A422" s="13"/>
      <c r="B422" s="243"/>
      <c r="C422" s="244"/>
      <c r="D422" s="245" t="s">
        <v>286</v>
      </c>
      <c r="E422" s="246" t="s">
        <v>1</v>
      </c>
      <c r="F422" s="247" t="s">
        <v>836</v>
      </c>
      <c r="G422" s="244"/>
      <c r="H422" s="248">
        <v>0.001</v>
      </c>
      <c r="I422" s="249"/>
      <c r="J422" s="244"/>
      <c r="K422" s="244"/>
      <c r="L422" s="250"/>
      <c r="M422" s="251"/>
      <c r="N422" s="252"/>
      <c r="O422" s="252"/>
      <c r="P422" s="252"/>
      <c r="Q422" s="252"/>
      <c r="R422" s="252"/>
      <c r="S422" s="252"/>
      <c r="T422" s="25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4" t="s">
        <v>286</v>
      </c>
      <c r="AU422" s="254" t="s">
        <v>86</v>
      </c>
      <c r="AV422" s="13" t="s">
        <v>86</v>
      </c>
      <c r="AW422" s="13" t="s">
        <v>32</v>
      </c>
      <c r="AX422" s="13" t="s">
        <v>84</v>
      </c>
      <c r="AY422" s="254" t="s">
        <v>280</v>
      </c>
    </row>
    <row r="423" s="2" customFormat="1" ht="33" customHeight="1">
      <c r="A423" s="38"/>
      <c r="B423" s="39"/>
      <c r="C423" s="229" t="s">
        <v>837</v>
      </c>
      <c r="D423" s="229" t="s">
        <v>281</v>
      </c>
      <c r="E423" s="230" t="s">
        <v>838</v>
      </c>
      <c r="F423" s="231" t="s">
        <v>839</v>
      </c>
      <c r="G423" s="232" t="s">
        <v>326</v>
      </c>
      <c r="H423" s="233">
        <v>0.0089999999999999993</v>
      </c>
      <c r="I423" s="234"/>
      <c r="J423" s="235">
        <f>ROUND(I423*H423,2)</f>
        <v>0</v>
      </c>
      <c r="K423" s="236"/>
      <c r="L423" s="44"/>
      <c r="M423" s="237" t="s">
        <v>1</v>
      </c>
      <c r="N423" s="238" t="s">
        <v>41</v>
      </c>
      <c r="O423" s="91"/>
      <c r="P423" s="239">
        <f>O423*H423</f>
        <v>0</v>
      </c>
      <c r="Q423" s="239">
        <v>0</v>
      </c>
      <c r="R423" s="239">
        <f>Q423*H423</f>
        <v>0</v>
      </c>
      <c r="S423" s="239">
        <v>0</v>
      </c>
      <c r="T423" s="240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41" t="s">
        <v>284</v>
      </c>
      <c r="AT423" s="241" t="s">
        <v>281</v>
      </c>
      <c r="AU423" s="241" t="s">
        <v>86</v>
      </c>
      <c r="AY423" s="17" t="s">
        <v>280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7" t="s">
        <v>84</v>
      </c>
      <c r="BK423" s="242">
        <f>ROUND(I423*H423,2)</f>
        <v>0</v>
      </c>
      <c r="BL423" s="17" t="s">
        <v>284</v>
      </c>
      <c r="BM423" s="241" t="s">
        <v>840</v>
      </c>
    </row>
    <row r="424" s="13" customFormat="1">
      <c r="A424" s="13"/>
      <c r="B424" s="243"/>
      <c r="C424" s="244"/>
      <c r="D424" s="245" t="s">
        <v>286</v>
      </c>
      <c r="E424" s="246" t="s">
        <v>1</v>
      </c>
      <c r="F424" s="247" t="s">
        <v>841</v>
      </c>
      <c r="G424" s="244"/>
      <c r="H424" s="248">
        <v>0.0089999999999999993</v>
      </c>
      <c r="I424" s="249"/>
      <c r="J424" s="244"/>
      <c r="K424" s="244"/>
      <c r="L424" s="250"/>
      <c r="M424" s="251"/>
      <c r="N424" s="252"/>
      <c r="O424" s="252"/>
      <c r="P424" s="252"/>
      <c r="Q424" s="252"/>
      <c r="R424" s="252"/>
      <c r="S424" s="252"/>
      <c r="T424" s="25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4" t="s">
        <v>286</v>
      </c>
      <c r="AU424" s="254" t="s">
        <v>86</v>
      </c>
      <c r="AV424" s="13" t="s">
        <v>86</v>
      </c>
      <c r="AW424" s="13" t="s">
        <v>32</v>
      </c>
      <c r="AX424" s="13" t="s">
        <v>84</v>
      </c>
      <c r="AY424" s="254" t="s">
        <v>280</v>
      </c>
    </row>
    <row r="425" s="2" customFormat="1" ht="24.15" customHeight="1">
      <c r="A425" s="38"/>
      <c r="B425" s="39"/>
      <c r="C425" s="229" t="s">
        <v>842</v>
      </c>
      <c r="D425" s="229" t="s">
        <v>281</v>
      </c>
      <c r="E425" s="230" t="s">
        <v>843</v>
      </c>
      <c r="F425" s="231" t="s">
        <v>844</v>
      </c>
      <c r="G425" s="232" t="s">
        <v>326</v>
      </c>
      <c r="H425" s="233">
        <v>0.25900000000000001</v>
      </c>
      <c r="I425" s="234"/>
      <c r="J425" s="235">
        <f>ROUND(I425*H425,2)</f>
        <v>0</v>
      </c>
      <c r="K425" s="236"/>
      <c r="L425" s="44"/>
      <c r="M425" s="237" t="s">
        <v>1</v>
      </c>
      <c r="N425" s="238" t="s">
        <v>41</v>
      </c>
      <c r="O425" s="91"/>
      <c r="P425" s="239">
        <f>O425*H425</f>
        <v>0</v>
      </c>
      <c r="Q425" s="239">
        <v>0</v>
      </c>
      <c r="R425" s="239">
        <f>Q425*H425</f>
        <v>0</v>
      </c>
      <c r="S425" s="239">
        <v>0</v>
      </c>
      <c r="T425" s="240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41" t="s">
        <v>284</v>
      </c>
      <c r="AT425" s="241" t="s">
        <v>281</v>
      </c>
      <c r="AU425" s="241" t="s">
        <v>86</v>
      </c>
      <c r="AY425" s="17" t="s">
        <v>280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7" t="s">
        <v>84</v>
      </c>
      <c r="BK425" s="242">
        <f>ROUND(I425*H425,2)</f>
        <v>0</v>
      </c>
      <c r="BL425" s="17" t="s">
        <v>284</v>
      </c>
      <c r="BM425" s="241" t="s">
        <v>845</v>
      </c>
    </row>
    <row r="426" s="13" customFormat="1">
      <c r="A426" s="13"/>
      <c r="B426" s="243"/>
      <c r="C426" s="244"/>
      <c r="D426" s="245" t="s">
        <v>286</v>
      </c>
      <c r="E426" s="246" t="s">
        <v>1</v>
      </c>
      <c r="F426" s="247" t="s">
        <v>846</v>
      </c>
      <c r="G426" s="244"/>
      <c r="H426" s="248">
        <v>0.25900000000000001</v>
      </c>
      <c r="I426" s="249"/>
      <c r="J426" s="244"/>
      <c r="K426" s="244"/>
      <c r="L426" s="250"/>
      <c r="M426" s="251"/>
      <c r="N426" s="252"/>
      <c r="O426" s="252"/>
      <c r="P426" s="252"/>
      <c r="Q426" s="252"/>
      <c r="R426" s="252"/>
      <c r="S426" s="252"/>
      <c r="T426" s="25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4" t="s">
        <v>286</v>
      </c>
      <c r="AU426" s="254" t="s">
        <v>86</v>
      </c>
      <c r="AV426" s="13" t="s">
        <v>86</v>
      </c>
      <c r="AW426" s="13" t="s">
        <v>32</v>
      </c>
      <c r="AX426" s="13" t="s">
        <v>84</v>
      </c>
      <c r="AY426" s="254" t="s">
        <v>280</v>
      </c>
    </row>
    <row r="427" s="2" customFormat="1" ht="33" customHeight="1">
      <c r="A427" s="38"/>
      <c r="B427" s="39"/>
      <c r="C427" s="229" t="s">
        <v>847</v>
      </c>
      <c r="D427" s="229" t="s">
        <v>281</v>
      </c>
      <c r="E427" s="230" t="s">
        <v>848</v>
      </c>
      <c r="F427" s="231" t="s">
        <v>849</v>
      </c>
      <c r="G427" s="232" t="s">
        <v>326</v>
      </c>
      <c r="H427" s="233">
        <v>7.3250000000000002</v>
      </c>
      <c r="I427" s="234"/>
      <c r="J427" s="235">
        <f>ROUND(I427*H427,2)</f>
        <v>0</v>
      </c>
      <c r="K427" s="236"/>
      <c r="L427" s="44"/>
      <c r="M427" s="237" t="s">
        <v>1</v>
      </c>
      <c r="N427" s="238" t="s">
        <v>41</v>
      </c>
      <c r="O427" s="91"/>
      <c r="P427" s="239">
        <f>O427*H427</f>
        <v>0</v>
      </c>
      <c r="Q427" s="239">
        <v>0</v>
      </c>
      <c r="R427" s="239">
        <f>Q427*H427</f>
        <v>0</v>
      </c>
      <c r="S427" s="239">
        <v>0</v>
      </c>
      <c r="T427" s="240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41" t="s">
        <v>284</v>
      </c>
      <c r="AT427" s="241" t="s">
        <v>281</v>
      </c>
      <c r="AU427" s="241" t="s">
        <v>86</v>
      </c>
      <c r="AY427" s="17" t="s">
        <v>280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7" t="s">
        <v>84</v>
      </c>
      <c r="BK427" s="242">
        <f>ROUND(I427*H427,2)</f>
        <v>0</v>
      </c>
      <c r="BL427" s="17" t="s">
        <v>284</v>
      </c>
      <c r="BM427" s="241" t="s">
        <v>850</v>
      </c>
    </row>
    <row r="428" s="13" customFormat="1">
      <c r="A428" s="13"/>
      <c r="B428" s="243"/>
      <c r="C428" s="244"/>
      <c r="D428" s="245" t="s">
        <v>286</v>
      </c>
      <c r="E428" s="246" t="s">
        <v>1</v>
      </c>
      <c r="F428" s="247" t="s">
        <v>851</v>
      </c>
      <c r="G428" s="244"/>
      <c r="H428" s="248">
        <v>7.3250000000000002</v>
      </c>
      <c r="I428" s="249"/>
      <c r="J428" s="244"/>
      <c r="K428" s="244"/>
      <c r="L428" s="250"/>
      <c r="M428" s="251"/>
      <c r="N428" s="252"/>
      <c r="O428" s="252"/>
      <c r="P428" s="252"/>
      <c r="Q428" s="252"/>
      <c r="R428" s="252"/>
      <c r="S428" s="252"/>
      <c r="T428" s="25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4" t="s">
        <v>286</v>
      </c>
      <c r="AU428" s="254" t="s">
        <v>86</v>
      </c>
      <c r="AV428" s="13" t="s">
        <v>86</v>
      </c>
      <c r="AW428" s="13" t="s">
        <v>32</v>
      </c>
      <c r="AX428" s="13" t="s">
        <v>84</v>
      </c>
      <c r="AY428" s="254" t="s">
        <v>280</v>
      </c>
    </row>
    <row r="429" s="2" customFormat="1" ht="33" customHeight="1">
      <c r="A429" s="38"/>
      <c r="B429" s="39"/>
      <c r="C429" s="229" t="s">
        <v>852</v>
      </c>
      <c r="D429" s="229" t="s">
        <v>281</v>
      </c>
      <c r="E429" s="230" t="s">
        <v>853</v>
      </c>
      <c r="F429" s="231" t="s">
        <v>854</v>
      </c>
      <c r="G429" s="232" t="s">
        <v>326</v>
      </c>
      <c r="H429" s="233">
        <v>28.029</v>
      </c>
      <c r="I429" s="234"/>
      <c r="J429" s="235">
        <f>ROUND(I429*H429,2)</f>
        <v>0</v>
      </c>
      <c r="K429" s="236"/>
      <c r="L429" s="44"/>
      <c r="M429" s="237" t="s">
        <v>1</v>
      </c>
      <c r="N429" s="238" t="s">
        <v>41</v>
      </c>
      <c r="O429" s="91"/>
      <c r="P429" s="239">
        <f>O429*H429</f>
        <v>0</v>
      </c>
      <c r="Q429" s="239">
        <v>0</v>
      </c>
      <c r="R429" s="239">
        <f>Q429*H429</f>
        <v>0</v>
      </c>
      <c r="S429" s="239">
        <v>0</v>
      </c>
      <c r="T429" s="240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41" t="s">
        <v>284</v>
      </c>
      <c r="AT429" s="241" t="s">
        <v>281</v>
      </c>
      <c r="AU429" s="241" t="s">
        <v>86</v>
      </c>
      <c r="AY429" s="17" t="s">
        <v>280</v>
      </c>
      <c r="BE429" s="242">
        <f>IF(N429="základní",J429,0)</f>
        <v>0</v>
      </c>
      <c r="BF429" s="242">
        <f>IF(N429="snížená",J429,0)</f>
        <v>0</v>
      </c>
      <c r="BG429" s="242">
        <f>IF(N429="zákl. přenesená",J429,0)</f>
        <v>0</v>
      </c>
      <c r="BH429" s="242">
        <f>IF(N429="sníž. přenesená",J429,0)</f>
        <v>0</v>
      </c>
      <c r="BI429" s="242">
        <f>IF(N429="nulová",J429,0)</f>
        <v>0</v>
      </c>
      <c r="BJ429" s="17" t="s">
        <v>84</v>
      </c>
      <c r="BK429" s="242">
        <f>ROUND(I429*H429,2)</f>
        <v>0</v>
      </c>
      <c r="BL429" s="17" t="s">
        <v>284</v>
      </c>
      <c r="BM429" s="241" t="s">
        <v>855</v>
      </c>
    </row>
    <row r="430" s="13" customFormat="1">
      <c r="A430" s="13"/>
      <c r="B430" s="243"/>
      <c r="C430" s="244"/>
      <c r="D430" s="245" t="s">
        <v>286</v>
      </c>
      <c r="E430" s="246" t="s">
        <v>1</v>
      </c>
      <c r="F430" s="247" t="s">
        <v>856</v>
      </c>
      <c r="G430" s="244"/>
      <c r="H430" s="248">
        <v>28.029</v>
      </c>
      <c r="I430" s="249"/>
      <c r="J430" s="244"/>
      <c r="K430" s="244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286</v>
      </c>
      <c r="AU430" s="254" t="s">
        <v>86</v>
      </c>
      <c r="AV430" s="13" t="s">
        <v>86</v>
      </c>
      <c r="AW430" s="13" t="s">
        <v>32</v>
      </c>
      <c r="AX430" s="13" t="s">
        <v>84</v>
      </c>
      <c r="AY430" s="254" t="s">
        <v>280</v>
      </c>
    </row>
    <row r="431" s="2" customFormat="1" ht="33" customHeight="1">
      <c r="A431" s="38"/>
      <c r="B431" s="39"/>
      <c r="C431" s="229" t="s">
        <v>857</v>
      </c>
      <c r="D431" s="229" t="s">
        <v>281</v>
      </c>
      <c r="E431" s="230" t="s">
        <v>858</v>
      </c>
      <c r="F431" s="231" t="s">
        <v>859</v>
      </c>
      <c r="G431" s="232" t="s">
        <v>326</v>
      </c>
      <c r="H431" s="233">
        <v>2.3999999999999999</v>
      </c>
      <c r="I431" s="234"/>
      <c r="J431" s="235">
        <f>ROUND(I431*H431,2)</f>
        <v>0</v>
      </c>
      <c r="K431" s="236"/>
      <c r="L431" s="44"/>
      <c r="M431" s="237" t="s">
        <v>1</v>
      </c>
      <c r="N431" s="238" t="s">
        <v>41</v>
      </c>
      <c r="O431" s="91"/>
      <c r="P431" s="239">
        <f>O431*H431</f>
        <v>0</v>
      </c>
      <c r="Q431" s="239">
        <v>0</v>
      </c>
      <c r="R431" s="239">
        <f>Q431*H431</f>
        <v>0</v>
      </c>
      <c r="S431" s="239">
        <v>0</v>
      </c>
      <c r="T431" s="240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41" t="s">
        <v>284</v>
      </c>
      <c r="AT431" s="241" t="s">
        <v>281</v>
      </c>
      <c r="AU431" s="241" t="s">
        <v>86</v>
      </c>
      <c r="AY431" s="17" t="s">
        <v>280</v>
      </c>
      <c r="BE431" s="242">
        <f>IF(N431="základní",J431,0)</f>
        <v>0</v>
      </c>
      <c r="BF431" s="242">
        <f>IF(N431="snížená",J431,0)</f>
        <v>0</v>
      </c>
      <c r="BG431" s="242">
        <f>IF(N431="zákl. přenesená",J431,0)</f>
        <v>0</v>
      </c>
      <c r="BH431" s="242">
        <f>IF(N431="sníž. přenesená",J431,0)</f>
        <v>0</v>
      </c>
      <c r="BI431" s="242">
        <f>IF(N431="nulová",J431,0)</f>
        <v>0</v>
      </c>
      <c r="BJ431" s="17" t="s">
        <v>84</v>
      </c>
      <c r="BK431" s="242">
        <f>ROUND(I431*H431,2)</f>
        <v>0</v>
      </c>
      <c r="BL431" s="17" t="s">
        <v>284</v>
      </c>
      <c r="BM431" s="241" t="s">
        <v>860</v>
      </c>
    </row>
    <row r="432" s="13" customFormat="1">
      <c r="A432" s="13"/>
      <c r="B432" s="243"/>
      <c r="C432" s="244"/>
      <c r="D432" s="245" t="s">
        <v>286</v>
      </c>
      <c r="E432" s="246" t="s">
        <v>1</v>
      </c>
      <c r="F432" s="247" t="s">
        <v>861</v>
      </c>
      <c r="G432" s="244"/>
      <c r="H432" s="248">
        <v>2.3999999999999999</v>
      </c>
      <c r="I432" s="249"/>
      <c r="J432" s="244"/>
      <c r="K432" s="244"/>
      <c r="L432" s="250"/>
      <c r="M432" s="251"/>
      <c r="N432" s="252"/>
      <c r="O432" s="252"/>
      <c r="P432" s="252"/>
      <c r="Q432" s="252"/>
      <c r="R432" s="252"/>
      <c r="S432" s="252"/>
      <c r="T432" s="25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4" t="s">
        <v>286</v>
      </c>
      <c r="AU432" s="254" t="s">
        <v>86</v>
      </c>
      <c r="AV432" s="13" t="s">
        <v>86</v>
      </c>
      <c r="AW432" s="13" t="s">
        <v>32</v>
      </c>
      <c r="AX432" s="13" t="s">
        <v>84</v>
      </c>
      <c r="AY432" s="254" t="s">
        <v>280</v>
      </c>
    </row>
    <row r="433" s="2" customFormat="1" ht="37.8" customHeight="1">
      <c r="A433" s="38"/>
      <c r="B433" s="39"/>
      <c r="C433" s="229" t="s">
        <v>862</v>
      </c>
      <c r="D433" s="229" t="s">
        <v>281</v>
      </c>
      <c r="E433" s="230" t="s">
        <v>863</v>
      </c>
      <c r="F433" s="231" t="s">
        <v>864</v>
      </c>
      <c r="G433" s="232" t="s">
        <v>326</v>
      </c>
      <c r="H433" s="233">
        <v>0.051999999999999998</v>
      </c>
      <c r="I433" s="234"/>
      <c r="J433" s="235">
        <f>ROUND(I433*H433,2)</f>
        <v>0</v>
      </c>
      <c r="K433" s="236"/>
      <c r="L433" s="44"/>
      <c r="M433" s="237" t="s">
        <v>1</v>
      </c>
      <c r="N433" s="238" t="s">
        <v>41</v>
      </c>
      <c r="O433" s="91"/>
      <c r="P433" s="239">
        <f>O433*H433</f>
        <v>0</v>
      </c>
      <c r="Q433" s="239">
        <v>0</v>
      </c>
      <c r="R433" s="239">
        <f>Q433*H433</f>
        <v>0</v>
      </c>
      <c r="S433" s="239">
        <v>0</v>
      </c>
      <c r="T433" s="240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41" t="s">
        <v>284</v>
      </c>
      <c r="AT433" s="241" t="s">
        <v>281</v>
      </c>
      <c r="AU433" s="241" t="s">
        <v>86</v>
      </c>
      <c r="AY433" s="17" t="s">
        <v>280</v>
      </c>
      <c r="BE433" s="242">
        <f>IF(N433="základní",J433,0)</f>
        <v>0</v>
      </c>
      <c r="BF433" s="242">
        <f>IF(N433="snížená",J433,0)</f>
        <v>0</v>
      </c>
      <c r="BG433" s="242">
        <f>IF(N433="zákl. přenesená",J433,0)</f>
        <v>0</v>
      </c>
      <c r="BH433" s="242">
        <f>IF(N433="sníž. přenesená",J433,0)</f>
        <v>0</v>
      </c>
      <c r="BI433" s="242">
        <f>IF(N433="nulová",J433,0)</f>
        <v>0</v>
      </c>
      <c r="BJ433" s="17" t="s">
        <v>84</v>
      </c>
      <c r="BK433" s="242">
        <f>ROUND(I433*H433,2)</f>
        <v>0</v>
      </c>
      <c r="BL433" s="17" t="s">
        <v>284</v>
      </c>
      <c r="BM433" s="241" t="s">
        <v>865</v>
      </c>
    </row>
    <row r="434" s="13" customFormat="1">
      <c r="A434" s="13"/>
      <c r="B434" s="243"/>
      <c r="C434" s="244"/>
      <c r="D434" s="245" t="s">
        <v>286</v>
      </c>
      <c r="E434" s="246" t="s">
        <v>1</v>
      </c>
      <c r="F434" s="247" t="s">
        <v>866</v>
      </c>
      <c r="G434" s="244"/>
      <c r="H434" s="248">
        <v>0.051999999999999998</v>
      </c>
      <c r="I434" s="249"/>
      <c r="J434" s="244"/>
      <c r="K434" s="244"/>
      <c r="L434" s="250"/>
      <c r="M434" s="251"/>
      <c r="N434" s="252"/>
      <c r="O434" s="252"/>
      <c r="P434" s="252"/>
      <c r="Q434" s="252"/>
      <c r="R434" s="252"/>
      <c r="S434" s="252"/>
      <c r="T434" s="25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4" t="s">
        <v>286</v>
      </c>
      <c r="AU434" s="254" t="s">
        <v>86</v>
      </c>
      <c r="AV434" s="13" t="s">
        <v>86</v>
      </c>
      <c r="AW434" s="13" t="s">
        <v>32</v>
      </c>
      <c r="AX434" s="13" t="s">
        <v>84</v>
      </c>
      <c r="AY434" s="254" t="s">
        <v>280</v>
      </c>
    </row>
    <row r="435" s="2" customFormat="1" ht="33" customHeight="1">
      <c r="A435" s="38"/>
      <c r="B435" s="39"/>
      <c r="C435" s="229" t="s">
        <v>867</v>
      </c>
      <c r="D435" s="229" t="s">
        <v>281</v>
      </c>
      <c r="E435" s="230" t="s">
        <v>868</v>
      </c>
      <c r="F435" s="231" t="s">
        <v>869</v>
      </c>
      <c r="G435" s="232" t="s">
        <v>326</v>
      </c>
      <c r="H435" s="233">
        <v>12.209</v>
      </c>
      <c r="I435" s="234"/>
      <c r="J435" s="235">
        <f>ROUND(I435*H435,2)</f>
        <v>0</v>
      </c>
      <c r="K435" s="236"/>
      <c r="L435" s="44"/>
      <c r="M435" s="237" t="s">
        <v>1</v>
      </c>
      <c r="N435" s="238" t="s">
        <v>41</v>
      </c>
      <c r="O435" s="91"/>
      <c r="P435" s="239">
        <f>O435*H435</f>
        <v>0</v>
      </c>
      <c r="Q435" s="239">
        <v>0</v>
      </c>
      <c r="R435" s="239">
        <f>Q435*H435</f>
        <v>0</v>
      </c>
      <c r="S435" s="239">
        <v>0</v>
      </c>
      <c r="T435" s="240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41" t="s">
        <v>284</v>
      </c>
      <c r="AT435" s="241" t="s">
        <v>281</v>
      </c>
      <c r="AU435" s="241" t="s">
        <v>86</v>
      </c>
      <c r="AY435" s="17" t="s">
        <v>280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7" t="s">
        <v>84</v>
      </c>
      <c r="BK435" s="242">
        <f>ROUND(I435*H435,2)</f>
        <v>0</v>
      </c>
      <c r="BL435" s="17" t="s">
        <v>284</v>
      </c>
      <c r="BM435" s="241" t="s">
        <v>870</v>
      </c>
    </row>
    <row r="436" s="13" customFormat="1">
      <c r="A436" s="13"/>
      <c r="B436" s="243"/>
      <c r="C436" s="244"/>
      <c r="D436" s="245" t="s">
        <v>286</v>
      </c>
      <c r="E436" s="246" t="s">
        <v>1</v>
      </c>
      <c r="F436" s="247" t="s">
        <v>871</v>
      </c>
      <c r="G436" s="244"/>
      <c r="H436" s="248">
        <v>12.209</v>
      </c>
      <c r="I436" s="249"/>
      <c r="J436" s="244"/>
      <c r="K436" s="244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286</v>
      </c>
      <c r="AU436" s="254" t="s">
        <v>86</v>
      </c>
      <c r="AV436" s="13" t="s">
        <v>86</v>
      </c>
      <c r="AW436" s="13" t="s">
        <v>32</v>
      </c>
      <c r="AX436" s="13" t="s">
        <v>84</v>
      </c>
      <c r="AY436" s="254" t="s">
        <v>280</v>
      </c>
    </row>
    <row r="437" s="2" customFormat="1" ht="33" customHeight="1">
      <c r="A437" s="38"/>
      <c r="B437" s="39"/>
      <c r="C437" s="229" t="s">
        <v>872</v>
      </c>
      <c r="D437" s="229" t="s">
        <v>281</v>
      </c>
      <c r="E437" s="230" t="s">
        <v>873</v>
      </c>
      <c r="F437" s="231" t="s">
        <v>874</v>
      </c>
      <c r="G437" s="232" t="s">
        <v>326</v>
      </c>
      <c r="H437" s="233">
        <v>9.077</v>
      </c>
      <c r="I437" s="234"/>
      <c r="J437" s="235">
        <f>ROUND(I437*H437,2)</f>
        <v>0</v>
      </c>
      <c r="K437" s="236"/>
      <c r="L437" s="44"/>
      <c r="M437" s="237" t="s">
        <v>1</v>
      </c>
      <c r="N437" s="238" t="s">
        <v>41</v>
      </c>
      <c r="O437" s="91"/>
      <c r="P437" s="239">
        <f>O437*H437</f>
        <v>0</v>
      </c>
      <c r="Q437" s="239">
        <v>0</v>
      </c>
      <c r="R437" s="239">
        <f>Q437*H437</f>
        <v>0</v>
      </c>
      <c r="S437" s="239">
        <v>0</v>
      </c>
      <c r="T437" s="240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41" t="s">
        <v>284</v>
      </c>
      <c r="AT437" s="241" t="s">
        <v>281</v>
      </c>
      <c r="AU437" s="241" t="s">
        <v>86</v>
      </c>
      <c r="AY437" s="17" t="s">
        <v>280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7" t="s">
        <v>84</v>
      </c>
      <c r="BK437" s="242">
        <f>ROUND(I437*H437,2)</f>
        <v>0</v>
      </c>
      <c r="BL437" s="17" t="s">
        <v>284</v>
      </c>
      <c r="BM437" s="241" t="s">
        <v>875</v>
      </c>
    </row>
    <row r="438" s="13" customFormat="1">
      <c r="A438" s="13"/>
      <c r="B438" s="243"/>
      <c r="C438" s="244"/>
      <c r="D438" s="245" t="s">
        <v>286</v>
      </c>
      <c r="E438" s="246" t="s">
        <v>1</v>
      </c>
      <c r="F438" s="247" t="s">
        <v>876</v>
      </c>
      <c r="G438" s="244"/>
      <c r="H438" s="248">
        <v>9.077</v>
      </c>
      <c r="I438" s="249"/>
      <c r="J438" s="244"/>
      <c r="K438" s="244"/>
      <c r="L438" s="250"/>
      <c r="M438" s="251"/>
      <c r="N438" s="252"/>
      <c r="O438" s="252"/>
      <c r="P438" s="252"/>
      <c r="Q438" s="252"/>
      <c r="R438" s="252"/>
      <c r="S438" s="252"/>
      <c r="T438" s="25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4" t="s">
        <v>286</v>
      </c>
      <c r="AU438" s="254" t="s">
        <v>86</v>
      </c>
      <c r="AV438" s="13" t="s">
        <v>86</v>
      </c>
      <c r="AW438" s="13" t="s">
        <v>32</v>
      </c>
      <c r="AX438" s="13" t="s">
        <v>84</v>
      </c>
      <c r="AY438" s="254" t="s">
        <v>280</v>
      </c>
    </row>
    <row r="439" s="2" customFormat="1" ht="37.8" customHeight="1">
      <c r="A439" s="38"/>
      <c r="B439" s="39"/>
      <c r="C439" s="229" t="s">
        <v>877</v>
      </c>
      <c r="D439" s="229" t="s">
        <v>281</v>
      </c>
      <c r="E439" s="230" t="s">
        <v>878</v>
      </c>
      <c r="F439" s="231" t="s">
        <v>879</v>
      </c>
      <c r="G439" s="232" t="s">
        <v>326</v>
      </c>
      <c r="H439" s="233">
        <v>12.837999999999999</v>
      </c>
      <c r="I439" s="234"/>
      <c r="J439" s="235">
        <f>ROUND(I439*H439,2)</f>
        <v>0</v>
      </c>
      <c r="K439" s="236"/>
      <c r="L439" s="44"/>
      <c r="M439" s="237" t="s">
        <v>1</v>
      </c>
      <c r="N439" s="238" t="s">
        <v>41</v>
      </c>
      <c r="O439" s="91"/>
      <c r="P439" s="239">
        <f>O439*H439</f>
        <v>0</v>
      </c>
      <c r="Q439" s="239">
        <v>0</v>
      </c>
      <c r="R439" s="239">
        <f>Q439*H439</f>
        <v>0</v>
      </c>
      <c r="S439" s="239">
        <v>0</v>
      </c>
      <c r="T439" s="240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41" t="s">
        <v>284</v>
      </c>
      <c r="AT439" s="241" t="s">
        <v>281</v>
      </c>
      <c r="AU439" s="241" t="s">
        <v>86</v>
      </c>
      <c r="AY439" s="17" t="s">
        <v>280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7" t="s">
        <v>84</v>
      </c>
      <c r="BK439" s="242">
        <f>ROUND(I439*H439,2)</f>
        <v>0</v>
      </c>
      <c r="BL439" s="17" t="s">
        <v>284</v>
      </c>
      <c r="BM439" s="241" t="s">
        <v>880</v>
      </c>
    </row>
    <row r="440" s="13" customFormat="1">
      <c r="A440" s="13"/>
      <c r="B440" s="243"/>
      <c r="C440" s="244"/>
      <c r="D440" s="245" t="s">
        <v>286</v>
      </c>
      <c r="E440" s="246" t="s">
        <v>1</v>
      </c>
      <c r="F440" s="247" t="s">
        <v>881</v>
      </c>
      <c r="G440" s="244"/>
      <c r="H440" s="248">
        <v>12.837999999999999</v>
      </c>
      <c r="I440" s="249"/>
      <c r="J440" s="244"/>
      <c r="K440" s="244"/>
      <c r="L440" s="250"/>
      <c r="M440" s="251"/>
      <c r="N440" s="252"/>
      <c r="O440" s="252"/>
      <c r="P440" s="252"/>
      <c r="Q440" s="252"/>
      <c r="R440" s="252"/>
      <c r="S440" s="252"/>
      <c r="T440" s="25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4" t="s">
        <v>286</v>
      </c>
      <c r="AU440" s="254" t="s">
        <v>86</v>
      </c>
      <c r="AV440" s="13" t="s">
        <v>86</v>
      </c>
      <c r="AW440" s="13" t="s">
        <v>32</v>
      </c>
      <c r="AX440" s="13" t="s">
        <v>84</v>
      </c>
      <c r="AY440" s="254" t="s">
        <v>280</v>
      </c>
    </row>
    <row r="441" s="2" customFormat="1" ht="37.8" customHeight="1">
      <c r="A441" s="38"/>
      <c r="B441" s="39"/>
      <c r="C441" s="229" t="s">
        <v>882</v>
      </c>
      <c r="D441" s="229" t="s">
        <v>281</v>
      </c>
      <c r="E441" s="230" t="s">
        <v>883</v>
      </c>
      <c r="F441" s="231" t="s">
        <v>884</v>
      </c>
      <c r="G441" s="232" t="s">
        <v>326</v>
      </c>
      <c r="H441" s="233">
        <v>4.7240000000000002</v>
      </c>
      <c r="I441" s="234"/>
      <c r="J441" s="235">
        <f>ROUND(I441*H441,2)</f>
        <v>0</v>
      </c>
      <c r="K441" s="236"/>
      <c r="L441" s="44"/>
      <c r="M441" s="237" t="s">
        <v>1</v>
      </c>
      <c r="N441" s="238" t="s">
        <v>41</v>
      </c>
      <c r="O441" s="91"/>
      <c r="P441" s="239">
        <f>O441*H441</f>
        <v>0</v>
      </c>
      <c r="Q441" s="239">
        <v>0</v>
      </c>
      <c r="R441" s="239">
        <f>Q441*H441</f>
        <v>0</v>
      </c>
      <c r="S441" s="239">
        <v>0</v>
      </c>
      <c r="T441" s="240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41" t="s">
        <v>284</v>
      </c>
      <c r="AT441" s="241" t="s">
        <v>281</v>
      </c>
      <c r="AU441" s="241" t="s">
        <v>86</v>
      </c>
      <c r="AY441" s="17" t="s">
        <v>280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7" t="s">
        <v>84</v>
      </c>
      <c r="BK441" s="242">
        <f>ROUND(I441*H441,2)</f>
        <v>0</v>
      </c>
      <c r="BL441" s="17" t="s">
        <v>284</v>
      </c>
      <c r="BM441" s="241" t="s">
        <v>885</v>
      </c>
    </row>
    <row r="442" s="13" customFormat="1">
      <c r="A442" s="13"/>
      <c r="B442" s="243"/>
      <c r="C442" s="244"/>
      <c r="D442" s="245" t="s">
        <v>286</v>
      </c>
      <c r="E442" s="246" t="s">
        <v>1</v>
      </c>
      <c r="F442" s="247" t="s">
        <v>886</v>
      </c>
      <c r="G442" s="244"/>
      <c r="H442" s="248">
        <v>4.7240000000000002</v>
      </c>
      <c r="I442" s="249"/>
      <c r="J442" s="244"/>
      <c r="K442" s="244"/>
      <c r="L442" s="250"/>
      <c r="M442" s="251"/>
      <c r="N442" s="252"/>
      <c r="O442" s="252"/>
      <c r="P442" s="252"/>
      <c r="Q442" s="252"/>
      <c r="R442" s="252"/>
      <c r="S442" s="252"/>
      <c r="T442" s="25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4" t="s">
        <v>286</v>
      </c>
      <c r="AU442" s="254" t="s">
        <v>86</v>
      </c>
      <c r="AV442" s="13" t="s">
        <v>86</v>
      </c>
      <c r="AW442" s="13" t="s">
        <v>32</v>
      </c>
      <c r="AX442" s="13" t="s">
        <v>84</v>
      </c>
      <c r="AY442" s="254" t="s">
        <v>280</v>
      </c>
    </row>
    <row r="443" s="2" customFormat="1" ht="44.25" customHeight="1">
      <c r="A443" s="38"/>
      <c r="B443" s="39"/>
      <c r="C443" s="229" t="s">
        <v>887</v>
      </c>
      <c r="D443" s="229" t="s">
        <v>281</v>
      </c>
      <c r="E443" s="230" t="s">
        <v>888</v>
      </c>
      <c r="F443" s="231" t="s">
        <v>889</v>
      </c>
      <c r="G443" s="232" t="s">
        <v>326</v>
      </c>
      <c r="H443" s="233">
        <v>13.260999999999999</v>
      </c>
      <c r="I443" s="234"/>
      <c r="J443" s="235">
        <f>ROUND(I443*H443,2)</f>
        <v>0</v>
      </c>
      <c r="K443" s="236"/>
      <c r="L443" s="44"/>
      <c r="M443" s="237" t="s">
        <v>1</v>
      </c>
      <c r="N443" s="238" t="s">
        <v>41</v>
      </c>
      <c r="O443" s="91"/>
      <c r="P443" s="239">
        <f>O443*H443</f>
        <v>0</v>
      </c>
      <c r="Q443" s="239">
        <v>0</v>
      </c>
      <c r="R443" s="239">
        <f>Q443*H443</f>
        <v>0</v>
      </c>
      <c r="S443" s="239">
        <v>0</v>
      </c>
      <c r="T443" s="240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41" t="s">
        <v>284</v>
      </c>
      <c r="AT443" s="241" t="s">
        <v>281</v>
      </c>
      <c r="AU443" s="241" t="s">
        <v>86</v>
      </c>
      <c r="AY443" s="17" t="s">
        <v>280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7" t="s">
        <v>84</v>
      </c>
      <c r="BK443" s="242">
        <f>ROUND(I443*H443,2)</f>
        <v>0</v>
      </c>
      <c r="BL443" s="17" t="s">
        <v>284</v>
      </c>
      <c r="BM443" s="241" t="s">
        <v>890</v>
      </c>
    </row>
    <row r="444" s="13" customFormat="1">
      <c r="A444" s="13"/>
      <c r="B444" s="243"/>
      <c r="C444" s="244"/>
      <c r="D444" s="245" t="s">
        <v>286</v>
      </c>
      <c r="E444" s="246" t="s">
        <v>1</v>
      </c>
      <c r="F444" s="247" t="s">
        <v>891</v>
      </c>
      <c r="G444" s="244"/>
      <c r="H444" s="248">
        <v>13.260999999999999</v>
      </c>
      <c r="I444" s="249"/>
      <c r="J444" s="244"/>
      <c r="K444" s="244"/>
      <c r="L444" s="250"/>
      <c r="M444" s="251"/>
      <c r="N444" s="252"/>
      <c r="O444" s="252"/>
      <c r="P444" s="252"/>
      <c r="Q444" s="252"/>
      <c r="R444" s="252"/>
      <c r="S444" s="252"/>
      <c r="T444" s="25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4" t="s">
        <v>286</v>
      </c>
      <c r="AU444" s="254" t="s">
        <v>86</v>
      </c>
      <c r="AV444" s="13" t="s">
        <v>86</v>
      </c>
      <c r="AW444" s="13" t="s">
        <v>32</v>
      </c>
      <c r="AX444" s="13" t="s">
        <v>84</v>
      </c>
      <c r="AY444" s="254" t="s">
        <v>280</v>
      </c>
    </row>
    <row r="445" s="2" customFormat="1" ht="44.25" customHeight="1">
      <c r="A445" s="38"/>
      <c r="B445" s="39"/>
      <c r="C445" s="229" t="s">
        <v>892</v>
      </c>
      <c r="D445" s="229" t="s">
        <v>281</v>
      </c>
      <c r="E445" s="230" t="s">
        <v>893</v>
      </c>
      <c r="F445" s="231" t="s">
        <v>894</v>
      </c>
      <c r="G445" s="232" t="s">
        <v>326</v>
      </c>
      <c r="H445" s="233">
        <v>12.695</v>
      </c>
      <c r="I445" s="234"/>
      <c r="J445" s="235">
        <f>ROUND(I445*H445,2)</f>
        <v>0</v>
      </c>
      <c r="K445" s="236"/>
      <c r="L445" s="44"/>
      <c r="M445" s="237" t="s">
        <v>1</v>
      </c>
      <c r="N445" s="238" t="s">
        <v>41</v>
      </c>
      <c r="O445" s="91"/>
      <c r="P445" s="239">
        <f>O445*H445</f>
        <v>0</v>
      </c>
      <c r="Q445" s="239">
        <v>0</v>
      </c>
      <c r="R445" s="239">
        <f>Q445*H445</f>
        <v>0</v>
      </c>
      <c r="S445" s="239">
        <v>0</v>
      </c>
      <c r="T445" s="240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41" t="s">
        <v>284</v>
      </c>
      <c r="AT445" s="241" t="s">
        <v>281</v>
      </c>
      <c r="AU445" s="241" t="s">
        <v>86</v>
      </c>
      <c r="AY445" s="17" t="s">
        <v>280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7" t="s">
        <v>84</v>
      </c>
      <c r="BK445" s="242">
        <f>ROUND(I445*H445,2)</f>
        <v>0</v>
      </c>
      <c r="BL445" s="17" t="s">
        <v>284</v>
      </c>
      <c r="BM445" s="241" t="s">
        <v>895</v>
      </c>
    </row>
    <row r="446" s="13" customFormat="1">
      <c r="A446" s="13"/>
      <c r="B446" s="243"/>
      <c r="C446" s="244"/>
      <c r="D446" s="245" t="s">
        <v>286</v>
      </c>
      <c r="E446" s="246" t="s">
        <v>1</v>
      </c>
      <c r="F446" s="247" t="s">
        <v>896</v>
      </c>
      <c r="G446" s="244"/>
      <c r="H446" s="248">
        <v>12.695</v>
      </c>
      <c r="I446" s="249"/>
      <c r="J446" s="244"/>
      <c r="K446" s="244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286</v>
      </c>
      <c r="AU446" s="254" t="s">
        <v>86</v>
      </c>
      <c r="AV446" s="13" t="s">
        <v>86</v>
      </c>
      <c r="AW446" s="13" t="s">
        <v>32</v>
      </c>
      <c r="AX446" s="13" t="s">
        <v>84</v>
      </c>
      <c r="AY446" s="254" t="s">
        <v>280</v>
      </c>
    </row>
    <row r="447" s="2" customFormat="1" ht="44.25" customHeight="1">
      <c r="A447" s="38"/>
      <c r="B447" s="39"/>
      <c r="C447" s="229" t="s">
        <v>897</v>
      </c>
      <c r="D447" s="229" t="s">
        <v>281</v>
      </c>
      <c r="E447" s="230" t="s">
        <v>898</v>
      </c>
      <c r="F447" s="231" t="s">
        <v>899</v>
      </c>
      <c r="G447" s="232" t="s">
        <v>326</v>
      </c>
      <c r="H447" s="233">
        <v>0.46100000000000002</v>
      </c>
      <c r="I447" s="234"/>
      <c r="J447" s="235">
        <f>ROUND(I447*H447,2)</f>
        <v>0</v>
      </c>
      <c r="K447" s="236"/>
      <c r="L447" s="44"/>
      <c r="M447" s="237" t="s">
        <v>1</v>
      </c>
      <c r="N447" s="238" t="s">
        <v>41</v>
      </c>
      <c r="O447" s="91"/>
      <c r="P447" s="239">
        <f>O447*H447</f>
        <v>0</v>
      </c>
      <c r="Q447" s="239">
        <v>0</v>
      </c>
      <c r="R447" s="239">
        <f>Q447*H447</f>
        <v>0</v>
      </c>
      <c r="S447" s="239">
        <v>0</v>
      </c>
      <c r="T447" s="240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41" t="s">
        <v>284</v>
      </c>
      <c r="AT447" s="241" t="s">
        <v>281</v>
      </c>
      <c r="AU447" s="241" t="s">
        <v>86</v>
      </c>
      <c r="AY447" s="17" t="s">
        <v>280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7" t="s">
        <v>84</v>
      </c>
      <c r="BK447" s="242">
        <f>ROUND(I447*H447,2)</f>
        <v>0</v>
      </c>
      <c r="BL447" s="17" t="s">
        <v>284</v>
      </c>
      <c r="BM447" s="241" t="s">
        <v>900</v>
      </c>
    </row>
    <row r="448" s="13" customFormat="1">
      <c r="A448" s="13"/>
      <c r="B448" s="243"/>
      <c r="C448" s="244"/>
      <c r="D448" s="245" t="s">
        <v>286</v>
      </c>
      <c r="E448" s="246" t="s">
        <v>1</v>
      </c>
      <c r="F448" s="247" t="s">
        <v>901</v>
      </c>
      <c r="G448" s="244"/>
      <c r="H448" s="248">
        <v>0.46100000000000002</v>
      </c>
      <c r="I448" s="249"/>
      <c r="J448" s="244"/>
      <c r="K448" s="244"/>
      <c r="L448" s="250"/>
      <c r="M448" s="251"/>
      <c r="N448" s="252"/>
      <c r="O448" s="252"/>
      <c r="P448" s="252"/>
      <c r="Q448" s="252"/>
      <c r="R448" s="252"/>
      <c r="S448" s="252"/>
      <c r="T448" s="25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4" t="s">
        <v>286</v>
      </c>
      <c r="AU448" s="254" t="s">
        <v>86</v>
      </c>
      <c r="AV448" s="13" t="s">
        <v>86</v>
      </c>
      <c r="AW448" s="13" t="s">
        <v>32</v>
      </c>
      <c r="AX448" s="13" t="s">
        <v>84</v>
      </c>
      <c r="AY448" s="254" t="s">
        <v>280</v>
      </c>
    </row>
    <row r="449" s="2" customFormat="1" ht="44.25" customHeight="1">
      <c r="A449" s="38"/>
      <c r="B449" s="39"/>
      <c r="C449" s="229" t="s">
        <v>902</v>
      </c>
      <c r="D449" s="229" t="s">
        <v>281</v>
      </c>
      <c r="E449" s="230" t="s">
        <v>903</v>
      </c>
      <c r="F449" s="231" t="s">
        <v>904</v>
      </c>
      <c r="G449" s="232" t="s">
        <v>326</v>
      </c>
      <c r="H449" s="233">
        <v>5.2240000000000002</v>
      </c>
      <c r="I449" s="234"/>
      <c r="J449" s="235">
        <f>ROUND(I449*H449,2)</f>
        <v>0</v>
      </c>
      <c r="K449" s="236"/>
      <c r="L449" s="44"/>
      <c r="M449" s="237" t="s">
        <v>1</v>
      </c>
      <c r="N449" s="238" t="s">
        <v>41</v>
      </c>
      <c r="O449" s="91"/>
      <c r="P449" s="239">
        <f>O449*H449</f>
        <v>0</v>
      </c>
      <c r="Q449" s="239">
        <v>0</v>
      </c>
      <c r="R449" s="239">
        <f>Q449*H449</f>
        <v>0</v>
      </c>
      <c r="S449" s="239">
        <v>0</v>
      </c>
      <c r="T449" s="240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41" t="s">
        <v>284</v>
      </c>
      <c r="AT449" s="241" t="s">
        <v>281</v>
      </c>
      <c r="AU449" s="241" t="s">
        <v>86</v>
      </c>
      <c r="AY449" s="17" t="s">
        <v>280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7" t="s">
        <v>84</v>
      </c>
      <c r="BK449" s="242">
        <f>ROUND(I449*H449,2)</f>
        <v>0</v>
      </c>
      <c r="BL449" s="17" t="s">
        <v>284</v>
      </c>
      <c r="BM449" s="241" t="s">
        <v>905</v>
      </c>
    </row>
    <row r="450" s="2" customFormat="1" ht="37.8" customHeight="1">
      <c r="A450" s="38"/>
      <c r="B450" s="39"/>
      <c r="C450" s="229" t="s">
        <v>906</v>
      </c>
      <c r="D450" s="229" t="s">
        <v>281</v>
      </c>
      <c r="E450" s="230" t="s">
        <v>907</v>
      </c>
      <c r="F450" s="231" t="s">
        <v>908</v>
      </c>
      <c r="G450" s="232" t="s">
        <v>326</v>
      </c>
      <c r="H450" s="233">
        <v>0.38600000000000001</v>
      </c>
      <c r="I450" s="234"/>
      <c r="J450" s="235">
        <f>ROUND(I450*H450,2)</f>
        <v>0</v>
      </c>
      <c r="K450" s="236"/>
      <c r="L450" s="44"/>
      <c r="M450" s="237" t="s">
        <v>1</v>
      </c>
      <c r="N450" s="238" t="s">
        <v>41</v>
      </c>
      <c r="O450" s="91"/>
      <c r="P450" s="239">
        <f>O450*H450</f>
        <v>0</v>
      </c>
      <c r="Q450" s="239">
        <v>0</v>
      </c>
      <c r="R450" s="239">
        <f>Q450*H450</f>
        <v>0</v>
      </c>
      <c r="S450" s="239">
        <v>0</v>
      </c>
      <c r="T450" s="240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41" t="s">
        <v>284</v>
      </c>
      <c r="AT450" s="241" t="s">
        <v>281</v>
      </c>
      <c r="AU450" s="241" t="s">
        <v>86</v>
      </c>
      <c r="AY450" s="17" t="s">
        <v>280</v>
      </c>
      <c r="BE450" s="242">
        <f>IF(N450="základní",J450,0)</f>
        <v>0</v>
      </c>
      <c r="BF450" s="242">
        <f>IF(N450="snížená",J450,0)</f>
        <v>0</v>
      </c>
      <c r="BG450" s="242">
        <f>IF(N450="zákl. přenesená",J450,0)</f>
        <v>0</v>
      </c>
      <c r="BH450" s="242">
        <f>IF(N450="sníž. přenesená",J450,0)</f>
        <v>0</v>
      </c>
      <c r="BI450" s="242">
        <f>IF(N450="nulová",J450,0)</f>
        <v>0</v>
      </c>
      <c r="BJ450" s="17" t="s">
        <v>84</v>
      </c>
      <c r="BK450" s="242">
        <f>ROUND(I450*H450,2)</f>
        <v>0</v>
      </c>
      <c r="BL450" s="17" t="s">
        <v>284</v>
      </c>
      <c r="BM450" s="241" t="s">
        <v>909</v>
      </c>
    </row>
    <row r="451" s="13" customFormat="1">
      <c r="A451" s="13"/>
      <c r="B451" s="243"/>
      <c r="C451" s="244"/>
      <c r="D451" s="245" t="s">
        <v>286</v>
      </c>
      <c r="E451" s="246" t="s">
        <v>1</v>
      </c>
      <c r="F451" s="247" t="s">
        <v>910</v>
      </c>
      <c r="G451" s="244"/>
      <c r="H451" s="248">
        <v>0.38600000000000001</v>
      </c>
      <c r="I451" s="249"/>
      <c r="J451" s="244"/>
      <c r="K451" s="244"/>
      <c r="L451" s="250"/>
      <c r="M451" s="251"/>
      <c r="N451" s="252"/>
      <c r="O451" s="252"/>
      <c r="P451" s="252"/>
      <c r="Q451" s="252"/>
      <c r="R451" s="252"/>
      <c r="S451" s="252"/>
      <c r="T451" s="25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4" t="s">
        <v>286</v>
      </c>
      <c r="AU451" s="254" t="s">
        <v>86</v>
      </c>
      <c r="AV451" s="13" t="s">
        <v>86</v>
      </c>
      <c r="AW451" s="13" t="s">
        <v>32</v>
      </c>
      <c r="AX451" s="13" t="s">
        <v>84</v>
      </c>
      <c r="AY451" s="254" t="s">
        <v>280</v>
      </c>
    </row>
    <row r="452" s="2" customFormat="1" ht="33" customHeight="1">
      <c r="A452" s="38"/>
      <c r="B452" s="39"/>
      <c r="C452" s="229" t="s">
        <v>911</v>
      </c>
      <c r="D452" s="229" t="s">
        <v>281</v>
      </c>
      <c r="E452" s="230" t="s">
        <v>912</v>
      </c>
      <c r="F452" s="231" t="s">
        <v>913</v>
      </c>
      <c r="G452" s="232" t="s">
        <v>326</v>
      </c>
      <c r="H452" s="233">
        <v>1.4750000000000001</v>
      </c>
      <c r="I452" s="234"/>
      <c r="J452" s="235">
        <f>ROUND(I452*H452,2)</f>
        <v>0</v>
      </c>
      <c r="K452" s="236"/>
      <c r="L452" s="44"/>
      <c r="M452" s="237" t="s">
        <v>1</v>
      </c>
      <c r="N452" s="238" t="s">
        <v>41</v>
      </c>
      <c r="O452" s="91"/>
      <c r="P452" s="239">
        <f>O452*H452</f>
        <v>0</v>
      </c>
      <c r="Q452" s="239">
        <v>0</v>
      </c>
      <c r="R452" s="239">
        <f>Q452*H452</f>
        <v>0</v>
      </c>
      <c r="S452" s="239">
        <v>0</v>
      </c>
      <c r="T452" s="240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41" t="s">
        <v>284</v>
      </c>
      <c r="AT452" s="241" t="s">
        <v>281</v>
      </c>
      <c r="AU452" s="241" t="s">
        <v>86</v>
      </c>
      <c r="AY452" s="17" t="s">
        <v>280</v>
      </c>
      <c r="BE452" s="242">
        <f>IF(N452="základní",J452,0)</f>
        <v>0</v>
      </c>
      <c r="BF452" s="242">
        <f>IF(N452="snížená",J452,0)</f>
        <v>0</v>
      </c>
      <c r="BG452" s="242">
        <f>IF(N452="zákl. přenesená",J452,0)</f>
        <v>0</v>
      </c>
      <c r="BH452" s="242">
        <f>IF(N452="sníž. přenesená",J452,0)</f>
        <v>0</v>
      </c>
      <c r="BI452" s="242">
        <f>IF(N452="nulová",J452,0)</f>
        <v>0</v>
      </c>
      <c r="BJ452" s="17" t="s">
        <v>84</v>
      </c>
      <c r="BK452" s="242">
        <f>ROUND(I452*H452,2)</f>
        <v>0</v>
      </c>
      <c r="BL452" s="17" t="s">
        <v>284</v>
      </c>
      <c r="BM452" s="241" t="s">
        <v>914</v>
      </c>
    </row>
    <row r="453" s="13" customFormat="1">
      <c r="A453" s="13"/>
      <c r="B453" s="243"/>
      <c r="C453" s="244"/>
      <c r="D453" s="245" t="s">
        <v>286</v>
      </c>
      <c r="E453" s="246" t="s">
        <v>1</v>
      </c>
      <c r="F453" s="247" t="s">
        <v>915</v>
      </c>
      <c r="G453" s="244"/>
      <c r="H453" s="248">
        <v>1.4750000000000001</v>
      </c>
      <c r="I453" s="249"/>
      <c r="J453" s="244"/>
      <c r="K453" s="244"/>
      <c r="L453" s="250"/>
      <c r="M453" s="251"/>
      <c r="N453" s="252"/>
      <c r="O453" s="252"/>
      <c r="P453" s="252"/>
      <c r="Q453" s="252"/>
      <c r="R453" s="252"/>
      <c r="S453" s="252"/>
      <c r="T453" s="25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4" t="s">
        <v>286</v>
      </c>
      <c r="AU453" s="254" t="s">
        <v>86</v>
      </c>
      <c r="AV453" s="13" t="s">
        <v>86</v>
      </c>
      <c r="AW453" s="13" t="s">
        <v>32</v>
      </c>
      <c r="AX453" s="13" t="s">
        <v>84</v>
      </c>
      <c r="AY453" s="254" t="s">
        <v>280</v>
      </c>
    </row>
    <row r="454" s="2" customFormat="1" ht="33" customHeight="1">
      <c r="A454" s="38"/>
      <c r="B454" s="39"/>
      <c r="C454" s="229" t="s">
        <v>916</v>
      </c>
      <c r="D454" s="229" t="s">
        <v>281</v>
      </c>
      <c r="E454" s="230" t="s">
        <v>917</v>
      </c>
      <c r="F454" s="231" t="s">
        <v>918</v>
      </c>
      <c r="G454" s="232" t="s">
        <v>326</v>
      </c>
      <c r="H454" s="233">
        <v>0.249</v>
      </c>
      <c r="I454" s="234"/>
      <c r="J454" s="235">
        <f>ROUND(I454*H454,2)</f>
        <v>0</v>
      </c>
      <c r="K454" s="236"/>
      <c r="L454" s="44"/>
      <c r="M454" s="237" t="s">
        <v>1</v>
      </c>
      <c r="N454" s="238" t="s">
        <v>41</v>
      </c>
      <c r="O454" s="91"/>
      <c r="P454" s="239">
        <f>O454*H454</f>
        <v>0</v>
      </c>
      <c r="Q454" s="239">
        <v>0</v>
      </c>
      <c r="R454" s="239">
        <f>Q454*H454</f>
        <v>0</v>
      </c>
      <c r="S454" s="239">
        <v>0</v>
      </c>
      <c r="T454" s="240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41" t="s">
        <v>284</v>
      </c>
      <c r="AT454" s="241" t="s">
        <v>281</v>
      </c>
      <c r="AU454" s="241" t="s">
        <v>86</v>
      </c>
      <c r="AY454" s="17" t="s">
        <v>280</v>
      </c>
      <c r="BE454" s="242">
        <f>IF(N454="základní",J454,0)</f>
        <v>0</v>
      </c>
      <c r="BF454" s="242">
        <f>IF(N454="snížená",J454,0)</f>
        <v>0</v>
      </c>
      <c r="BG454" s="242">
        <f>IF(N454="zákl. přenesená",J454,0)</f>
        <v>0</v>
      </c>
      <c r="BH454" s="242">
        <f>IF(N454="sníž. přenesená",J454,0)</f>
        <v>0</v>
      </c>
      <c r="BI454" s="242">
        <f>IF(N454="nulová",J454,0)</f>
        <v>0</v>
      </c>
      <c r="BJ454" s="17" t="s">
        <v>84</v>
      </c>
      <c r="BK454" s="242">
        <f>ROUND(I454*H454,2)</f>
        <v>0</v>
      </c>
      <c r="BL454" s="17" t="s">
        <v>284</v>
      </c>
      <c r="BM454" s="241" t="s">
        <v>919</v>
      </c>
    </row>
    <row r="455" s="13" customFormat="1">
      <c r="A455" s="13"/>
      <c r="B455" s="243"/>
      <c r="C455" s="244"/>
      <c r="D455" s="245" t="s">
        <v>286</v>
      </c>
      <c r="E455" s="246" t="s">
        <v>1</v>
      </c>
      <c r="F455" s="247" t="s">
        <v>920</v>
      </c>
      <c r="G455" s="244"/>
      <c r="H455" s="248">
        <v>0.249</v>
      </c>
      <c r="I455" s="249"/>
      <c r="J455" s="244"/>
      <c r="K455" s="244"/>
      <c r="L455" s="250"/>
      <c r="M455" s="251"/>
      <c r="N455" s="252"/>
      <c r="O455" s="252"/>
      <c r="P455" s="252"/>
      <c r="Q455" s="252"/>
      <c r="R455" s="252"/>
      <c r="S455" s="252"/>
      <c r="T455" s="25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4" t="s">
        <v>286</v>
      </c>
      <c r="AU455" s="254" t="s">
        <v>86</v>
      </c>
      <c r="AV455" s="13" t="s">
        <v>86</v>
      </c>
      <c r="AW455" s="13" t="s">
        <v>32</v>
      </c>
      <c r="AX455" s="13" t="s">
        <v>84</v>
      </c>
      <c r="AY455" s="254" t="s">
        <v>280</v>
      </c>
    </row>
    <row r="456" s="12" customFormat="1" ht="22.8" customHeight="1">
      <c r="A456" s="12"/>
      <c r="B456" s="213"/>
      <c r="C456" s="214"/>
      <c r="D456" s="215" t="s">
        <v>75</v>
      </c>
      <c r="E456" s="227" t="s">
        <v>921</v>
      </c>
      <c r="F456" s="227" t="s">
        <v>922</v>
      </c>
      <c r="G456" s="214"/>
      <c r="H456" s="214"/>
      <c r="I456" s="217"/>
      <c r="J456" s="228">
        <f>BK456</f>
        <v>0</v>
      </c>
      <c r="K456" s="214"/>
      <c r="L456" s="219"/>
      <c r="M456" s="220"/>
      <c r="N456" s="221"/>
      <c r="O456" s="221"/>
      <c r="P456" s="222">
        <f>P457</f>
        <v>0</v>
      </c>
      <c r="Q456" s="221"/>
      <c r="R456" s="222">
        <f>R457</f>
        <v>0</v>
      </c>
      <c r="S456" s="221"/>
      <c r="T456" s="223">
        <f>T457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24" t="s">
        <v>84</v>
      </c>
      <c r="AT456" s="225" t="s">
        <v>75</v>
      </c>
      <c r="AU456" s="225" t="s">
        <v>84</v>
      </c>
      <c r="AY456" s="224" t="s">
        <v>280</v>
      </c>
      <c r="BK456" s="226">
        <f>BK457</f>
        <v>0</v>
      </c>
    </row>
    <row r="457" s="2" customFormat="1" ht="21.75" customHeight="1">
      <c r="A457" s="38"/>
      <c r="B457" s="39"/>
      <c r="C457" s="229" t="s">
        <v>923</v>
      </c>
      <c r="D457" s="229" t="s">
        <v>281</v>
      </c>
      <c r="E457" s="230" t="s">
        <v>924</v>
      </c>
      <c r="F457" s="231" t="s">
        <v>925</v>
      </c>
      <c r="G457" s="232" t="s">
        <v>326</v>
      </c>
      <c r="H457" s="233">
        <v>66.739000000000004</v>
      </c>
      <c r="I457" s="234"/>
      <c r="J457" s="235">
        <f>ROUND(I457*H457,2)</f>
        <v>0</v>
      </c>
      <c r="K457" s="236"/>
      <c r="L457" s="44"/>
      <c r="M457" s="237" t="s">
        <v>1</v>
      </c>
      <c r="N457" s="238" t="s">
        <v>41</v>
      </c>
      <c r="O457" s="91"/>
      <c r="P457" s="239">
        <f>O457*H457</f>
        <v>0</v>
      </c>
      <c r="Q457" s="239">
        <v>0</v>
      </c>
      <c r="R457" s="239">
        <f>Q457*H457</f>
        <v>0</v>
      </c>
      <c r="S457" s="239">
        <v>0</v>
      </c>
      <c r="T457" s="240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41" t="s">
        <v>284</v>
      </c>
      <c r="AT457" s="241" t="s">
        <v>281</v>
      </c>
      <c r="AU457" s="241" t="s">
        <v>86</v>
      </c>
      <c r="AY457" s="17" t="s">
        <v>280</v>
      </c>
      <c r="BE457" s="242">
        <f>IF(N457="základní",J457,0)</f>
        <v>0</v>
      </c>
      <c r="BF457" s="242">
        <f>IF(N457="snížená",J457,0)</f>
        <v>0</v>
      </c>
      <c r="BG457" s="242">
        <f>IF(N457="zákl. přenesená",J457,0)</f>
        <v>0</v>
      </c>
      <c r="BH457" s="242">
        <f>IF(N457="sníž. přenesená",J457,0)</f>
        <v>0</v>
      </c>
      <c r="BI457" s="242">
        <f>IF(N457="nulová",J457,0)</f>
        <v>0</v>
      </c>
      <c r="BJ457" s="17" t="s">
        <v>84</v>
      </c>
      <c r="BK457" s="242">
        <f>ROUND(I457*H457,2)</f>
        <v>0</v>
      </c>
      <c r="BL457" s="17" t="s">
        <v>284</v>
      </c>
      <c r="BM457" s="241" t="s">
        <v>926</v>
      </c>
    </row>
    <row r="458" s="12" customFormat="1" ht="25.92" customHeight="1">
      <c r="A458" s="12"/>
      <c r="B458" s="213"/>
      <c r="C458" s="214"/>
      <c r="D458" s="215" t="s">
        <v>75</v>
      </c>
      <c r="E458" s="216" t="s">
        <v>927</v>
      </c>
      <c r="F458" s="216" t="s">
        <v>928</v>
      </c>
      <c r="G458" s="214"/>
      <c r="H458" s="214"/>
      <c r="I458" s="217"/>
      <c r="J458" s="218">
        <f>BK458</f>
        <v>0</v>
      </c>
      <c r="K458" s="214"/>
      <c r="L458" s="219"/>
      <c r="M458" s="220"/>
      <c r="N458" s="221"/>
      <c r="O458" s="221"/>
      <c r="P458" s="222">
        <f>P459+P473+P517+P562+P572+P576+P580+P596+P608+P639+P660+P712+P754+P762+P765+P768+P781+P786</f>
        <v>0</v>
      </c>
      <c r="Q458" s="221"/>
      <c r="R458" s="222">
        <f>R459+R473+R517+R562+R572+R576+R580+R596+R608+R639+R660+R712+R754+R762+R765+R768+R781+R786</f>
        <v>25.079398754400003</v>
      </c>
      <c r="S458" s="221"/>
      <c r="T458" s="223">
        <f>T459+T473+T517+T562+T572+T576+T580+T596+T608+T639+T660+T712+T754+T762+T765+T768+T781+T786</f>
        <v>60.140485659999989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24" t="s">
        <v>86</v>
      </c>
      <c r="AT458" s="225" t="s">
        <v>75</v>
      </c>
      <c r="AU458" s="225" t="s">
        <v>76</v>
      </c>
      <c r="AY458" s="224" t="s">
        <v>280</v>
      </c>
      <c r="BK458" s="226">
        <f>BK459+BK473+BK517+BK562+BK572+BK576+BK580+BK596+BK608+BK639+BK660+BK712+BK754+BK762+BK765+BK768+BK781+BK786</f>
        <v>0</v>
      </c>
    </row>
    <row r="459" s="12" customFormat="1" ht="22.8" customHeight="1">
      <c r="A459" s="12"/>
      <c r="B459" s="213"/>
      <c r="C459" s="214"/>
      <c r="D459" s="215" t="s">
        <v>75</v>
      </c>
      <c r="E459" s="227" t="s">
        <v>929</v>
      </c>
      <c r="F459" s="227" t="s">
        <v>930</v>
      </c>
      <c r="G459" s="214"/>
      <c r="H459" s="214"/>
      <c r="I459" s="217"/>
      <c r="J459" s="228">
        <f>BK459</f>
        <v>0</v>
      </c>
      <c r="K459" s="214"/>
      <c r="L459" s="219"/>
      <c r="M459" s="220"/>
      <c r="N459" s="221"/>
      <c r="O459" s="221"/>
      <c r="P459" s="222">
        <f>SUM(P460:P472)</f>
        <v>0</v>
      </c>
      <c r="Q459" s="221"/>
      <c r="R459" s="222">
        <f>SUM(R460:R472)</f>
        <v>0.55030660000000009</v>
      </c>
      <c r="S459" s="221"/>
      <c r="T459" s="223">
        <f>SUM(T460:T472)</f>
        <v>0.55014399999999997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24" t="s">
        <v>86</v>
      </c>
      <c r="AT459" s="225" t="s">
        <v>75</v>
      </c>
      <c r="AU459" s="225" t="s">
        <v>84</v>
      </c>
      <c r="AY459" s="224" t="s">
        <v>280</v>
      </c>
      <c r="BK459" s="226">
        <f>SUM(BK460:BK472)</f>
        <v>0</v>
      </c>
    </row>
    <row r="460" s="2" customFormat="1" ht="24.15" customHeight="1">
      <c r="A460" s="38"/>
      <c r="B460" s="39"/>
      <c r="C460" s="229" t="s">
        <v>931</v>
      </c>
      <c r="D460" s="229" t="s">
        <v>281</v>
      </c>
      <c r="E460" s="230" t="s">
        <v>932</v>
      </c>
      <c r="F460" s="231" t="s">
        <v>933</v>
      </c>
      <c r="G460" s="232" t="s">
        <v>194</v>
      </c>
      <c r="H460" s="233">
        <v>43.573999999999998</v>
      </c>
      <c r="I460" s="234"/>
      <c r="J460" s="235">
        <f>ROUND(I460*H460,2)</f>
        <v>0</v>
      </c>
      <c r="K460" s="236"/>
      <c r="L460" s="44"/>
      <c r="M460" s="237" t="s">
        <v>1</v>
      </c>
      <c r="N460" s="238" t="s">
        <v>41</v>
      </c>
      <c r="O460" s="91"/>
      <c r="P460" s="239">
        <f>O460*H460</f>
        <v>0</v>
      </c>
      <c r="Q460" s="239">
        <v>0</v>
      </c>
      <c r="R460" s="239">
        <f>Q460*H460</f>
        <v>0</v>
      </c>
      <c r="S460" s="239">
        <v>0</v>
      </c>
      <c r="T460" s="240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41" t="s">
        <v>185</v>
      </c>
      <c r="AT460" s="241" t="s">
        <v>281</v>
      </c>
      <c r="AU460" s="241" t="s">
        <v>86</v>
      </c>
      <c r="AY460" s="17" t="s">
        <v>280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7" t="s">
        <v>84</v>
      </c>
      <c r="BK460" s="242">
        <f>ROUND(I460*H460,2)</f>
        <v>0</v>
      </c>
      <c r="BL460" s="17" t="s">
        <v>185</v>
      </c>
      <c r="BM460" s="241" t="s">
        <v>934</v>
      </c>
    </row>
    <row r="461" s="13" customFormat="1">
      <c r="A461" s="13"/>
      <c r="B461" s="243"/>
      <c r="C461" s="244"/>
      <c r="D461" s="245" t="s">
        <v>286</v>
      </c>
      <c r="E461" s="246" t="s">
        <v>1</v>
      </c>
      <c r="F461" s="247" t="s">
        <v>197</v>
      </c>
      <c r="G461" s="244"/>
      <c r="H461" s="248">
        <v>43.573999999999998</v>
      </c>
      <c r="I461" s="249"/>
      <c r="J461" s="244"/>
      <c r="K461" s="244"/>
      <c r="L461" s="250"/>
      <c r="M461" s="251"/>
      <c r="N461" s="252"/>
      <c r="O461" s="252"/>
      <c r="P461" s="252"/>
      <c r="Q461" s="252"/>
      <c r="R461" s="252"/>
      <c r="S461" s="252"/>
      <c r="T461" s="25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4" t="s">
        <v>286</v>
      </c>
      <c r="AU461" s="254" t="s">
        <v>86</v>
      </c>
      <c r="AV461" s="13" t="s">
        <v>86</v>
      </c>
      <c r="AW461" s="13" t="s">
        <v>32</v>
      </c>
      <c r="AX461" s="13" t="s">
        <v>84</v>
      </c>
      <c r="AY461" s="254" t="s">
        <v>280</v>
      </c>
    </row>
    <row r="462" s="2" customFormat="1" ht="16.5" customHeight="1">
      <c r="A462" s="38"/>
      <c r="B462" s="39"/>
      <c r="C462" s="255" t="s">
        <v>935</v>
      </c>
      <c r="D462" s="255" t="s">
        <v>306</v>
      </c>
      <c r="E462" s="256" t="s">
        <v>936</v>
      </c>
      <c r="F462" s="257" t="s">
        <v>937</v>
      </c>
      <c r="G462" s="258" t="s">
        <v>938</v>
      </c>
      <c r="H462" s="259">
        <v>14.815</v>
      </c>
      <c r="I462" s="260"/>
      <c r="J462" s="261">
        <f>ROUND(I462*H462,2)</f>
        <v>0</v>
      </c>
      <c r="K462" s="262"/>
      <c r="L462" s="263"/>
      <c r="M462" s="264" t="s">
        <v>1</v>
      </c>
      <c r="N462" s="265" t="s">
        <v>41</v>
      </c>
      <c r="O462" s="91"/>
      <c r="P462" s="239">
        <f>O462*H462</f>
        <v>0</v>
      </c>
      <c r="Q462" s="239">
        <v>0.001</v>
      </c>
      <c r="R462" s="239">
        <f>Q462*H462</f>
        <v>0.014815</v>
      </c>
      <c r="S462" s="239">
        <v>0</v>
      </c>
      <c r="T462" s="240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41" t="s">
        <v>426</v>
      </c>
      <c r="AT462" s="241" t="s">
        <v>306</v>
      </c>
      <c r="AU462" s="241" t="s">
        <v>86</v>
      </c>
      <c r="AY462" s="17" t="s">
        <v>280</v>
      </c>
      <c r="BE462" s="242">
        <f>IF(N462="základní",J462,0)</f>
        <v>0</v>
      </c>
      <c r="BF462" s="242">
        <f>IF(N462="snížená",J462,0)</f>
        <v>0</v>
      </c>
      <c r="BG462" s="242">
        <f>IF(N462="zákl. přenesená",J462,0)</f>
        <v>0</v>
      </c>
      <c r="BH462" s="242">
        <f>IF(N462="sníž. přenesená",J462,0)</f>
        <v>0</v>
      </c>
      <c r="BI462" s="242">
        <f>IF(N462="nulová",J462,0)</f>
        <v>0</v>
      </c>
      <c r="BJ462" s="17" t="s">
        <v>84</v>
      </c>
      <c r="BK462" s="242">
        <f>ROUND(I462*H462,2)</f>
        <v>0</v>
      </c>
      <c r="BL462" s="17" t="s">
        <v>185</v>
      </c>
      <c r="BM462" s="241" t="s">
        <v>939</v>
      </c>
    </row>
    <row r="463" s="13" customFormat="1">
      <c r="A463" s="13"/>
      <c r="B463" s="243"/>
      <c r="C463" s="244"/>
      <c r="D463" s="245" t="s">
        <v>286</v>
      </c>
      <c r="E463" s="244"/>
      <c r="F463" s="247" t="s">
        <v>940</v>
      </c>
      <c r="G463" s="244"/>
      <c r="H463" s="248">
        <v>14.815</v>
      </c>
      <c r="I463" s="249"/>
      <c r="J463" s="244"/>
      <c r="K463" s="244"/>
      <c r="L463" s="250"/>
      <c r="M463" s="251"/>
      <c r="N463" s="252"/>
      <c r="O463" s="252"/>
      <c r="P463" s="252"/>
      <c r="Q463" s="252"/>
      <c r="R463" s="252"/>
      <c r="S463" s="252"/>
      <c r="T463" s="25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4" t="s">
        <v>286</v>
      </c>
      <c r="AU463" s="254" t="s">
        <v>86</v>
      </c>
      <c r="AV463" s="13" t="s">
        <v>86</v>
      </c>
      <c r="AW463" s="13" t="s">
        <v>4</v>
      </c>
      <c r="AX463" s="13" t="s">
        <v>84</v>
      </c>
      <c r="AY463" s="254" t="s">
        <v>280</v>
      </c>
    </row>
    <row r="464" s="2" customFormat="1" ht="16.5" customHeight="1">
      <c r="A464" s="38"/>
      <c r="B464" s="39"/>
      <c r="C464" s="229" t="s">
        <v>941</v>
      </c>
      <c r="D464" s="229" t="s">
        <v>281</v>
      </c>
      <c r="E464" s="230" t="s">
        <v>942</v>
      </c>
      <c r="F464" s="231" t="s">
        <v>943</v>
      </c>
      <c r="G464" s="232" t="s">
        <v>194</v>
      </c>
      <c r="H464" s="233">
        <v>550.14400000000001</v>
      </c>
      <c r="I464" s="234"/>
      <c r="J464" s="235">
        <f>ROUND(I464*H464,2)</f>
        <v>0</v>
      </c>
      <c r="K464" s="236"/>
      <c r="L464" s="44"/>
      <c r="M464" s="237" t="s">
        <v>1</v>
      </c>
      <c r="N464" s="238" t="s">
        <v>41</v>
      </c>
      <c r="O464" s="91"/>
      <c r="P464" s="239">
        <f>O464*H464</f>
        <v>0</v>
      </c>
      <c r="Q464" s="239">
        <v>0</v>
      </c>
      <c r="R464" s="239">
        <f>Q464*H464</f>
        <v>0</v>
      </c>
      <c r="S464" s="239">
        <v>0.001</v>
      </c>
      <c r="T464" s="240">
        <f>S464*H464</f>
        <v>0.55014399999999997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41" t="s">
        <v>284</v>
      </c>
      <c r="AT464" s="241" t="s">
        <v>281</v>
      </c>
      <c r="AU464" s="241" t="s">
        <v>86</v>
      </c>
      <c r="AY464" s="17" t="s">
        <v>280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7" t="s">
        <v>84</v>
      </c>
      <c r="BK464" s="242">
        <f>ROUND(I464*H464,2)</f>
        <v>0</v>
      </c>
      <c r="BL464" s="17" t="s">
        <v>284</v>
      </c>
      <c r="BM464" s="241" t="s">
        <v>944</v>
      </c>
    </row>
    <row r="465" s="13" customFormat="1">
      <c r="A465" s="13"/>
      <c r="B465" s="243"/>
      <c r="C465" s="244"/>
      <c r="D465" s="245" t="s">
        <v>286</v>
      </c>
      <c r="E465" s="246" t="s">
        <v>1</v>
      </c>
      <c r="F465" s="247" t="s">
        <v>945</v>
      </c>
      <c r="G465" s="244"/>
      <c r="H465" s="248">
        <v>550.14400000000001</v>
      </c>
      <c r="I465" s="249"/>
      <c r="J465" s="244"/>
      <c r="K465" s="244"/>
      <c r="L465" s="250"/>
      <c r="M465" s="251"/>
      <c r="N465" s="252"/>
      <c r="O465" s="252"/>
      <c r="P465" s="252"/>
      <c r="Q465" s="252"/>
      <c r="R465" s="252"/>
      <c r="S465" s="252"/>
      <c r="T465" s="25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4" t="s">
        <v>286</v>
      </c>
      <c r="AU465" s="254" t="s">
        <v>86</v>
      </c>
      <c r="AV465" s="13" t="s">
        <v>86</v>
      </c>
      <c r="AW465" s="13" t="s">
        <v>32</v>
      </c>
      <c r="AX465" s="13" t="s">
        <v>84</v>
      </c>
      <c r="AY465" s="254" t="s">
        <v>280</v>
      </c>
    </row>
    <row r="466" s="2" customFormat="1" ht="24.15" customHeight="1">
      <c r="A466" s="38"/>
      <c r="B466" s="39"/>
      <c r="C466" s="229" t="s">
        <v>946</v>
      </c>
      <c r="D466" s="229" t="s">
        <v>281</v>
      </c>
      <c r="E466" s="230" t="s">
        <v>947</v>
      </c>
      <c r="F466" s="231" t="s">
        <v>948</v>
      </c>
      <c r="G466" s="232" t="s">
        <v>194</v>
      </c>
      <c r="H466" s="233">
        <v>576.90099999999995</v>
      </c>
      <c r="I466" s="234"/>
      <c r="J466" s="235">
        <f>ROUND(I466*H466,2)</f>
        <v>0</v>
      </c>
      <c r="K466" s="236"/>
      <c r="L466" s="44"/>
      <c r="M466" s="237" t="s">
        <v>1</v>
      </c>
      <c r="N466" s="238" t="s">
        <v>41</v>
      </c>
      <c r="O466" s="91"/>
      <c r="P466" s="239">
        <f>O466*H466</f>
        <v>0</v>
      </c>
      <c r="Q466" s="239">
        <v>0.00040000000000000002</v>
      </c>
      <c r="R466" s="239">
        <f>Q466*H466</f>
        <v>0.2307604</v>
      </c>
      <c r="S466" s="239">
        <v>0</v>
      </c>
      <c r="T466" s="240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41" t="s">
        <v>185</v>
      </c>
      <c r="AT466" s="241" t="s">
        <v>281</v>
      </c>
      <c r="AU466" s="241" t="s">
        <v>86</v>
      </c>
      <c r="AY466" s="17" t="s">
        <v>280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7" t="s">
        <v>84</v>
      </c>
      <c r="BK466" s="242">
        <f>ROUND(I466*H466,2)</f>
        <v>0</v>
      </c>
      <c r="BL466" s="17" t="s">
        <v>185</v>
      </c>
      <c r="BM466" s="241" t="s">
        <v>949</v>
      </c>
    </row>
    <row r="467" s="13" customFormat="1">
      <c r="A467" s="13"/>
      <c r="B467" s="243"/>
      <c r="C467" s="244"/>
      <c r="D467" s="245" t="s">
        <v>286</v>
      </c>
      <c r="E467" s="246" t="s">
        <v>1</v>
      </c>
      <c r="F467" s="247" t="s">
        <v>950</v>
      </c>
      <c r="G467" s="244"/>
      <c r="H467" s="248">
        <v>576.90099999999995</v>
      </c>
      <c r="I467" s="249"/>
      <c r="J467" s="244"/>
      <c r="K467" s="244"/>
      <c r="L467" s="250"/>
      <c r="M467" s="251"/>
      <c r="N467" s="252"/>
      <c r="O467" s="252"/>
      <c r="P467" s="252"/>
      <c r="Q467" s="252"/>
      <c r="R467" s="252"/>
      <c r="S467" s="252"/>
      <c r="T467" s="25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4" t="s">
        <v>286</v>
      </c>
      <c r="AU467" s="254" t="s">
        <v>86</v>
      </c>
      <c r="AV467" s="13" t="s">
        <v>86</v>
      </c>
      <c r="AW467" s="13" t="s">
        <v>32</v>
      </c>
      <c r="AX467" s="13" t="s">
        <v>84</v>
      </c>
      <c r="AY467" s="254" t="s">
        <v>280</v>
      </c>
    </row>
    <row r="468" s="2" customFormat="1" ht="24.15" customHeight="1">
      <c r="A468" s="38"/>
      <c r="B468" s="39"/>
      <c r="C468" s="229" t="s">
        <v>951</v>
      </c>
      <c r="D468" s="229" t="s">
        <v>281</v>
      </c>
      <c r="E468" s="230" t="s">
        <v>952</v>
      </c>
      <c r="F468" s="231" t="s">
        <v>953</v>
      </c>
      <c r="G468" s="232" t="s">
        <v>194</v>
      </c>
      <c r="H468" s="233">
        <v>43.573999999999998</v>
      </c>
      <c r="I468" s="234"/>
      <c r="J468" s="235">
        <f>ROUND(I468*H468,2)</f>
        <v>0</v>
      </c>
      <c r="K468" s="236"/>
      <c r="L468" s="44"/>
      <c r="M468" s="237" t="s">
        <v>1</v>
      </c>
      <c r="N468" s="238" t="s">
        <v>41</v>
      </c>
      <c r="O468" s="91"/>
      <c r="P468" s="239">
        <f>O468*H468</f>
        <v>0</v>
      </c>
      <c r="Q468" s="239">
        <v>0.00040000000000000002</v>
      </c>
      <c r="R468" s="239">
        <f>Q468*H468</f>
        <v>0.0174296</v>
      </c>
      <c r="S468" s="239">
        <v>0</v>
      </c>
      <c r="T468" s="240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41" t="s">
        <v>185</v>
      </c>
      <c r="AT468" s="241" t="s">
        <v>281</v>
      </c>
      <c r="AU468" s="241" t="s">
        <v>86</v>
      </c>
      <c r="AY468" s="17" t="s">
        <v>280</v>
      </c>
      <c r="BE468" s="242">
        <f>IF(N468="základní",J468,0)</f>
        <v>0</v>
      </c>
      <c r="BF468" s="242">
        <f>IF(N468="snížená",J468,0)</f>
        <v>0</v>
      </c>
      <c r="BG468" s="242">
        <f>IF(N468="zákl. přenesená",J468,0)</f>
        <v>0</v>
      </c>
      <c r="BH468" s="242">
        <f>IF(N468="sníž. přenesená",J468,0)</f>
        <v>0</v>
      </c>
      <c r="BI468" s="242">
        <f>IF(N468="nulová",J468,0)</f>
        <v>0</v>
      </c>
      <c r="BJ468" s="17" t="s">
        <v>84</v>
      </c>
      <c r="BK468" s="242">
        <f>ROUND(I468*H468,2)</f>
        <v>0</v>
      </c>
      <c r="BL468" s="17" t="s">
        <v>185</v>
      </c>
      <c r="BM468" s="241" t="s">
        <v>954</v>
      </c>
    </row>
    <row r="469" s="13" customFormat="1">
      <c r="A469" s="13"/>
      <c r="B469" s="243"/>
      <c r="C469" s="244"/>
      <c r="D469" s="245" t="s">
        <v>286</v>
      </c>
      <c r="E469" s="246" t="s">
        <v>1</v>
      </c>
      <c r="F469" s="247" t="s">
        <v>197</v>
      </c>
      <c r="G469" s="244"/>
      <c r="H469" s="248">
        <v>43.573999999999998</v>
      </c>
      <c r="I469" s="249"/>
      <c r="J469" s="244"/>
      <c r="K469" s="244"/>
      <c r="L469" s="250"/>
      <c r="M469" s="251"/>
      <c r="N469" s="252"/>
      <c r="O469" s="252"/>
      <c r="P469" s="252"/>
      <c r="Q469" s="252"/>
      <c r="R469" s="252"/>
      <c r="S469" s="252"/>
      <c r="T469" s="25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4" t="s">
        <v>286</v>
      </c>
      <c r="AU469" s="254" t="s">
        <v>86</v>
      </c>
      <c r="AV469" s="13" t="s">
        <v>86</v>
      </c>
      <c r="AW469" s="13" t="s">
        <v>32</v>
      </c>
      <c r="AX469" s="13" t="s">
        <v>84</v>
      </c>
      <c r="AY469" s="254" t="s">
        <v>280</v>
      </c>
    </row>
    <row r="470" s="2" customFormat="1" ht="44.25" customHeight="1">
      <c r="A470" s="38"/>
      <c r="B470" s="39"/>
      <c r="C470" s="255" t="s">
        <v>955</v>
      </c>
      <c r="D470" s="255" t="s">
        <v>306</v>
      </c>
      <c r="E470" s="256" t="s">
        <v>956</v>
      </c>
      <c r="F470" s="257" t="s">
        <v>957</v>
      </c>
      <c r="G470" s="258" t="s">
        <v>194</v>
      </c>
      <c r="H470" s="259">
        <v>53.204000000000001</v>
      </c>
      <c r="I470" s="260"/>
      <c r="J470" s="261">
        <f>ROUND(I470*H470,2)</f>
        <v>0</v>
      </c>
      <c r="K470" s="262"/>
      <c r="L470" s="263"/>
      <c r="M470" s="264" t="s">
        <v>1</v>
      </c>
      <c r="N470" s="265" t="s">
        <v>41</v>
      </c>
      <c r="O470" s="91"/>
      <c r="P470" s="239">
        <f>O470*H470</f>
        <v>0</v>
      </c>
      <c r="Q470" s="239">
        <v>0.0054000000000000003</v>
      </c>
      <c r="R470" s="239">
        <f>Q470*H470</f>
        <v>0.28730160000000005</v>
      </c>
      <c r="S470" s="239">
        <v>0</v>
      </c>
      <c r="T470" s="240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41" t="s">
        <v>426</v>
      </c>
      <c r="AT470" s="241" t="s">
        <v>306</v>
      </c>
      <c r="AU470" s="241" t="s">
        <v>86</v>
      </c>
      <c r="AY470" s="17" t="s">
        <v>280</v>
      </c>
      <c r="BE470" s="242">
        <f>IF(N470="základní",J470,0)</f>
        <v>0</v>
      </c>
      <c r="BF470" s="242">
        <f>IF(N470="snížená",J470,0)</f>
        <v>0</v>
      </c>
      <c r="BG470" s="242">
        <f>IF(N470="zákl. přenesená",J470,0)</f>
        <v>0</v>
      </c>
      <c r="BH470" s="242">
        <f>IF(N470="sníž. přenesená",J470,0)</f>
        <v>0</v>
      </c>
      <c r="BI470" s="242">
        <f>IF(N470="nulová",J470,0)</f>
        <v>0</v>
      </c>
      <c r="BJ470" s="17" t="s">
        <v>84</v>
      </c>
      <c r="BK470" s="242">
        <f>ROUND(I470*H470,2)</f>
        <v>0</v>
      </c>
      <c r="BL470" s="17" t="s">
        <v>185</v>
      </c>
      <c r="BM470" s="241" t="s">
        <v>958</v>
      </c>
    </row>
    <row r="471" s="13" customFormat="1">
      <c r="A471" s="13"/>
      <c r="B471" s="243"/>
      <c r="C471" s="244"/>
      <c r="D471" s="245" t="s">
        <v>286</v>
      </c>
      <c r="E471" s="244"/>
      <c r="F471" s="247" t="s">
        <v>959</v>
      </c>
      <c r="G471" s="244"/>
      <c r="H471" s="248">
        <v>53.204000000000001</v>
      </c>
      <c r="I471" s="249"/>
      <c r="J471" s="244"/>
      <c r="K471" s="244"/>
      <c r="L471" s="250"/>
      <c r="M471" s="251"/>
      <c r="N471" s="252"/>
      <c r="O471" s="252"/>
      <c r="P471" s="252"/>
      <c r="Q471" s="252"/>
      <c r="R471" s="252"/>
      <c r="S471" s="252"/>
      <c r="T471" s="25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4" t="s">
        <v>286</v>
      </c>
      <c r="AU471" s="254" t="s">
        <v>86</v>
      </c>
      <c r="AV471" s="13" t="s">
        <v>86</v>
      </c>
      <c r="AW471" s="13" t="s">
        <v>4</v>
      </c>
      <c r="AX471" s="13" t="s">
        <v>84</v>
      </c>
      <c r="AY471" s="254" t="s">
        <v>280</v>
      </c>
    </row>
    <row r="472" s="2" customFormat="1" ht="33" customHeight="1">
      <c r="A472" s="38"/>
      <c r="B472" s="39"/>
      <c r="C472" s="229" t="s">
        <v>960</v>
      </c>
      <c r="D472" s="229" t="s">
        <v>281</v>
      </c>
      <c r="E472" s="230" t="s">
        <v>961</v>
      </c>
      <c r="F472" s="231" t="s">
        <v>962</v>
      </c>
      <c r="G472" s="232" t="s">
        <v>326</v>
      </c>
      <c r="H472" s="233">
        <v>0.55000000000000004</v>
      </c>
      <c r="I472" s="234"/>
      <c r="J472" s="235">
        <f>ROUND(I472*H472,2)</f>
        <v>0</v>
      </c>
      <c r="K472" s="236"/>
      <c r="L472" s="44"/>
      <c r="M472" s="237" t="s">
        <v>1</v>
      </c>
      <c r="N472" s="238" t="s">
        <v>41</v>
      </c>
      <c r="O472" s="91"/>
      <c r="P472" s="239">
        <f>O472*H472</f>
        <v>0</v>
      </c>
      <c r="Q472" s="239">
        <v>0</v>
      </c>
      <c r="R472" s="239">
        <f>Q472*H472</f>
        <v>0</v>
      </c>
      <c r="S472" s="239">
        <v>0</v>
      </c>
      <c r="T472" s="240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41" t="s">
        <v>185</v>
      </c>
      <c r="AT472" s="241" t="s">
        <v>281</v>
      </c>
      <c r="AU472" s="241" t="s">
        <v>86</v>
      </c>
      <c r="AY472" s="17" t="s">
        <v>280</v>
      </c>
      <c r="BE472" s="242">
        <f>IF(N472="základní",J472,0)</f>
        <v>0</v>
      </c>
      <c r="BF472" s="242">
        <f>IF(N472="snížená",J472,0)</f>
        <v>0</v>
      </c>
      <c r="BG472" s="242">
        <f>IF(N472="zákl. přenesená",J472,0)</f>
        <v>0</v>
      </c>
      <c r="BH472" s="242">
        <f>IF(N472="sníž. přenesená",J472,0)</f>
        <v>0</v>
      </c>
      <c r="BI472" s="242">
        <f>IF(N472="nulová",J472,0)</f>
        <v>0</v>
      </c>
      <c r="BJ472" s="17" t="s">
        <v>84</v>
      </c>
      <c r="BK472" s="242">
        <f>ROUND(I472*H472,2)</f>
        <v>0</v>
      </c>
      <c r="BL472" s="17" t="s">
        <v>185</v>
      </c>
      <c r="BM472" s="241" t="s">
        <v>963</v>
      </c>
    </row>
    <row r="473" s="12" customFormat="1" ht="22.8" customHeight="1">
      <c r="A473" s="12"/>
      <c r="B473" s="213"/>
      <c r="C473" s="214"/>
      <c r="D473" s="215" t="s">
        <v>75</v>
      </c>
      <c r="E473" s="227" t="s">
        <v>964</v>
      </c>
      <c r="F473" s="227" t="s">
        <v>965</v>
      </c>
      <c r="G473" s="214"/>
      <c r="H473" s="214"/>
      <c r="I473" s="217"/>
      <c r="J473" s="228">
        <f>BK473</f>
        <v>0</v>
      </c>
      <c r="K473" s="214"/>
      <c r="L473" s="219"/>
      <c r="M473" s="220"/>
      <c r="N473" s="221"/>
      <c r="O473" s="221"/>
      <c r="P473" s="222">
        <f>SUM(P474:P516)</f>
        <v>0</v>
      </c>
      <c r="Q473" s="221"/>
      <c r="R473" s="222">
        <f>SUM(R474:R516)</f>
        <v>7.5581364200000012</v>
      </c>
      <c r="S473" s="221"/>
      <c r="T473" s="223">
        <f>SUM(T474:T516)</f>
        <v>8.5304999999999982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24" t="s">
        <v>86</v>
      </c>
      <c r="AT473" s="225" t="s">
        <v>75</v>
      </c>
      <c r="AU473" s="225" t="s">
        <v>84</v>
      </c>
      <c r="AY473" s="224" t="s">
        <v>280</v>
      </c>
      <c r="BK473" s="226">
        <f>SUM(BK474:BK516)</f>
        <v>0</v>
      </c>
    </row>
    <row r="474" s="2" customFormat="1" ht="24.15" customHeight="1">
      <c r="A474" s="38"/>
      <c r="B474" s="39"/>
      <c r="C474" s="229" t="s">
        <v>966</v>
      </c>
      <c r="D474" s="229" t="s">
        <v>281</v>
      </c>
      <c r="E474" s="230" t="s">
        <v>967</v>
      </c>
      <c r="F474" s="231" t="s">
        <v>968</v>
      </c>
      <c r="G474" s="232" t="s">
        <v>354</v>
      </c>
      <c r="H474" s="233">
        <v>11</v>
      </c>
      <c r="I474" s="234"/>
      <c r="J474" s="235">
        <f>ROUND(I474*H474,2)</f>
        <v>0</v>
      </c>
      <c r="K474" s="236"/>
      <c r="L474" s="44"/>
      <c r="M474" s="237" t="s">
        <v>1</v>
      </c>
      <c r="N474" s="238" t="s">
        <v>41</v>
      </c>
      <c r="O474" s="91"/>
      <c r="P474" s="239">
        <f>O474*H474</f>
        <v>0</v>
      </c>
      <c r="Q474" s="239">
        <v>0</v>
      </c>
      <c r="R474" s="239">
        <f>Q474*H474</f>
        <v>0</v>
      </c>
      <c r="S474" s="239">
        <v>0.00029999999999999997</v>
      </c>
      <c r="T474" s="240">
        <f>S474*H474</f>
        <v>0.0032999999999999995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41" t="s">
        <v>185</v>
      </c>
      <c r="AT474" s="241" t="s">
        <v>281</v>
      </c>
      <c r="AU474" s="241" t="s">
        <v>86</v>
      </c>
      <c r="AY474" s="17" t="s">
        <v>280</v>
      </c>
      <c r="BE474" s="242">
        <f>IF(N474="základní",J474,0)</f>
        <v>0</v>
      </c>
      <c r="BF474" s="242">
        <f>IF(N474="snížená",J474,0)</f>
        <v>0</v>
      </c>
      <c r="BG474" s="242">
        <f>IF(N474="zákl. přenesená",J474,0)</f>
        <v>0</v>
      </c>
      <c r="BH474" s="242">
        <f>IF(N474="sníž. přenesená",J474,0)</f>
        <v>0</v>
      </c>
      <c r="BI474" s="242">
        <f>IF(N474="nulová",J474,0)</f>
        <v>0</v>
      </c>
      <c r="BJ474" s="17" t="s">
        <v>84</v>
      </c>
      <c r="BK474" s="242">
        <f>ROUND(I474*H474,2)</f>
        <v>0</v>
      </c>
      <c r="BL474" s="17" t="s">
        <v>185</v>
      </c>
      <c r="BM474" s="241" t="s">
        <v>969</v>
      </c>
    </row>
    <row r="475" s="2" customFormat="1" ht="24.15" customHeight="1">
      <c r="A475" s="38"/>
      <c r="B475" s="39"/>
      <c r="C475" s="229" t="s">
        <v>970</v>
      </c>
      <c r="D475" s="229" t="s">
        <v>281</v>
      </c>
      <c r="E475" s="230" t="s">
        <v>971</v>
      </c>
      <c r="F475" s="231" t="s">
        <v>972</v>
      </c>
      <c r="G475" s="232" t="s">
        <v>194</v>
      </c>
      <c r="H475" s="233">
        <v>607.58399999999995</v>
      </c>
      <c r="I475" s="234"/>
      <c r="J475" s="235">
        <f>ROUND(I475*H475,2)</f>
        <v>0</v>
      </c>
      <c r="K475" s="236"/>
      <c r="L475" s="44"/>
      <c r="M475" s="237" t="s">
        <v>1</v>
      </c>
      <c r="N475" s="238" t="s">
        <v>41</v>
      </c>
      <c r="O475" s="91"/>
      <c r="P475" s="239">
        <f>O475*H475</f>
        <v>0</v>
      </c>
      <c r="Q475" s="239">
        <v>0</v>
      </c>
      <c r="R475" s="239">
        <f>Q475*H475</f>
        <v>0</v>
      </c>
      <c r="S475" s="239">
        <v>0</v>
      </c>
      <c r="T475" s="240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41" t="s">
        <v>185</v>
      </c>
      <c r="AT475" s="241" t="s">
        <v>281</v>
      </c>
      <c r="AU475" s="241" t="s">
        <v>86</v>
      </c>
      <c r="AY475" s="17" t="s">
        <v>280</v>
      </c>
      <c r="BE475" s="242">
        <f>IF(N475="základní",J475,0)</f>
        <v>0</v>
      </c>
      <c r="BF475" s="242">
        <f>IF(N475="snížená",J475,0)</f>
        <v>0</v>
      </c>
      <c r="BG475" s="242">
        <f>IF(N475="zákl. přenesená",J475,0)</f>
        <v>0</v>
      </c>
      <c r="BH475" s="242">
        <f>IF(N475="sníž. přenesená",J475,0)</f>
        <v>0</v>
      </c>
      <c r="BI475" s="242">
        <f>IF(N475="nulová",J475,0)</f>
        <v>0</v>
      </c>
      <c r="BJ475" s="17" t="s">
        <v>84</v>
      </c>
      <c r="BK475" s="242">
        <f>ROUND(I475*H475,2)</f>
        <v>0</v>
      </c>
      <c r="BL475" s="17" t="s">
        <v>185</v>
      </c>
      <c r="BM475" s="241" t="s">
        <v>973</v>
      </c>
    </row>
    <row r="476" s="13" customFormat="1">
      <c r="A476" s="13"/>
      <c r="B476" s="243"/>
      <c r="C476" s="244"/>
      <c r="D476" s="245" t="s">
        <v>286</v>
      </c>
      <c r="E476" s="246" t="s">
        <v>1</v>
      </c>
      <c r="F476" s="247" t="s">
        <v>974</v>
      </c>
      <c r="G476" s="244"/>
      <c r="H476" s="248">
        <v>607.58399999999995</v>
      </c>
      <c r="I476" s="249"/>
      <c r="J476" s="244"/>
      <c r="K476" s="244"/>
      <c r="L476" s="250"/>
      <c r="M476" s="251"/>
      <c r="N476" s="252"/>
      <c r="O476" s="252"/>
      <c r="P476" s="252"/>
      <c r="Q476" s="252"/>
      <c r="R476" s="252"/>
      <c r="S476" s="252"/>
      <c r="T476" s="25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4" t="s">
        <v>286</v>
      </c>
      <c r="AU476" s="254" t="s">
        <v>86</v>
      </c>
      <c r="AV476" s="13" t="s">
        <v>86</v>
      </c>
      <c r="AW476" s="13" t="s">
        <v>32</v>
      </c>
      <c r="AX476" s="13" t="s">
        <v>84</v>
      </c>
      <c r="AY476" s="254" t="s">
        <v>280</v>
      </c>
    </row>
    <row r="477" s="2" customFormat="1" ht="16.5" customHeight="1">
      <c r="A477" s="38"/>
      <c r="B477" s="39"/>
      <c r="C477" s="255" t="s">
        <v>975</v>
      </c>
      <c r="D477" s="255" t="s">
        <v>306</v>
      </c>
      <c r="E477" s="256" t="s">
        <v>936</v>
      </c>
      <c r="F477" s="257" t="s">
        <v>937</v>
      </c>
      <c r="G477" s="258" t="s">
        <v>938</v>
      </c>
      <c r="H477" s="259">
        <v>194.42699999999999</v>
      </c>
      <c r="I477" s="260"/>
      <c r="J477" s="261">
        <f>ROUND(I477*H477,2)</f>
        <v>0</v>
      </c>
      <c r="K477" s="262"/>
      <c r="L477" s="263"/>
      <c r="M477" s="264" t="s">
        <v>1</v>
      </c>
      <c r="N477" s="265" t="s">
        <v>41</v>
      </c>
      <c r="O477" s="91"/>
      <c r="P477" s="239">
        <f>O477*H477</f>
        <v>0</v>
      </c>
      <c r="Q477" s="239">
        <v>0.001</v>
      </c>
      <c r="R477" s="239">
        <f>Q477*H477</f>
        <v>0.19442699999999999</v>
      </c>
      <c r="S477" s="239">
        <v>0</v>
      </c>
      <c r="T477" s="240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41" t="s">
        <v>426</v>
      </c>
      <c r="AT477" s="241" t="s">
        <v>306</v>
      </c>
      <c r="AU477" s="241" t="s">
        <v>86</v>
      </c>
      <c r="AY477" s="17" t="s">
        <v>280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7" t="s">
        <v>84</v>
      </c>
      <c r="BK477" s="242">
        <f>ROUND(I477*H477,2)</f>
        <v>0</v>
      </c>
      <c r="BL477" s="17" t="s">
        <v>185</v>
      </c>
      <c r="BM477" s="241" t="s">
        <v>976</v>
      </c>
    </row>
    <row r="478" s="13" customFormat="1">
      <c r="A478" s="13"/>
      <c r="B478" s="243"/>
      <c r="C478" s="244"/>
      <c r="D478" s="245" t="s">
        <v>286</v>
      </c>
      <c r="E478" s="244"/>
      <c r="F478" s="247" t="s">
        <v>977</v>
      </c>
      <c r="G478" s="244"/>
      <c r="H478" s="248">
        <v>194.42699999999999</v>
      </c>
      <c r="I478" s="249"/>
      <c r="J478" s="244"/>
      <c r="K478" s="244"/>
      <c r="L478" s="250"/>
      <c r="M478" s="251"/>
      <c r="N478" s="252"/>
      <c r="O478" s="252"/>
      <c r="P478" s="252"/>
      <c r="Q478" s="252"/>
      <c r="R478" s="252"/>
      <c r="S478" s="252"/>
      <c r="T478" s="25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4" t="s">
        <v>286</v>
      </c>
      <c r="AU478" s="254" t="s">
        <v>86</v>
      </c>
      <c r="AV478" s="13" t="s">
        <v>86</v>
      </c>
      <c r="AW478" s="13" t="s">
        <v>4</v>
      </c>
      <c r="AX478" s="13" t="s">
        <v>84</v>
      </c>
      <c r="AY478" s="254" t="s">
        <v>280</v>
      </c>
    </row>
    <row r="479" s="2" customFormat="1" ht="24.15" customHeight="1">
      <c r="A479" s="38"/>
      <c r="B479" s="39"/>
      <c r="C479" s="229" t="s">
        <v>978</v>
      </c>
      <c r="D479" s="229" t="s">
        <v>281</v>
      </c>
      <c r="E479" s="230" t="s">
        <v>979</v>
      </c>
      <c r="F479" s="231" t="s">
        <v>980</v>
      </c>
      <c r="G479" s="232" t="s">
        <v>194</v>
      </c>
      <c r="H479" s="233">
        <v>516.79999999999995</v>
      </c>
      <c r="I479" s="234"/>
      <c r="J479" s="235">
        <f>ROUND(I479*H479,2)</f>
        <v>0</v>
      </c>
      <c r="K479" s="236"/>
      <c r="L479" s="44"/>
      <c r="M479" s="237" t="s">
        <v>1</v>
      </c>
      <c r="N479" s="238" t="s">
        <v>41</v>
      </c>
      <c r="O479" s="91"/>
      <c r="P479" s="239">
        <f>O479*H479</f>
        <v>0</v>
      </c>
      <c r="Q479" s="239">
        <v>0</v>
      </c>
      <c r="R479" s="239">
        <f>Q479*H479</f>
        <v>0</v>
      </c>
      <c r="S479" s="239">
        <v>0.016500000000000001</v>
      </c>
      <c r="T479" s="240">
        <f>S479*H479</f>
        <v>8.5271999999999988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41" t="s">
        <v>185</v>
      </c>
      <c r="AT479" s="241" t="s">
        <v>281</v>
      </c>
      <c r="AU479" s="241" t="s">
        <v>86</v>
      </c>
      <c r="AY479" s="17" t="s">
        <v>280</v>
      </c>
      <c r="BE479" s="242">
        <f>IF(N479="základní",J479,0)</f>
        <v>0</v>
      </c>
      <c r="BF479" s="242">
        <f>IF(N479="snížená",J479,0)</f>
        <v>0</v>
      </c>
      <c r="BG479" s="242">
        <f>IF(N479="zákl. přenesená",J479,0)</f>
        <v>0</v>
      </c>
      <c r="BH479" s="242">
        <f>IF(N479="sníž. přenesená",J479,0)</f>
        <v>0</v>
      </c>
      <c r="BI479" s="242">
        <f>IF(N479="nulová",J479,0)</f>
        <v>0</v>
      </c>
      <c r="BJ479" s="17" t="s">
        <v>84</v>
      </c>
      <c r="BK479" s="242">
        <f>ROUND(I479*H479,2)</f>
        <v>0</v>
      </c>
      <c r="BL479" s="17" t="s">
        <v>185</v>
      </c>
      <c r="BM479" s="241" t="s">
        <v>981</v>
      </c>
    </row>
    <row r="480" s="13" customFormat="1">
      <c r="A480" s="13"/>
      <c r="B480" s="243"/>
      <c r="C480" s="244"/>
      <c r="D480" s="245" t="s">
        <v>286</v>
      </c>
      <c r="E480" s="246" t="s">
        <v>1</v>
      </c>
      <c r="F480" s="247" t="s">
        <v>982</v>
      </c>
      <c r="G480" s="244"/>
      <c r="H480" s="248">
        <v>516.79999999999995</v>
      </c>
      <c r="I480" s="249"/>
      <c r="J480" s="244"/>
      <c r="K480" s="244"/>
      <c r="L480" s="250"/>
      <c r="M480" s="251"/>
      <c r="N480" s="252"/>
      <c r="O480" s="252"/>
      <c r="P480" s="252"/>
      <c r="Q480" s="252"/>
      <c r="R480" s="252"/>
      <c r="S480" s="252"/>
      <c r="T480" s="25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4" t="s">
        <v>286</v>
      </c>
      <c r="AU480" s="254" t="s">
        <v>86</v>
      </c>
      <c r="AV480" s="13" t="s">
        <v>86</v>
      </c>
      <c r="AW480" s="13" t="s">
        <v>32</v>
      </c>
      <c r="AX480" s="13" t="s">
        <v>84</v>
      </c>
      <c r="AY480" s="254" t="s">
        <v>280</v>
      </c>
    </row>
    <row r="481" s="2" customFormat="1" ht="24.15" customHeight="1">
      <c r="A481" s="38"/>
      <c r="B481" s="39"/>
      <c r="C481" s="229" t="s">
        <v>983</v>
      </c>
      <c r="D481" s="229" t="s">
        <v>281</v>
      </c>
      <c r="E481" s="230" t="s">
        <v>984</v>
      </c>
      <c r="F481" s="231" t="s">
        <v>985</v>
      </c>
      <c r="G481" s="232" t="s">
        <v>194</v>
      </c>
      <c r="H481" s="233">
        <v>607.58399999999995</v>
      </c>
      <c r="I481" s="234"/>
      <c r="J481" s="235">
        <f>ROUND(I481*H481,2)</f>
        <v>0</v>
      </c>
      <c r="K481" s="236"/>
      <c r="L481" s="44"/>
      <c r="M481" s="237" t="s">
        <v>1</v>
      </c>
      <c r="N481" s="238" t="s">
        <v>41</v>
      </c>
      <c r="O481" s="91"/>
      <c r="P481" s="239">
        <f>O481*H481</f>
        <v>0</v>
      </c>
      <c r="Q481" s="239">
        <v>0.00088000000000000003</v>
      </c>
      <c r="R481" s="239">
        <f>Q481*H481</f>
        <v>0.53467392000000002</v>
      </c>
      <c r="S481" s="239">
        <v>0</v>
      </c>
      <c r="T481" s="240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41" t="s">
        <v>185</v>
      </c>
      <c r="AT481" s="241" t="s">
        <v>281</v>
      </c>
      <c r="AU481" s="241" t="s">
        <v>86</v>
      </c>
      <c r="AY481" s="17" t="s">
        <v>280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7" t="s">
        <v>84</v>
      </c>
      <c r="BK481" s="242">
        <f>ROUND(I481*H481,2)</f>
        <v>0</v>
      </c>
      <c r="BL481" s="17" t="s">
        <v>185</v>
      </c>
      <c r="BM481" s="241" t="s">
        <v>986</v>
      </c>
    </row>
    <row r="482" s="13" customFormat="1">
      <c r="A482" s="13"/>
      <c r="B482" s="243"/>
      <c r="C482" s="244"/>
      <c r="D482" s="245" t="s">
        <v>286</v>
      </c>
      <c r="E482" s="246" t="s">
        <v>1</v>
      </c>
      <c r="F482" s="247" t="s">
        <v>974</v>
      </c>
      <c r="G482" s="244"/>
      <c r="H482" s="248">
        <v>607.58399999999995</v>
      </c>
      <c r="I482" s="249"/>
      <c r="J482" s="244"/>
      <c r="K482" s="244"/>
      <c r="L482" s="250"/>
      <c r="M482" s="251"/>
      <c r="N482" s="252"/>
      <c r="O482" s="252"/>
      <c r="P482" s="252"/>
      <c r="Q482" s="252"/>
      <c r="R482" s="252"/>
      <c r="S482" s="252"/>
      <c r="T482" s="25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4" t="s">
        <v>286</v>
      </c>
      <c r="AU482" s="254" t="s">
        <v>86</v>
      </c>
      <c r="AV482" s="13" t="s">
        <v>86</v>
      </c>
      <c r="AW482" s="13" t="s">
        <v>32</v>
      </c>
      <c r="AX482" s="13" t="s">
        <v>84</v>
      </c>
      <c r="AY482" s="254" t="s">
        <v>280</v>
      </c>
    </row>
    <row r="483" s="2" customFormat="1" ht="44.25" customHeight="1">
      <c r="A483" s="38"/>
      <c r="B483" s="39"/>
      <c r="C483" s="255" t="s">
        <v>987</v>
      </c>
      <c r="D483" s="255" t="s">
        <v>306</v>
      </c>
      <c r="E483" s="256" t="s">
        <v>956</v>
      </c>
      <c r="F483" s="257" t="s">
        <v>957</v>
      </c>
      <c r="G483" s="258" t="s">
        <v>194</v>
      </c>
      <c r="H483" s="259">
        <v>708.13900000000001</v>
      </c>
      <c r="I483" s="260"/>
      <c r="J483" s="261">
        <f>ROUND(I483*H483,2)</f>
        <v>0</v>
      </c>
      <c r="K483" s="262"/>
      <c r="L483" s="263"/>
      <c r="M483" s="264" t="s">
        <v>1</v>
      </c>
      <c r="N483" s="265" t="s">
        <v>41</v>
      </c>
      <c r="O483" s="91"/>
      <c r="P483" s="239">
        <f>O483*H483</f>
        <v>0</v>
      </c>
      <c r="Q483" s="239">
        <v>0.0054000000000000003</v>
      </c>
      <c r="R483" s="239">
        <f>Q483*H483</f>
        <v>3.8239506000000003</v>
      </c>
      <c r="S483" s="239">
        <v>0</v>
      </c>
      <c r="T483" s="240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41" t="s">
        <v>426</v>
      </c>
      <c r="AT483" s="241" t="s">
        <v>306</v>
      </c>
      <c r="AU483" s="241" t="s">
        <v>86</v>
      </c>
      <c r="AY483" s="17" t="s">
        <v>280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7" t="s">
        <v>84</v>
      </c>
      <c r="BK483" s="242">
        <f>ROUND(I483*H483,2)</f>
        <v>0</v>
      </c>
      <c r="BL483" s="17" t="s">
        <v>185</v>
      </c>
      <c r="BM483" s="241" t="s">
        <v>988</v>
      </c>
    </row>
    <row r="484" s="13" customFormat="1">
      <c r="A484" s="13"/>
      <c r="B484" s="243"/>
      <c r="C484" s="244"/>
      <c r="D484" s="245" t="s">
        <v>286</v>
      </c>
      <c r="E484" s="244"/>
      <c r="F484" s="247" t="s">
        <v>989</v>
      </c>
      <c r="G484" s="244"/>
      <c r="H484" s="248">
        <v>708.13900000000001</v>
      </c>
      <c r="I484" s="249"/>
      <c r="J484" s="244"/>
      <c r="K484" s="244"/>
      <c r="L484" s="250"/>
      <c r="M484" s="251"/>
      <c r="N484" s="252"/>
      <c r="O484" s="252"/>
      <c r="P484" s="252"/>
      <c r="Q484" s="252"/>
      <c r="R484" s="252"/>
      <c r="S484" s="252"/>
      <c r="T484" s="25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4" t="s">
        <v>286</v>
      </c>
      <c r="AU484" s="254" t="s">
        <v>86</v>
      </c>
      <c r="AV484" s="13" t="s">
        <v>86</v>
      </c>
      <c r="AW484" s="13" t="s">
        <v>4</v>
      </c>
      <c r="AX484" s="13" t="s">
        <v>84</v>
      </c>
      <c r="AY484" s="254" t="s">
        <v>280</v>
      </c>
    </row>
    <row r="485" s="2" customFormat="1" ht="33" customHeight="1">
      <c r="A485" s="38"/>
      <c r="B485" s="39"/>
      <c r="C485" s="229" t="s">
        <v>990</v>
      </c>
      <c r="D485" s="229" t="s">
        <v>281</v>
      </c>
      <c r="E485" s="230" t="s">
        <v>991</v>
      </c>
      <c r="F485" s="231" t="s">
        <v>992</v>
      </c>
      <c r="G485" s="232" t="s">
        <v>354</v>
      </c>
      <c r="H485" s="233">
        <v>23</v>
      </c>
      <c r="I485" s="234"/>
      <c r="J485" s="235">
        <f>ROUND(I485*H485,2)</f>
        <v>0</v>
      </c>
      <c r="K485" s="236"/>
      <c r="L485" s="44"/>
      <c r="M485" s="237" t="s">
        <v>1</v>
      </c>
      <c r="N485" s="238" t="s">
        <v>41</v>
      </c>
      <c r="O485" s="91"/>
      <c r="P485" s="239">
        <f>O485*H485</f>
        <v>0</v>
      </c>
      <c r="Q485" s="239">
        <v>0.0074999999999999997</v>
      </c>
      <c r="R485" s="239">
        <f>Q485*H485</f>
        <v>0.17249999999999999</v>
      </c>
      <c r="S485" s="239">
        <v>0</v>
      </c>
      <c r="T485" s="240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41" t="s">
        <v>185</v>
      </c>
      <c r="AT485" s="241" t="s">
        <v>281</v>
      </c>
      <c r="AU485" s="241" t="s">
        <v>86</v>
      </c>
      <c r="AY485" s="17" t="s">
        <v>280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7" t="s">
        <v>84</v>
      </c>
      <c r="BK485" s="242">
        <f>ROUND(I485*H485,2)</f>
        <v>0</v>
      </c>
      <c r="BL485" s="17" t="s">
        <v>185</v>
      </c>
      <c r="BM485" s="241" t="s">
        <v>993</v>
      </c>
    </row>
    <row r="486" s="2" customFormat="1" ht="24.15" customHeight="1">
      <c r="A486" s="38"/>
      <c r="B486" s="39"/>
      <c r="C486" s="255" t="s">
        <v>994</v>
      </c>
      <c r="D486" s="255" t="s">
        <v>306</v>
      </c>
      <c r="E486" s="256" t="s">
        <v>995</v>
      </c>
      <c r="F486" s="257" t="s">
        <v>996</v>
      </c>
      <c r="G486" s="258" t="s">
        <v>354</v>
      </c>
      <c r="H486" s="259">
        <v>11</v>
      </c>
      <c r="I486" s="260"/>
      <c r="J486" s="261">
        <f>ROUND(I486*H486,2)</f>
        <v>0</v>
      </c>
      <c r="K486" s="262"/>
      <c r="L486" s="263"/>
      <c r="M486" s="264" t="s">
        <v>1</v>
      </c>
      <c r="N486" s="265" t="s">
        <v>41</v>
      </c>
      <c r="O486" s="91"/>
      <c r="P486" s="239">
        <f>O486*H486</f>
        <v>0</v>
      </c>
      <c r="Q486" s="239">
        <v>0.00010000000000000001</v>
      </c>
      <c r="R486" s="239">
        <f>Q486*H486</f>
        <v>0.0011000000000000001</v>
      </c>
      <c r="S486" s="239">
        <v>0</v>
      </c>
      <c r="T486" s="240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41" t="s">
        <v>426</v>
      </c>
      <c r="AT486" s="241" t="s">
        <v>306</v>
      </c>
      <c r="AU486" s="241" t="s">
        <v>86</v>
      </c>
      <c r="AY486" s="17" t="s">
        <v>280</v>
      </c>
      <c r="BE486" s="242">
        <f>IF(N486="základní",J486,0)</f>
        <v>0</v>
      </c>
      <c r="BF486" s="242">
        <f>IF(N486="snížená",J486,0)</f>
        <v>0</v>
      </c>
      <c r="BG486" s="242">
        <f>IF(N486="zákl. přenesená",J486,0)</f>
        <v>0</v>
      </c>
      <c r="BH486" s="242">
        <f>IF(N486="sníž. přenesená",J486,0)</f>
        <v>0</v>
      </c>
      <c r="BI486" s="242">
        <f>IF(N486="nulová",J486,0)</f>
        <v>0</v>
      </c>
      <c r="BJ486" s="17" t="s">
        <v>84</v>
      </c>
      <c r="BK486" s="242">
        <f>ROUND(I486*H486,2)</f>
        <v>0</v>
      </c>
      <c r="BL486" s="17" t="s">
        <v>185</v>
      </c>
      <c r="BM486" s="241" t="s">
        <v>997</v>
      </c>
    </row>
    <row r="487" s="13" customFormat="1">
      <c r="A487" s="13"/>
      <c r="B487" s="243"/>
      <c r="C487" s="244"/>
      <c r="D487" s="245" t="s">
        <v>286</v>
      </c>
      <c r="E487" s="246" t="s">
        <v>1</v>
      </c>
      <c r="F487" s="247" t="s">
        <v>998</v>
      </c>
      <c r="G487" s="244"/>
      <c r="H487" s="248">
        <v>11</v>
      </c>
      <c r="I487" s="249"/>
      <c r="J487" s="244"/>
      <c r="K487" s="244"/>
      <c r="L487" s="250"/>
      <c r="M487" s="251"/>
      <c r="N487" s="252"/>
      <c r="O487" s="252"/>
      <c r="P487" s="252"/>
      <c r="Q487" s="252"/>
      <c r="R487" s="252"/>
      <c r="S487" s="252"/>
      <c r="T487" s="25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4" t="s">
        <v>286</v>
      </c>
      <c r="AU487" s="254" t="s">
        <v>86</v>
      </c>
      <c r="AV487" s="13" t="s">
        <v>86</v>
      </c>
      <c r="AW487" s="13" t="s">
        <v>32</v>
      </c>
      <c r="AX487" s="13" t="s">
        <v>84</v>
      </c>
      <c r="AY487" s="254" t="s">
        <v>280</v>
      </c>
    </row>
    <row r="488" s="2" customFormat="1" ht="24.15" customHeight="1">
      <c r="A488" s="38"/>
      <c r="B488" s="39"/>
      <c r="C488" s="255" t="s">
        <v>999</v>
      </c>
      <c r="D488" s="255" t="s">
        <v>306</v>
      </c>
      <c r="E488" s="256" t="s">
        <v>1000</v>
      </c>
      <c r="F488" s="257" t="s">
        <v>1001</v>
      </c>
      <c r="G488" s="258" t="s">
        <v>354</v>
      </c>
      <c r="H488" s="259">
        <v>12</v>
      </c>
      <c r="I488" s="260"/>
      <c r="J488" s="261">
        <f>ROUND(I488*H488,2)</f>
        <v>0</v>
      </c>
      <c r="K488" s="262"/>
      <c r="L488" s="263"/>
      <c r="M488" s="264" t="s">
        <v>1</v>
      </c>
      <c r="N488" s="265" t="s">
        <v>41</v>
      </c>
      <c r="O488" s="91"/>
      <c r="P488" s="239">
        <f>O488*H488</f>
        <v>0</v>
      </c>
      <c r="Q488" s="239">
        <v>0.00025999999999999998</v>
      </c>
      <c r="R488" s="239">
        <f>Q488*H488</f>
        <v>0.0031199999999999995</v>
      </c>
      <c r="S488" s="239">
        <v>0</v>
      </c>
      <c r="T488" s="240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41" t="s">
        <v>426</v>
      </c>
      <c r="AT488" s="241" t="s">
        <v>306</v>
      </c>
      <c r="AU488" s="241" t="s">
        <v>86</v>
      </c>
      <c r="AY488" s="17" t="s">
        <v>280</v>
      </c>
      <c r="BE488" s="242">
        <f>IF(N488="základní",J488,0)</f>
        <v>0</v>
      </c>
      <c r="BF488" s="242">
        <f>IF(N488="snížená",J488,0)</f>
        <v>0</v>
      </c>
      <c r="BG488" s="242">
        <f>IF(N488="zákl. přenesená",J488,0)</f>
        <v>0</v>
      </c>
      <c r="BH488" s="242">
        <f>IF(N488="sníž. přenesená",J488,0)</f>
        <v>0</v>
      </c>
      <c r="BI488" s="242">
        <f>IF(N488="nulová",J488,0)</f>
        <v>0</v>
      </c>
      <c r="BJ488" s="17" t="s">
        <v>84</v>
      </c>
      <c r="BK488" s="242">
        <f>ROUND(I488*H488,2)</f>
        <v>0</v>
      </c>
      <c r="BL488" s="17" t="s">
        <v>185</v>
      </c>
      <c r="BM488" s="241" t="s">
        <v>1002</v>
      </c>
    </row>
    <row r="489" s="2" customFormat="1" ht="37.8" customHeight="1">
      <c r="A489" s="38"/>
      <c r="B489" s="39"/>
      <c r="C489" s="229" t="s">
        <v>1003</v>
      </c>
      <c r="D489" s="229" t="s">
        <v>281</v>
      </c>
      <c r="E489" s="230" t="s">
        <v>1004</v>
      </c>
      <c r="F489" s="231" t="s">
        <v>1005</v>
      </c>
      <c r="G489" s="232" t="s">
        <v>190</v>
      </c>
      <c r="H489" s="233">
        <v>92.200000000000003</v>
      </c>
      <c r="I489" s="234"/>
      <c r="J489" s="235">
        <f>ROUND(I489*H489,2)</f>
        <v>0</v>
      </c>
      <c r="K489" s="236"/>
      <c r="L489" s="44"/>
      <c r="M489" s="237" t="s">
        <v>1</v>
      </c>
      <c r="N489" s="238" t="s">
        <v>41</v>
      </c>
      <c r="O489" s="91"/>
      <c r="P489" s="239">
        <f>O489*H489</f>
        <v>0</v>
      </c>
      <c r="Q489" s="239">
        <v>0.00059999999999999995</v>
      </c>
      <c r="R489" s="239">
        <f>Q489*H489</f>
        <v>0.055319999999999994</v>
      </c>
      <c r="S489" s="239">
        <v>0</v>
      </c>
      <c r="T489" s="240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41" t="s">
        <v>185</v>
      </c>
      <c r="AT489" s="241" t="s">
        <v>281</v>
      </c>
      <c r="AU489" s="241" t="s">
        <v>86</v>
      </c>
      <c r="AY489" s="17" t="s">
        <v>280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7" t="s">
        <v>84</v>
      </c>
      <c r="BK489" s="242">
        <f>ROUND(I489*H489,2)</f>
        <v>0</v>
      </c>
      <c r="BL489" s="17" t="s">
        <v>185</v>
      </c>
      <c r="BM489" s="241" t="s">
        <v>1006</v>
      </c>
    </row>
    <row r="490" s="13" customFormat="1">
      <c r="A490" s="13"/>
      <c r="B490" s="243"/>
      <c r="C490" s="244"/>
      <c r="D490" s="245" t="s">
        <v>286</v>
      </c>
      <c r="E490" s="246" t="s">
        <v>1</v>
      </c>
      <c r="F490" s="247" t="s">
        <v>1007</v>
      </c>
      <c r="G490" s="244"/>
      <c r="H490" s="248">
        <v>92.200000000000003</v>
      </c>
      <c r="I490" s="249"/>
      <c r="J490" s="244"/>
      <c r="K490" s="244"/>
      <c r="L490" s="250"/>
      <c r="M490" s="251"/>
      <c r="N490" s="252"/>
      <c r="O490" s="252"/>
      <c r="P490" s="252"/>
      <c r="Q490" s="252"/>
      <c r="R490" s="252"/>
      <c r="S490" s="252"/>
      <c r="T490" s="25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4" t="s">
        <v>286</v>
      </c>
      <c r="AU490" s="254" t="s">
        <v>86</v>
      </c>
      <c r="AV490" s="13" t="s">
        <v>86</v>
      </c>
      <c r="AW490" s="13" t="s">
        <v>32</v>
      </c>
      <c r="AX490" s="13" t="s">
        <v>84</v>
      </c>
      <c r="AY490" s="254" t="s">
        <v>280</v>
      </c>
    </row>
    <row r="491" s="2" customFormat="1" ht="37.8" customHeight="1">
      <c r="A491" s="38"/>
      <c r="B491" s="39"/>
      <c r="C491" s="229" t="s">
        <v>1008</v>
      </c>
      <c r="D491" s="229" t="s">
        <v>281</v>
      </c>
      <c r="E491" s="230" t="s">
        <v>1009</v>
      </c>
      <c r="F491" s="231" t="s">
        <v>1010</v>
      </c>
      <c r="G491" s="232" t="s">
        <v>190</v>
      </c>
      <c r="H491" s="233">
        <v>92.200000000000003</v>
      </c>
      <c r="I491" s="234"/>
      <c r="J491" s="235">
        <f>ROUND(I491*H491,2)</f>
        <v>0</v>
      </c>
      <c r="K491" s="236"/>
      <c r="L491" s="44"/>
      <c r="M491" s="237" t="s">
        <v>1</v>
      </c>
      <c r="N491" s="238" t="s">
        <v>41</v>
      </c>
      <c r="O491" s="91"/>
      <c r="P491" s="239">
        <f>O491*H491</f>
        <v>0</v>
      </c>
      <c r="Q491" s="239">
        <v>0.00059999999999999995</v>
      </c>
      <c r="R491" s="239">
        <f>Q491*H491</f>
        <v>0.055319999999999994</v>
      </c>
      <c r="S491" s="239">
        <v>0</v>
      </c>
      <c r="T491" s="240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41" t="s">
        <v>185</v>
      </c>
      <c r="AT491" s="241" t="s">
        <v>281</v>
      </c>
      <c r="AU491" s="241" t="s">
        <v>86</v>
      </c>
      <c r="AY491" s="17" t="s">
        <v>280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7" t="s">
        <v>84</v>
      </c>
      <c r="BK491" s="242">
        <f>ROUND(I491*H491,2)</f>
        <v>0</v>
      </c>
      <c r="BL491" s="17" t="s">
        <v>185</v>
      </c>
      <c r="BM491" s="241" t="s">
        <v>1011</v>
      </c>
    </row>
    <row r="492" s="13" customFormat="1">
      <c r="A492" s="13"/>
      <c r="B492" s="243"/>
      <c r="C492" s="244"/>
      <c r="D492" s="245" t="s">
        <v>286</v>
      </c>
      <c r="E492" s="246" t="s">
        <v>1</v>
      </c>
      <c r="F492" s="247" t="s">
        <v>1012</v>
      </c>
      <c r="G492" s="244"/>
      <c r="H492" s="248">
        <v>92.200000000000003</v>
      </c>
      <c r="I492" s="249"/>
      <c r="J492" s="244"/>
      <c r="K492" s="244"/>
      <c r="L492" s="250"/>
      <c r="M492" s="251"/>
      <c r="N492" s="252"/>
      <c r="O492" s="252"/>
      <c r="P492" s="252"/>
      <c r="Q492" s="252"/>
      <c r="R492" s="252"/>
      <c r="S492" s="252"/>
      <c r="T492" s="25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4" t="s">
        <v>286</v>
      </c>
      <c r="AU492" s="254" t="s">
        <v>86</v>
      </c>
      <c r="AV492" s="13" t="s">
        <v>86</v>
      </c>
      <c r="AW492" s="13" t="s">
        <v>32</v>
      </c>
      <c r="AX492" s="13" t="s">
        <v>84</v>
      </c>
      <c r="AY492" s="254" t="s">
        <v>280</v>
      </c>
    </row>
    <row r="493" s="2" customFormat="1" ht="33" customHeight="1">
      <c r="A493" s="38"/>
      <c r="B493" s="39"/>
      <c r="C493" s="229" t="s">
        <v>1013</v>
      </c>
      <c r="D493" s="229" t="s">
        <v>281</v>
      </c>
      <c r="E493" s="230" t="s">
        <v>1014</v>
      </c>
      <c r="F493" s="231" t="s">
        <v>1015</v>
      </c>
      <c r="G493" s="232" t="s">
        <v>194</v>
      </c>
      <c r="H493" s="233">
        <v>627.11000000000001</v>
      </c>
      <c r="I493" s="234"/>
      <c r="J493" s="235">
        <f>ROUND(I493*H493,2)</f>
        <v>0</v>
      </c>
      <c r="K493" s="236"/>
      <c r="L493" s="44"/>
      <c r="M493" s="237" t="s">
        <v>1</v>
      </c>
      <c r="N493" s="238" t="s">
        <v>41</v>
      </c>
      <c r="O493" s="91"/>
      <c r="P493" s="239">
        <f>O493*H493</f>
        <v>0</v>
      </c>
      <c r="Q493" s="239">
        <v>0.00027999999999999998</v>
      </c>
      <c r="R493" s="239">
        <f>Q493*H493</f>
        <v>0.17559079999999999</v>
      </c>
      <c r="S493" s="239">
        <v>0</v>
      </c>
      <c r="T493" s="240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41" t="s">
        <v>284</v>
      </c>
      <c r="AT493" s="241" t="s">
        <v>281</v>
      </c>
      <c r="AU493" s="241" t="s">
        <v>86</v>
      </c>
      <c r="AY493" s="17" t="s">
        <v>280</v>
      </c>
      <c r="BE493" s="242">
        <f>IF(N493="základní",J493,0)</f>
        <v>0</v>
      </c>
      <c r="BF493" s="242">
        <f>IF(N493="snížená",J493,0)</f>
        <v>0</v>
      </c>
      <c r="BG493" s="242">
        <f>IF(N493="zákl. přenesená",J493,0)</f>
        <v>0</v>
      </c>
      <c r="BH493" s="242">
        <f>IF(N493="sníž. přenesená",J493,0)</f>
        <v>0</v>
      </c>
      <c r="BI493" s="242">
        <f>IF(N493="nulová",J493,0)</f>
        <v>0</v>
      </c>
      <c r="BJ493" s="17" t="s">
        <v>84</v>
      </c>
      <c r="BK493" s="242">
        <f>ROUND(I493*H493,2)</f>
        <v>0</v>
      </c>
      <c r="BL493" s="17" t="s">
        <v>284</v>
      </c>
      <c r="BM493" s="241" t="s">
        <v>1016</v>
      </c>
    </row>
    <row r="494" s="13" customFormat="1">
      <c r="A494" s="13"/>
      <c r="B494" s="243"/>
      <c r="C494" s="244"/>
      <c r="D494" s="245" t="s">
        <v>286</v>
      </c>
      <c r="E494" s="246" t="s">
        <v>1</v>
      </c>
      <c r="F494" s="247" t="s">
        <v>950</v>
      </c>
      <c r="G494" s="244"/>
      <c r="H494" s="248">
        <v>576.90099999999995</v>
      </c>
      <c r="I494" s="249"/>
      <c r="J494" s="244"/>
      <c r="K494" s="244"/>
      <c r="L494" s="250"/>
      <c r="M494" s="251"/>
      <c r="N494" s="252"/>
      <c r="O494" s="252"/>
      <c r="P494" s="252"/>
      <c r="Q494" s="252"/>
      <c r="R494" s="252"/>
      <c r="S494" s="252"/>
      <c r="T494" s="25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4" t="s">
        <v>286</v>
      </c>
      <c r="AU494" s="254" t="s">
        <v>86</v>
      </c>
      <c r="AV494" s="13" t="s">
        <v>86</v>
      </c>
      <c r="AW494" s="13" t="s">
        <v>32</v>
      </c>
      <c r="AX494" s="13" t="s">
        <v>76</v>
      </c>
      <c r="AY494" s="254" t="s">
        <v>280</v>
      </c>
    </row>
    <row r="495" s="13" customFormat="1">
      <c r="A495" s="13"/>
      <c r="B495" s="243"/>
      <c r="C495" s="244"/>
      <c r="D495" s="245" t="s">
        <v>286</v>
      </c>
      <c r="E495" s="246" t="s">
        <v>1</v>
      </c>
      <c r="F495" s="247" t="s">
        <v>1017</v>
      </c>
      <c r="G495" s="244"/>
      <c r="H495" s="248">
        <v>50.209000000000003</v>
      </c>
      <c r="I495" s="249"/>
      <c r="J495" s="244"/>
      <c r="K495" s="244"/>
      <c r="L495" s="250"/>
      <c r="M495" s="251"/>
      <c r="N495" s="252"/>
      <c r="O495" s="252"/>
      <c r="P495" s="252"/>
      <c r="Q495" s="252"/>
      <c r="R495" s="252"/>
      <c r="S495" s="252"/>
      <c r="T495" s="25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4" t="s">
        <v>286</v>
      </c>
      <c r="AU495" s="254" t="s">
        <v>86</v>
      </c>
      <c r="AV495" s="13" t="s">
        <v>86</v>
      </c>
      <c r="AW495" s="13" t="s">
        <v>32</v>
      </c>
      <c r="AX495" s="13" t="s">
        <v>76</v>
      </c>
      <c r="AY495" s="254" t="s">
        <v>280</v>
      </c>
    </row>
    <row r="496" s="14" customFormat="1">
      <c r="A496" s="14"/>
      <c r="B496" s="266"/>
      <c r="C496" s="267"/>
      <c r="D496" s="245" t="s">
        <v>286</v>
      </c>
      <c r="E496" s="268" t="s">
        <v>1</v>
      </c>
      <c r="F496" s="269" t="s">
        <v>378</v>
      </c>
      <c r="G496" s="267"/>
      <c r="H496" s="270">
        <v>627.11000000000001</v>
      </c>
      <c r="I496" s="271"/>
      <c r="J496" s="267"/>
      <c r="K496" s="267"/>
      <c r="L496" s="272"/>
      <c r="M496" s="273"/>
      <c r="N496" s="274"/>
      <c r="O496" s="274"/>
      <c r="P496" s="274"/>
      <c r="Q496" s="274"/>
      <c r="R496" s="274"/>
      <c r="S496" s="274"/>
      <c r="T496" s="27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76" t="s">
        <v>286</v>
      </c>
      <c r="AU496" s="276" t="s">
        <v>86</v>
      </c>
      <c r="AV496" s="14" t="s">
        <v>284</v>
      </c>
      <c r="AW496" s="14" t="s">
        <v>32</v>
      </c>
      <c r="AX496" s="14" t="s">
        <v>84</v>
      </c>
      <c r="AY496" s="276" t="s">
        <v>280</v>
      </c>
    </row>
    <row r="497" s="2" customFormat="1" ht="37.8" customHeight="1">
      <c r="A497" s="38"/>
      <c r="B497" s="39"/>
      <c r="C497" s="255" t="s">
        <v>1018</v>
      </c>
      <c r="D497" s="255" t="s">
        <v>306</v>
      </c>
      <c r="E497" s="256" t="s">
        <v>1019</v>
      </c>
      <c r="F497" s="257" t="s">
        <v>1020</v>
      </c>
      <c r="G497" s="258" t="s">
        <v>194</v>
      </c>
      <c r="H497" s="259">
        <v>730.89700000000005</v>
      </c>
      <c r="I497" s="260"/>
      <c r="J497" s="261">
        <f>ROUND(I497*H497,2)</f>
        <v>0</v>
      </c>
      <c r="K497" s="262"/>
      <c r="L497" s="263"/>
      <c r="M497" s="264" t="s">
        <v>1</v>
      </c>
      <c r="N497" s="265" t="s">
        <v>41</v>
      </c>
      <c r="O497" s="91"/>
      <c r="P497" s="239">
        <f>O497*H497</f>
        <v>0</v>
      </c>
      <c r="Q497" s="239">
        <v>0.0025000000000000001</v>
      </c>
      <c r="R497" s="239">
        <f>Q497*H497</f>
        <v>1.8272425000000001</v>
      </c>
      <c r="S497" s="239">
        <v>0</v>
      </c>
      <c r="T497" s="240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41" t="s">
        <v>426</v>
      </c>
      <c r="AT497" s="241" t="s">
        <v>306</v>
      </c>
      <c r="AU497" s="241" t="s">
        <v>86</v>
      </c>
      <c r="AY497" s="17" t="s">
        <v>280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7" t="s">
        <v>84</v>
      </c>
      <c r="BK497" s="242">
        <f>ROUND(I497*H497,2)</f>
        <v>0</v>
      </c>
      <c r="BL497" s="17" t="s">
        <v>185</v>
      </c>
      <c r="BM497" s="241" t="s">
        <v>1021</v>
      </c>
    </row>
    <row r="498" s="13" customFormat="1">
      <c r="A498" s="13"/>
      <c r="B498" s="243"/>
      <c r="C498" s="244"/>
      <c r="D498" s="245" t="s">
        <v>286</v>
      </c>
      <c r="E498" s="244"/>
      <c r="F498" s="247" t="s">
        <v>1022</v>
      </c>
      <c r="G498" s="244"/>
      <c r="H498" s="248">
        <v>730.89700000000005</v>
      </c>
      <c r="I498" s="249"/>
      <c r="J498" s="244"/>
      <c r="K498" s="244"/>
      <c r="L498" s="250"/>
      <c r="M498" s="251"/>
      <c r="N498" s="252"/>
      <c r="O498" s="252"/>
      <c r="P498" s="252"/>
      <c r="Q498" s="252"/>
      <c r="R498" s="252"/>
      <c r="S498" s="252"/>
      <c r="T498" s="25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4" t="s">
        <v>286</v>
      </c>
      <c r="AU498" s="254" t="s">
        <v>86</v>
      </c>
      <c r="AV498" s="13" t="s">
        <v>86</v>
      </c>
      <c r="AW498" s="13" t="s">
        <v>4</v>
      </c>
      <c r="AX498" s="13" t="s">
        <v>84</v>
      </c>
      <c r="AY498" s="254" t="s">
        <v>280</v>
      </c>
    </row>
    <row r="499" s="2" customFormat="1" ht="24.15" customHeight="1">
      <c r="A499" s="38"/>
      <c r="B499" s="39"/>
      <c r="C499" s="229" t="s">
        <v>1023</v>
      </c>
      <c r="D499" s="229" t="s">
        <v>281</v>
      </c>
      <c r="E499" s="230" t="s">
        <v>1024</v>
      </c>
      <c r="F499" s="231" t="s">
        <v>1025</v>
      </c>
      <c r="G499" s="232" t="s">
        <v>194</v>
      </c>
      <c r="H499" s="233">
        <v>627.11000000000001</v>
      </c>
      <c r="I499" s="234"/>
      <c r="J499" s="235">
        <f>ROUND(I499*H499,2)</f>
        <v>0</v>
      </c>
      <c r="K499" s="236"/>
      <c r="L499" s="44"/>
      <c r="M499" s="237" t="s">
        <v>1</v>
      </c>
      <c r="N499" s="238" t="s">
        <v>41</v>
      </c>
      <c r="O499" s="91"/>
      <c r="P499" s="239">
        <f>O499*H499</f>
        <v>0</v>
      </c>
      <c r="Q499" s="239">
        <v>0</v>
      </c>
      <c r="R499" s="239">
        <f>Q499*H499</f>
        <v>0</v>
      </c>
      <c r="S499" s="239">
        <v>0</v>
      </c>
      <c r="T499" s="240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41" t="s">
        <v>185</v>
      </c>
      <c r="AT499" s="241" t="s">
        <v>281</v>
      </c>
      <c r="AU499" s="241" t="s">
        <v>86</v>
      </c>
      <c r="AY499" s="17" t="s">
        <v>280</v>
      </c>
      <c r="BE499" s="242">
        <f>IF(N499="základní",J499,0)</f>
        <v>0</v>
      </c>
      <c r="BF499" s="242">
        <f>IF(N499="snížená",J499,0)</f>
        <v>0</v>
      </c>
      <c r="BG499" s="242">
        <f>IF(N499="zákl. přenesená",J499,0)</f>
        <v>0</v>
      </c>
      <c r="BH499" s="242">
        <f>IF(N499="sníž. přenesená",J499,0)</f>
        <v>0</v>
      </c>
      <c r="BI499" s="242">
        <f>IF(N499="nulová",J499,0)</f>
        <v>0</v>
      </c>
      <c r="BJ499" s="17" t="s">
        <v>84</v>
      </c>
      <c r="BK499" s="242">
        <f>ROUND(I499*H499,2)</f>
        <v>0</v>
      </c>
      <c r="BL499" s="17" t="s">
        <v>185</v>
      </c>
      <c r="BM499" s="241" t="s">
        <v>1026</v>
      </c>
    </row>
    <row r="500" s="13" customFormat="1">
      <c r="A500" s="13"/>
      <c r="B500" s="243"/>
      <c r="C500" s="244"/>
      <c r="D500" s="245" t="s">
        <v>286</v>
      </c>
      <c r="E500" s="246" t="s">
        <v>1</v>
      </c>
      <c r="F500" s="247" t="s">
        <v>950</v>
      </c>
      <c r="G500" s="244"/>
      <c r="H500" s="248">
        <v>576.90099999999995</v>
      </c>
      <c r="I500" s="249"/>
      <c r="J500" s="244"/>
      <c r="K500" s="244"/>
      <c r="L500" s="250"/>
      <c r="M500" s="251"/>
      <c r="N500" s="252"/>
      <c r="O500" s="252"/>
      <c r="P500" s="252"/>
      <c r="Q500" s="252"/>
      <c r="R500" s="252"/>
      <c r="S500" s="252"/>
      <c r="T500" s="25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4" t="s">
        <v>286</v>
      </c>
      <c r="AU500" s="254" t="s">
        <v>86</v>
      </c>
      <c r="AV500" s="13" t="s">
        <v>86</v>
      </c>
      <c r="AW500" s="13" t="s">
        <v>32</v>
      </c>
      <c r="AX500" s="13" t="s">
        <v>76</v>
      </c>
      <c r="AY500" s="254" t="s">
        <v>280</v>
      </c>
    </row>
    <row r="501" s="13" customFormat="1">
      <c r="A501" s="13"/>
      <c r="B501" s="243"/>
      <c r="C501" s="244"/>
      <c r="D501" s="245" t="s">
        <v>286</v>
      </c>
      <c r="E501" s="246" t="s">
        <v>1</v>
      </c>
      <c r="F501" s="247" t="s">
        <v>1017</v>
      </c>
      <c r="G501" s="244"/>
      <c r="H501" s="248">
        <v>50.209000000000003</v>
      </c>
      <c r="I501" s="249"/>
      <c r="J501" s="244"/>
      <c r="K501" s="244"/>
      <c r="L501" s="250"/>
      <c r="M501" s="251"/>
      <c r="N501" s="252"/>
      <c r="O501" s="252"/>
      <c r="P501" s="252"/>
      <c r="Q501" s="252"/>
      <c r="R501" s="252"/>
      <c r="S501" s="252"/>
      <c r="T501" s="25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4" t="s">
        <v>286</v>
      </c>
      <c r="AU501" s="254" t="s">
        <v>86</v>
      </c>
      <c r="AV501" s="13" t="s">
        <v>86</v>
      </c>
      <c r="AW501" s="13" t="s">
        <v>32</v>
      </c>
      <c r="AX501" s="13" t="s">
        <v>76</v>
      </c>
      <c r="AY501" s="254" t="s">
        <v>280</v>
      </c>
    </row>
    <row r="502" s="14" customFormat="1">
      <c r="A502" s="14"/>
      <c r="B502" s="266"/>
      <c r="C502" s="267"/>
      <c r="D502" s="245" t="s">
        <v>286</v>
      </c>
      <c r="E502" s="268" t="s">
        <v>1</v>
      </c>
      <c r="F502" s="269" t="s">
        <v>378</v>
      </c>
      <c r="G502" s="267"/>
      <c r="H502" s="270">
        <v>627.11000000000001</v>
      </c>
      <c r="I502" s="271"/>
      <c r="J502" s="267"/>
      <c r="K502" s="267"/>
      <c r="L502" s="272"/>
      <c r="M502" s="273"/>
      <c r="N502" s="274"/>
      <c r="O502" s="274"/>
      <c r="P502" s="274"/>
      <c r="Q502" s="274"/>
      <c r="R502" s="274"/>
      <c r="S502" s="274"/>
      <c r="T502" s="27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76" t="s">
        <v>286</v>
      </c>
      <c r="AU502" s="276" t="s">
        <v>86</v>
      </c>
      <c r="AV502" s="14" t="s">
        <v>284</v>
      </c>
      <c r="AW502" s="14" t="s">
        <v>32</v>
      </c>
      <c r="AX502" s="14" t="s">
        <v>84</v>
      </c>
      <c r="AY502" s="276" t="s">
        <v>280</v>
      </c>
    </row>
    <row r="503" s="2" customFormat="1" ht="24.15" customHeight="1">
      <c r="A503" s="38"/>
      <c r="B503" s="39"/>
      <c r="C503" s="255" t="s">
        <v>1027</v>
      </c>
      <c r="D503" s="255" t="s">
        <v>306</v>
      </c>
      <c r="E503" s="256" t="s">
        <v>1028</v>
      </c>
      <c r="F503" s="257" t="s">
        <v>1029</v>
      </c>
      <c r="G503" s="258" t="s">
        <v>194</v>
      </c>
      <c r="H503" s="259">
        <v>724.31200000000001</v>
      </c>
      <c r="I503" s="260"/>
      <c r="J503" s="261">
        <f>ROUND(I503*H503,2)</f>
        <v>0</v>
      </c>
      <c r="K503" s="262"/>
      <c r="L503" s="263"/>
      <c r="M503" s="264" t="s">
        <v>1</v>
      </c>
      <c r="N503" s="265" t="s">
        <v>41</v>
      </c>
      <c r="O503" s="91"/>
      <c r="P503" s="239">
        <f>O503*H503</f>
        <v>0</v>
      </c>
      <c r="Q503" s="239">
        <v>0.00014999999999999999</v>
      </c>
      <c r="R503" s="239">
        <f>Q503*H503</f>
        <v>0.10864679999999999</v>
      </c>
      <c r="S503" s="239">
        <v>0</v>
      </c>
      <c r="T503" s="240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41" t="s">
        <v>426</v>
      </c>
      <c r="AT503" s="241" t="s">
        <v>306</v>
      </c>
      <c r="AU503" s="241" t="s">
        <v>86</v>
      </c>
      <c r="AY503" s="17" t="s">
        <v>280</v>
      </c>
      <c r="BE503" s="242">
        <f>IF(N503="základní",J503,0)</f>
        <v>0</v>
      </c>
      <c r="BF503" s="242">
        <f>IF(N503="snížená",J503,0)</f>
        <v>0</v>
      </c>
      <c r="BG503" s="242">
        <f>IF(N503="zákl. přenesená",J503,0)</f>
        <v>0</v>
      </c>
      <c r="BH503" s="242">
        <f>IF(N503="sníž. přenesená",J503,0)</f>
        <v>0</v>
      </c>
      <c r="BI503" s="242">
        <f>IF(N503="nulová",J503,0)</f>
        <v>0</v>
      </c>
      <c r="BJ503" s="17" t="s">
        <v>84</v>
      </c>
      <c r="BK503" s="242">
        <f>ROUND(I503*H503,2)</f>
        <v>0</v>
      </c>
      <c r="BL503" s="17" t="s">
        <v>185</v>
      </c>
      <c r="BM503" s="241" t="s">
        <v>1030</v>
      </c>
    </row>
    <row r="504" s="13" customFormat="1">
      <c r="A504" s="13"/>
      <c r="B504" s="243"/>
      <c r="C504" s="244"/>
      <c r="D504" s="245" t="s">
        <v>286</v>
      </c>
      <c r="E504" s="244"/>
      <c r="F504" s="247" t="s">
        <v>1031</v>
      </c>
      <c r="G504" s="244"/>
      <c r="H504" s="248">
        <v>724.31200000000001</v>
      </c>
      <c r="I504" s="249"/>
      <c r="J504" s="244"/>
      <c r="K504" s="244"/>
      <c r="L504" s="250"/>
      <c r="M504" s="251"/>
      <c r="N504" s="252"/>
      <c r="O504" s="252"/>
      <c r="P504" s="252"/>
      <c r="Q504" s="252"/>
      <c r="R504" s="252"/>
      <c r="S504" s="252"/>
      <c r="T504" s="25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4" t="s">
        <v>286</v>
      </c>
      <c r="AU504" s="254" t="s">
        <v>86</v>
      </c>
      <c r="AV504" s="13" t="s">
        <v>86</v>
      </c>
      <c r="AW504" s="13" t="s">
        <v>4</v>
      </c>
      <c r="AX504" s="13" t="s">
        <v>84</v>
      </c>
      <c r="AY504" s="254" t="s">
        <v>280</v>
      </c>
    </row>
    <row r="505" s="2" customFormat="1" ht="24.15" customHeight="1">
      <c r="A505" s="38"/>
      <c r="B505" s="39"/>
      <c r="C505" s="229" t="s">
        <v>1032</v>
      </c>
      <c r="D505" s="229" t="s">
        <v>281</v>
      </c>
      <c r="E505" s="230" t="s">
        <v>1033</v>
      </c>
      <c r="F505" s="231" t="s">
        <v>1034</v>
      </c>
      <c r="G505" s="232" t="s">
        <v>194</v>
      </c>
      <c r="H505" s="233">
        <v>17.280000000000001</v>
      </c>
      <c r="I505" s="234"/>
      <c r="J505" s="235">
        <f>ROUND(I505*H505,2)</f>
        <v>0</v>
      </c>
      <c r="K505" s="236"/>
      <c r="L505" s="44"/>
      <c r="M505" s="237" t="s">
        <v>1</v>
      </c>
      <c r="N505" s="238" t="s">
        <v>41</v>
      </c>
      <c r="O505" s="91"/>
      <c r="P505" s="239">
        <f>O505*H505</f>
        <v>0</v>
      </c>
      <c r="Q505" s="239">
        <v>0.020160000000000001</v>
      </c>
      <c r="R505" s="239">
        <f>Q505*H505</f>
        <v>0.34836480000000003</v>
      </c>
      <c r="S505" s="239">
        <v>0</v>
      </c>
      <c r="T505" s="240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41" t="s">
        <v>185</v>
      </c>
      <c r="AT505" s="241" t="s">
        <v>281</v>
      </c>
      <c r="AU505" s="241" t="s">
        <v>86</v>
      </c>
      <c r="AY505" s="17" t="s">
        <v>280</v>
      </c>
      <c r="BE505" s="242">
        <f>IF(N505="základní",J505,0)</f>
        <v>0</v>
      </c>
      <c r="BF505" s="242">
        <f>IF(N505="snížená",J505,0)</f>
        <v>0</v>
      </c>
      <c r="BG505" s="242">
        <f>IF(N505="zákl. přenesená",J505,0)</f>
        <v>0</v>
      </c>
      <c r="BH505" s="242">
        <f>IF(N505="sníž. přenesená",J505,0)</f>
        <v>0</v>
      </c>
      <c r="BI505" s="242">
        <f>IF(N505="nulová",J505,0)</f>
        <v>0</v>
      </c>
      <c r="BJ505" s="17" t="s">
        <v>84</v>
      </c>
      <c r="BK505" s="242">
        <f>ROUND(I505*H505,2)</f>
        <v>0</v>
      </c>
      <c r="BL505" s="17" t="s">
        <v>185</v>
      </c>
      <c r="BM505" s="241" t="s">
        <v>1035</v>
      </c>
    </row>
    <row r="506" s="13" customFormat="1">
      <c r="A506" s="13"/>
      <c r="B506" s="243"/>
      <c r="C506" s="244"/>
      <c r="D506" s="245" t="s">
        <v>286</v>
      </c>
      <c r="E506" s="246" t="s">
        <v>1</v>
      </c>
      <c r="F506" s="247" t="s">
        <v>1036</v>
      </c>
      <c r="G506" s="244"/>
      <c r="H506" s="248">
        <v>17.280000000000001</v>
      </c>
      <c r="I506" s="249"/>
      <c r="J506" s="244"/>
      <c r="K506" s="244"/>
      <c r="L506" s="250"/>
      <c r="M506" s="251"/>
      <c r="N506" s="252"/>
      <c r="O506" s="252"/>
      <c r="P506" s="252"/>
      <c r="Q506" s="252"/>
      <c r="R506" s="252"/>
      <c r="S506" s="252"/>
      <c r="T506" s="25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4" t="s">
        <v>286</v>
      </c>
      <c r="AU506" s="254" t="s">
        <v>86</v>
      </c>
      <c r="AV506" s="13" t="s">
        <v>86</v>
      </c>
      <c r="AW506" s="13" t="s">
        <v>32</v>
      </c>
      <c r="AX506" s="13" t="s">
        <v>84</v>
      </c>
      <c r="AY506" s="254" t="s">
        <v>280</v>
      </c>
    </row>
    <row r="507" s="2" customFormat="1" ht="16.5" customHeight="1">
      <c r="A507" s="38"/>
      <c r="B507" s="39"/>
      <c r="C507" s="255" t="s">
        <v>1037</v>
      </c>
      <c r="D507" s="255" t="s">
        <v>306</v>
      </c>
      <c r="E507" s="256" t="s">
        <v>1038</v>
      </c>
      <c r="F507" s="257" t="s">
        <v>1039</v>
      </c>
      <c r="G507" s="258" t="s">
        <v>354</v>
      </c>
      <c r="H507" s="259">
        <v>48</v>
      </c>
      <c r="I507" s="260"/>
      <c r="J507" s="261">
        <f>ROUND(I507*H507,2)</f>
        <v>0</v>
      </c>
      <c r="K507" s="262"/>
      <c r="L507" s="263"/>
      <c r="M507" s="264" t="s">
        <v>1</v>
      </c>
      <c r="N507" s="265" t="s">
        <v>41</v>
      </c>
      <c r="O507" s="91"/>
      <c r="P507" s="239">
        <f>O507*H507</f>
        <v>0</v>
      </c>
      <c r="Q507" s="239">
        <v>0.0023</v>
      </c>
      <c r="R507" s="239">
        <f>Q507*H507</f>
        <v>0.1104</v>
      </c>
      <c r="S507" s="239">
        <v>0</v>
      </c>
      <c r="T507" s="240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41" t="s">
        <v>426</v>
      </c>
      <c r="AT507" s="241" t="s">
        <v>306</v>
      </c>
      <c r="AU507" s="241" t="s">
        <v>86</v>
      </c>
      <c r="AY507" s="17" t="s">
        <v>280</v>
      </c>
      <c r="BE507" s="242">
        <f>IF(N507="základní",J507,0)</f>
        <v>0</v>
      </c>
      <c r="BF507" s="242">
        <f>IF(N507="snížená",J507,0)</f>
        <v>0</v>
      </c>
      <c r="BG507" s="242">
        <f>IF(N507="zákl. přenesená",J507,0)</f>
        <v>0</v>
      </c>
      <c r="BH507" s="242">
        <f>IF(N507="sníž. přenesená",J507,0)</f>
        <v>0</v>
      </c>
      <c r="BI507" s="242">
        <f>IF(N507="nulová",J507,0)</f>
        <v>0</v>
      </c>
      <c r="BJ507" s="17" t="s">
        <v>84</v>
      </c>
      <c r="BK507" s="242">
        <f>ROUND(I507*H507,2)</f>
        <v>0</v>
      </c>
      <c r="BL507" s="17" t="s">
        <v>185</v>
      </c>
      <c r="BM507" s="241" t="s">
        <v>1040</v>
      </c>
    </row>
    <row r="508" s="2" customFormat="1">
      <c r="A508" s="38"/>
      <c r="B508" s="39"/>
      <c r="C508" s="40"/>
      <c r="D508" s="245" t="s">
        <v>540</v>
      </c>
      <c r="E508" s="40"/>
      <c r="F508" s="287" t="s">
        <v>1041</v>
      </c>
      <c r="G508" s="40"/>
      <c r="H508" s="40"/>
      <c r="I508" s="288"/>
      <c r="J508" s="40"/>
      <c r="K508" s="40"/>
      <c r="L508" s="44"/>
      <c r="M508" s="289"/>
      <c r="N508" s="290"/>
      <c r="O508" s="91"/>
      <c r="P508" s="91"/>
      <c r="Q508" s="91"/>
      <c r="R508" s="91"/>
      <c r="S508" s="91"/>
      <c r="T508" s="92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540</v>
      </c>
      <c r="AU508" s="17" t="s">
        <v>86</v>
      </c>
    </row>
    <row r="509" s="2" customFormat="1" ht="16.5" customHeight="1">
      <c r="A509" s="38"/>
      <c r="B509" s="39"/>
      <c r="C509" s="229" t="s">
        <v>1042</v>
      </c>
      <c r="D509" s="229" t="s">
        <v>281</v>
      </c>
      <c r="E509" s="230" t="s">
        <v>1043</v>
      </c>
      <c r="F509" s="231" t="s">
        <v>1044</v>
      </c>
      <c r="G509" s="232" t="s">
        <v>354</v>
      </c>
      <c r="H509" s="233">
        <v>2</v>
      </c>
      <c r="I509" s="234"/>
      <c r="J509" s="235">
        <f>ROUND(I509*H509,2)</f>
        <v>0</v>
      </c>
      <c r="K509" s="236"/>
      <c r="L509" s="44"/>
      <c r="M509" s="237" t="s">
        <v>1</v>
      </c>
      <c r="N509" s="238" t="s">
        <v>41</v>
      </c>
      <c r="O509" s="91"/>
      <c r="P509" s="239">
        <f>O509*H509</f>
        <v>0</v>
      </c>
      <c r="Q509" s="239">
        <v>6.9999999999999994E-05</v>
      </c>
      <c r="R509" s="239">
        <f>Q509*H509</f>
        <v>0.00013999999999999999</v>
      </c>
      <c r="S509" s="239">
        <v>0</v>
      </c>
      <c r="T509" s="240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41" t="s">
        <v>284</v>
      </c>
      <c r="AT509" s="241" t="s">
        <v>281</v>
      </c>
      <c r="AU509" s="241" t="s">
        <v>86</v>
      </c>
      <c r="AY509" s="17" t="s">
        <v>280</v>
      </c>
      <c r="BE509" s="242">
        <f>IF(N509="základní",J509,0)</f>
        <v>0</v>
      </c>
      <c r="BF509" s="242">
        <f>IF(N509="snížená",J509,0)</f>
        <v>0</v>
      </c>
      <c r="BG509" s="242">
        <f>IF(N509="zákl. přenesená",J509,0)</f>
        <v>0</v>
      </c>
      <c r="BH509" s="242">
        <f>IF(N509="sníž. přenesená",J509,0)</f>
        <v>0</v>
      </c>
      <c r="BI509" s="242">
        <f>IF(N509="nulová",J509,0)</f>
        <v>0</v>
      </c>
      <c r="BJ509" s="17" t="s">
        <v>84</v>
      </c>
      <c r="BK509" s="242">
        <f>ROUND(I509*H509,2)</f>
        <v>0</v>
      </c>
      <c r="BL509" s="17" t="s">
        <v>284</v>
      </c>
      <c r="BM509" s="241" t="s">
        <v>1045</v>
      </c>
    </row>
    <row r="510" s="2" customFormat="1" ht="24.15" customHeight="1">
      <c r="A510" s="38"/>
      <c r="B510" s="39"/>
      <c r="C510" s="255" t="s">
        <v>1046</v>
      </c>
      <c r="D510" s="255" t="s">
        <v>306</v>
      </c>
      <c r="E510" s="256" t="s">
        <v>1047</v>
      </c>
      <c r="F510" s="257" t="s">
        <v>1048</v>
      </c>
      <c r="G510" s="258" t="s">
        <v>354</v>
      </c>
      <c r="H510" s="259">
        <v>2</v>
      </c>
      <c r="I510" s="260"/>
      <c r="J510" s="261">
        <f>ROUND(I510*H510,2)</f>
        <v>0</v>
      </c>
      <c r="K510" s="262"/>
      <c r="L510" s="263"/>
      <c r="M510" s="264" t="s">
        <v>1</v>
      </c>
      <c r="N510" s="265" t="s">
        <v>41</v>
      </c>
      <c r="O510" s="91"/>
      <c r="P510" s="239">
        <f>O510*H510</f>
        <v>0</v>
      </c>
      <c r="Q510" s="239">
        <v>0.00089999999999999998</v>
      </c>
      <c r="R510" s="239">
        <f>Q510*H510</f>
        <v>0.0018</v>
      </c>
      <c r="S510" s="239">
        <v>0</v>
      </c>
      <c r="T510" s="240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41" t="s">
        <v>310</v>
      </c>
      <c r="AT510" s="241" t="s">
        <v>306</v>
      </c>
      <c r="AU510" s="241" t="s">
        <v>86</v>
      </c>
      <c r="AY510" s="17" t="s">
        <v>280</v>
      </c>
      <c r="BE510" s="242">
        <f>IF(N510="základní",J510,0)</f>
        <v>0</v>
      </c>
      <c r="BF510" s="242">
        <f>IF(N510="snížená",J510,0)</f>
        <v>0</v>
      </c>
      <c r="BG510" s="242">
        <f>IF(N510="zákl. přenesená",J510,0)</f>
        <v>0</v>
      </c>
      <c r="BH510" s="242">
        <f>IF(N510="sníž. přenesená",J510,0)</f>
        <v>0</v>
      </c>
      <c r="BI510" s="242">
        <f>IF(N510="nulová",J510,0)</f>
        <v>0</v>
      </c>
      <c r="BJ510" s="17" t="s">
        <v>84</v>
      </c>
      <c r="BK510" s="242">
        <f>ROUND(I510*H510,2)</f>
        <v>0</v>
      </c>
      <c r="BL510" s="17" t="s">
        <v>284</v>
      </c>
      <c r="BM510" s="241" t="s">
        <v>1049</v>
      </c>
    </row>
    <row r="511" s="13" customFormat="1">
      <c r="A511" s="13"/>
      <c r="B511" s="243"/>
      <c r="C511" s="244"/>
      <c r="D511" s="245" t="s">
        <v>286</v>
      </c>
      <c r="E511" s="246" t="s">
        <v>1</v>
      </c>
      <c r="F511" s="247" t="s">
        <v>1050</v>
      </c>
      <c r="G511" s="244"/>
      <c r="H511" s="248">
        <v>2</v>
      </c>
      <c r="I511" s="249"/>
      <c r="J511" s="244"/>
      <c r="K511" s="244"/>
      <c r="L511" s="250"/>
      <c r="M511" s="251"/>
      <c r="N511" s="252"/>
      <c r="O511" s="252"/>
      <c r="P511" s="252"/>
      <c r="Q511" s="252"/>
      <c r="R511" s="252"/>
      <c r="S511" s="252"/>
      <c r="T511" s="25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4" t="s">
        <v>286</v>
      </c>
      <c r="AU511" s="254" t="s">
        <v>86</v>
      </c>
      <c r="AV511" s="13" t="s">
        <v>86</v>
      </c>
      <c r="AW511" s="13" t="s">
        <v>32</v>
      </c>
      <c r="AX511" s="13" t="s">
        <v>84</v>
      </c>
      <c r="AY511" s="254" t="s">
        <v>280</v>
      </c>
    </row>
    <row r="512" s="2" customFormat="1" ht="24.15" customHeight="1">
      <c r="A512" s="38"/>
      <c r="B512" s="39"/>
      <c r="C512" s="229" t="s">
        <v>1051</v>
      </c>
      <c r="D512" s="229" t="s">
        <v>281</v>
      </c>
      <c r="E512" s="230" t="s">
        <v>1052</v>
      </c>
      <c r="F512" s="231" t="s">
        <v>1053</v>
      </c>
      <c r="G512" s="232" t="s">
        <v>354</v>
      </c>
      <c r="H512" s="233">
        <v>2</v>
      </c>
      <c r="I512" s="234"/>
      <c r="J512" s="235">
        <f>ROUND(I512*H512,2)</f>
        <v>0</v>
      </c>
      <c r="K512" s="236"/>
      <c r="L512" s="44"/>
      <c r="M512" s="237" t="s">
        <v>1</v>
      </c>
      <c r="N512" s="238" t="s">
        <v>41</v>
      </c>
      <c r="O512" s="91"/>
      <c r="P512" s="239">
        <f>O512*H512</f>
        <v>0</v>
      </c>
      <c r="Q512" s="239">
        <v>0</v>
      </c>
      <c r="R512" s="239">
        <f>Q512*H512</f>
        <v>0</v>
      </c>
      <c r="S512" s="239">
        <v>0</v>
      </c>
      <c r="T512" s="240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41" t="s">
        <v>284</v>
      </c>
      <c r="AT512" s="241" t="s">
        <v>281</v>
      </c>
      <c r="AU512" s="241" t="s">
        <v>86</v>
      </c>
      <c r="AY512" s="17" t="s">
        <v>280</v>
      </c>
      <c r="BE512" s="242">
        <f>IF(N512="základní",J512,0)</f>
        <v>0</v>
      </c>
      <c r="BF512" s="242">
        <f>IF(N512="snížená",J512,0)</f>
        <v>0</v>
      </c>
      <c r="BG512" s="242">
        <f>IF(N512="zákl. přenesená",J512,0)</f>
        <v>0</v>
      </c>
      <c r="BH512" s="242">
        <f>IF(N512="sníž. přenesená",J512,0)</f>
        <v>0</v>
      </c>
      <c r="BI512" s="242">
        <f>IF(N512="nulová",J512,0)</f>
        <v>0</v>
      </c>
      <c r="BJ512" s="17" t="s">
        <v>84</v>
      </c>
      <c r="BK512" s="242">
        <f>ROUND(I512*H512,2)</f>
        <v>0</v>
      </c>
      <c r="BL512" s="17" t="s">
        <v>284</v>
      </c>
      <c r="BM512" s="241" t="s">
        <v>1054</v>
      </c>
    </row>
    <row r="513" s="2" customFormat="1" ht="24.15" customHeight="1">
      <c r="A513" s="38"/>
      <c r="B513" s="39"/>
      <c r="C513" s="255" t="s">
        <v>1055</v>
      </c>
      <c r="D513" s="255" t="s">
        <v>306</v>
      </c>
      <c r="E513" s="256" t="s">
        <v>1056</v>
      </c>
      <c r="F513" s="257" t="s">
        <v>1057</v>
      </c>
      <c r="G513" s="258" t="s">
        <v>354</v>
      </c>
      <c r="H513" s="259">
        <v>2</v>
      </c>
      <c r="I513" s="260"/>
      <c r="J513" s="261">
        <f>ROUND(I513*H513,2)</f>
        <v>0</v>
      </c>
      <c r="K513" s="262"/>
      <c r="L513" s="263"/>
      <c r="M513" s="264" t="s">
        <v>1</v>
      </c>
      <c r="N513" s="265" t="s">
        <v>41</v>
      </c>
      <c r="O513" s="91"/>
      <c r="P513" s="239">
        <f>O513*H513</f>
        <v>0</v>
      </c>
      <c r="Q513" s="239">
        <v>0.00032000000000000003</v>
      </c>
      <c r="R513" s="239">
        <f>Q513*H513</f>
        <v>0.00064000000000000005</v>
      </c>
      <c r="S513" s="239">
        <v>0</v>
      </c>
      <c r="T513" s="240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41" t="s">
        <v>310</v>
      </c>
      <c r="AT513" s="241" t="s">
        <v>306</v>
      </c>
      <c r="AU513" s="241" t="s">
        <v>86</v>
      </c>
      <c r="AY513" s="17" t="s">
        <v>280</v>
      </c>
      <c r="BE513" s="242">
        <f>IF(N513="základní",J513,0)</f>
        <v>0</v>
      </c>
      <c r="BF513" s="242">
        <f>IF(N513="snížená",J513,0)</f>
        <v>0</v>
      </c>
      <c r="BG513" s="242">
        <f>IF(N513="zákl. přenesená",J513,0)</f>
        <v>0</v>
      </c>
      <c r="BH513" s="242">
        <f>IF(N513="sníž. přenesená",J513,0)</f>
        <v>0</v>
      </c>
      <c r="BI513" s="242">
        <f>IF(N513="nulová",J513,0)</f>
        <v>0</v>
      </c>
      <c r="BJ513" s="17" t="s">
        <v>84</v>
      </c>
      <c r="BK513" s="242">
        <f>ROUND(I513*H513,2)</f>
        <v>0</v>
      </c>
      <c r="BL513" s="17" t="s">
        <v>284</v>
      </c>
      <c r="BM513" s="241" t="s">
        <v>1058</v>
      </c>
    </row>
    <row r="514" s="2" customFormat="1" ht="37.8" customHeight="1">
      <c r="A514" s="38"/>
      <c r="B514" s="39"/>
      <c r="C514" s="229" t="s">
        <v>1059</v>
      </c>
      <c r="D514" s="229" t="s">
        <v>281</v>
      </c>
      <c r="E514" s="230" t="s">
        <v>1060</v>
      </c>
      <c r="F514" s="231" t="s">
        <v>1061</v>
      </c>
      <c r="G514" s="232" t="s">
        <v>190</v>
      </c>
      <c r="H514" s="233">
        <v>96.599999999999994</v>
      </c>
      <c r="I514" s="234"/>
      <c r="J514" s="235">
        <f>ROUND(I514*H514,2)</f>
        <v>0</v>
      </c>
      <c r="K514" s="236"/>
      <c r="L514" s="44"/>
      <c r="M514" s="237" t="s">
        <v>1</v>
      </c>
      <c r="N514" s="238" t="s">
        <v>41</v>
      </c>
      <c r="O514" s="91"/>
      <c r="P514" s="239">
        <f>O514*H514</f>
        <v>0</v>
      </c>
      <c r="Q514" s="239">
        <v>0.0015</v>
      </c>
      <c r="R514" s="239">
        <f>Q514*H514</f>
        <v>0.1449</v>
      </c>
      <c r="S514" s="239">
        <v>0</v>
      </c>
      <c r="T514" s="240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41" t="s">
        <v>185</v>
      </c>
      <c r="AT514" s="241" t="s">
        <v>281</v>
      </c>
      <c r="AU514" s="241" t="s">
        <v>86</v>
      </c>
      <c r="AY514" s="17" t="s">
        <v>280</v>
      </c>
      <c r="BE514" s="242">
        <f>IF(N514="základní",J514,0)</f>
        <v>0</v>
      </c>
      <c r="BF514" s="242">
        <f>IF(N514="snížená",J514,0)</f>
        <v>0</v>
      </c>
      <c r="BG514" s="242">
        <f>IF(N514="zákl. přenesená",J514,0)</f>
        <v>0</v>
      </c>
      <c r="BH514" s="242">
        <f>IF(N514="sníž. přenesená",J514,0)</f>
        <v>0</v>
      </c>
      <c r="BI514" s="242">
        <f>IF(N514="nulová",J514,0)</f>
        <v>0</v>
      </c>
      <c r="BJ514" s="17" t="s">
        <v>84</v>
      </c>
      <c r="BK514" s="242">
        <f>ROUND(I514*H514,2)</f>
        <v>0</v>
      </c>
      <c r="BL514" s="17" t="s">
        <v>185</v>
      </c>
      <c r="BM514" s="241" t="s">
        <v>1062</v>
      </c>
    </row>
    <row r="515" s="13" customFormat="1">
      <c r="A515" s="13"/>
      <c r="B515" s="243"/>
      <c r="C515" s="244"/>
      <c r="D515" s="245" t="s">
        <v>286</v>
      </c>
      <c r="E515" s="246" t="s">
        <v>1</v>
      </c>
      <c r="F515" s="247" t="s">
        <v>1063</v>
      </c>
      <c r="G515" s="244"/>
      <c r="H515" s="248">
        <v>96.599999999999994</v>
      </c>
      <c r="I515" s="249"/>
      <c r="J515" s="244"/>
      <c r="K515" s="244"/>
      <c r="L515" s="250"/>
      <c r="M515" s="251"/>
      <c r="N515" s="252"/>
      <c r="O515" s="252"/>
      <c r="P515" s="252"/>
      <c r="Q515" s="252"/>
      <c r="R515" s="252"/>
      <c r="S515" s="252"/>
      <c r="T515" s="25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4" t="s">
        <v>286</v>
      </c>
      <c r="AU515" s="254" t="s">
        <v>86</v>
      </c>
      <c r="AV515" s="13" t="s">
        <v>86</v>
      </c>
      <c r="AW515" s="13" t="s">
        <v>32</v>
      </c>
      <c r="AX515" s="13" t="s">
        <v>84</v>
      </c>
      <c r="AY515" s="254" t="s">
        <v>280</v>
      </c>
    </row>
    <row r="516" s="2" customFormat="1" ht="24.15" customHeight="1">
      <c r="A516" s="38"/>
      <c r="B516" s="39"/>
      <c r="C516" s="229" t="s">
        <v>1064</v>
      </c>
      <c r="D516" s="229" t="s">
        <v>281</v>
      </c>
      <c r="E516" s="230" t="s">
        <v>1065</v>
      </c>
      <c r="F516" s="231" t="s">
        <v>1066</v>
      </c>
      <c r="G516" s="232" t="s">
        <v>326</v>
      </c>
      <c r="H516" s="233">
        <v>7.3799999999999999</v>
      </c>
      <c r="I516" s="234"/>
      <c r="J516" s="235">
        <f>ROUND(I516*H516,2)</f>
        <v>0</v>
      </c>
      <c r="K516" s="236"/>
      <c r="L516" s="44"/>
      <c r="M516" s="237" t="s">
        <v>1</v>
      </c>
      <c r="N516" s="238" t="s">
        <v>41</v>
      </c>
      <c r="O516" s="91"/>
      <c r="P516" s="239">
        <f>O516*H516</f>
        <v>0</v>
      </c>
      <c r="Q516" s="239">
        <v>0</v>
      </c>
      <c r="R516" s="239">
        <f>Q516*H516</f>
        <v>0</v>
      </c>
      <c r="S516" s="239">
        <v>0</v>
      </c>
      <c r="T516" s="240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41" t="s">
        <v>185</v>
      </c>
      <c r="AT516" s="241" t="s">
        <v>281</v>
      </c>
      <c r="AU516" s="241" t="s">
        <v>86</v>
      </c>
      <c r="AY516" s="17" t="s">
        <v>280</v>
      </c>
      <c r="BE516" s="242">
        <f>IF(N516="základní",J516,0)</f>
        <v>0</v>
      </c>
      <c r="BF516" s="242">
        <f>IF(N516="snížená",J516,0)</f>
        <v>0</v>
      </c>
      <c r="BG516" s="242">
        <f>IF(N516="zákl. přenesená",J516,0)</f>
        <v>0</v>
      </c>
      <c r="BH516" s="242">
        <f>IF(N516="sníž. přenesená",J516,0)</f>
        <v>0</v>
      </c>
      <c r="BI516" s="242">
        <f>IF(N516="nulová",J516,0)</f>
        <v>0</v>
      </c>
      <c r="BJ516" s="17" t="s">
        <v>84</v>
      </c>
      <c r="BK516" s="242">
        <f>ROUND(I516*H516,2)</f>
        <v>0</v>
      </c>
      <c r="BL516" s="17" t="s">
        <v>185</v>
      </c>
      <c r="BM516" s="241" t="s">
        <v>1067</v>
      </c>
    </row>
    <row r="517" s="12" customFormat="1" ht="22.8" customHeight="1">
      <c r="A517" s="12"/>
      <c r="B517" s="213"/>
      <c r="C517" s="214"/>
      <c r="D517" s="215" t="s">
        <v>75</v>
      </c>
      <c r="E517" s="227" t="s">
        <v>1068</v>
      </c>
      <c r="F517" s="227" t="s">
        <v>1069</v>
      </c>
      <c r="G517" s="214"/>
      <c r="H517" s="214"/>
      <c r="I517" s="217"/>
      <c r="J517" s="228">
        <f>BK517</f>
        <v>0</v>
      </c>
      <c r="K517" s="214"/>
      <c r="L517" s="219"/>
      <c r="M517" s="220"/>
      <c r="N517" s="221"/>
      <c r="O517" s="221"/>
      <c r="P517" s="222">
        <f>SUM(P518:P561)</f>
        <v>0</v>
      </c>
      <c r="Q517" s="221"/>
      <c r="R517" s="222">
        <f>SUM(R518:R561)</f>
        <v>5.2433032200000005</v>
      </c>
      <c r="S517" s="221"/>
      <c r="T517" s="223">
        <f>SUM(T518:T561)</f>
        <v>12.461584800000001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24" t="s">
        <v>86</v>
      </c>
      <c r="AT517" s="225" t="s">
        <v>75</v>
      </c>
      <c r="AU517" s="225" t="s">
        <v>84</v>
      </c>
      <c r="AY517" s="224" t="s">
        <v>280</v>
      </c>
      <c r="BK517" s="226">
        <f>SUM(BK518:BK561)</f>
        <v>0</v>
      </c>
    </row>
    <row r="518" s="2" customFormat="1" ht="24.15" customHeight="1">
      <c r="A518" s="38"/>
      <c r="B518" s="39"/>
      <c r="C518" s="229" t="s">
        <v>1070</v>
      </c>
      <c r="D518" s="229" t="s">
        <v>281</v>
      </c>
      <c r="E518" s="230" t="s">
        <v>1071</v>
      </c>
      <c r="F518" s="231" t="s">
        <v>1072</v>
      </c>
      <c r="G518" s="232" t="s">
        <v>194</v>
      </c>
      <c r="H518" s="233">
        <v>17.172000000000001</v>
      </c>
      <c r="I518" s="234"/>
      <c r="J518" s="235">
        <f>ROUND(I518*H518,2)</f>
        <v>0</v>
      </c>
      <c r="K518" s="236"/>
      <c r="L518" s="44"/>
      <c r="M518" s="237" t="s">
        <v>1</v>
      </c>
      <c r="N518" s="238" t="s">
        <v>41</v>
      </c>
      <c r="O518" s="91"/>
      <c r="P518" s="239">
        <f>O518*H518</f>
        <v>0</v>
      </c>
      <c r="Q518" s="239">
        <v>0</v>
      </c>
      <c r="R518" s="239">
        <f>Q518*H518</f>
        <v>0</v>
      </c>
      <c r="S518" s="239">
        <v>0.0033999999999999998</v>
      </c>
      <c r="T518" s="240">
        <f>S518*H518</f>
        <v>0.058384800000000001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41" t="s">
        <v>185</v>
      </c>
      <c r="AT518" s="241" t="s">
        <v>281</v>
      </c>
      <c r="AU518" s="241" t="s">
        <v>86</v>
      </c>
      <c r="AY518" s="17" t="s">
        <v>280</v>
      </c>
      <c r="BE518" s="242">
        <f>IF(N518="základní",J518,0)</f>
        <v>0</v>
      </c>
      <c r="BF518" s="242">
        <f>IF(N518="snížená",J518,0)</f>
        <v>0</v>
      </c>
      <c r="BG518" s="242">
        <f>IF(N518="zákl. přenesená",J518,0)</f>
        <v>0</v>
      </c>
      <c r="BH518" s="242">
        <f>IF(N518="sníž. přenesená",J518,0)</f>
        <v>0</v>
      </c>
      <c r="BI518" s="242">
        <f>IF(N518="nulová",J518,0)</f>
        <v>0</v>
      </c>
      <c r="BJ518" s="17" t="s">
        <v>84</v>
      </c>
      <c r="BK518" s="242">
        <f>ROUND(I518*H518,2)</f>
        <v>0</v>
      </c>
      <c r="BL518" s="17" t="s">
        <v>185</v>
      </c>
      <c r="BM518" s="241" t="s">
        <v>1073</v>
      </c>
    </row>
    <row r="519" s="13" customFormat="1">
      <c r="A519" s="13"/>
      <c r="B519" s="243"/>
      <c r="C519" s="244"/>
      <c r="D519" s="245" t="s">
        <v>286</v>
      </c>
      <c r="E519" s="246" t="s">
        <v>1</v>
      </c>
      <c r="F519" s="247" t="s">
        <v>1074</v>
      </c>
      <c r="G519" s="244"/>
      <c r="H519" s="248">
        <v>17.172000000000001</v>
      </c>
      <c r="I519" s="249"/>
      <c r="J519" s="244"/>
      <c r="K519" s="244"/>
      <c r="L519" s="250"/>
      <c r="M519" s="251"/>
      <c r="N519" s="252"/>
      <c r="O519" s="252"/>
      <c r="P519" s="252"/>
      <c r="Q519" s="252"/>
      <c r="R519" s="252"/>
      <c r="S519" s="252"/>
      <c r="T519" s="25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4" t="s">
        <v>286</v>
      </c>
      <c r="AU519" s="254" t="s">
        <v>86</v>
      </c>
      <c r="AV519" s="13" t="s">
        <v>86</v>
      </c>
      <c r="AW519" s="13" t="s">
        <v>32</v>
      </c>
      <c r="AX519" s="13" t="s">
        <v>84</v>
      </c>
      <c r="AY519" s="254" t="s">
        <v>280</v>
      </c>
    </row>
    <row r="520" s="2" customFormat="1" ht="24.15" customHeight="1">
      <c r="A520" s="38"/>
      <c r="B520" s="39"/>
      <c r="C520" s="229" t="s">
        <v>1075</v>
      </c>
      <c r="D520" s="229" t="s">
        <v>281</v>
      </c>
      <c r="E520" s="230" t="s">
        <v>1076</v>
      </c>
      <c r="F520" s="231" t="s">
        <v>1077</v>
      </c>
      <c r="G520" s="232" t="s">
        <v>194</v>
      </c>
      <c r="H520" s="233">
        <v>17.172000000000001</v>
      </c>
      <c r="I520" s="234"/>
      <c r="J520" s="235">
        <f>ROUND(I520*H520,2)</f>
        <v>0</v>
      </c>
      <c r="K520" s="236"/>
      <c r="L520" s="44"/>
      <c r="M520" s="237" t="s">
        <v>1</v>
      </c>
      <c r="N520" s="238" t="s">
        <v>41</v>
      </c>
      <c r="O520" s="91"/>
      <c r="P520" s="239">
        <f>O520*H520</f>
        <v>0</v>
      </c>
      <c r="Q520" s="239">
        <v>0</v>
      </c>
      <c r="R520" s="239">
        <f>Q520*H520</f>
        <v>0</v>
      </c>
      <c r="S520" s="239">
        <v>0</v>
      </c>
      <c r="T520" s="240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41" t="s">
        <v>185</v>
      </c>
      <c r="AT520" s="241" t="s">
        <v>281</v>
      </c>
      <c r="AU520" s="241" t="s">
        <v>86</v>
      </c>
      <c r="AY520" s="17" t="s">
        <v>280</v>
      </c>
      <c r="BE520" s="242">
        <f>IF(N520="základní",J520,0)</f>
        <v>0</v>
      </c>
      <c r="BF520" s="242">
        <f>IF(N520="snížená",J520,0)</f>
        <v>0</v>
      </c>
      <c r="BG520" s="242">
        <f>IF(N520="zákl. přenesená",J520,0)</f>
        <v>0</v>
      </c>
      <c r="BH520" s="242">
        <f>IF(N520="sníž. přenesená",J520,0)</f>
        <v>0</v>
      </c>
      <c r="BI520" s="242">
        <f>IF(N520="nulová",J520,0)</f>
        <v>0</v>
      </c>
      <c r="BJ520" s="17" t="s">
        <v>84</v>
      </c>
      <c r="BK520" s="242">
        <f>ROUND(I520*H520,2)</f>
        <v>0</v>
      </c>
      <c r="BL520" s="17" t="s">
        <v>185</v>
      </c>
      <c r="BM520" s="241" t="s">
        <v>1078</v>
      </c>
    </row>
    <row r="521" s="13" customFormat="1">
      <c r="A521" s="13"/>
      <c r="B521" s="243"/>
      <c r="C521" s="244"/>
      <c r="D521" s="245" t="s">
        <v>286</v>
      </c>
      <c r="E521" s="246" t="s">
        <v>1</v>
      </c>
      <c r="F521" s="247" t="s">
        <v>1074</v>
      </c>
      <c r="G521" s="244"/>
      <c r="H521" s="248">
        <v>17.172000000000001</v>
      </c>
      <c r="I521" s="249"/>
      <c r="J521" s="244"/>
      <c r="K521" s="244"/>
      <c r="L521" s="250"/>
      <c r="M521" s="251"/>
      <c r="N521" s="252"/>
      <c r="O521" s="252"/>
      <c r="P521" s="252"/>
      <c r="Q521" s="252"/>
      <c r="R521" s="252"/>
      <c r="S521" s="252"/>
      <c r="T521" s="25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4" t="s">
        <v>286</v>
      </c>
      <c r="AU521" s="254" t="s">
        <v>86</v>
      </c>
      <c r="AV521" s="13" t="s">
        <v>86</v>
      </c>
      <c r="AW521" s="13" t="s">
        <v>32</v>
      </c>
      <c r="AX521" s="13" t="s">
        <v>84</v>
      </c>
      <c r="AY521" s="254" t="s">
        <v>280</v>
      </c>
    </row>
    <row r="522" s="2" customFormat="1" ht="33" customHeight="1">
      <c r="A522" s="38"/>
      <c r="B522" s="39"/>
      <c r="C522" s="255" t="s">
        <v>1079</v>
      </c>
      <c r="D522" s="255" t="s">
        <v>306</v>
      </c>
      <c r="E522" s="256" t="s">
        <v>1080</v>
      </c>
      <c r="F522" s="257" t="s">
        <v>1081</v>
      </c>
      <c r="G522" s="258" t="s">
        <v>194</v>
      </c>
      <c r="H522" s="259">
        <v>17.515000000000001</v>
      </c>
      <c r="I522" s="260"/>
      <c r="J522" s="261">
        <f>ROUND(I522*H522,2)</f>
        <v>0</v>
      </c>
      <c r="K522" s="262"/>
      <c r="L522" s="263"/>
      <c r="M522" s="264" t="s">
        <v>1</v>
      </c>
      <c r="N522" s="265" t="s">
        <v>41</v>
      </c>
      <c r="O522" s="91"/>
      <c r="P522" s="239">
        <f>O522*H522</f>
        <v>0</v>
      </c>
      <c r="Q522" s="239">
        <v>0.014</v>
      </c>
      <c r="R522" s="239">
        <f>Q522*H522</f>
        <v>0.24521000000000001</v>
      </c>
      <c r="S522" s="239">
        <v>0</v>
      </c>
      <c r="T522" s="240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41" t="s">
        <v>426</v>
      </c>
      <c r="AT522" s="241" t="s">
        <v>306</v>
      </c>
      <c r="AU522" s="241" t="s">
        <v>86</v>
      </c>
      <c r="AY522" s="17" t="s">
        <v>280</v>
      </c>
      <c r="BE522" s="242">
        <f>IF(N522="základní",J522,0)</f>
        <v>0</v>
      </c>
      <c r="BF522" s="242">
        <f>IF(N522="snížená",J522,0)</f>
        <v>0</v>
      </c>
      <c r="BG522" s="242">
        <f>IF(N522="zákl. přenesená",J522,0)</f>
        <v>0</v>
      </c>
      <c r="BH522" s="242">
        <f>IF(N522="sníž. přenesená",J522,0)</f>
        <v>0</v>
      </c>
      <c r="BI522" s="242">
        <f>IF(N522="nulová",J522,0)</f>
        <v>0</v>
      </c>
      <c r="BJ522" s="17" t="s">
        <v>84</v>
      </c>
      <c r="BK522" s="242">
        <f>ROUND(I522*H522,2)</f>
        <v>0</v>
      </c>
      <c r="BL522" s="17" t="s">
        <v>185</v>
      </c>
      <c r="BM522" s="241" t="s">
        <v>1082</v>
      </c>
    </row>
    <row r="523" s="13" customFormat="1">
      <c r="A523" s="13"/>
      <c r="B523" s="243"/>
      <c r="C523" s="244"/>
      <c r="D523" s="245" t="s">
        <v>286</v>
      </c>
      <c r="E523" s="244"/>
      <c r="F523" s="247" t="s">
        <v>1083</v>
      </c>
      <c r="G523" s="244"/>
      <c r="H523" s="248">
        <v>17.515000000000001</v>
      </c>
      <c r="I523" s="249"/>
      <c r="J523" s="244"/>
      <c r="K523" s="244"/>
      <c r="L523" s="250"/>
      <c r="M523" s="251"/>
      <c r="N523" s="252"/>
      <c r="O523" s="252"/>
      <c r="P523" s="252"/>
      <c r="Q523" s="252"/>
      <c r="R523" s="252"/>
      <c r="S523" s="252"/>
      <c r="T523" s="25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4" t="s">
        <v>286</v>
      </c>
      <c r="AU523" s="254" t="s">
        <v>86</v>
      </c>
      <c r="AV523" s="13" t="s">
        <v>86</v>
      </c>
      <c r="AW523" s="13" t="s">
        <v>4</v>
      </c>
      <c r="AX523" s="13" t="s">
        <v>84</v>
      </c>
      <c r="AY523" s="254" t="s">
        <v>280</v>
      </c>
    </row>
    <row r="524" s="2" customFormat="1" ht="37.8" customHeight="1">
      <c r="A524" s="38"/>
      <c r="B524" s="39"/>
      <c r="C524" s="229" t="s">
        <v>1084</v>
      </c>
      <c r="D524" s="229" t="s">
        <v>281</v>
      </c>
      <c r="E524" s="230" t="s">
        <v>1085</v>
      </c>
      <c r="F524" s="231" t="s">
        <v>1086</v>
      </c>
      <c r="G524" s="232" t="s">
        <v>194</v>
      </c>
      <c r="H524" s="233">
        <v>80.893000000000001</v>
      </c>
      <c r="I524" s="234"/>
      <c r="J524" s="235">
        <f>ROUND(I524*H524,2)</f>
        <v>0</v>
      </c>
      <c r="K524" s="236"/>
      <c r="L524" s="44"/>
      <c r="M524" s="237" t="s">
        <v>1</v>
      </c>
      <c r="N524" s="238" t="s">
        <v>41</v>
      </c>
      <c r="O524" s="91"/>
      <c r="P524" s="239">
        <f>O524*H524</f>
        <v>0</v>
      </c>
      <c r="Q524" s="239">
        <v>0.0060600000000000003</v>
      </c>
      <c r="R524" s="239">
        <f>Q524*H524</f>
        <v>0.49021158000000004</v>
      </c>
      <c r="S524" s="239">
        <v>0</v>
      </c>
      <c r="T524" s="240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41" t="s">
        <v>185</v>
      </c>
      <c r="AT524" s="241" t="s">
        <v>281</v>
      </c>
      <c r="AU524" s="241" t="s">
        <v>86</v>
      </c>
      <c r="AY524" s="17" t="s">
        <v>280</v>
      </c>
      <c r="BE524" s="242">
        <f>IF(N524="základní",J524,0)</f>
        <v>0</v>
      </c>
      <c r="BF524" s="242">
        <f>IF(N524="snížená",J524,0)</f>
        <v>0</v>
      </c>
      <c r="BG524" s="242">
        <f>IF(N524="zákl. přenesená",J524,0)</f>
        <v>0</v>
      </c>
      <c r="BH524" s="242">
        <f>IF(N524="sníž. přenesená",J524,0)</f>
        <v>0</v>
      </c>
      <c r="BI524" s="242">
        <f>IF(N524="nulová",J524,0)</f>
        <v>0</v>
      </c>
      <c r="BJ524" s="17" t="s">
        <v>84</v>
      </c>
      <c r="BK524" s="242">
        <f>ROUND(I524*H524,2)</f>
        <v>0</v>
      </c>
      <c r="BL524" s="17" t="s">
        <v>185</v>
      </c>
      <c r="BM524" s="241" t="s">
        <v>1087</v>
      </c>
    </row>
    <row r="525" s="13" customFormat="1">
      <c r="A525" s="13"/>
      <c r="B525" s="243"/>
      <c r="C525" s="244"/>
      <c r="D525" s="245" t="s">
        <v>286</v>
      </c>
      <c r="E525" s="246" t="s">
        <v>1</v>
      </c>
      <c r="F525" s="247" t="s">
        <v>1088</v>
      </c>
      <c r="G525" s="244"/>
      <c r="H525" s="248">
        <v>80.893000000000001</v>
      </c>
      <c r="I525" s="249"/>
      <c r="J525" s="244"/>
      <c r="K525" s="244"/>
      <c r="L525" s="250"/>
      <c r="M525" s="251"/>
      <c r="N525" s="252"/>
      <c r="O525" s="252"/>
      <c r="P525" s="252"/>
      <c r="Q525" s="252"/>
      <c r="R525" s="252"/>
      <c r="S525" s="252"/>
      <c r="T525" s="25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4" t="s">
        <v>286</v>
      </c>
      <c r="AU525" s="254" t="s">
        <v>86</v>
      </c>
      <c r="AV525" s="13" t="s">
        <v>86</v>
      </c>
      <c r="AW525" s="13" t="s">
        <v>32</v>
      </c>
      <c r="AX525" s="13" t="s">
        <v>84</v>
      </c>
      <c r="AY525" s="254" t="s">
        <v>280</v>
      </c>
    </row>
    <row r="526" s="2" customFormat="1" ht="24.15" customHeight="1">
      <c r="A526" s="38"/>
      <c r="B526" s="39"/>
      <c r="C526" s="255" t="s">
        <v>1089</v>
      </c>
      <c r="D526" s="255" t="s">
        <v>306</v>
      </c>
      <c r="E526" s="256" t="s">
        <v>1090</v>
      </c>
      <c r="F526" s="257" t="s">
        <v>1091</v>
      </c>
      <c r="G526" s="258" t="s">
        <v>194</v>
      </c>
      <c r="H526" s="259">
        <v>84.938000000000002</v>
      </c>
      <c r="I526" s="260"/>
      <c r="J526" s="261">
        <f>ROUND(I526*H526,2)</f>
        <v>0</v>
      </c>
      <c r="K526" s="262"/>
      <c r="L526" s="263"/>
      <c r="M526" s="264" t="s">
        <v>1</v>
      </c>
      <c r="N526" s="265" t="s">
        <v>41</v>
      </c>
      <c r="O526" s="91"/>
      <c r="P526" s="239">
        <f>O526*H526</f>
        <v>0</v>
      </c>
      <c r="Q526" s="239">
        <v>0.0028999999999999998</v>
      </c>
      <c r="R526" s="239">
        <f>Q526*H526</f>
        <v>0.24632019999999999</v>
      </c>
      <c r="S526" s="239">
        <v>0</v>
      </c>
      <c r="T526" s="240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41" t="s">
        <v>426</v>
      </c>
      <c r="AT526" s="241" t="s">
        <v>306</v>
      </c>
      <c r="AU526" s="241" t="s">
        <v>86</v>
      </c>
      <c r="AY526" s="17" t="s">
        <v>280</v>
      </c>
      <c r="BE526" s="242">
        <f>IF(N526="základní",J526,0)</f>
        <v>0</v>
      </c>
      <c r="BF526" s="242">
        <f>IF(N526="snížená",J526,0)</f>
        <v>0</v>
      </c>
      <c r="BG526" s="242">
        <f>IF(N526="zákl. přenesená",J526,0)</f>
        <v>0</v>
      </c>
      <c r="BH526" s="242">
        <f>IF(N526="sníž. přenesená",J526,0)</f>
        <v>0</v>
      </c>
      <c r="BI526" s="242">
        <f>IF(N526="nulová",J526,0)</f>
        <v>0</v>
      </c>
      <c r="BJ526" s="17" t="s">
        <v>84</v>
      </c>
      <c r="BK526" s="242">
        <f>ROUND(I526*H526,2)</f>
        <v>0</v>
      </c>
      <c r="BL526" s="17" t="s">
        <v>185</v>
      </c>
      <c r="BM526" s="241" t="s">
        <v>1092</v>
      </c>
    </row>
    <row r="527" s="13" customFormat="1">
      <c r="A527" s="13"/>
      <c r="B527" s="243"/>
      <c r="C527" s="244"/>
      <c r="D527" s="245" t="s">
        <v>286</v>
      </c>
      <c r="E527" s="246" t="s">
        <v>1</v>
      </c>
      <c r="F527" s="247" t="s">
        <v>1093</v>
      </c>
      <c r="G527" s="244"/>
      <c r="H527" s="248">
        <v>80.893000000000001</v>
      </c>
      <c r="I527" s="249"/>
      <c r="J527" s="244"/>
      <c r="K527" s="244"/>
      <c r="L527" s="250"/>
      <c r="M527" s="251"/>
      <c r="N527" s="252"/>
      <c r="O527" s="252"/>
      <c r="P527" s="252"/>
      <c r="Q527" s="252"/>
      <c r="R527" s="252"/>
      <c r="S527" s="252"/>
      <c r="T527" s="25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4" t="s">
        <v>286</v>
      </c>
      <c r="AU527" s="254" t="s">
        <v>86</v>
      </c>
      <c r="AV527" s="13" t="s">
        <v>86</v>
      </c>
      <c r="AW527" s="13" t="s">
        <v>32</v>
      </c>
      <c r="AX527" s="13" t="s">
        <v>76</v>
      </c>
      <c r="AY527" s="254" t="s">
        <v>280</v>
      </c>
    </row>
    <row r="528" s="14" customFormat="1">
      <c r="A528" s="14"/>
      <c r="B528" s="266"/>
      <c r="C528" s="267"/>
      <c r="D528" s="245" t="s">
        <v>286</v>
      </c>
      <c r="E528" s="268" t="s">
        <v>1</v>
      </c>
      <c r="F528" s="269" t="s">
        <v>378</v>
      </c>
      <c r="G528" s="267"/>
      <c r="H528" s="270">
        <v>80.893000000000001</v>
      </c>
      <c r="I528" s="271"/>
      <c r="J528" s="267"/>
      <c r="K528" s="267"/>
      <c r="L528" s="272"/>
      <c r="M528" s="273"/>
      <c r="N528" s="274"/>
      <c r="O528" s="274"/>
      <c r="P528" s="274"/>
      <c r="Q528" s="274"/>
      <c r="R528" s="274"/>
      <c r="S528" s="274"/>
      <c r="T528" s="27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76" t="s">
        <v>286</v>
      </c>
      <c r="AU528" s="276" t="s">
        <v>86</v>
      </c>
      <c r="AV528" s="14" t="s">
        <v>284</v>
      </c>
      <c r="AW528" s="14" t="s">
        <v>32</v>
      </c>
      <c r="AX528" s="14" t="s">
        <v>84</v>
      </c>
      <c r="AY528" s="276" t="s">
        <v>280</v>
      </c>
    </row>
    <row r="529" s="13" customFormat="1">
      <c r="A529" s="13"/>
      <c r="B529" s="243"/>
      <c r="C529" s="244"/>
      <c r="D529" s="245" t="s">
        <v>286</v>
      </c>
      <c r="E529" s="244"/>
      <c r="F529" s="247" t="s">
        <v>1094</v>
      </c>
      <c r="G529" s="244"/>
      <c r="H529" s="248">
        <v>84.938000000000002</v>
      </c>
      <c r="I529" s="249"/>
      <c r="J529" s="244"/>
      <c r="K529" s="244"/>
      <c r="L529" s="250"/>
      <c r="M529" s="251"/>
      <c r="N529" s="252"/>
      <c r="O529" s="252"/>
      <c r="P529" s="252"/>
      <c r="Q529" s="252"/>
      <c r="R529" s="252"/>
      <c r="S529" s="252"/>
      <c r="T529" s="25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4" t="s">
        <v>286</v>
      </c>
      <c r="AU529" s="254" t="s">
        <v>86</v>
      </c>
      <c r="AV529" s="13" t="s">
        <v>86</v>
      </c>
      <c r="AW529" s="13" t="s">
        <v>4</v>
      </c>
      <c r="AX529" s="13" t="s">
        <v>84</v>
      </c>
      <c r="AY529" s="254" t="s">
        <v>280</v>
      </c>
    </row>
    <row r="530" s="2" customFormat="1" ht="33" customHeight="1">
      <c r="A530" s="38"/>
      <c r="B530" s="39"/>
      <c r="C530" s="229" t="s">
        <v>1095</v>
      </c>
      <c r="D530" s="229" t="s">
        <v>281</v>
      </c>
      <c r="E530" s="230" t="s">
        <v>1096</v>
      </c>
      <c r="F530" s="231" t="s">
        <v>1097</v>
      </c>
      <c r="G530" s="232" t="s">
        <v>194</v>
      </c>
      <c r="H530" s="233">
        <v>516.79999999999995</v>
      </c>
      <c r="I530" s="234"/>
      <c r="J530" s="235">
        <f>ROUND(I530*H530,2)</f>
        <v>0</v>
      </c>
      <c r="K530" s="236"/>
      <c r="L530" s="44"/>
      <c r="M530" s="237" t="s">
        <v>1</v>
      </c>
      <c r="N530" s="238" t="s">
        <v>41</v>
      </c>
      <c r="O530" s="91"/>
      <c r="P530" s="239">
        <f>O530*H530</f>
        <v>0</v>
      </c>
      <c r="Q530" s="239">
        <v>0</v>
      </c>
      <c r="R530" s="239">
        <f>Q530*H530</f>
        <v>0</v>
      </c>
      <c r="S530" s="239">
        <v>0.024</v>
      </c>
      <c r="T530" s="240">
        <f>S530*H530</f>
        <v>12.4032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41" t="s">
        <v>185</v>
      </c>
      <c r="AT530" s="241" t="s">
        <v>281</v>
      </c>
      <c r="AU530" s="241" t="s">
        <v>86</v>
      </c>
      <c r="AY530" s="17" t="s">
        <v>280</v>
      </c>
      <c r="BE530" s="242">
        <f>IF(N530="základní",J530,0)</f>
        <v>0</v>
      </c>
      <c r="BF530" s="242">
        <f>IF(N530="snížená",J530,0)</f>
        <v>0</v>
      </c>
      <c r="BG530" s="242">
        <f>IF(N530="zákl. přenesená",J530,0)</f>
        <v>0</v>
      </c>
      <c r="BH530" s="242">
        <f>IF(N530="sníž. přenesená",J530,0)</f>
        <v>0</v>
      </c>
      <c r="BI530" s="242">
        <f>IF(N530="nulová",J530,0)</f>
        <v>0</v>
      </c>
      <c r="BJ530" s="17" t="s">
        <v>84</v>
      </c>
      <c r="BK530" s="242">
        <f>ROUND(I530*H530,2)</f>
        <v>0</v>
      </c>
      <c r="BL530" s="17" t="s">
        <v>185</v>
      </c>
      <c r="BM530" s="241" t="s">
        <v>1098</v>
      </c>
    </row>
    <row r="531" s="13" customFormat="1">
      <c r="A531" s="13"/>
      <c r="B531" s="243"/>
      <c r="C531" s="244"/>
      <c r="D531" s="245" t="s">
        <v>286</v>
      </c>
      <c r="E531" s="246" t="s">
        <v>1</v>
      </c>
      <c r="F531" s="247" t="s">
        <v>982</v>
      </c>
      <c r="G531" s="244"/>
      <c r="H531" s="248">
        <v>516.79999999999995</v>
      </c>
      <c r="I531" s="249"/>
      <c r="J531" s="244"/>
      <c r="K531" s="244"/>
      <c r="L531" s="250"/>
      <c r="M531" s="251"/>
      <c r="N531" s="252"/>
      <c r="O531" s="252"/>
      <c r="P531" s="252"/>
      <c r="Q531" s="252"/>
      <c r="R531" s="252"/>
      <c r="S531" s="252"/>
      <c r="T531" s="25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4" t="s">
        <v>286</v>
      </c>
      <c r="AU531" s="254" t="s">
        <v>86</v>
      </c>
      <c r="AV531" s="13" t="s">
        <v>86</v>
      </c>
      <c r="AW531" s="13" t="s">
        <v>32</v>
      </c>
      <c r="AX531" s="13" t="s">
        <v>84</v>
      </c>
      <c r="AY531" s="254" t="s">
        <v>280</v>
      </c>
    </row>
    <row r="532" s="2" customFormat="1" ht="24.15" customHeight="1">
      <c r="A532" s="38"/>
      <c r="B532" s="39"/>
      <c r="C532" s="229" t="s">
        <v>1099</v>
      </c>
      <c r="D532" s="229" t="s">
        <v>281</v>
      </c>
      <c r="E532" s="230" t="s">
        <v>1100</v>
      </c>
      <c r="F532" s="231" t="s">
        <v>1101</v>
      </c>
      <c r="G532" s="232" t="s">
        <v>194</v>
      </c>
      <c r="H532" s="233">
        <v>496.00799999999998</v>
      </c>
      <c r="I532" s="234"/>
      <c r="J532" s="235">
        <f>ROUND(I532*H532,2)</f>
        <v>0</v>
      </c>
      <c r="K532" s="236"/>
      <c r="L532" s="44"/>
      <c r="M532" s="237" t="s">
        <v>1</v>
      </c>
      <c r="N532" s="238" t="s">
        <v>41</v>
      </c>
      <c r="O532" s="91"/>
      <c r="P532" s="239">
        <f>O532*H532</f>
        <v>0</v>
      </c>
      <c r="Q532" s="239">
        <v>0</v>
      </c>
      <c r="R532" s="239">
        <f>Q532*H532</f>
        <v>0</v>
      </c>
      <c r="S532" s="239">
        <v>0</v>
      </c>
      <c r="T532" s="240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41" t="s">
        <v>185</v>
      </c>
      <c r="AT532" s="241" t="s">
        <v>281</v>
      </c>
      <c r="AU532" s="241" t="s">
        <v>86</v>
      </c>
      <c r="AY532" s="17" t="s">
        <v>280</v>
      </c>
      <c r="BE532" s="242">
        <f>IF(N532="základní",J532,0)</f>
        <v>0</v>
      </c>
      <c r="BF532" s="242">
        <f>IF(N532="snížená",J532,0)</f>
        <v>0</v>
      </c>
      <c r="BG532" s="242">
        <f>IF(N532="zákl. přenesená",J532,0)</f>
        <v>0</v>
      </c>
      <c r="BH532" s="242">
        <f>IF(N532="sníž. přenesená",J532,0)</f>
        <v>0</v>
      </c>
      <c r="BI532" s="242">
        <f>IF(N532="nulová",J532,0)</f>
        <v>0</v>
      </c>
      <c r="BJ532" s="17" t="s">
        <v>84</v>
      </c>
      <c r="BK532" s="242">
        <f>ROUND(I532*H532,2)</f>
        <v>0</v>
      </c>
      <c r="BL532" s="17" t="s">
        <v>185</v>
      </c>
      <c r="BM532" s="241" t="s">
        <v>1102</v>
      </c>
    </row>
    <row r="533" s="13" customFormat="1">
      <c r="A533" s="13"/>
      <c r="B533" s="243"/>
      <c r="C533" s="244"/>
      <c r="D533" s="245" t="s">
        <v>286</v>
      </c>
      <c r="E533" s="246" t="s">
        <v>1</v>
      </c>
      <c r="F533" s="247" t="s">
        <v>226</v>
      </c>
      <c r="G533" s="244"/>
      <c r="H533" s="248">
        <v>496.00799999999998</v>
      </c>
      <c r="I533" s="249"/>
      <c r="J533" s="244"/>
      <c r="K533" s="244"/>
      <c r="L533" s="250"/>
      <c r="M533" s="251"/>
      <c r="N533" s="252"/>
      <c r="O533" s="252"/>
      <c r="P533" s="252"/>
      <c r="Q533" s="252"/>
      <c r="R533" s="252"/>
      <c r="S533" s="252"/>
      <c r="T533" s="25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4" t="s">
        <v>286</v>
      </c>
      <c r="AU533" s="254" t="s">
        <v>86</v>
      </c>
      <c r="AV533" s="13" t="s">
        <v>86</v>
      </c>
      <c r="AW533" s="13" t="s">
        <v>32</v>
      </c>
      <c r="AX533" s="13" t="s">
        <v>84</v>
      </c>
      <c r="AY533" s="254" t="s">
        <v>280</v>
      </c>
    </row>
    <row r="534" s="2" customFormat="1" ht="33" customHeight="1">
      <c r="A534" s="38"/>
      <c r="B534" s="39"/>
      <c r="C534" s="255" t="s">
        <v>1103</v>
      </c>
      <c r="D534" s="255" t="s">
        <v>306</v>
      </c>
      <c r="E534" s="256" t="s">
        <v>1104</v>
      </c>
      <c r="F534" s="257" t="s">
        <v>1105</v>
      </c>
      <c r="G534" s="258" t="s">
        <v>194</v>
      </c>
      <c r="H534" s="259">
        <v>520.80799999999999</v>
      </c>
      <c r="I534" s="260"/>
      <c r="J534" s="261">
        <f>ROUND(I534*H534,2)</f>
        <v>0</v>
      </c>
      <c r="K534" s="262"/>
      <c r="L534" s="263"/>
      <c r="M534" s="264" t="s">
        <v>1</v>
      </c>
      <c r="N534" s="265" t="s">
        <v>41</v>
      </c>
      <c r="O534" s="91"/>
      <c r="P534" s="239">
        <f>O534*H534</f>
        <v>0</v>
      </c>
      <c r="Q534" s="239">
        <v>0.0030000000000000001</v>
      </c>
      <c r="R534" s="239">
        <f>Q534*H534</f>
        <v>1.562424</v>
      </c>
      <c r="S534" s="239">
        <v>0</v>
      </c>
      <c r="T534" s="240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41" t="s">
        <v>426</v>
      </c>
      <c r="AT534" s="241" t="s">
        <v>306</v>
      </c>
      <c r="AU534" s="241" t="s">
        <v>86</v>
      </c>
      <c r="AY534" s="17" t="s">
        <v>280</v>
      </c>
      <c r="BE534" s="242">
        <f>IF(N534="základní",J534,0)</f>
        <v>0</v>
      </c>
      <c r="BF534" s="242">
        <f>IF(N534="snížená",J534,0)</f>
        <v>0</v>
      </c>
      <c r="BG534" s="242">
        <f>IF(N534="zákl. přenesená",J534,0)</f>
        <v>0</v>
      </c>
      <c r="BH534" s="242">
        <f>IF(N534="sníž. přenesená",J534,0)</f>
        <v>0</v>
      </c>
      <c r="BI534" s="242">
        <f>IF(N534="nulová",J534,0)</f>
        <v>0</v>
      </c>
      <c r="BJ534" s="17" t="s">
        <v>84</v>
      </c>
      <c r="BK534" s="242">
        <f>ROUND(I534*H534,2)</f>
        <v>0</v>
      </c>
      <c r="BL534" s="17" t="s">
        <v>185</v>
      </c>
      <c r="BM534" s="241" t="s">
        <v>1106</v>
      </c>
    </row>
    <row r="535" s="13" customFormat="1">
      <c r="A535" s="13"/>
      <c r="B535" s="243"/>
      <c r="C535" s="244"/>
      <c r="D535" s="245" t="s">
        <v>286</v>
      </c>
      <c r="E535" s="246" t="s">
        <v>1</v>
      </c>
      <c r="F535" s="247" t="s">
        <v>226</v>
      </c>
      <c r="G535" s="244"/>
      <c r="H535" s="248">
        <v>496.00799999999998</v>
      </c>
      <c r="I535" s="249"/>
      <c r="J535" s="244"/>
      <c r="K535" s="244"/>
      <c r="L535" s="250"/>
      <c r="M535" s="251"/>
      <c r="N535" s="252"/>
      <c r="O535" s="252"/>
      <c r="P535" s="252"/>
      <c r="Q535" s="252"/>
      <c r="R535" s="252"/>
      <c r="S535" s="252"/>
      <c r="T535" s="25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4" t="s">
        <v>286</v>
      </c>
      <c r="AU535" s="254" t="s">
        <v>86</v>
      </c>
      <c r="AV535" s="13" t="s">
        <v>86</v>
      </c>
      <c r="AW535" s="13" t="s">
        <v>32</v>
      </c>
      <c r="AX535" s="13" t="s">
        <v>84</v>
      </c>
      <c r="AY535" s="254" t="s">
        <v>280</v>
      </c>
    </row>
    <row r="536" s="13" customFormat="1">
      <c r="A536" s="13"/>
      <c r="B536" s="243"/>
      <c r="C536" s="244"/>
      <c r="D536" s="245" t="s">
        <v>286</v>
      </c>
      <c r="E536" s="244"/>
      <c r="F536" s="247" t="s">
        <v>1107</v>
      </c>
      <c r="G536" s="244"/>
      <c r="H536" s="248">
        <v>520.80799999999999</v>
      </c>
      <c r="I536" s="249"/>
      <c r="J536" s="244"/>
      <c r="K536" s="244"/>
      <c r="L536" s="250"/>
      <c r="M536" s="251"/>
      <c r="N536" s="252"/>
      <c r="O536" s="252"/>
      <c r="P536" s="252"/>
      <c r="Q536" s="252"/>
      <c r="R536" s="252"/>
      <c r="S536" s="252"/>
      <c r="T536" s="25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4" t="s">
        <v>286</v>
      </c>
      <c r="AU536" s="254" t="s">
        <v>86</v>
      </c>
      <c r="AV536" s="13" t="s">
        <v>86</v>
      </c>
      <c r="AW536" s="13" t="s">
        <v>4</v>
      </c>
      <c r="AX536" s="13" t="s">
        <v>84</v>
      </c>
      <c r="AY536" s="254" t="s">
        <v>280</v>
      </c>
    </row>
    <row r="537" s="2" customFormat="1" ht="24.15" customHeight="1">
      <c r="A537" s="38"/>
      <c r="B537" s="39"/>
      <c r="C537" s="255" t="s">
        <v>1108</v>
      </c>
      <c r="D537" s="255" t="s">
        <v>306</v>
      </c>
      <c r="E537" s="256" t="s">
        <v>1109</v>
      </c>
      <c r="F537" s="257" t="s">
        <v>1110</v>
      </c>
      <c r="G537" s="258" t="s">
        <v>194</v>
      </c>
      <c r="H537" s="259">
        <v>520.80799999999999</v>
      </c>
      <c r="I537" s="260"/>
      <c r="J537" s="261">
        <f>ROUND(I537*H537,2)</f>
        <v>0</v>
      </c>
      <c r="K537" s="262"/>
      <c r="L537" s="263"/>
      <c r="M537" s="264" t="s">
        <v>1</v>
      </c>
      <c r="N537" s="265" t="s">
        <v>41</v>
      </c>
      <c r="O537" s="91"/>
      <c r="P537" s="239">
        <f>O537*H537</f>
        <v>0</v>
      </c>
      <c r="Q537" s="239">
        <v>0.0015</v>
      </c>
      <c r="R537" s="239">
        <f>Q537*H537</f>
        <v>0.78121200000000002</v>
      </c>
      <c r="S537" s="239">
        <v>0</v>
      </c>
      <c r="T537" s="240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41" t="s">
        <v>426</v>
      </c>
      <c r="AT537" s="241" t="s">
        <v>306</v>
      </c>
      <c r="AU537" s="241" t="s">
        <v>86</v>
      </c>
      <c r="AY537" s="17" t="s">
        <v>280</v>
      </c>
      <c r="BE537" s="242">
        <f>IF(N537="základní",J537,0)</f>
        <v>0</v>
      </c>
      <c r="BF537" s="242">
        <f>IF(N537="snížená",J537,0)</f>
        <v>0</v>
      </c>
      <c r="BG537" s="242">
        <f>IF(N537="zákl. přenesená",J537,0)</f>
        <v>0</v>
      </c>
      <c r="BH537" s="242">
        <f>IF(N537="sníž. přenesená",J537,0)</f>
        <v>0</v>
      </c>
      <c r="BI537" s="242">
        <f>IF(N537="nulová",J537,0)</f>
        <v>0</v>
      </c>
      <c r="BJ537" s="17" t="s">
        <v>84</v>
      </c>
      <c r="BK537" s="242">
        <f>ROUND(I537*H537,2)</f>
        <v>0</v>
      </c>
      <c r="BL537" s="17" t="s">
        <v>185</v>
      </c>
      <c r="BM537" s="241" t="s">
        <v>1111</v>
      </c>
    </row>
    <row r="538" s="13" customFormat="1">
      <c r="A538" s="13"/>
      <c r="B538" s="243"/>
      <c r="C538" s="244"/>
      <c r="D538" s="245" t="s">
        <v>286</v>
      </c>
      <c r="E538" s="246" t="s">
        <v>1</v>
      </c>
      <c r="F538" s="247" t="s">
        <v>226</v>
      </c>
      <c r="G538" s="244"/>
      <c r="H538" s="248">
        <v>496.00799999999998</v>
      </c>
      <c r="I538" s="249"/>
      <c r="J538" s="244"/>
      <c r="K538" s="244"/>
      <c r="L538" s="250"/>
      <c r="M538" s="251"/>
      <c r="N538" s="252"/>
      <c r="O538" s="252"/>
      <c r="P538" s="252"/>
      <c r="Q538" s="252"/>
      <c r="R538" s="252"/>
      <c r="S538" s="252"/>
      <c r="T538" s="25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4" t="s">
        <v>286</v>
      </c>
      <c r="AU538" s="254" t="s">
        <v>86</v>
      </c>
      <c r="AV538" s="13" t="s">
        <v>86</v>
      </c>
      <c r="AW538" s="13" t="s">
        <v>32</v>
      </c>
      <c r="AX538" s="13" t="s">
        <v>84</v>
      </c>
      <c r="AY538" s="254" t="s">
        <v>280</v>
      </c>
    </row>
    <row r="539" s="13" customFormat="1">
      <c r="A539" s="13"/>
      <c r="B539" s="243"/>
      <c r="C539" s="244"/>
      <c r="D539" s="245" t="s">
        <v>286</v>
      </c>
      <c r="E539" s="244"/>
      <c r="F539" s="247" t="s">
        <v>1107</v>
      </c>
      <c r="G539" s="244"/>
      <c r="H539" s="248">
        <v>520.80799999999999</v>
      </c>
      <c r="I539" s="249"/>
      <c r="J539" s="244"/>
      <c r="K539" s="244"/>
      <c r="L539" s="250"/>
      <c r="M539" s="251"/>
      <c r="N539" s="252"/>
      <c r="O539" s="252"/>
      <c r="P539" s="252"/>
      <c r="Q539" s="252"/>
      <c r="R539" s="252"/>
      <c r="S539" s="252"/>
      <c r="T539" s="25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4" t="s">
        <v>286</v>
      </c>
      <c r="AU539" s="254" t="s">
        <v>86</v>
      </c>
      <c r="AV539" s="13" t="s">
        <v>86</v>
      </c>
      <c r="AW539" s="13" t="s">
        <v>4</v>
      </c>
      <c r="AX539" s="13" t="s">
        <v>84</v>
      </c>
      <c r="AY539" s="254" t="s">
        <v>280</v>
      </c>
    </row>
    <row r="540" s="2" customFormat="1" ht="24.15" customHeight="1">
      <c r="A540" s="38"/>
      <c r="B540" s="39"/>
      <c r="C540" s="229" t="s">
        <v>1112</v>
      </c>
      <c r="D540" s="229" t="s">
        <v>281</v>
      </c>
      <c r="E540" s="230" t="s">
        <v>1113</v>
      </c>
      <c r="F540" s="231" t="s">
        <v>1114</v>
      </c>
      <c r="G540" s="232" t="s">
        <v>190</v>
      </c>
      <c r="H540" s="233">
        <v>92.980000000000004</v>
      </c>
      <c r="I540" s="234"/>
      <c r="J540" s="235">
        <f>ROUND(I540*H540,2)</f>
        <v>0</v>
      </c>
      <c r="K540" s="236"/>
      <c r="L540" s="44"/>
      <c r="M540" s="237" t="s">
        <v>1</v>
      </c>
      <c r="N540" s="238" t="s">
        <v>41</v>
      </c>
      <c r="O540" s="91"/>
      <c r="P540" s="239">
        <f>O540*H540</f>
        <v>0</v>
      </c>
      <c r="Q540" s="239">
        <v>0</v>
      </c>
      <c r="R540" s="239">
        <f>Q540*H540</f>
        <v>0</v>
      </c>
      <c r="S540" s="239">
        <v>0</v>
      </c>
      <c r="T540" s="240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41" t="s">
        <v>185</v>
      </c>
      <c r="AT540" s="241" t="s">
        <v>281</v>
      </c>
      <c r="AU540" s="241" t="s">
        <v>86</v>
      </c>
      <c r="AY540" s="17" t="s">
        <v>280</v>
      </c>
      <c r="BE540" s="242">
        <f>IF(N540="základní",J540,0)</f>
        <v>0</v>
      </c>
      <c r="BF540" s="242">
        <f>IF(N540="snížená",J540,0)</f>
        <v>0</v>
      </c>
      <c r="BG540" s="242">
        <f>IF(N540="zákl. přenesená",J540,0)</f>
        <v>0</v>
      </c>
      <c r="BH540" s="242">
        <f>IF(N540="sníž. přenesená",J540,0)</f>
        <v>0</v>
      </c>
      <c r="BI540" s="242">
        <f>IF(N540="nulová",J540,0)</f>
        <v>0</v>
      </c>
      <c r="BJ540" s="17" t="s">
        <v>84</v>
      </c>
      <c r="BK540" s="242">
        <f>ROUND(I540*H540,2)</f>
        <v>0</v>
      </c>
      <c r="BL540" s="17" t="s">
        <v>185</v>
      </c>
      <c r="BM540" s="241" t="s">
        <v>1115</v>
      </c>
    </row>
    <row r="541" s="13" customFormat="1">
      <c r="A541" s="13"/>
      <c r="B541" s="243"/>
      <c r="C541" s="244"/>
      <c r="D541" s="245" t="s">
        <v>286</v>
      </c>
      <c r="E541" s="246" t="s">
        <v>1</v>
      </c>
      <c r="F541" s="247" t="s">
        <v>223</v>
      </c>
      <c r="G541" s="244"/>
      <c r="H541" s="248">
        <v>92.980000000000004</v>
      </c>
      <c r="I541" s="249"/>
      <c r="J541" s="244"/>
      <c r="K541" s="244"/>
      <c r="L541" s="250"/>
      <c r="M541" s="251"/>
      <c r="N541" s="252"/>
      <c r="O541" s="252"/>
      <c r="P541" s="252"/>
      <c r="Q541" s="252"/>
      <c r="R541" s="252"/>
      <c r="S541" s="252"/>
      <c r="T541" s="25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4" t="s">
        <v>286</v>
      </c>
      <c r="AU541" s="254" t="s">
        <v>86</v>
      </c>
      <c r="AV541" s="13" t="s">
        <v>86</v>
      </c>
      <c r="AW541" s="13" t="s">
        <v>32</v>
      </c>
      <c r="AX541" s="13" t="s">
        <v>84</v>
      </c>
      <c r="AY541" s="254" t="s">
        <v>280</v>
      </c>
    </row>
    <row r="542" s="2" customFormat="1" ht="24.15" customHeight="1">
      <c r="A542" s="38"/>
      <c r="B542" s="39"/>
      <c r="C542" s="255" t="s">
        <v>1116</v>
      </c>
      <c r="D542" s="255" t="s">
        <v>306</v>
      </c>
      <c r="E542" s="256" t="s">
        <v>1117</v>
      </c>
      <c r="F542" s="257" t="s">
        <v>1118</v>
      </c>
      <c r="G542" s="258" t="s">
        <v>190</v>
      </c>
      <c r="H542" s="259">
        <v>94.840000000000003</v>
      </c>
      <c r="I542" s="260"/>
      <c r="J542" s="261">
        <f>ROUND(I542*H542,2)</f>
        <v>0</v>
      </c>
      <c r="K542" s="262"/>
      <c r="L542" s="263"/>
      <c r="M542" s="264" t="s">
        <v>1</v>
      </c>
      <c r="N542" s="265" t="s">
        <v>41</v>
      </c>
      <c r="O542" s="91"/>
      <c r="P542" s="239">
        <f>O542*H542</f>
        <v>0</v>
      </c>
      <c r="Q542" s="239">
        <v>0.00038000000000000002</v>
      </c>
      <c r="R542" s="239">
        <f>Q542*H542</f>
        <v>0.0360392</v>
      </c>
      <c r="S542" s="239">
        <v>0</v>
      </c>
      <c r="T542" s="240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41" t="s">
        <v>426</v>
      </c>
      <c r="AT542" s="241" t="s">
        <v>306</v>
      </c>
      <c r="AU542" s="241" t="s">
        <v>86</v>
      </c>
      <c r="AY542" s="17" t="s">
        <v>280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7" t="s">
        <v>84</v>
      </c>
      <c r="BK542" s="242">
        <f>ROUND(I542*H542,2)</f>
        <v>0</v>
      </c>
      <c r="BL542" s="17" t="s">
        <v>185</v>
      </c>
      <c r="BM542" s="241" t="s">
        <v>1119</v>
      </c>
    </row>
    <row r="543" s="13" customFormat="1">
      <c r="A543" s="13"/>
      <c r="B543" s="243"/>
      <c r="C543" s="244"/>
      <c r="D543" s="245" t="s">
        <v>286</v>
      </c>
      <c r="E543" s="244"/>
      <c r="F543" s="247" t="s">
        <v>1120</v>
      </c>
      <c r="G543" s="244"/>
      <c r="H543" s="248">
        <v>94.840000000000003</v>
      </c>
      <c r="I543" s="249"/>
      <c r="J543" s="244"/>
      <c r="K543" s="244"/>
      <c r="L543" s="250"/>
      <c r="M543" s="251"/>
      <c r="N543" s="252"/>
      <c r="O543" s="252"/>
      <c r="P543" s="252"/>
      <c r="Q543" s="252"/>
      <c r="R543" s="252"/>
      <c r="S543" s="252"/>
      <c r="T543" s="25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4" t="s">
        <v>286</v>
      </c>
      <c r="AU543" s="254" t="s">
        <v>86</v>
      </c>
      <c r="AV543" s="13" t="s">
        <v>86</v>
      </c>
      <c r="AW543" s="13" t="s">
        <v>4</v>
      </c>
      <c r="AX543" s="13" t="s">
        <v>84</v>
      </c>
      <c r="AY543" s="254" t="s">
        <v>280</v>
      </c>
    </row>
    <row r="544" s="2" customFormat="1" ht="24.15" customHeight="1">
      <c r="A544" s="38"/>
      <c r="B544" s="39"/>
      <c r="C544" s="229" t="s">
        <v>1121</v>
      </c>
      <c r="D544" s="229" t="s">
        <v>281</v>
      </c>
      <c r="E544" s="230" t="s">
        <v>1122</v>
      </c>
      <c r="F544" s="231" t="s">
        <v>1123</v>
      </c>
      <c r="G544" s="232" t="s">
        <v>194</v>
      </c>
      <c r="H544" s="233">
        <v>496.00799999999998</v>
      </c>
      <c r="I544" s="234"/>
      <c r="J544" s="235">
        <f>ROUND(I544*H544,2)</f>
        <v>0</v>
      </c>
      <c r="K544" s="236"/>
      <c r="L544" s="44"/>
      <c r="M544" s="237" t="s">
        <v>1</v>
      </c>
      <c r="N544" s="238" t="s">
        <v>41</v>
      </c>
      <c r="O544" s="91"/>
      <c r="P544" s="239">
        <f>O544*H544</f>
        <v>0</v>
      </c>
      <c r="Q544" s="239">
        <v>3.0000000000000001E-05</v>
      </c>
      <c r="R544" s="239">
        <f>Q544*H544</f>
        <v>0.014880239999999999</v>
      </c>
      <c r="S544" s="239">
        <v>0</v>
      </c>
      <c r="T544" s="240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41" t="s">
        <v>185</v>
      </c>
      <c r="AT544" s="241" t="s">
        <v>281</v>
      </c>
      <c r="AU544" s="241" t="s">
        <v>86</v>
      </c>
      <c r="AY544" s="17" t="s">
        <v>280</v>
      </c>
      <c r="BE544" s="242">
        <f>IF(N544="základní",J544,0)</f>
        <v>0</v>
      </c>
      <c r="BF544" s="242">
        <f>IF(N544="snížená",J544,0)</f>
        <v>0</v>
      </c>
      <c r="BG544" s="242">
        <f>IF(N544="zákl. přenesená",J544,0)</f>
        <v>0</v>
      </c>
      <c r="BH544" s="242">
        <f>IF(N544="sníž. přenesená",J544,0)</f>
        <v>0</v>
      </c>
      <c r="BI544" s="242">
        <f>IF(N544="nulová",J544,0)</f>
        <v>0</v>
      </c>
      <c r="BJ544" s="17" t="s">
        <v>84</v>
      </c>
      <c r="BK544" s="242">
        <f>ROUND(I544*H544,2)</f>
        <v>0</v>
      </c>
      <c r="BL544" s="17" t="s">
        <v>185</v>
      </c>
      <c r="BM544" s="241" t="s">
        <v>1124</v>
      </c>
    </row>
    <row r="545" s="13" customFormat="1">
      <c r="A545" s="13"/>
      <c r="B545" s="243"/>
      <c r="C545" s="244"/>
      <c r="D545" s="245" t="s">
        <v>286</v>
      </c>
      <c r="E545" s="246" t="s">
        <v>1</v>
      </c>
      <c r="F545" s="247" t="s">
        <v>1125</v>
      </c>
      <c r="G545" s="244"/>
      <c r="H545" s="248">
        <v>496.00799999999998</v>
      </c>
      <c r="I545" s="249"/>
      <c r="J545" s="244"/>
      <c r="K545" s="244"/>
      <c r="L545" s="250"/>
      <c r="M545" s="251"/>
      <c r="N545" s="252"/>
      <c r="O545" s="252"/>
      <c r="P545" s="252"/>
      <c r="Q545" s="252"/>
      <c r="R545" s="252"/>
      <c r="S545" s="252"/>
      <c r="T545" s="25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4" t="s">
        <v>286</v>
      </c>
      <c r="AU545" s="254" t="s">
        <v>86</v>
      </c>
      <c r="AV545" s="13" t="s">
        <v>86</v>
      </c>
      <c r="AW545" s="13" t="s">
        <v>32</v>
      </c>
      <c r="AX545" s="13" t="s">
        <v>84</v>
      </c>
      <c r="AY545" s="254" t="s">
        <v>280</v>
      </c>
    </row>
    <row r="546" s="2" customFormat="1" ht="24.15" customHeight="1">
      <c r="A546" s="38"/>
      <c r="B546" s="39"/>
      <c r="C546" s="229" t="s">
        <v>1126</v>
      </c>
      <c r="D546" s="229" t="s">
        <v>281</v>
      </c>
      <c r="E546" s="230" t="s">
        <v>1127</v>
      </c>
      <c r="F546" s="231" t="s">
        <v>1128</v>
      </c>
      <c r="G546" s="232" t="s">
        <v>194</v>
      </c>
      <c r="H546" s="233">
        <v>496.00799999999998</v>
      </c>
      <c r="I546" s="234"/>
      <c r="J546" s="235">
        <f>ROUND(I546*H546,2)</f>
        <v>0</v>
      </c>
      <c r="K546" s="236"/>
      <c r="L546" s="44"/>
      <c r="M546" s="237" t="s">
        <v>1</v>
      </c>
      <c r="N546" s="238" t="s">
        <v>41</v>
      </c>
      <c r="O546" s="91"/>
      <c r="P546" s="239">
        <f>O546*H546</f>
        <v>0</v>
      </c>
      <c r="Q546" s="239">
        <v>0</v>
      </c>
      <c r="R546" s="239">
        <f>Q546*H546</f>
        <v>0</v>
      </c>
      <c r="S546" s="239">
        <v>0</v>
      </c>
      <c r="T546" s="240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41" t="s">
        <v>185</v>
      </c>
      <c r="AT546" s="241" t="s">
        <v>281</v>
      </c>
      <c r="AU546" s="241" t="s">
        <v>86</v>
      </c>
      <c r="AY546" s="17" t="s">
        <v>280</v>
      </c>
      <c r="BE546" s="242">
        <f>IF(N546="základní",J546,0)</f>
        <v>0</v>
      </c>
      <c r="BF546" s="242">
        <f>IF(N546="snížená",J546,0)</f>
        <v>0</v>
      </c>
      <c r="BG546" s="242">
        <f>IF(N546="zákl. přenesená",J546,0)</f>
        <v>0</v>
      </c>
      <c r="BH546" s="242">
        <f>IF(N546="sníž. přenesená",J546,0)</f>
        <v>0</v>
      </c>
      <c r="BI546" s="242">
        <f>IF(N546="nulová",J546,0)</f>
        <v>0</v>
      </c>
      <c r="BJ546" s="17" t="s">
        <v>84</v>
      </c>
      <c r="BK546" s="242">
        <f>ROUND(I546*H546,2)</f>
        <v>0</v>
      </c>
      <c r="BL546" s="17" t="s">
        <v>185</v>
      </c>
      <c r="BM546" s="241" t="s">
        <v>1129</v>
      </c>
    </row>
    <row r="547" s="13" customFormat="1">
      <c r="A547" s="13"/>
      <c r="B547" s="243"/>
      <c r="C547" s="244"/>
      <c r="D547" s="245" t="s">
        <v>286</v>
      </c>
      <c r="E547" s="246" t="s">
        <v>1</v>
      </c>
      <c r="F547" s="247" t="s">
        <v>226</v>
      </c>
      <c r="G547" s="244"/>
      <c r="H547" s="248">
        <v>496.00799999999998</v>
      </c>
      <c r="I547" s="249"/>
      <c r="J547" s="244"/>
      <c r="K547" s="244"/>
      <c r="L547" s="250"/>
      <c r="M547" s="251"/>
      <c r="N547" s="252"/>
      <c r="O547" s="252"/>
      <c r="P547" s="252"/>
      <c r="Q547" s="252"/>
      <c r="R547" s="252"/>
      <c r="S547" s="252"/>
      <c r="T547" s="25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4" t="s">
        <v>286</v>
      </c>
      <c r="AU547" s="254" t="s">
        <v>86</v>
      </c>
      <c r="AV547" s="13" t="s">
        <v>86</v>
      </c>
      <c r="AW547" s="13" t="s">
        <v>32</v>
      </c>
      <c r="AX547" s="13" t="s">
        <v>84</v>
      </c>
      <c r="AY547" s="254" t="s">
        <v>280</v>
      </c>
    </row>
    <row r="548" s="2" customFormat="1" ht="24.15" customHeight="1">
      <c r="A548" s="38"/>
      <c r="B548" s="39"/>
      <c r="C548" s="255" t="s">
        <v>1130</v>
      </c>
      <c r="D548" s="255" t="s">
        <v>306</v>
      </c>
      <c r="E548" s="256" t="s">
        <v>1131</v>
      </c>
      <c r="F548" s="257" t="s">
        <v>1132</v>
      </c>
      <c r="G548" s="258" t="s">
        <v>319</v>
      </c>
      <c r="H548" s="259">
        <v>69.703000000000003</v>
      </c>
      <c r="I548" s="260"/>
      <c r="J548" s="261">
        <f>ROUND(I548*H548,2)</f>
        <v>0</v>
      </c>
      <c r="K548" s="262"/>
      <c r="L548" s="263"/>
      <c r="M548" s="264" t="s">
        <v>1</v>
      </c>
      <c r="N548" s="265" t="s">
        <v>41</v>
      </c>
      <c r="O548" s="91"/>
      <c r="P548" s="239">
        <f>O548*H548</f>
        <v>0</v>
      </c>
      <c r="Q548" s="239">
        <v>0.025000000000000001</v>
      </c>
      <c r="R548" s="239">
        <f>Q548*H548</f>
        <v>1.7425750000000002</v>
      </c>
      <c r="S548" s="239">
        <v>0</v>
      </c>
      <c r="T548" s="240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41" t="s">
        <v>426</v>
      </c>
      <c r="AT548" s="241" t="s">
        <v>306</v>
      </c>
      <c r="AU548" s="241" t="s">
        <v>86</v>
      </c>
      <c r="AY548" s="17" t="s">
        <v>280</v>
      </c>
      <c r="BE548" s="242">
        <f>IF(N548="základní",J548,0)</f>
        <v>0</v>
      </c>
      <c r="BF548" s="242">
        <f>IF(N548="snížená",J548,0)</f>
        <v>0</v>
      </c>
      <c r="BG548" s="242">
        <f>IF(N548="zákl. přenesená",J548,0)</f>
        <v>0</v>
      </c>
      <c r="BH548" s="242">
        <f>IF(N548="sníž. přenesená",J548,0)</f>
        <v>0</v>
      </c>
      <c r="BI548" s="242">
        <f>IF(N548="nulová",J548,0)</f>
        <v>0</v>
      </c>
      <c r="BJ548" s="17" t="s">
        <v>84</v>
      </c>
      <c r="BK548" s="242">
        <f>ROUND(I548*H548,2)</f>
        <v>0</v>
      </c>
      <c r="BL548" s="17" t="s">
        <v>185</v>
      </c>
      <c r="BM548" s="241" t="s">
        <v>1133</v>
      </c>
    </row>
    <row r="549" s="13" customFormat="1">
      <c r="A549" s="13"/>
      <c r="B549" s="243"/>
      <c r="C549" s="244"/>
      <c r="D549" s="245" t="s">
        <v>286</v>
      </c>
      <c r="E549" s="246" t="s">
        <v>1</v>
      </c>
      <c r="F549" s="247" t="s">
        <v>1134</v>
      </c>
      <c r="G549" s="244"/>
      <c r="H549" s="248">
        <v>1.903</v>
      </c>
      <c r="I549" s="249"/>
      <c r="J549" s="244"/>
      <c r="K549" s="244"/>
      <c r="L549" s="250"/>
      <c r="M549" s="251"/>
      <c r="N549" s="252"/>
      <c r="O549" s="252"/>
      <c r="P549" s="252"/>
      <c r="Q549" s="252"/>
      <c r="R549" s="252"/>
      <c r="S549" s="252"/>
      <c r="T549" s="25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4" t="s">
        <v>286</v>
      </c>
      <c r="AU549" s="254" t="s">
        <v>86</v>
      </c>
      <c r="AV549" s="13" t="s">
        <v>86</v>
      </c>
      <c r="AW549" s="13" t="s">
        <v>32</v>
      </c>
      <c r="AX549" s="13" t="s">
        <v>76</v>
      </c>
      <c r="AY549" s="254" t="s">
        <v>280</v>
      </c>
    </row>
    <row r="550" s="13" customFormat="1">
      <c r="A550" s="13"/>
      <c r="B550" s="243"/>
      <c r="C550" s="244"/>
      <c r="D550" s="245" t="s">
        <v>286</v>
      </c>
      <c r="E550" s="246" t="s">
        <v>1</v>
      </c>
      <c r="F550" s="247" t="s">
        <v>1135</v>
      </c>
      <c r="G550" s="244"/>
      <c r="H550" s="248">
        <v>64.480999999999995</v>
      </c>
      <c r="I550" s="249"/>
      <c r="J550" s="244"/>
      <c r="K550" s="244"/>
      <c r="L550" s="250"/>
      <c r="M550" s="251"/>
      <c r="N550" s="252"/>
      <c r="O550" s="252"/>
      <c r="P550" s="252"/>
      <c r="Q550" s="252"/>
      <c r="R550" s="252"/>
      <c r="S550" s="252"/>
      <c r="T550" s="25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4" t="s">
        <v>286</v>
      </c>
      <c r="AU550" s="254" t="s">
        <v>86</v>
      </c>
      <c r="AV550" s="13" t="s">
        <v>86</v>
      </c>
      <c r="AW550" s="13" t="s">
        <v>32</v>
      </c>
      <c r="AX550" s="13" t="s">
        <v>76</v>
      </c>
      <c r="AY550" s="254" t="s">
        <v>280</v>
      </c>
    </row>
    <row r="551" s="14" customFormat="1">
      <c r="A551" s="14"/>
      <c r="B551" s="266"/>
      <c r="C551" s="267"/>
      <c r="D551" s="245" t="s">
        <v>286</v>
      </c>
      <c r="E551" s="268" t="s">
        <v>1</v>
      </c>
      <c r="F551" s="269" t="s">
        <v>378</v>
      </c>
      <c r="G551" s="267"/>
      <c r="H551" s="270">
        <v>66.384</v>
      </c>
      <c r="I551" s="271"/>
      <c r="J551" s="267"/>
      <c r="K551" s="267"/>
      <c r="L551" s="272"/>
      <c r="M551" s="273"/>
      <c r="N551" s="274"/>
      <c r="O551" s="274"/>
      <c r="P551" s="274"/>
      <c r="Q551" s="274"/>
      <c r="R551" s="274"/>
      <c r="S551" s="274"/>
      <c r="T551" s="27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76" t="s">
        <v>286</v>
      </c>
      <c r="AU551" s="276" t="s">
        <v>86</v>
      </c>
      <c r="AV551" s="14" t="s">
        <v>284</v>
      </c>
      <c r="AW551" s="14" t="s">
        <v>32</v>
      </c>
      <c r="AX551" s="14" t="s">
        <v>84</v>
      </c>
      <c r="AY551" s="276" t="s">
        <v>280</v>
      </c>
    </row>
    <row r="552" s="13" customFormat="1">
      <c r="A552" s="13"/>
      <c r="B552" s="243"/>
      <c r="C552" s="244"/>
      <c r="D552" s="245" t="s">
        <v>286</v>
      </c>
      <c r="E552" s="244"/>
      <c r="F552" s="247" t="s">
        <v>1136</v>
      </c>
      <c r="G552" s="244"/>
      <c r="H552" s="248">
        <v>69.703000000000003</v>
      </c>
      <c r="I552" s="249"/>
      <c r="J552" s="244"/>
      <c r="K552" s="244"/>
      <c r="L552" s="250"/>
      <c r="M552" s="251"/>
      <c r="N552" s="252"/>
      <c r="O552" s="252"/>
      <c r="P552" s="252"/>
      <c r="Q552" s="252"/>
      <c r="R552" s="252"/>
      <c r="S552" s="252"/>
      <c r="T552" s="25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4" t="s">
        <v>286</v>
      </c>
      <c r="AU552" s="254" t="s">
        <v>86</v>
      </c>
      <c r="AV552" s="13" t="s">
        <v>86</v>
      </c>
      <c r="AW552" s="13" t="s">
        <v>4</v>
      </c>
      <c r="AX552" s="13" t="s">
        <v>84</v>
      </c>
      <c r="AY552" s="254" t="s">
        <v>280</v>
      </c>
    </row>
    <row r="553" s="2" customFormat="1" ht="24.15" customHeight="1">
      <c r="A553" s="38"/>
      <c r="B553" s="39"/>
      <c r="C553" s="229" t="s">
        <v>1137</v>
      </c>
      <c r="D553" s="229" t="s">
        <v>281</v>
      </c>
      <c r="E553" s="230" t="s">
        <v>1138</v>
      </c>
      <c r="F553" s="231" t="s">
        <v>1139</v>
      </c>
      <c r="G553" s="232" t="s">
        <v>190</v>
      </c>
      <c r="H553" s="233">
        <v>95.140000000000001</v>
      </c>
      <c r="I553" s="234"/>
      <c r="J553" s="235">
        <f>ROUND(I553*H553,2)</f>
        <v>0</v>
      </c>
      <c r="K553" s="236"/>
      <c r="L553" s="44"/>
      <c r="M553" s="237" t="s">
        <v>1</v>
      </c>
      <c r="N553" s="238" t="s">
        <v>41</v>
      </c>
      <c r="O553" s="91"/>
      <c r="P553" s="239">
        <f>O553*H553</f>
        <v>0</v>
      </c>
      <c r="Q553" s="239">
        <v>0.00016000000000000001</v>
      </c>
      <c r="R553" s="239">
        <f>Q553*H553</f>
        <v>0.015222400000000001</v>
      </c>
      <c r="S553" s="239">
        <v>0</v>
      </c>
      <c r="T553" s="240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41" t="s">
        <v>185</v>
      </c>
      <c r="AT553" s="241" t="s">
        <v>281</v>
      </c>
      <c r="AU553" s="241" t="s">
        <v>86</v>
      </c>
      <c r="AY553" s="17" t="s">
        <v>280</v>
      </c>
      <c r="BE553" s="242">
        <f>IF(N553="základní",J553,0)</f>
        <v>0</v>
      </c>
      <c r="BF553" s="242">
        <f>IF(N553="snížená",J553,0)</f>
        <v>0</v>
      </c>
      <c r="BG553" s="242">
        <f>IF(N553="zákl. přenesená",J553,0)</f>
        <v>0</v>
      </c>
      <c r="BH553" s="242">
        <f>IF(N553="sníž. přenesená",J553,0)</f>
        <v>0</v>
      </c>
      <c r="BI553" s="242">
        <f>IF(N553="nulová",J553,0)</f>
        <v>0</v>
      </c>
      <c r="BJ553" s="17" t="s">
        <v>84</v>
      </c>
      <c r="BK553" s="242">
        <f>ROUND(I553*H553,2)</f>
        <v>0</v>
      </c>
      <c r="BL553" s="17" t="s">
        <v>185</v>
      </c>
      <c r="BM553" s="241" t="s">
        <v>1140</v>
      </c>
    </row>
    <row r="554" s="13" customFormat="1">
      <c r="A554" s="13"/>
      <c r="B554" s="243"/>
      <c r="C554" s="244"/>
      <c r="D554" s="245" t="s">
        <v>286</v>
      </c>
      <c r="E554" s="246" t="s">
        <v>1</v>
      </c>
      <c r="F554" s="247" t="s">
        <v>229</v>
      </c>
      <c r="G554" s="244"/>
      <c r="H554" s="248">
        <v>95.140000000000001</v>
      </c>
      <c r="I554" s="249"/>
      <c r="J554" s="244"/>
      <c r="K554" s="244"/>
      <c r="L554" s="250"/>
      <c r="M554" s="251"/>
      <c r="N554" s="252"/>
      <c r="O554" s="252"/>
      <c r="P554" s="252"/>
      <c r="Q554" s="252"/>
      <c r="R554" s="252"/>
      <c r="S554" s="252"/>
      <c r="T554" s="25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4" t="s">
        <v>286</v>
      </c>
      <c r="AU554" s="254" t="s">
        <v>86</v>
      </c>
      <c r="AV554" s="13" t="s">
        <v>86</v>
      </c>
      <c r="AW554" s="13" t="s">
        <v>32</v>
      </c>
      <c r="AX554" s="13" t="s">
        <v>84</v>
      </c>
      <c r="AY554" s="254" t="s">
        <v>280</v>
      </c>
    </row>
    <row r="555" s="2" customFormat="1" ht="37.8" customHeight="1">
      <c r="A555" s="38"/>
      <c r="B555" s="39"/>
      <c r="C555" s="229" t="s">
        <v>1141</v>
      </c>
      <c r="D555" s="229" t="s">
        <v>281</v>
      </c>
      <c r="E555" s="230" t="s">
        <v>1142</v>
      </c>
      <c r="F555" s="231" t="s">
        <v>1143</v>
      </c>
      <c r="G555" s="232" t="s">
        <v>194</v>
      </c>
      <c r="H555" s="233">
        <v>496.00799999999998</v>
      </c>
      <c r="I555" s="234"/>
      <c r="J555" s="235">
        <f>ROUND(I555*H555,2)</f>
        <v>0</v>
      </c>
      <c r="K555" s="236"/>
      <c r="L555" s="44"/>
      <c r="M555" s="237" t="s">
        <v>1</v>
      </c>
      <c r="N555" s="238" t="s">
        <v>41</v>
      </c>
      <c r="O555" s="91"/>
      <c r="P555" s="239">
        <f>O555*H555</f>
        <v>0</v>
      </c>
      <c r="Q555" s="239">
        <v>0.00020000000000000001</v>
      </c>
      <c r="R555" s="239">
        <f>Q555*H555</f>
        <v>0.099201600000000001</v>
      </c>
      <c r="S555" s="239">
        <v>0</v>
      </c>
      <c r="T555" s="240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41" t="s">
        <v>185</v>
      </c>
      <c r="AT555" s="241" t="s">
        <v>281</v>
      </c>
      <c r="AU555" s="241" t="s">
        <v>86</v>
      </c>
      <c r="AY555" s="17" t="s">
        <v>280</v>
      </c>
      <c r="BE555" s="242">
        <f>IF(N555="základní",J555,0)</f>
        <v>0</v>
      </c>
      <c r="BF555" s="242">
        <f>IF(N555="snížená",J555,0)</f>
        <v>0</v>
      </c>
      <c r="BG555" s="242">
        <f>IF(N555="zákl. přenesená",J555,0)</f>
        <v>0</v>
      </c>
      <c r="BH555" s="242">
        <f>IF(N555="sníž. přenesená",J555,0)</f>
        <v>0</v>
      </c>
      <c r="BI555" s="242">
        <f>IF(N555="nulová",J555,0)</f>
        <v>0</v>
      </c>
      <c r="BJ555" s="17" t="s">
        <v>84</v>
      </c>
      <c r="BK555" s="242">
        <f>ROUND(I555*H555,2)</f>
        <v>0</v>
      </c>
      <c r="BL555" s="17" t="s">
        <v>185</v>
      </c>
      <c r="BM555" s="241" t="s">
        <v>1144</v>
      </c>
    </row>
    <row r="556" s="13" customFormat="1">
      <c r="A556" s="13"/>
      <c r="B556" s="243"/>
      <c r="C556" s="244"/>
      <c r="D556" s="245" t="s">
        <v>286</v>
      </c>
      <c r="E556" s="246" t="s">
        <v>1</v>
      </c>
      <c r="F556" s="247" t="s">
        <v>226</v>
      </c>
      <c r="G556" s="244"/>
      <c r="H556" s="248">
        <v>496.00799999999998</v>
      </c>
      <c r="I556" s="249"/>
      <c r="J556" s="244"/>
      <c r="K556" s="244"/>
      <c r="L556" s="250"/>
      <c r="M556" s="251"/>
      <c r="N556" s="252"/>
      <c r="O556" s="252"/>
      <c r="P556" s="252"/>
      <c r="Q556" s="252"/>
      <c r="R556" s="252"/>
      <c r="S556" s="252"/>
      <c r="T556" s="25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4" t="s">
        <v>286</v>
      </c>
      <c r="AU556" s="254" t="s">
        <v>86</v>
      </c>
      <c r="AV556" s="13" t="s">
        <v>86</v>
      </c>
      <c r="AW556" s="13" t="s">
        <v>32</v>
      </c>
      <c r="AX556" s="13" t="s">
        <v>84</v>
      </c>
      <c r="AY556" s="254" t="s">
        <v>280</v>
      </c>
    </row>
    <row r="557" s="2" customFormat="1" ht="24.15" customHeight="1">
      <c r="A557" s="38"/>
      <c r="B557" s="39"/>
      <c r="C557" s="229" t="s">
        <v>1145</v>
      </c>
      <c r="D557" s="229" t="s">
        <v>281</v>
      </c>
      <c r="E557" s="230" t="s">
        <v>1146</v>
      </c>
      <c r="F557" s="231" t="s">
        <v>1147</v>
      </c>
      <c r="G557" s="232" t="s">
        <v>194</v>
      </c>
      <c r="H557" s="233">
        <v>17.172000000000001</v>
      </c>
      <c r="I557" s="234"/>
      <c r="J557" s="235">
        <f>ROUND(I557*H557,2)</f>
        <v>0</v>
      </c>
      <c r="K557" s="236"/>
      <c r="L557" s="44"/>
      <c r="M557" s="237" t="s">
        <v>1</v>
      </c>
      <c r="N557" s="238" t="s">
        <v>41</v>
      </c>
      <c r="O557" s="91"/>
      <c r="P557" s="239">
        <f>O557*H557</f>
        <v>0</v>
      </c>
      <c r="Q557" s="239">
        <v>0</v>
      </c>
      <c r="R557" s="239">
        <f>Q557*H557</f>
        <v>0</v>
      </c>
      <c r="S557" s="239">
        <v>0</v>
      </c>
      <c r="T557" s="240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41" t="s">
        <v>185</v>
      </c>
      <c r="AT557" s="241" t="s">
        <v>281</v>
      </c>
      <c r="AU557" s="241" t="s">
        <v>86</v>
      </c>
      <c r="AY557" s="17" t="s">
        <v>280</v>
      </c>
      <c r="BE557" s="242">
        <f>IF(N557="základní",J557,0)</f>
        <v>0</v>
      </c>
      <c r="BF557" s="242">
        <f>IF(N557="snížená",J557,0)</f>
        <v>0</v>
      </c>
      <c r="BG557" s="242">
        <f>IF(N557="zákl. přenesená",J557,0)</f>
        <v>0</v>
      </c>
      <c r="BH557" s="242">
        <f>IF(N557="sníž. přenesená",J557,0)</f>
        <v>0</v>
      </c>
      <c r="BI557" s="242">
        <f>IF(N557="nulová",J557,0)</f>
        <v>0</v>
      </c>
      <c r="BJ557" s="17" t="s">
        <v>84</v>
      </c>
      <c r="BK557" s="242">
        <f>ROUND(I557*H557,2)</f>
        <v>0</v>
      </c>
      <c r="BL557" s="17" t="s">
        <v>185</v>
      </c>
      <c r="BM557" s="241" t="s">
        <v>1148</v>
      </c>
    </row>
    <row r="558" s="13" customFormat="1">
      <c r="A558" s="13"/>
      <c r="B558" s="243"/>
      <c r="C558" s="244"/>
      <c r="D558" s="245" t="s">
        <v>286</v>
      </c>
      <c r="E558" s="246" t="s">
        <v>1</v>
      </c>
      <c r="F558" s="247" t="s">
        <v>1074</v>
      </c>
      <c r="G558" s="244"/>
      <c r="H558" s="248">
        <v>17.172000000000001</v>
      </c>
      <c r="I558" s="249"/>
      <c r="J558" s="244"/>
      <c r="K558" s="244"/>
      <c r="L558" s="250"/>
      <c r="M558" s="251"/>
      <c r="N558" s="252"/>
      <c r="O558" s="252"/>
      <c r="P558" s="252"/>
      <c r="Q558" s="252"/>
      <c r="R558" s="252"/>
      <c r="S558" s="252"/>
      <c r="T558" s="25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4" t="s">
        <v>286</v>
      </c>
      <c r="AU558" s="254" t="s">
        <v>86</v>
      </c>
      <c r="AV558" s="13" t="s">
        <v>86</v>
      </c>
      <c r="AW558" s="13" t="s">
        <v>32</v>
      </c>
      <c r="AX558" s="13" t="s">
        <v>84</v>
      </c>
      <c r="AY558" s="254" t="s">
        <v>280</v>
      </c>
    </row>
    <row r="559" s="2" customFormat="1" ht="24.15" customHeight="1">
      <c r="A559" s="38"/>
      <c r="B559" s="39"/>
      <c r="C559" s="255" t="s">
        <v>1149</v>
      </c>
      <c r="D559" s="255" t="s">
        <v>306</v>
      </c>
      <c r="E559" s="256" t="s">
        <v>1150</v>
      </c>
      <c r="F559" s="257" t="s">
        <v>1151</v>
      </c>
      <c r="G559" s="258" t="s">
        <v>194</v>
      </c>
      <c r="H559" s="259">
        <v>20.013999999999999</v>
      </c>
      <c r="I559" s="260"/>
      <c r="J559" s="261">
        <f>ROUND(I559*H559,2)</f>
        <v>0</v>
      </c>
      <c r="K559" s="262"/>
      <c r="L559" s="263"/>
      <c r="M559" s="264" t="s">
        <v>1</v>
      </c>
      <c r="N559" s="265" t="s">
        <v>41</v>
      </c>
      <c r="O559" s="91"/>
      <c r="P559" s="239">
        <f>O559*H559</f>
        <v>0</v>
      </c>
      <c r="Q559" s="239">
        <v>0.00050000000000000001</v>
      </c>
      <c r="R559" s="239">
        <f>Q559*H559</f>
        <v>0.010007</v>
      </c>
      <c r="S559" s="239">
        <v>0</v>
      </c>
      <c r="T559" s="240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41" t="s">
        <v>426</v>
      </c>
      <c r="AT559" s="241" t="s">
        <v>306</v>
      </c>
      <c r="AU559" s="241" t="s">
        <v>86</v>
      </c>
      <c r="AY559" s="17" t="s">
        <v>280</v>
      </c>
      <c r="BE559" s="242">
        <f>IF(N559="základní",J559,0)</f>
        <v>0</v>
      </c>
      <c r="BF559" s="242">
        <f>IF(N559="snížená",J559,0)</f>
        <v>0</v>
      </c>
      <c r="BG559" s="242">
        <f>IF(N559="zákl. přenesená",J559,0)</f>
        <v>0</v>
      </c>
      <c r="BH559" s="242">
        <f>IF(N559="sníž. přenesená",J559,0)</f>
        <v>0</v>
      </c>
      <c r="BI559" s="242">
        <f>IF(N559="nulová",J559,0)</f>
        <v>0</v>
      </c>
      <c r="BJ559" s="17" t="s">
        <v>84</v>
      </c>
      <c r="BK559" s="242">
        <f>ROUND(I559*H559,2)</f>
        <v>0</v>
      </c>
      <c r="BL559" s="17" t="s">
        <v>185</v>
      </c>
      <c r="BM559" s="241" t="s">
        <v>1152</v>
      </c>
    </row>
    <row r="560" s="13" customFormat="1">
      <c r="A560" s="13"/>
      <c r="B560" s="243"/>
      <c r="C560" s="244"/>
      <c r="D560" s="245" t="s">
        <v>286</v>
      </c>
      <c r="E560" s="244"/>
      <c r="F560" s="247" t="s">
        <v>1153</v>
      </c>
      <c r="G560" s="244"/>
      <c r="H560" s="248">
        <v>20.013999999999999</v>
      </c>
      <c r="I560" s="249"/>
      <c r="J560" s="244"/>
      <c r="K560" s="244"/>
      <c r="L560" s="250"/>
      <c r="M560" s="251"/>
      <c r="N560" s="252"/>
      <c r="O560" s="252"/>
      <c r="P560" s="252"/>
      <c r="Q560" s="252"/>
      <c r="R560" s="252"/>
      <c r="S560" s="252"/>
      <c r="T560" s="25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4" t="s">
        <v>286</v>
      </c>
      <c r="AU560" s="254" t="s">
        <v>86</v>
      </c>
      <c r="AV560" s="13" t="s">
        <v>86</v>
      </c>
      <c r="AW560" s="13" t="s">
        <v>4</v>
      </c>
      <c r="AX560" s="13" t="s">
        <v>84</v>
      </c>
      <c r="AY560" s="254" t="s">
        <v>280</v>
      </c>
    </row>
    <row r="561" s="2" customFormat="1" ht="24.15" customHeight="1">
      <c r="A561" s="38"/>
      <c r="B561" s="39"/>
      <c r="C561" s="229" t="s">
        <v>1154</v>
      </c>
      <c r="D561" s="229" t="s">
        <v>281</v>
      </c>
      <c r="E561" s="230" t="s">
        <v>1155</v>
      </c>
      <c r="F561" s="231" t="s">
        <v>1156</v>
      </c>
      <c r="G561" s="232" t="s">
        <v>326</v>
      </c>
      <c r="H561" s="233">
        <v>5.2430000000000003</v>
      </c>
      <c r="I561" s="234"/>
      <c r="J561" s="235">
        <f>ROUND(I561*H561,2)</f>
        <v>0</v>
      </c>
      <c r="K561" s="236"/>
      <c r="L561" s="44"/>
      <c r="M561" s="237" t="s">
        <v>1</v>
      </c>
      <c r="N561" s="238" t="s">
        <v>41</v>
      </c>
      <c r="O561" s="91"/>
      <c r="P561" s="239">
        <f>O561*H561</f>
        <v>0</v>
      </c>
      <c r="Q561" s="239">
        <v>0</v>
      </c>
      <c r="R561" s="239">
        <f>Q561*H561</f>
        <v>0</v>
      </c>
      <c r="S561" s="239">
        <v>0</v>
      </c>
      <c r="T561" s="240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41" t="s">
        <v>185</v>
      </c>
      <c r="AT561" s="241" t="s">
        <v>281</v>
      </c>
      <c r="AU561" s="241" t="s">
        <v>86</v>
      </c>
      <c r="AY561" s="17" t="s">
        <v>280</v>
      </c>
      <c r="BE561" s="242">
        <f>IF(N561="základní",J561,0)</f>
        <v>0</v>
      </c>
      <c r="BF561" s="242">
        <f>IF(N561="snížená",J561,0)</f>
        <v>0</v>
      </c>
      <c r="BG561" s="242">
        <f>IF(N561="zákl. přenesená",J561,0)</f>
        <v>0</v>
      </c>
      <c r="BH561" s="242">
        <f>IF(N561="sníž. přenesená",J561,0)</f>
        <v>0</v>
      </c>
      <c r="BI561" s="242">
        <f>IF(N561="nulová",J561,0)</f>
        <v>0</v>
      </c>
      <c r="BJ561" s="17" t="s">
        <v>84</v>
      </c>
      <c r="BK561" s="242">
        <f>ROUND(I561*H561,2)</f>
        <v>0</v>
      </c>
      <c r="BL561" s="17" t="s">
        <v>185</v>
      </c>
      <c r="BM561" s="241" t="s">
        <v>1157</v>
      </c>
    </row>
    <row r="562" s="12" customFormat="1" ht="22.8" customHeight="1">
      <c r="A562" s="12"/>
      <c r="B562" s="213"/>
      <c r="C562" s="214"/>
      <c r="D562" s="215" t="s">
        <v>75</v>
      </c>
      <c r="E562" s="227" t="s">
        <v>1158</v>
      </c>
      <c r="F562" s="227" t="s">
        <v>1159</v>
      </c>
      <c r="G562" s="214"/>
      <c r="H562" s="214"/>
      <c r="I562" s="217"/>
      <c r="J562" s="228">
        <f>BK562</f>
        <v>0</v>
      </c>
      <c r="K562" s="214"/>
      <c r="L562" s="219"/>
      <c r="M562" s="220"/>
      <c r="N562" s="221"/>
      <c r="O562" s="221"/>
      <c r="P562" s="222">
        <f>SUM(P563:P571)</f>
        <v>0</v>
      </c>
      <c r="Q562" s="221"/>
      <c r="R562" s="222">
        <f>SUM(R563:R571)</f>
        <v>0.05799</v>
      </c>
      <c r="S562" s="221"/>
      <c r="T562" s="223">
        <f>SUM(T563:T571)</f>
        <v>0</v>
      </c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R562" s="224" t="s">
        <v>86</v>
      </c>
      <c r="AT562" s="225" t="s">
        <v>75</v>
      </c>
      <c r="AU562" s="225" t="s">
        <v>84</v>
      </c>
      <c r="AY562" s="224" t="s">
        <v>280</v>
      </c>
      <c r="BK562" s="226">
        <f>SUM(BK563:BK571)</f>
        <v>0</v>
      </c>
    </row>
    <row r="563" s="2" customFormat="1" ht="21.75" customHeight="1">
      <c r="A563" s="38"/>
      <c r="B563" s="39"/>
      <c r="C563" s="229" t="s">
        <v>1160</v>
      </c>
      <c r="D563" s="229" t="s">
        <v>281</v>
      </c>
      <c r="E563" s="230" t="s">
        <v>1161</v>
      </c>
      <c r="F563" s="231" t="s">
        <v>1162</v>
      </c>
      <c r="G563" s="232" t="s">
        <v>190</v>
      </c>
      <c r="H563" s="233">
        <v>13</v>
      </c>
      <c r="I563" s="234"/>
      <c r="J563" s="235">
        <f>ROUND(I563*H563,2)</f>
        <v>0</v>
      </c>
      <c r="K563" s="236"/>
      <c r="L563" s="44"/>
      <c r="M563" s="237" t="s">
        <v>1</v>
      </c>
      <c r="N563" s="238" t="s">
        <v>41</v>
      </c>
      <c r="O563" s="91"/>
      <c r="P563" s="239">
        <f>O563*H563</f>
        <v>0</v>
      </c>
      <c r="Q563" s="239">
        <v>0.0030799999999999998</v>
      </c>
      <c r="R563" s="239">
        <f>Q563*H563</f>
        <v>0.040039999999999999</v>
      </c>
      <c r="S563" s="239">
        <v>0</v>
      </c>
      <c r="T563" s="240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41" t="s">
        <v>185</v>
      </c>
      <c r="AT563" s="241" t="s">
        <v>281</v>
      </c>
      <c r="AU563" s="241" t="s">
        <v>86</v>
      </c>
      <c r="AY563" s="17" t="s">
        <v>280</v>
      </c>
      <c r="BE563" s="242">
        <f>IF(N563="základní",J563,0)</f>
        <v>0</v>
      </c>
      <c r="BF563" s="242">
        <f>IF(N563="snížená",J563,0)</f>
        <v>0</v>
      </c>
      <c r="BG563" s="242">
        <f>IF(N563="zákl. přenesená",J563,0)</f>
        <v>0</v>
      </c>
      <c r="BH563" s="242">
        <f>IF(N563="sníž. přenesená",J563,0)</f>
        <v>0</v>
      </c>
      <c r="BI563" s="242">
        <f>IF(N563="nulová",J563,0)</f>
        <v>0</v>
      </c>
      <c r="BJ563" s="17" t="s">
        <v>84</v>
      </c>
      <c r="BK563" s="242">
        <f>ROUND(I563*H563,2)</f>
        <v>0</v>
      </c>
      <c r="BL563" s="17" t="s">
        <v>185</v>
      </c>
      <c r="BM563" s="241" t="s">
        <v>1163</v>
      </c>
    </row>
    <row r="564" s="13" customFormat="1">
      <c r="A564" s="13"/>
      <c r="B564" s="243"/>
      <c r="C564" s="244"/>
      <c r="D564" s="245" t="s">
        <v>286</v>
      </c>
      <c r="E564" s="246" t="s">
        <v>1</v>
      </c>
      <c r="F564" s="247" t="s">
        <v>1164</v>
      </c>
      <c r="G564" s="244"/>
      <c r="H564" s="248">
        <v>13</v>
      </c>
      <c r="I564" s="249"/>
      <c r="J564" s="244"/>
      <c r="K564" s="244"/>
      <c r="L564" s="250"/>
      <c r="M564" s="251"/>
      <c r="N564" s="252"/>
      <c r="O564" s="252"/>
      <c r="P564" s="252"/>
      <c r="Q564" s="252"/>
      <c r="R564" s="252"/>
      <c r="S564" s="252"/>
      <c r="T564" s="25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4" t="s">
        <v>286</v>
      </c>
      <c r="AU564" s="254" t="s">
        <v>86</v>
      </c>
      <c r="AV564" s="13" t="s">
        <v>86</v>
      </c>
      <c r="AW564" s="13" t="s">
        <v>32</v>
      </c>
      <c r="AX564" s="13" t="s">
        <v>84</v>
      </c>
      <c r="AY564" s="254" t="s">
        <v>280</v>
      </c>
    </row>
    <row r="565" s="2" customFormat="1" ht="24.15" customHeight="1">
      <c r="A565" s="38"/>
      <c r="B565" s="39"/>
      <c r="C565" s="229" t="s">
        <v>1165</v>
      </c>
      <c r="D565" s="229" t="s">
        <v>281</v>
      </c>
      <c r="E565" s="230" t="s">
        <v>1166</v>
      </c>
      <c r="F565" s="231" t="s">
        <v>1167</v>
      </c>
      <c r="G565" s="232" t="s">
        <v>354</v>
      </c>
      <c r="H565" s="233">
        <v>2</v>
      </c>
      <c r="I565" s="234"/>
      <c r="J565" s="235">
        <f>ROUND(I565*H565,2)</f>
        <v>0</v>
      </c>
      <c r="K565" s="236"/>
      <c r="L565" s="44"/>
      <c r="M565" s="237" t="s">
        <v>1</v>
      </c>
      <c r="N565" s="238" t="s">
        <v>41</v>
      </c>
      <c r="O565" s="91"/>
      <c r="P565" s="239">
        <f>O565*H565</f>
        <v>0</v>
      </c>
      <c r="Q565" s="239">
        <v>0.00296</v>
      </c>
      <c r="R565" s="239">
        <f>Q565*H565</f>
        <v>0.0059199999999999999</v>
      </c>
      <c r="S565" s="239">
        <v>0</v>
      </c>
      <c r="T565" s="240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41" t="s">
        <v>185</v>
      </c>
      <c r="AT565" s="241" t="s">
        <v>281</v>
      </c>
      <c r="AU565" s="241" t="s">
        <v>86</v>
      </c>
      <c r="AY565" s="17" t="s">
        <v>280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7" t="s">
        <v>84</v>
      </c>
      <c r="BK565" s="242">
        <f>ROUND(I565*H565,2)</f>
        <v>0</v>
      </c>
      <c r="BL565" s="17" t="s">
        <v>185</v>
      </c>
      <c r="BM565" s="241" t="s">
        <v>1168</v>
      </c>
    </row>
    <row r="566" s="13" customFormat="1">
      <c r="A566" s="13"/>
      <c r="B566" s="243"/>
      <c r="C566" s="244"/>
      <c r="D566" s="245" t="s">
        <v>286</v>
      </c>
      <c r="E566" s="246" t="s">
        <v>1</v>
      </c>
      <c r="F566" s="247" t="s">
        <v>1169</v>
      </c>
      <c r="G566" s="244"/>
      <c r="H566" s="248">
        <v>2</v>
      </c>
      <c r="I566" s="249"/>
      <c r="J566" s="244"/>
      <c r="K566" s="244"/>
      <c r="L566" s="250"/>
      <c r="M566" s="251"/>
      <c r="N566" s="252"/>
      <c r="O566" s="252"/>
      <c r="P566" s="252"/>
      <c r="Q566" s="252"/>
      <c r="R566" s="252"/>
      <c r="S566" s="252"/>
      <c r="T566" s="25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4" t="s">
        <v>286</v>
      </c>
      <c r="AU566" s="254" t="s">
        <v>86</v>
      </c>
      <c r="AV566" s="13" t="s">
        <v>86</v>
      </c>
      <c r="AW566" s="13" t="s">
        <v>32</v>
      </c>
      <c r="AX566" s="13" t="s">
        <v>84</v>
      </c>
      <c r="AY566" s="254" t="s">
        <v>280</v>
      </c>
    </row>
    <row r="567" s="2" customFormat="1" ht="16.5" customHeight="1">
      <c r="A567" s="38"/>
      <c r="B567" s="39"/>
      <c r="C567" s="229" t="s">
        <v>1170</v>
      </c>
      <c r="D567" s="229" t="s">
        <v>281</v>
      </c>
      <c r="E567" s="230" t="s">
        <v>1171</v>
      </c>
      <c r="F567" s="231" t="s">
        <v>1172</v>
      </c>
      <c r="G567" s="232" t="s">
        <v>354</v>
      </c>
      <c r="H567" s="233">
        <v>11</v>
      </c>
      <c r="I567" s="234"/>
      <c r="J567" s="235">
        <f>ROUND(I567*H567,2)</f>
        <v>0</v>
      </c>
      <c r="K567" s="236"/>
      <c r="L567" s="44"/>
      <c r="M567" s="237" t="s">
        <v>1</v>
      </c>
      <c r="N567" s="238" t="s">
        <v>41</v>
      </c>
      <c r="O567" s="91"/>
      <c r="P567" s="239">
        <f>O567*H567</f>
        <v>0</v>
      </c>
      <c r="Q567" s="239">
        <v>0.00029</v>
      </c>
      <c r="R567" s="239">
        <f>Q567*H567</f>
        <v>0.0031900000000000001</v>
      </c>
      <c r="S567" s="239">
        <v>0</v>
      </c>
      <c r="T567" s="240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41" t="s">
        <v>185</v>
      </c>
      <c r="AT567" s="241" t="s">
        <v>281</v>
      </c>
      <c r="AU567" s="241" t="s">
        <v>86</v>
      </c>
      <c r="AY567" s="17" t="s">
        <v>280</v>
      </c>
      <c r="BE567" s="242">
        <f>IF(N567="základní",J567,0)</f>
        <v>0</v>
      </c>
      <c r="BF567" s="242">
        <f>IF(N567="snížená",J567,0)</f>
        <v>0</v>
      </c>
      <c r="BG567" s="242">
        <f>IF(N567="zákl. přenesená",J567,0)</f>
        <v>0</v>
      </c>
      <c r="BH567" s="242">
        <f>IF(N567="sníž. přenesená",J567,0)</f>
        <v>0</v>
      </c>
      <c r="BI567" s="242">
        <f>IF(N567="nulová",J567,0)</f>
        <v>0</v>
      </c>
      <c r="BJ567" s="17" t="s">
        <v>84</v>
      </c>
      <c r="BK567" s="242">
        <f>ROUND(I567*H567,2)</f>
        <v>0</v>
      </c>
      <c r="BL567" s="17" t="s">
        <v>185</v>
      </c>
      <c r="BM567" s="241" t="s">
        <v>1173</v>
      </c>
    </row>
    <row r="568" s="13" customFormat="1">
      <c r="A568" s="13"/>
      <c r="B568" s="243"/>
      <c r="C568" s="244"/>
      <c r="D568" s="245" t="s">
        <v>286</v>
      </c>
      <c r="E568" s="246" t="s">
        <v>1</v>
      </c>
      <c r="F568" s="247" t="s">
        <v>1174</v>
      </c>
      <c r="G568" s="244"/>
      <c r="H568" s="248">
        <v>11</v>
      </c>
      <c r="I568" s="249"/>
      <c r="J568" s="244"/>
      <c r="K568" s="244"/>
      <c r="L568" s="250"/>
      <c r="M568" s="251"/>
      <c r="N568" s="252"/>
      <c r="O568" s="252"/>
      <c r="P568" s="252"/>
      <c r="Q568" s="252"/>
      <c r="R568" s="252"/>
      <c r="S568" s="252"/>
      <c r="T568" s="25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4" t="s">
        <v>286</v>
      </c>
      <c r="AU568" s="254" t="s">
        <v>86</v>
      </c>
      <c r="AV568" s="13" t="s">
        <v>86</v>
      </c>
      <c r="AW568" s="13" t="s">
        <v>32</v>
      </c>
      <c r="AX568" s="13" t="s">
        <v>84</v>
      </c>
      <c r="AY568" s="254" t="s">
        <v>280</v>
      </c>
    </row>
    <row r="569" s="2" customFormat="1" ht="24.15" customHeight="1">
      <c r="A569" s="38"/>
      <c r="B569" s="39"/>
      <c r="C569" s="229" t="s">
        <v>1175</v>
      </c>
      <c r="D569" s="229" t="s">
        <v>281</v>
      </c>
      <c r="E569" s="230" t="s">
        <v>1176</v>
      </c>
      <c r="F569" s="231" t="s">
        <v>1177</v>
      </c>
      <c r="G569" s="232" t="s">
        <v>354</v>
      </c>
      <c r="H569" s="233">
        <v>13</v>
      </c>
      <c r="I569" s="234"/>
      <c r="J569" s="235">
        <f>ROUND(I569*H569,2)</f>
        <v>0</v>
      </c>
      <c r="K569" s="236"/>
      <c r="L569" s="44"/>
      <c r="M569" s="237" t="s">
        <v>1</v>
      </c>
      <c r="N569" s="238" t="s">
        <v>41</v>
      </c>
      <c r="O569" s="91"/>
      <c r="P569" s="239">
        <f>O569*H569</f>
        <v>0</v>
      </c>
      <c r="Q569" s="239">
        <v>0.00068000000000000005</v>
      </c>
      <c r="R569" s="239">
        <f>Q569*H569</f>
        <v>0.0088400000000000006</v>
      </c>
      <c r="S569" s="239">
        <v>0</v>
      </c>
      <c r="T569" s="240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41" t="s">
        <v>185</v>
      </c>
      <c r="AT569" s="241" t="s">
        <v>281</v>
      </c>
      <c r="AU569" s="241" t="s">
        <v>86</v>
      </c>
      <c r="AY569" s="17" t="s">
        <v>280</v>
      </c>
      <c r="BE569" s="242">
        <f>IF(N569="základní",J569,0)</f>
        <v>0</v>
      </c>
      <c r="BF569" s="242">
        <f>IF(N569="snížená",J569,0)</f>
        <v>0</v>
      </c>
      <c r="BG569" s="242">
        <f>IF(N569="zákl. přenesená",J569,0)</f>
        <v>0</v>
      </c>
      <c r="BH569" s="242">
        <f>IF(N569="sníž. přenesená",J569,0)</f>
        <v>0</v>
      </c>
      <c r="BI569" s="242">
        <f>IF(N569="nulová",J569,0)</f>
        <v>0</v>
      </c>
      <c r="BJ569" s="17" t="s">
        <v>84</v>
      </c>
      <c r="BK569" s="242">
        <f>ROUND(I569*H569,2)</f>
        <v>0</v>
      </c>
      <c r="BL569" s="17" t="s">
        <v>185</v>
      </c>
      <c r="BM569" s="241" t="s">
        <v>1178</v>
      </c>
    </row>
    <row r="570" s="13" customFormat="1">
      <c r="A570" s="13"/>
      <c r="B570" s="243"/>
      <c r="C570" s="244"/>
      <c r="D570" s="245" t="s">
        <v>286</v>
      </c>
      <c r="E570" s="246" t="s">
        <v>1</v>
      </c>
      <c r="F570" s="247" t="s">
        <v>1164</v>
      </c>
      <c r="G570" s="244"/>
      <c r="H570" s="248">
        <v>13</v>
      </c>
      <c r="I570" s="249"/>
      <c r="J570" s="244"/>
      <c r="K570" s="244"/>
      <c r="L570" s="250"/>
      <c r="M570" s="251"/>
      <c r="N570" s="252"/>
      <c r="O570" s="252"/>
      <c r="P570" s="252"/>
      <c r="Q570" s="252"/>
      <c r="R570" s="252"/>
      <c r="S570" s="252"/>
      <c r="T570" s="25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4" t="s">
        <v>286</v>
      </c>
      <c r="AU570" s="254" t="s">
        <v>86</v>
      </c>
      <c r="AV570" s="13" t="s">
        <v>86</v>
      </c>
      <c r="AW570" s="13" t="s">
        <v>32</v>
      </c>
      <c r="AX570" s="13" t="s">
        <v>84</v>
      </c>
      <c r="AY570" s="254" t="s">
        <v>280</v>
      </c>
    </row>
    <row r="571" s="2" customFormat="1" ht="24.15" customHeight="1">
      <c r="A571" s="38"/>
      <c r="B571" s="39"/>
      <c r="C571" s="229" t="s">
        <v>1179</v>
      </c>
      <c r="D571" s="229" t="s">
        <v>281</v>
      </c>
      <c r="E571" s="230" t="s">
        <v>1180</v>
      </c>
      <c r="F571" s="231" t="s">
        <v>1181</v>
      </c>
      <c r="G571" s="232" t="s">
        <v>326</v>
      </c>
      <c r="H571" s="233">
        <v>0.058000000000000003</v>
      </c>
      <c r="I571" s="234"/>
      <c r="J571" s="235">
        <f>ROUND(I571*H571,2)</f>
        <v>0</v>
      </c>
      <c r="K571" s="236"/>
      <c r="L571" s="44"/>
      <c r="M571" s="237" t="s">
        <v>1</v>
      </c>
      <c r="N571" s="238" t="s">
        <v>41</v>
      </c>
      <c r="O571" s="91"/>
      <c r="P571" s="239">
        <f>O571*H571</f>
        <v>0</v>
      </c>
      <c r="Q571" s="239">
        <v>0</v>
      </c>
      <c r="R571" s="239">
        <f>Q571*H571</f>
        <v>0</v>
      </c>
      <c r="S571" s="239">
        <v>0</v>
      </c>
      <c r="T571" s="240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41" t="s">
        <v>185</v>
      </c>
      <c r="AT571" s="241" t="s">
        <v>281</v>
      </c>
      <c r="AU571" s="241" t="s">
        <v>86</v>
      </c>
      <c r="AY571" s="17" t="s">
        <v>280</v>
      </c>
      <c r="BE571" s="242">
        <f>IF(N571="základní",J571,0)</f>
        <v>0</v>
      </c>
      <c r="BF571" s="242">
        <f>IF(N571="snížená",J571,0)</f>
        <v>0</v>
      </c>
      <c r="BG571" s="242">
        <f>IF(N571="zákl. přenesená",J571,0)</f>
        <v>0</v>
      </c>
      <c r="BH571" s="242">
        <f>IF(N571="sníž. přenesená",J571,0)</f>
        <v>0</v>
      </c>
      <c r="BI571" s="242">
        <f>IF(N571="nulová",J571,0)</f>
        <v>0</v>
      </c>
      <c r="BJ571" s="17" t="s">
        <v>84</v>
      </c>
      <c r="BK571" s="242">
        <f>ROUND(I571*H571,2)</f>
        <v>0</v>
      </c>
      <c r="BL571" s="17" t="s">
        <v>185</v>
      </c>
      <c r="BM571" s="241" t="s">
        <v>1182</v>
      </c>
    </row>
    <row r="572" s="12" customFormat="1" ht="22.8" customHeight="1">
      <c r="A572" s="12"/>
      <c r="B572" s="213"/>
      <c r="C572" s="214"/>
      <c r="D572" s="215" t="s">
        <v>75</v>
      </c>
      <c r="E572" s="227" t="s">
        <v>1183</v>
      </c>
      <c r="F572" s="227" t="s">
        <v>1184</v>
      </c>
      <c r="G572" s="214"/>
      <c r="H572" s="214"/>
      <c r="I572" s="217"/>
      <c r="J572" s="228">
        <f>BK572</f>
        <v>0</v>
      </c>
      <c r="K572" s="214"/>
      <c r="L572" s="219"/>
      <c r="M572" s="220"/>
      <c r="N572" s="221"/>
      <c r="O572" s="221"/>
      <c r="P572" s="222">
        <f>SUM(P573:P575)</f>
        <v>0</v>
      </c>
      <c r="Q572" s="221"/>
      <c r="R572" s="222">
        <f>SUM(R573:R575)</f>
        <v>0.0022420000000000001</v>
      </c>
      <c r="S572" s="221"/>
      <c r="T572" s="223">
        <f>SUM(T573:T575)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24" t="s">
        <v>86</v>
      </c>
      <c r="AT572" s="225" t="s">
        <v>75</v>
      </c>
      <c r="AU572" s="225" t="s">
        <v>84</v>
      </c>
      <c r="AY572" s="224" t="s">
        <v>280</v>
      </c>
      <c r="BK572" s="226">
        <f>SUM(BK573:BK575)</f>
        <v>0</v>
      </c>
    </row>
    <row r="573" s="2" customFormat="1" ht="24.15" customHeight="1">
      <c r="A573" s="38"/>
      <c r="B573" s="39"/>
      <c r="C573" s="229" t="s">
        <v>1185</v>
      </c>
      <c r="D573" s="229" t="s">
        <v>281</v>
      </c>
      <c r="E573" s="230" t="s">
        <v>1186</v>
      </c>
      <c r="F573" s="231" t="s">
        <v>1187</v>
      </c>
      <c r="G573" s="232" t="s">
        <v>190</v>
      </c>
      <c r="H573" s="233">
        <v>3.7999999999999998</v>
      </c>
      <c r="I573" s="234"/>
      <c r="J573" s="235">
        <f>ROUND(I573*H573,2)</f>
        <v>0</v>
      </c>
      <c r="K573" s="236"/>
      <c r="L573" s="44"/>
      <c r="M573" s="237" t="s">
        <v>1</v>
      </c>
      <c r="N573" s="238" t="s">
        <v>41</v>
      </c>
      <c r="O573" s="91"/>
      <c r="P573" s="239">
        <f>O573*H573</f>
        <v>0</v>
      </c>
      <c r="Q573" s="239">
        <v>0.00059000000000000003</v>
      </c>
      <c r="R573" s="239">
        <f>Q573*H573</f>
        <v>0.0022420000000000001</v>
      </c>
      <c r="S573" s="239">
        <v>0</v>
      </c>
      <c r="T573" s="240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41" t="s">
        <v>185</v>
      </c>
      <c r="AT573" s="241" t="s">
        <v>281</v>
      </c>
      <c r="AU573" s="241" t="s">
        <v>86</v>
      </c>
      <c r="AY573" s="17" t="s">
        <v>280</v>
      </c>
      <c r="BE573" s="242">
        <f>IF(N573="základní",J573,0)</f>
        <v>0</v>
      </c>
      <c r="BF573" s="242">
        <f>IF(N573="snížená",J573,0)</f>
        <v>0</v>
      </c>
      <c r="BG573" s="242">
        <f>IF(N573="zákl. přenesená",J573,0)</f>
        <v>0</v>
      </c>
      <c r="BH573" s="242">
        <f>IF(N573="sníž. přenesená",J573,0)</f>
        <v>0</v>
      </c>
      <c r="BI573" s="242">
        <f>IF(N573="nulová",J573,0)</f>
        <v>0</v>
      </c>
      <c r="BJ573" s="17" t="s">
        <v>84</v>
      </c>
      <c r="BK573" s="242">
        <f>ROUND(I573*H573,2)</f>
        <v>0</v>
      </c>
      <c r="BL573" s="17" t="s">
        <v>185</v>
      </c>
      <c r="BM573" s="241" t="s">
        <v>1188</v>
      </c>
    </row>
    <row r="574" s="13" customFormat="1">
      <c r="A574" s="13"/>
      <c r="B574" s="243"/>
      <c r="C574" s="244"/>
      <c r="D574" s="245" t="s">
        <v>286</v>
      </c>
      <c r="E574" s="246" t="s">
        <v>1</v>
      </c>
      <c r="F574" s="247" t="s">
        <v>1189</v>
      </c>
      <c r="G574" s="244"/>
      <c r="H574" s="248">
        <v>3.7999999999999998</v>
      </c>
      <c r="I574" s="249"/>
      <c r="J574" s="244"/>
      <c r="K574" s="244"/>
      <c r="L574" s="250"/>
      <c r="M574" s="251"/>
      <c r="N574" s="252"/>
      <c r="O574" s="252"/>
      <c r="P574" s="252"/>
      <c r="Q574" s="252"/>
      <c r="R574" s="252"/>
      <c r="S574" s="252"/>
      <c r="T574" s="25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4" t="s">
        <v>286</v>
      </c>
      <c r="AU574" s="254" t="s">
        <v>86</v>
      </c>
      <c r="AV574" s="13" t="s">
        <v>86</v>
      </c>
      <c r="AW574" s="13" t="s">
        <v>32</v>
      </c>
      <c r="AX574" s="13" t="s">
        <v>84</v>
      </c>
      <c r="AY574" s="254" t="s">
        <v>280</v>
      </c>
    </row>
    <row r="575" s="2" customFormat="1" ht="24.15" customHeight="1">
      <c r="A575" s="38"/>
      <c r="B575" s="39"/>
      <c r="C575" s="229" t="s">
        <v>1190</v>
      </c>
      <c r="D575" s="229" t="s">
        <v>281</v>
      </c>
      <c r="E575" s="230" t="s">
        <v>1191</v>
      </c>
      <c r="F575" s="231" t="s">
        <v>1192</v>
      </c>
      <c r="G575" s="232" t="s">
        <v>326</v>
      </c>
      <c r="H575" s="233">
        <v>0.002</v>
      </c>
      <c r="I575" s="234"/>
      <c r="J575" s="235">
        <f>ROUND(I575*H575,2)</f>
        <v>0</v>
      </c>
      <c r="K575" s="236"/>
      <c r="L575" s="44"/>
      <c r="M575" s="237" t="s">
        <v>1</v>
      </c>
      <c r="N575" s="238" t="s">
        <v>41</v>
      </c>
      <c r="O575" s="91"/>
      <c r="P575" s="239">
        <f>O575*H575</f>
        <v>0</v>
      </c>
      <c r="Q575" s="239">
        <v>0</v>
      </c>
      <c r="R575" s="239">
        <f>Q575*H575</f>
        <v>0</v>
      </c>
      <c r="S575" s="239">
        <v>0</v>
      </c>
      <c r="T575" s="240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41" t="s">
        <v>185</v>
      </c>
      <c r="AT575" s="241" t="s">
        <v>281</v>
      </c>
      <c r="AU575" s="241" t="s">
        <v>86</v>
      </c>
      <c r="AY575" s="17" t="s">
        <v>280</v>
      </c>
      <c r="BE575" s="242">
        <f>IF(N575="základní",J575,0)</f>
        <v>0</v>
      </c>
      <c r="BF575" s="242">
        <f>IF(N575="snížená",J575,0)</f>
        <v>0</v>
      </c>
      <c r="BG575" s="242">
        <f>IF(N575="zákl. přenesená",J575,0)</f>
        <v>0</v>
      </c>
      <c r="BH575" s="242">
        <f>IF(N575="sníž. přenesená",J575,0)</f>
        <v>0</v>
      </c>
      <c r="BI575" s="242">
        <f>IF(N575="nulová",J575,0)</f>
        <v>0</v>
      </c>
      <c r="BJ575" s="17" t="s">
        <v>84</v>
      </c>
      <c r="BK575" s="242">
        <f>ROUND(I575*H575,2)</f>
        <v>0</v>
      </c>
      <c r="BL575" s="17" t="s">
        <v>185</v>
      </c>
      <c r="BM575" s="241" t="s">
        <v>1193</v>
      </c>
    </row>
    <row r="576" s="12" customFormat="1" ht="22.8" customHeight="1">
      <c r="A576" s="12"/>
      <c r="B576" s="213"/>
      <c r="C576" s="214"/>
      <c r="D576" s="215" t="s">
        <v>75</v>
      </c>
      <c r="E576" s="227" t="s">
        <v>1194</v>
      </c>
      <c r="F576" s="227" t="s">
        <v>1195</v>
      </c>
      <c r="G576" s="214"/>
      <c r="H576" s="214"/>
      <c r="I576" s="217"/>
      <c r="J576" s="228">
        <f>BK576</f>
        <v>0</v>
      </c>
      <c r="K576" s="214"/>
      <c r="L576" s="219"/>
      <c r="M576" s="220"/>
      <c r="N576" s="221"/>
      <c r="O576" s="221"/>
      <c r="P576" s="222">
        <f>SUM(P577:P579)</f>
        <v>0</v>
      </c>
      <c r="Q576" s="221"/>
      <c r="R576" s="222">
        <f>SUM(R577:R579)</f>
        <v>0.029999999999999999</v>
      </c>
      <c r="S576" s="221"/>
      <c r="T576" s="223">
        <f>SUM(T577:T579)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24" t="s">
        <v>86</v>
      </c>
      <c r="AT576" s="225" t="s">
        <v>75</v>
      </c>
      <c r="AU576" s="225" t="s">
        <v>84</v>
      </c>
      <c r="AY576" s="224" t="s">
        <v>280</v>
      </c>
      <c r="BK576" s="226">
        <f>SUM(BK577:BK579)</f>
        <v>0</v>
      </c>
    </row>
    <row r="577" s="2" customFormat="1" ht="24.15" customHeight="1">
      <c r="A577" s="38"/>
      <c r="B577" s="39"/>
      <c r="C577" s="229" t="s">
        <v>1196</v>
      </c>
      <c r="D577" s="229" t="s">
        <v>281</v>
      </c>
      <c r="E577" s="230" t="s">
        <v>1197</v>
      </c>
      <c r="F577" s="231" t="s">
        <v>1198</v>
      </c>
      <c r="G577" s="232" t="s">
        <v>354</v>
      </c>
      <c r="H577" s="233">
        <v>15</v>
      </c>
      <c r="I577" s="234"/>
      <c r="J577" s="235">
        <f>ROUND(I577*H577,2)</f>
        <v>0</v>
      </c>
      <c r="K577" s="236"/>
      <c r="L577" s="44"/>
      <c r="M577" s="237" t="s">
        <v>1</v>
      </c>
      <c r="N577" s="238" t="s">
        <v>41</v>
      </c>
      <c r="O577" s="91"/>
      <c r="P577" s="239">
        <f>O577*H577</f>
        <v>0</v>
      </c>
      <c r="Q577" s="239">
        <v>0.002</v>
      </c>
      <c r="R577" s="239">
        <f>Q577*H577</f>
        <v>0.029999999999999999</v>
      </c>
      <c r="S577" s="239">
        <v>0</v>
      </c>
      <c r="T577" s="240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41" t="s">
        <v>185</v>
      </c>
      <c r="AT577" s="241" t="s">
        <v>281</v>
      </c>
      <c r="AU577" s="241" t="s">
        <v>86</v>
      </c>
      <c r="AY577" s="17" t="s">
        <v>280</v>
      </c>
      <c r="BE577" s="242">
        <f>IF(N577="základní",J577,0)</f>
        <v>0</v>
      </c>
      <c r="BF577" s="242">
        <f>IF(N577="snížená",J577,0)</f>
        <v>0</v>
      </c>
      <c r="BG577" s="242">
        <f>IF(N577="zákl. přenesená",J577,0)</f>
        <v>0</v>
      </c>
      <c r="BH577" s="242">
        <f>IF(N577="sníž. přenesená",J577,0)</f>
        <v>0</v>
      </c>
      <c r="BI577" s="242">
        <f>IF(N577="nulová",J577,0)</f>
        <v>0</v>
      </c>
      <c r="BJ577" s="17" t="s">
        <v>84</v>
      </c>
      <c r="BK577" s="242">
        <f>ROUND(I577*H577,2)</f>
        <v>0</v>
      </c>
      <c r="BL577" s="17" t="s">
        <v>185</v>
      </c>
      <c r="BM577" s="241" t="s">
        <v>1199</v>
      </c>
    </row>
    <row r="578" s="2" customFormat="1" ht="37.8" customHeight="1">
      <c r="A578" s="38"/>
      <c r="B578" s="39"/>
      <c r="C578" s="229" t="s">
        <v>1200</v>
      </c>
      <c r="D578" s="229" t="s">
        <v>281</v>
      </c>
      <c r="E578" s="230" t="s">
        <v>1201</v>
      </c>
      <c r="F578" s="231" t="s">
        <v>1202</v>
      </c>
      <c r="G578" s="232" t="s">
        <v>354</v>
      </c>
      <c r="H578" s="233">
        <v>15</v>
      </c>
      <c r="I578" s="234"/>
      <c r="J578" s="235">
        <f>ROUND(I578*H578,2)</f>
        <v>0</v>
      </c>
      <c r="K578" s="236"/>
      <c r="L578" s="44"/>
      <c r="M578" s="237" t="s">
        <v>1</v>
      </c>
      <c r="N578" s="238" t="s">
        <v>41</v>
      </c>
      <c r="O578" s="91"/>
      <c r="P578" s="239">
        <f>O578*H578</f>
        <v>0</v>
      </c>
      <c r="Q578" s="239">
        <v>0</v>
      </c>
      <c r="R578" s="239">
        <f>Q578*H578</f>
        <v>0</v>
      </c>
      <c r="S578" s="239">
        <v>0</v>
      </c>
      <c r="T578" s="240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41" t="s">
        <v>185</v>
      </c>
      <c r="AT578" s="241" t="s">
        <v>281</v>
      </c>
      <c r="AU578" s="241" t="s">
        <v>86</v>
      </c>
      <c r="AY578" s="17" t="s">
        <v>280</v>
      </c>
      <c r="BE578" s="242">
        <f>IF(N578="základní",J578,0)</f>
        <v>0</v>
      </c>
      <c r="BF578" s="242">
        <f>IF(N578="snížená",J578,0)</f>
        <v>0</v>
      </c>
      <c r="BG578" s="242">
        <f>IF(N578="zákl. přenesená",J578,0)</f>
        <v>0</v>
      </c>
      <c r="BH578" s="242">
        <f>IF(N578="sníž. přenesená",J578,0)</f>
        <v>0</v>
      </c>
      <c r="BI578" s="242">
        <f>IF(N578="nulová",J578,0)</f>
        <v>0</v>
      </c>
      <c r="BJ578" s="17" t="s">
        <v>84</v>
      </c>
      <c r="BK578" s="242">
        <f>ROUND(I578*H578,2)</f>
        <v>0</v>
      </c>
      <c r="BL578" s="17" t="s">
        <v>185</v>
      </c>
      <c r="BM578" s="241" t="s">
        <v>1203</v>
      </c>
    </row>
    <row r="579" s="2" customFormat="1" ht="24.15" customHeight="1">
      <c r="A579" s="38"/>
      <c r="B579" s="39"/>
      <c r="C579" s="229" t="s">
        <v>1204</v>
      </c>
      <c r="D579" s="229" t="s">
        <v>281</v>
      </c>
      <c r="E579" s="230" t="s">
        <v>1205</v>
      </c>
      <c r="F579" s="231" t="s">
        <v>1206</v>
      </c>
      <c r="G579" s="232" t="s">
        <v>326</v>
      </c>
      <c r="H579" s="233">
        <v>0.029999999999999999</v>
      </c>
      <c r="I579" s="234"/>
      <c r="J579" s="235">
        <f>ROUND(I579*H579,2)</f>
        <v>0</v>
      </c>
      <c r="K579" s="236"/>
      <c r="L579" s="44"/>
      <c r="M579" s="237" t="s">
        <v>1</v>
      </c>
      <c r="N579" s="238" t="s">
        <v>41</v>
      </c>
      <c r="O579" s="91"/>
      <c r="P579" s="239">
        <f>O579*H579</f>
        <v>0</v>
      </c>
      <c r="Q579" s="239">
        <v>0</v>
      </c>
      <c r="R579" s="239">
        <f>Q579*H579</f>
        <v>0</v>
      </c>
      <c r="S579" s="239">
        <v>0</v>
      </c>
      <c r="T579" s="240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41" t="s">
        <v>185</v>
      </c>
      <c r="AT579" s="241" t="s">
        <v>281</v>
      </c>
      <c r="AU579" s="241" t="s">
        <v>86</v>
      </c>
      <c r="AY579" s="17" t="s">
        <v>280</v>
      </c>
      <c r="BE579" s="242">
        <f>IF(N579="základní",J579,0)</f>
        <v>0</v>
      </c>
      <c r="BF579" s="242">
        <f>IF(N579="snížená",J579,0)</f>
        <v>0</v>
      </c>
      <c r="BG579" s="242">
        <f>IF(N579="zákl. přenesená",J579,0)</f>
        <v>0</v>
      </c>
      <c r="BH579" s="242">
        <f>IF(N579="sníž. přenesená",J579,0)</f>
        <v>0</v>
      </c>
      <c r="BI579" s="242">
        <f>IF(N579="nulová",J579,0)</f>
        <v>0</v>
      </c>
      <c r="BJ579" s="17" t="s">
        <v>84</v>
      </c>
      <c r="BK579" s="242">
        <f>ROUND(I579*H579,2)</f>
        <v>0</v>
      </c>
      <c r="BL579" s="17" t="s">
        <v>185</v>
      </c>
      <c r="BM579" s="241" t="s">
        <v>1207</v>
      </c>
    </row>
    <row r="580" s="12" customFormat="1" ht="22.8" customHeight="1">
      <c r="A580" s="12"/>
      <c r="B580" s="213"/>
      <c r="C580" s="214"/>
      <c r="D580" s="215" t="s">
        <v>75</v>
      </c>
      <c r="E580" s="227" t="s">
        <v>1208</v>
      </c>
      <c r="F580" s="227" t="s">
        <v>128</v>
      </c>
      <c r="G580" s="214"/>
      <c r="H580" s="214"/>
      <c r="I580" s="217"/>
      <c r="J580" s="228">
        <f>BK580</f>
        <v>0</v>
      </c>
      <c r="K580" s="214"/>
      <c r="L580" s="219"/>
      <c r="M580" s="220"/>
      <c r="N580" s="221"/>
      <c r="O580" s="221"/>
      <c r="P580" s="222">
        <f>SUM(P581:P595)</f>
        <v>0</v>
      </c>
      <c r="Q580" s="221"/>
      <c r="R580" s="222">
        <f>SUM(R581:R595)</f>
        <v>0.029929999999999995</v>
      </c>
      <c r="S580" s="221"/>
      <c r="T580" s="223">
        <f>SUM(T581:T595)</f>
        <v>0.0010500000000000002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24" t="s">
        <v>86</v>
      </c>
      <c r="AT580" s="225" t="s">
        <v>75</v>
      </c>
      <c r="AU580" s="225" t="s">
        <v>84</v>
      </c>
      <c r="AY580" s="224" t="s">
        <v>280</v>
      </c>
      <c r="BK580" s="226">
        <f>SUM(BK581:BK595)</f>
        <v>0</v>
      </c>
    </row>
    <row r="581" s="2" customFormat="1" ht="24.15" customHeight="1">
      <c r="A581" s="38"/>
      <c r="B581" s="39"/>
      <c r="C581" s="229" t="s">
        <v>1209</v>
      </c>
      <c r="D581" s="229" t="s">
        <v>281</v>
      </c>
      <c r="E581" s="230" t="s">
        <v>1210</v>
      </c>
      <c r="F581" s="231" t="s">
        <v>1211</v>
      </c>
      <c r="G581" s="232" t="s">
        <v>354</v>
      </c>
      <c r="H581" s="233">
        <v>1</v>
      </c>
      <c r="I581" s="234"/>
      <c r="J581" s="235">
        <f>ROUND(I581*H581,2)</f>
        <v>0</v>
      </c>
      <c r="K581" s="236"/>
      <c r="L581" s="44"/>
      <c r="M581" s="237" t="s">
        <v>1</v>
      </c>
      <c r="N581" s="238" t="s">
        <v>41</v>
      </c>
      <c r="O581" s="91"/>
      <c r="P581" s="239">
        <f>O581*H581</f>
        <v>0</v>
      </c>
      <c r="Q581" s="239">
        <v>0</v>
      </c>
      <c r="R581" s="239">
        <f>Q581*H581</f>
        <v>0</v>
      </c>
      <c r="S581" s="239">
        <v>0</v>
      </c>
      <c r="T581" s="240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41" t="s">
        <v>185</v>
      </c>
      <c r="AT581" s="241" t="s">
        <v>281</v>
      </c>
      <c r="AU581" s="241" t="s">
        <v>86</v>
      </c>
      <c r="AY581" s="17" t="s">
        <v>280</v>
      </c>
      <c r="BE581" s="242">
        <f>IF(N581="základní",J581,0)</f>
        <v>0</v>
      </c>
      <c r="BF581" s="242">
        <f>IF(N581="snížená",J581,0)</f>
        <v>0</v>
      </c>
      <c r="BG581" s="242">
        <f>IF(N581="zákl. přenesená",J581,0)</f>
        <v>0</v>
      </c>
      <c r="BH581" s="242">
        <f>IF(N581="sníž. přenesená",J581,0)</f>
        <v>0</v>
      </c>
      <c r="BI581" s="242">
        <f>IF(N581="nulová",J581,0)</f>
        <v>0</v>
      </c>
      <c r="BJ581" s="17" t="s">
        <v>84</v>
      </c>
      <c r="BK581" s="242">
        <f>ROUND(I581*H581,2)</f>
        <v>0</v>
      </c>
      <c r="BL581" s="17" t="s">
        <v>185</v>
      </c>
      <c r="BM581" s="241" t="s">
        <v>1212</v>
      </c>
    </row>
    <row r="582" s="2" customFormat="1" ht="24.15" customHeight="1">
      <c r="A582" s="38"/>
      <c r="B582" s="39"/>
      <c r="C582" s="255" t="s">
        <v>1213</v>
      </c>
      <c r="D582" s="255" t="s">
        <v>306</v>
      </c>
      <c r="E582" s="256" t="s">
        <v>1214</v>
      </c>
      <c r="F582" s="257" t="s">
        <v>1215</v>
      </c>
      <c r="G582" s="258" t="s">
        <v>354</v>
      </c>
      <c r="H582" s="259">
        <v>1</v>
      </c>
      <c r="I582" s="260"/>
      <c r="J582" s="261">
        <f>ROUND(I582*H582,2)</f>
        <v>0</v>
      </c>
      <c r="K582" s="262"/>
      <c r="L582" s="263"/>
      <c r="M582" s="264" t="s">
        <v>1</v>
      </c>
      <c r="N582" s="265" t="s">
        <v>41</v>
      </c>
      <c r="O582" s="91"/>
      <c r="P582" s="239">
        <f>O582*H582</f>
        <v>0</v>
      </c>
      <c r="Q582" s="239">
        <v>0.0047999999999999996</v>
      </c>
      <c r="R582" s="239">
        <f>Q582*H582</f>
        <v>0.0047999999999999996</v>
      </c>
      <c r="S582" s="239">
        <v>0</v>
      </c>
      <c r="T582" s="240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41" t="s">
        <v>426</v>
      </c>
      <c r="AT582" s="241" t="s">
        <v>306</v>
      </c>
      <c r="AU582" s="241" t="s">
        <v>86</v>
      </c>
      <c r="AY582" s="17" t="s">
        <v>280</v>
      </c>
      <c r="BE582" s="242">
        <f>IF(N582="základní",J582,0)</f>
        <v>0</v>
      </c>
      <c r="BF582" s="242">
        <f>IF(N582="snížená",J582,0)</f>
        <v>0</v>
      </c>
      <c r="BG582" s="242">
        <f>IF(N582="zákl. přenesená",J582,0)</f>
        <v>0</v>
      </c>
      <c r="BH582" s="242">
        <f>IF(N582="sníž. přenesená",J582,0)</f>
        <v>0</v>
      </c>
      <c r="BI582" s="242">
        <f>IF(N582="nulová",J582,0)</f>
        <v>0</v>
      </c>
      <c r="BJ582" s="17" t="s">
        <v>84</v>
      </c>
      <c r="BK582" s="242">
        <f>ROUND(I582*H582,2)</f>
        <v>0</v>
      </c>
      <c r="BL582" s="17" t="s">
        <v>185</v>
      </c>
      <c r="BM582" s="241" t="s">
        <v>1216</v>
      </c>
    </row>
    <row r="583" s="13" customFormat="1">
      <c r="A583" s="13"/>
      <c r="B583" s="243"/>
      <c r="C583" s="244"/>
      <c r="D583" s="245" t="s">
        <v>286</v>
      </c>
      <c r="E583" s="246" t="s">
        <v>1</v>
      </c>
      <c r="F583" s="247" t="s">
        <v>1217</v>
      </c>
      <c r="G583" s="244"/>
      <c r="H583" s="248">
        <v>1</v>
      </c>
      <c r="I583" s="249"/>
      <c r="J583" s="244"/>
      <c r="K583" s="244"/>
      <c r="L583" s="250"/>
      <c r="M583" s="251"/>
      <c r="N583" s="252"/>
      <c r="O583" s="252"/>
      <c r="P583" s="252"/>
      <c r="Q583" s="252"/>
      <c r="R583" s="252"/>
      <c r="S583" s="252"/>
      <c r="T583" s="25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4" t="s">
        <v>286</v>
      </c>
      <c r="AU583" s="254" t="s">
        <v>86</v>
      </c>
      <c r="AV583" s="13" t="s">
        <v>86</v>
      </c>
      <c r="AW583" s="13" t="s">
        <v>32</v>
      </c>
      <c r="AX583" s="13" t="s">
        <v>84</v>
      </c>
      <c r="AY583" s="254" t="s">
        <v>280</v>
      </c>
    </row>
    <row r="584" s="2" customFormat="1" ht="21.75" customHeight="1">
      <c r="A584" s="38"/>
      <c r="B584" s="39"/>
      <c r="C584" s="229" t="s">
        <v>1218</v>
      </c>
      <c r="D584" s="229" t="s">
        <v>281</v>
      </c>
      <c r="E584" s="230" t="s">
        <v>1219</v>
      </c>
      <c r="F584" s="231" t="s">
        <v>1220</v>
      </c>
      <c r="G584" s="232" t="s">
        <v>354</v>
      </c>
      <c r="H584" s="233">
        <v>21</v>
      </c>
      <c r="I584" s="234"/>
      <c r="J584" s="235">
        <f>ROUND(I584*H584,2)</f>
        <v>0</v>
      </c>
      <c r="K584" s="236"/>
      <c r="L584" s="44"/>
      <c r="M584" s="237" t="s">
        <v>1</v>
      </c>
      <c r="N584" s="238" t="s">
        <v>41</v>
      </c>
      <c r="O584" s="91"/>
      <c r="P584" s="239">
        <f>O584*H584</f>
        <v>0</v>
      </c>
      <c r="Q584" s="239">
        <v>0</v>
      </c>
      <c r="R584" s="239">
        <f>Q584*H584</f>
        <v>0</v>
      </c>
      <c r="S584" s="239">
        <v>5.0000000000000002E-05</v>
      </c>
      <c r="T584" s="240">
        <f>S584*H584</f>
        <v>0.0010500000000000002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41" t="s">
        <v>185</v>
      </c>
      <c r="AT584" s="241" t="s">
        <v>281</v>
      </c>
      <c r="AU584" s="241" t="s">
        <v>86</v>
      </c>
      <c r="AY584" s="17" t="s">
        <v>280</v>
      </c>
      <c r="BE584" s="242">
        <f>IF(N584="základní",J584,0)</f>
        <v>0</v>
      </c>
      <c r="BF584" s="242">
        <f>IF(N584="snížená",J584,0)</f>
        <v>0</v>
      </c>
      <c r="BG584" s="242">
        <f>IF(N584="zákl. přenesená",J584,0)</f>
        <v>0</v>
      </c>
      <c r="BH584" s="242">
        <f>IF(N584="sníž. přenesená",J584,0)</f>
        <v>0</v>
      </c>
      <c r="BI584" s="242">
        <f>IF(N584="nulová",J584,0)</f>
        <v>0</v>
      </c>
      <c r="BJ584" s="17" t="s">
        <v>84</v>
      </c>
      <c r="BK584" s="242">
        <f>ROUND(I584*H584,2)</f>
        <v>0</v>
      </c>
      <c r="BL584" s="17" t="s">
        <v>185</v>
      </c>
      <c r="BM584" s="241" t="s">
        <v>1221</v>
      </c>
    </row>
    <row r="585" s="13" customFormat="1">
      <c r="A585" s="13"/>
      <c r="B585" s="243"/>
      <c r="C585" s="244"/>
      <c r="D585" s="245" t="s">
        <v>286</v>
      </c>
      <c r="E585" s="246" t="s">
        <v>1</v>
      </c>
      <c r="F585" s="247" t="s">
        <v>1222</v>
      </c>
      <c r="G585" s="244"/>
      <c r="H585" s="248">
        <v>21</v>
      </c>
      <c r="I585" s="249"/>
      <c r="J585" s="244"/>
      <c r="K585" s="244"/>
      <c r="L585" s="250"/>
      <c r="M585" s="251"/>
      <c r="N585" s="252"/>
      <c r="O585" s="252"/>
      <c r="P585" s="252"/>
      <c r="Q585" s="252"/>
      <c r="R585" s="252"/>
      <c r="S585" s="252"/>
      <c r="T585" s="25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4" t="s">
        <v>286</v>
      </c>
      <c r="AU585" s="254" t="s">
        <v>86</v>
      </c>
      <c r="AV585" s="13" t="s">
        <v>86</v>
      </c>
      <c r="AW585" s="13" t="s">
        <v>32</v>
      </c>
      <c r="AX585" s="13" t="s">
        <v>84</v>
      </c>
      <c r="AY585" s="254" t="s">
        <v>280</v>
      </c>
    </row>
    <row r="586" s="2" customFormat="1" ht="24.15" customHeight="1">
      <c r="A586" s="38"/>
      <c r="B586" s="39"/>
      <c r="C586" s="229" t="s">
        <v>1223</v>
      </c>
      <c r="D586" s="229" t="s">
        <v>281</v>
      </c>
      <c r="E586" s="230" t="s">
        <v>1224</v>
      </c>
      <c r="F586" s="231" t="s">
        <v>1225</v>
      </c>
      <c r="G586" s="232" t="s">
        <v>354</v>
      </c>
      <c r="H586" s="233">
        <v>4</v>
      </c>
      <c r="I586" s="234"/>
      <c r="J586" s="235">
        <f>ROUND(I586*H586,2)</f>
        <v>0</v>
      </c>
      <c r="K586" s="236"/>
      <c r="L586" s="44"/>
      <c r="M586" s="237" t="s">
        <v>1</v>
      </c>
      <c r="N586" s="238" t="s">
        <v>41</v>
      </c>
      <c r="O586" s="91"/>
      <c r="P586" s="239">
        <f>O586*H586</f>
        <v>0</v>
      </c>
      <c r="Q586" s="239">
        <v>0.00081999999999999998</v>
      </c>
      <c r="R586" s="239">
        <f>Q586*H586</f>
        <v>0.0032799999999999999</v>
      </c>
      <c r="S586" s="239">
        <v>0</v>
      </c>
      <c r="T586" s="240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41" t="s">
        <v>185</v>
      </c>
      <c r="AT586" s="241" t="s">
        <v>281</v>
      </c>
      <c r="AU586" s="241" t="s">
        <v>86</v>
      </c>
      <c r="AY586" s="17" t="s">
        <v>280</v>
      </c>
      <c r="BE586" s="242">
        <f>IF(N586="základní",J586,0)</f>
        <v>0</v>
      </c>
      <c r="BF586" s="242">
        <f>IF(N586="snížená",J586,0)</f>
        <v>0</v>
      </c>
      <c r="BG586" s="242">
        <f>IF(N586="zákl. přenesená",J586,0)</f>
        <v>0</v>
      </c>
      <c r="BH586" s="242">
        <f>IF(N586="sníž. přenesená",J586,0)</f>
        <v>0</v>
      </c>
      <c r="BI586" s="242">
        <f>IF(N586="nulová",J586,0)</f>
        <v>0</v>
      </c>
      <c r="BJ586" s="17" t="s">
        <v>84</v>
      </c>
      <c r="BK586" s="242">
        <f>ROUND(I586*H586,2)</f>
        <v>0</v>
      </c>
      <c r="BL586" s="17" t="s">
        <v>185</v>
      </c>
      <c r="BM586" s="241" t="s">
        <v>1226</v>
      </c>
    </row>
    <row r="587" s="2" customFormat="1" ht="24.15" customHeight="1">
      <c r="A587" s="38"/>
      <c r="B587" s="39"/>
      <c r="C587" s="229" t="s">
        <v>1227</v>
      </c>
      <c r="D587" s="229" t="s">
        <v>281</v>
      </c>
      <c r="E587" s="230" t="s">
        <v>1228</v>
      </c>
      <c r="F587" s="231" t="s">
        <v>1229</v>
      </c>
      <c r="G587" s="232" t="s">
        <v>354</v>
      </c>
      <c r="H587" s="233">
        <v>1</v>
      </c>
      <c r="I587" s="234"/>
      <c r="J587" s="235">
        <f>ROUND(I587*H587,2)</f>
        <v>0</v>
      </c>
      <c r="K587" s="236"/>
      <c r="L587" s="44"/>
      <c r="M587" s="237" t="s">
        <v>1</v>
      </c>
      <c r="N587" s="238" t="s">
        <v>41</v>
      </c>
      <c r="O587" s="91"/>
      <c r="P587" s="239">
        <f>O587*H587</f>
        <v>0</v>
      </c>
      <c r="Q587" s="239">
        <v>0.00117</v>
      </c>
      <c r="R587" s="239">
        <f>Q587*H587</f>
        <v>0.00117</v>
      </c>
      <c r="S587" s="239">
        <v>0</v>
      </c>
      <c r="T587" s="240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41" t="s">
        <v>185</v>
      </c>
      <c r="AT587" s="241" t="s">
        <v>281</v>
      </c>
      <c r="AU587" s="241" t="s">
        <v>86</v>
      </c>
      <c r="AY587" s="17" t="s">
        <v>280</v>
      </c>
      <c r="BE587" s="242">
        <f>IF(N587="základní",J587,0)</f>
        <v>0</v>
      </c>
      <c r="BF587" s="242">
        <f>IF(N587="snížená",J587,0)</f>
        <v>0</v>
      </c>
      <c r="BG587" s="242">
        <f>IF(N587="zákl. přenesená",J587,0)</f>
        <v>0</v>
      </c>
      <c r="BH587" s="242">
        <f>IF(N587="sníž. přenesená",J587,0)</f>
        <v>0</v>
      </c>
      <c r="BI587" s="242">
        <f>IF(N587="nulová",J587,0)</f>
        <v>0</v>
      </c>
      <c r="BJ587" s="17" t="s">
        <v>84</v>
      </c>
      <c r="BK587" s="242">
        <f>ROUND(I587*H587,2)</f>
        <v>0</v>
      </c>
      <c r="BL587" s="17" t="s">
        <v>185</v>
      </c>
      <c r="BM587" s="241" t="s">
        <v>1230</v>
      </c>
    </row>
    <row r="588" s="2" customFormat="1" ht="24.15" customHeight="1">
      <c r="A588" s="38"/>
      <c r="B588" s="39"/>
      <c r="C588" s="229" t="s">
        <v>1231</v>
      </c>
      <c r="D588" s="229" t="s">
        <v>281</v>
      </c>
      <c r="E588" s="230" t="s">
        <v>1232</v>
      </c>
      <c r="F588" s="231" t="s">
        <v>1233</v>
      </c>
      <c r="G588" s="232" t="s">
        <v>354</v>
      </c>
      <c r="H588" s="233">
        <v>3</v>
      </c>
      <c r="I588" s="234"/>
      <c r="J588" s="235">
        <f>ROUND(I588*H588,2)</f>
        <v>0</v>
      </c>
      <c r="K588" s="236"/>
      <c r="L588" s="44"/>
      <c r="M588" s="237" t="s">
        <v>1</v>
      </c>
      <c r="N588" s="238" t="s">
        <v>41</v>
      </c>
      <c r="O588" s="91"/>
      <c r="P588" s="239">
        <f>O588*H588</f>
        <v>0</v>
      </c>
      <c r="Q588" s="239">
        <v>0.00173</v>
      </c>
      <c r="R588" s="239">
        <f>Q588*H588</f>
        <v>0.0051900000000000002</v>
      </c>
      <c r="S588" s="239">
        <v>0</v>
      </c>
      <c r="T588" s="240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41" t="s">
        <v>185</v>
      </c>
      <c r="AT588" s="241" t="s">
        <v>281</v>
      </c>
      <c r="AU588" s="241" t="s">
        <v>86</v>
      </c>
      <c r="AY588" s="17" t="s">
        <v>280</v>
      </c>
      <c r="BE588" s="242">
        <f>IF(N588="základní",J588,0)</f>
        <v>0</v>
      </c>
      <c r="BF588" s="242">
        <f>IF(N588="snížená",J588,0)</f>
        <v>0</v>
      </c>
      <c r="BG588" s="242">
        <f>IF(N588="zákl. přenesená",J588,0)</f>
        <v>0</v>
      </c>
      <c r="BH588" s="242">
        <f>IF(N588="sníž. přenesená",J588,0)</f>
        <v>0</v>
      </c>
      <c r="BI588" s="242">
        <f>IF(N588="nulová",J588,0)</f>
        <v>0</v>
      </c>
      <c r="BJ588" s="17" t="s">
        <v>84</v>
      </c>
      <c r="BK588" s="242">
        <f>ROUND(I588*H588,2)</f>
        <v>0</v>
      </c>
      <c r="BL588" s="17" t="s">
        <v>185</v>
      </c>
      <c r="BM588" s="241" t="s">
        <v>1234</v>
      </c>
    </row>
    <row r="589" s="2" customFormat="1" ht="24.15" customHeight="1">
      <c r="A589" s="38"/>
      <c r="B589" s="39"/>
      <c r="C589" s="229" t="s">
        <v>1235</v>
      </c>
      <c r="D589" s="229" t="s">
        <v>281</v>
      </c>
      <c r="E589" s="230" t="s">
        <v>1236</v>
      </c>
      <c r="F589" s="231" t="s">
        <v>1237</v>
      </c>
      <c r="G589" s="232" t="s">
        <v>354</v>
      </c>
      <c r="H589" s="233">
        <v>1</v>
      </c>
      <c r="I589" s="234"/>
      <c r="J589" s="235">
        <f>ROUND(I589*H589,2)</f>
        <v>0</v>
      </c>
      <c r="K589" s="236"/>
      <c r="L589" s="44"/>
      <c r="M589" s="237" t="s">
        <v>1</v>
      </c>
      <c r="N589" s="238" t="s">
        <v>41</v>
      </c>
      <c r="O589" s="91"/>
      <c r="P589" s="239">
        <f>O589*H589</f>
        <v>0</v>
      </c>
      <c r="Q589" s="239">
        <v>0.00173</v>
      </c>
      <c r="R589" s="239">
        <f>Q589*H589</f>
        <v>0.00173</v>
      </c>
      <c r="S589" s="239">
        <v>0</v>
      </c>
      <c r="T589" s="240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41" t="s">
        <v>185</v>
      </c>
      <c r="AT589" s="241" t="s">
        <v>281</v>
      </c>
      <c r="AU589" s="241" t="s">
        <v>86</v>
      </c>
      <c r="AY589" s="17" t="s">
        <v>280</v>
      </c>
      <c r="BE589" s="242">
        <f>IF(N589="základní",J589,0)</f>
        <v>0</v>
      </c>
      <c r="BF589" s="242">
        <f>IF(N589="snížená",J589,0)</f>
        <v>0</v>
      </c>
      <c r="BG589" s="242">
        <f>IF(N589="zákl. přenesená",J589,0)</f>
        <v>0</v>
      </c>
      <c r="BH589" s="242">
        <f>IF(N589="sníž. přenesená",J589,0)</f>
        <v>0</v>
      </c>
      <c r="BI589" s="242">
        <f>IF(N589="nulová",J589,0)</f>
        <v>0</v>
      </c>
      <c r="BJ589" s="17" t="s">
        <v>84</v>
      </c>
      <c r="BK589" s="242">
        <f>ROUND(I589*H589,2)</f>
        <v>0</v>
      </c>
      <c r="BL589" s="17" t="s">
        <v>185</v>
      </c>
      <c r="BM589" s="241" t="s">
        <v>1238</v>
      </c>
    </row>
    <row r="590" s="2" customFormat="1" ht="24.15" customHeight="1">
      <c r="A590" s="38"/>
      <c r="B590" s="39"/>
      <c r="C590" s="229" t="s">
        <v>1239</v>
      </c>
      <c r="D590" s="229" t="s">
        <v>281</v>
      </c>
      <c r="E590" s="230" t="s">
        <v>1240</v>
      </c>
      <c r="F590" s="231" t="s">
        <v>1241</v>
      </c>
      <c r="G590" s="232" t="s">
        <v>354</v>
      </c>
      <c r="H590" s="233">
        <v>2</v>
      </c>
      <c r="I590" s="234"/>
      <c r="J590" s="235">
        <f>ROUND(I590*H590,2)</f>
        <v>0</v>
      </c>
      <c r="K590" s="236"/>
      <c r="L590" s="44"/>
      <c r="M590" s="237" t="s">
        <v>1</v>
      </c>
      <c r="N590" s="238" t="s">
        <v>41</v>
      </c>
      <c r="O590" s="91"/>
      <c r="P590" s="239">
        <f>O590*H590</f>
        <v>0</v>
      </c>
      <c r="Q590" s="239">
        <v>0.0021299999999999999</v>
      </c>
      <c r="R590" s="239">
        <f>Q590*H590</f>
        <v>0.0042599999999999999</v>
      </c>
      <c r="S590" s="239">
        <v>0</v>
      </c>
      <c r="T590" s="240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41" t="s">
        <v>185</v>
      </c>
      <c r="AT590" s="241" t="s">
        <v>281</v>
      </c>
      <c r="AU590" s="241" t="s">
        <v>86</v>
      </c>
      <c r="AY590" s="17" t="s">
        <v>280</v>
      </c>
      <c r="BE590" s="242">
        <f>IF(N590="základní",J590,0)</f>
        <v>0</v>
      </c>
      <c r="BF590" s="242">
        <f>IF(N590="snížená",J590,0)</f>
        <v>0</v>
      </c>
      <c r="BG590" s="242">
        <f>IF(N590="zákl. přenesená",J590,0)</f>
        <v>0</v>
      </c>
      <c r="BH590" s="242">
        <f>IF(N590="sníž. přenesená",J590,0)</f>
        <v>0</v>
      </c>
      <c r="BI590" s="242">
        <f>IF(N590="nulová",J590,0)</f>
        <v>0</v>
      </c>
      <c r="BJ590" s="17" t="s">
        <v>84</v>
      </c>
      <c r="BK590" s="242">
        <f>ROUND(I590*H590,2)</f>
        <v>0</v>
      </c>
      <c r="BL590" s="17" t="s">
        <v>185</v>
      </c>
      <c r="BM590" s="241" t="s">
        <v>1242</v>
      </c>
    </row>
    <row r="591" s="2" customFormat="1" ht="24.15" customHeight="1">
      <c r="A591" s="38"/>
      <c r="B591" s="39"/>
      <c r="C591" s="229" t="s">
        <v>1243</v>
      </c>
      <c r="D591" s="229" t="s">
        <v>281</v>
      </c>
      <c r="E591" s="230" t="s">
        <v>1244</v>
      </c>
      <c r="F591" s="231" t="s">
        <v>1245</v>
      </c>
      <c r="G591" s="232" t="s">
        <v>354</v>
      </c>
      <c r="H591" s="233">
        <v>1</v>
      </c>
      <c r="I591" s="234"/>
      <c r="J591" s="235">
        <f>ROUND(I591*H591,2)</f>
        <v>0</v>
      </c>
      <c r="K591" s="236"/>
      <c r="L591" s="44"/>
      <c r="M591" s="237" t="s">
        <v>1</v>
      </c>
      <c r="N591" s="238" t="s">
        <v>41</v>
      </c>
      <c r="O591" s="91"/>
      <c r="P591" s="239">
        <f>O591*H591</f>
        <v>0</v>
      </c>
      <c r="Q591" s="239">
        <v>0.0025000000000000001</v>
      </c>
      <c r="R591" s="239">
        <f>Q591*H591</f>
        <v>0.0025000000000000001</v>
      </c>
      <c r="S591" s="239">
        <v>0</v>
      </c>
      <c r="T591" s="240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41" t="s">
        <v>185</v>
      </c>
      <c r="AT591" s="241" t="s">
        <v>281</v>
      </c>
      <c r="AU591" s="241" t="s">
        <v>86</v>
      </c>
      <c r="AY591" s="17" t="s">
        <v>280</v>
      </c>
      <c r="BE591" s="242">
        <f>IF(N591="základní",J591,0)</f>
        <v>0</v>
      </c>
      <c r="BF591" s="242">
        <f>IF(N591="snížená",J591,0)</f>
        <v>0</v>
      </c>
      <c r="BG591" s="242">
        <f>IF(N591="zákl. přenesená",J591,0)</f>
        <v>0</v>
      </c>
      <c r="BH591" s="242">
        <f>IF(N591="sníž. přenesená",J591,0)</f>
        <v>0</v>
      </c>
      <c r="BI591" s="242">
        <f>IF(N591="nulová",J591,0)</f>
        <v>0</v>
      </c>
      <c r="BJ591" s="17" t="s">
        <v>84</v>
      </c>
      <c r="BK591" s="242">
        <f>ROUND(I591*H591,2)</f>
        <v>0</v>
      </c>
      <c r="BL591" s="17" t="s">
        <v>185</v>
      </c>
      <c r="BM591" s="241" t="s">
        <v>1246</v>
      </c>
    </row>
    <row r="592" s="13" customFormat="1">
      <c r="A592" s="13"/>
      <c r="B592" s="243"/>
      <c r="C592" s="244"/>
      <c r="D592" s="245" t="s">
        <v>286</v>
      </c>
      <c r="E592" s="246" t="s">
        <v>1</v>
      </c>
      <c r="F592" s="247" t="s">
        <v>1217</v>
      </c>
      <c r="G592" s="244"/>
      <c r="H592" s="248">
        <v>1</v>
      </c>
      <c r="I592" s="249"/>
      <c r="J592" s="244"/>
      <c r="K592" s="244"/>
      <c r="L592" s="250"/>
      <c r="M592" s="251"/>
      <c r="N592" s="252"/>
      <c r="O592" s="252"/>
      <c r="P592" s="252"/>
      <c r="Q592" s="252"/>
      <c r="R592" s="252"/>
      <c r="S592" s="252"/>
      <c r="T592" s="25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4" t="s">
        <v>286</v>
      </c>
      <c r="AU592" s="254" t="s">
        <v>86</v>
      </c>
      <c r="AV592" s="13" t="s">
        <v>86</v>
      </c>
      <c r="AW592" s="13" t="s">
        <v>32</v>
      </c>
      <c r="AX592" s="13" t="s">
        <v>84</v>
      </c>
      <c r="AY592" s="254" t="s">
        <v>280</v>
      </c>
    </row>
    <row r="593" s="2" customFormat="1" ht="24.15" customHeight="1">
      <c r="A593" s="38"/>
      <c r="B593" s="39"/>
      <c r="C593" s="229" t="s">
        <v>1247</v>
      </c>
      <c r="D593" s="229" t="s">
        <v>281</v>
      </c>
      <c r="E593" s="230" t="s">
        <v>1248</v>
      </c>
      <c r="F593" s="231" t="s">
        <v>1249</v>
      </c>
      <c r="G593" s="232" t="s">
        <v>354</v>
      </c>
      <c r="H593" s="233">
        <v>2</v>
      </c>
      <c r="I593" s="234"/>
      <c r="J593" s="235">
        <f>ROUND(I593*H593,2)</f>
        <v>0</v>
      </c>
      <c r="K593" s="236"/>
      <c r="L593" s="44"/>
      <c r="M593" s="237" t="s">
        <v>1</v>
      </c>
      <c r="N593" s="238" t="s">
        <v>41</v>
      </c>
      <c r="O593" s="91"/>
      <c r="P593" s="239">
        <f>O593*H593</f>
        <v>0</v>
      </c>
      <c r="Q593" s="239">
        <v>0.0035000000000000001</v>
      </c>
      <c r="R593" s="239">
        <f>Q593*H593</f>
        <v>0.0070000000000000001</v>
      </c>
      <c r="S593" s="239">
        <v>0</v>
      </c>
      <c r="T593" s="240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41" t="s">
        <v>185</v>
      </c>
      <c r="AT593" s="241" t="s">
        <v>281</v>
      </c>
      <c r="AU593" s="241" t="s">
        <v>86</v>
      </c>
      <c r="AY593" s="17" t="s">
        <v>280</v>
      </c>
      <c r="BE593" s="242">
        <f>IF(N593="základní",J593,0)</f>
        <v>0</v>
      </c>
      <c r="BF593" s="242">
        <f>IF(N593="snížená",J593,0)</f>
        <v>0</v>
      </c>
      <c r="BG593" s="242">
        <f>IF(N593="zákl. přenesená",J593,0)</f>
        <v>0</v>
      </c>
      <c r="BH593" s="242">
        <f>IF(N593="sníž. přenesená",J593,0)</f>
        <v>0</v>
      </c>
      <c r="BI593" s="242">
        <f>IF(N593="nulová",J593,0)</f>
        <v>0</v>
      </c>
      <c r="BJ593" s="17" t="s">
        <v>84</v>
      </c>
      <c r="BK593" s="242">
        <f>ROUND(I593*H593,2)</f>
        <v>0</v>
      </c>
      <c r="BL593" s="17" t="s">
        <v>185</v>
      </c>
      <c r="BM593" s="241" t="s">
        <v>1250</v>
      </c>
    </row>
    <row r="594" s="13" customFormat="1">
      <c r="A594" s="13"/>
      <c r="B594" s="243"/>
      <c r="C594" s="244"/>
      <c r="D594" s="245" t="s">
        <v>286</v>
      </c>
      <c r="E594" s="246" t="s">
        <v>1</v>
      </c>
      <c r="F594" s="247" t="s">
        <v>1251</v>
      </c>
      <c r="G594" s="244"/>
      <c r="H594" s="248">
        <v>2</v>
      </c>
      <c r="I594" s="249"/>
      <c r="J594" s="244"/>
      <c r="K594" s="244"/>
      <c r="L594" s="250"/>
      <c r="M594" s="251"/>
      <c r="N594" s="252"/>
      <c r="O594" s="252"/>
      <c r="P594" s="252"/>
      <c r="Q594" s="252"/>
      <c r="R594" s="252"/>
      <c r="S594" s="252"/>
      <c r="T594" s="25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4" t="s">
        <v>286</v>
      </c>
      <c r="AU594" s="254" t="s">
        <v>86</v>
      </c>
      <c r="AV594" s="13" t="s">
        <v>86</v>
      </c>
      <c r="AW594" s="13" t="s">
        <v>32</v>
      </c>
      <c r="AX594" s="13" t="s">
        <v>84</v>
      </c>
      <c r="AY594" s="254" t="s">
        <v>280</v>
      </c>
    </row>
    <row r="595" s="2" customFormat="1" ht="24.15" customHeight="1">
      <c r="A595" s="38"/>
      <c r="B595" s="39"/>
      <c r="C595" s="229" t="s">
        <v>1252</v>
      </c>
      <c r="D595" s="229" t="s">
        <v>281</v>
      </c>
      <c r="E595" s="230" t="s">
        <v>1253</v>
      </c>
      <c r="F595" s="231" t="s">
        <v>1254</v>
      </c>
      <c r="G595" s="232" t="s">
        <v>326</v>
      </c>
      <c r="H595" s="233">
        <v>0.029999999999999999</v>
      </c>
      <c r="I595" s="234"/>
      <c r="J595" s="235">
        <f>ROUND(I595*H595,2)</f>
        <v>0</v>
      </c>
      <c r="K595" s="236"/>
      <c r="L595" s="44"/>
      <c r="M595" s="237" t="s">
        <v>1</v>
      </c>
      <c r="N595" s="238" t="s">
        <v>41</v>
      </c>
      <c r="O595" s="91"/>
      <c r="P595" s="239">
        <f>O595*H595</f>
        <v>0</v>
      </c>
      <c r="Q595" s="239">
        <v>0</v>
      </c>
      <c r="R595" s="239">
        <f>Q595*H595</f>
        <v>0</v>
      </c>
      <c r="S595" s="239">
        <v>0</v>
      </c>
      <c r="T595" s="240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41" t="s">
        <v>185</v>
      </c>
      <c r="AT595" s="241" t="s">
        <v>281</v>
      </c>
      <c r="AU595" s="241" t="s">
        <v>86</v>
      </c>
      <c r="AY595" s="17" t="s">
        <v>280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7" t="s">
        <v>84</v>
      </c>
      <c r="BK595" s="242">
        <f>ROUND(I595*H595,2)</f>
        <v>0</v>
      </c>
      <c r="BL595" s="17" t="s">
        <v>185</v>
      </c>
      <c r="BM595" s="241" t="s">
        <v>1255</v>
      </c>
    </row>
    <row r="596" s="12" customFormat="1" ht="22.8" customHeight="1">
      <c r="A596" s="12"/>
      <c r="B596" s="213"/>
      <c r="C596" s="214"/>
      <c r="D596" s="215" t="s">
        <v>75</v>
      </c>
      <c r="E596" s="227" t="s">
        <v>1256</v>
      </c>
      <c r="F596" s="227" t="s">
        <v>1257</v>
      </c>
      <c r="G596" s="214"/>
      <c r="H596" s="214"/>
      <c r="I596" s="217"/>
      <c r="J596" s="228">
        <f>BK596</f>
        <v>0</v>
      </c>
      <c r="K596" s="214"/>
      <c r="L596" s="219"/>
      <c r="M596" s="220"/>
      <c r="N596" s="221"/>
      <c r="O596" s="221"/>
      <c r="P596" s="222">
        <f>SUM(P597:P607)</f>
        <v>0</v>
      </c>
      <c r="Q596" s="221"/>
      <c r="R596" s="222">
        <f>SUM(R597:R607)</f>
        <v>0.83352422399999992</v>
      </c>
      <c r="S596" s="221"/>
      <c r="T596" s="223">
        <f>SUM(T597:T607)</f>
        <v>29.042159999999996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224" t="s">
        <v>86</v>
      </c>
      <c r="AT596" s="225" t="s">
        <v>75</v>
      </c>
      <c r="AU596" s="225" t="s">
        <v>84</v>
      </c>
      <c r="AY596" s="224" t="s">
        <v>280</v>
      </c>
      <c r="BK596" s="226">
        <f>SUM(BK597:BK607)</f>
        <v>0</v>
      </c>
    </row>
    <row r="597" s="2" customFormat="1" ht="16.5" customHeight="1">
      <c r="A597" s="38"/>
      <c r="B597" s="39"/>
      <c r="C597" s="229" t="s">
        <v>1258</v>
      </c>
      <c r="D597" s="229" t="s">
        <v>281</v>
      </c>
      <c r="E597" s="230" t="s">
        <v>1259</v>
      </c>
      <c r="F597" s="231" t="s">
        <v>1260</v>
      </c>
      <c r="G597" s="232" t="s">
        <v>194</v>
      </c>
      <c r="H597" s="233">
        <v>1066.944</v>
      </c>
      <c r="I597" s="234"/>
      <c r="J597" s="235">
        <f>ROUND(I597*H597,2)</f>
        <v>0</v>
      </c>
      <c r="K597" s="236"/>
      <c r="L597" s="44"/>
      <c r="M597" s="237" t="s">
        <v>1</v>
      </c>
      <c r="N597" s="238" t="s">
        <v>41</v>
      </c>
      <c r="O597" s="91"/>
      <c r="P597" s="239">
        <f>O597*H597</f>
        <v>0</v>
      </c>
      <c r="Q597" s="239">
        <v>0</v>
      </c>
      <c r="R597" s="239">
        <f>Q597*H597</f>
        <v>0</v>
      </c>
      <c r="S597" s="239">
        <v>0.014999999999999999</v>
      </c>
      <c r="T597" s="240">
        <f>S597*H597</f>
        <v>16.004159999999999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41" t="s">
        <v>185</v>
      </c>
      <c r="AT597" s="241" t="s">
        <v>281</v>
      </c>
      <c r="AU597" s="241" t="s">
        <v>86</v>
      </c>
      <c r="AY597" s="17" t="s">
        <v>280</v>
      </c>
      <c r="BE597" s="242">
        <f>IF(N597="základní",J597,0)</f>
        <v>0</v>
      </c>
      <c r="BF597" s="242">
        <f>IF(N597="snížená",J597,0)</f>
        <v>0</v>
      </c>
      <c r="BG597" s="242">
        <f>IF(N597="zákl. přenesená",J597,0)</f>
        <v>0</v>
      </c>
      <c r="BH597" s="242">
        <f>IF(N597="sníž. přenesená",J597,0)</f>
        <v>0</v>
      </c>
      <c r="BI597" s="242">
        <f>IF(N597="nulová",J597,0)</f>
        <v>0</v>
      </c>
      <c r="BJ597" s="17" t="s">
        <v>84</v>
      </c>
      <c r="BK597" s="242">
        <f>ROUND(I597*H597,2)</f>
        <v>0</v>
      </c>
      <c r="BL597" s="17" t="s">
        <v>185</v>
      </c>
      <c r="BM597" s="241" t="s">
        <v>1261</v>
      </c>
    </row>
    <row r="598" s="13" customFormat="1">
      <c r="A598" s="13"/>
      <c r="B598" s="243"/>
      <c r="C598" s="244"/>
      <c r="D598" s="245" t="s">
        <v>286</v>
      </c>
      <c r="E598" s="246" t="s">
        <v>1</v>
      </c>
      <c r="F598" s="247" t="s">
        <v>1262</v>
      </c>
      <c r="G598" s="244"/>
      <c r="H598" s="248">
        <v>550.14400000000001</v>
      </c>
      <c r="I598" s="249"/>
      <c r="J598" s="244"/>
      <c r="K598" s="244"/>
      <c r="L598" s="250"/>
      <c r="M598" s="251"/>
      <c r="N598" s="252"/>
      <c r="O598" s="252"/>
      <c r="P598" s="252"/>
      <c r="Q598" s="252"/>
      <c r="R598" s="252"/>
      <c r="S598" s="252"/>
      <c r="T598" s="25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4" t="s">
        <v>286</v>
      </c>
      <c r="AU598" s="254" t="s">
        <v>86</v>
      </c>
      <c r="AV598" s="13" t="s">
        <v>86</v>
      </c>
      <c r="AW598" s="13" t="s">
        <v>32</v>
      </c>
      <c r="AX598" s="13" t="s">
        <v>76</v>
      </c>
      <c r="AY598" s="254" t="s">
        <v>280</v>
      </c>
    </row>
    <row r="599" s="13" customFormat="1">
      <c r="A599" s="13"/>
      <c r="B599" s="243"/>
      <c r="C599" s="244"/>
      <c r="D599" s="245" t="s">
        <v>286</v>
      </c>
      <c r="E599" s="246" t="s">
        <v>1</v>
      </c>
      <c r="F599" s="247" t="s">
        <v>982</v>
      </c>
      <c r="G599" s="244"/>
      <c r="H599" s="248">
        <v>516.79999999999995</v>
      </c>
      <c r="I599" s="249"/>
      <c r="J599" s="244"/>
      <c r="K599" s="244"/>
      <c r="L599" s="250"/>
      <c r="M599" s="251"/>
      <c r="N599" s="252"/>
      <c r="O599" s="252"/>
      <c r="P599" s="252"/>
      <c r="Q599" s="252"/>
      <c r="R599" s="252"/>
      <c r="S599" s="252"/>
      <c r="T599" s="25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4" t="s">
        <v>286</v>
      </c>
      <c r="AU599" s="254" t="s">
        <v>86</v>
      </c>
      <c r="AV599" s="13" t="s">
        <v>86</v>
      </c>
      <c r="AW599" s="13" t="s">
        <v>32</v>
      </c>
      <c r="AX599" s="13" t="s">
        <v>76</v>
      </c>
      <c r="AY599" s="254" t="s">
        <v>280</v>
      </c>
    </row>
    <row r="600" s="14" customFormat="1">
      <c r="A600" s="14"/>
      <c r="B600" s="266"/>
      <c r="C600" s="267"/>
      <c r="D600" s="245" t="s">
        <v>286</v>
      </c>
      <c r="E600" s="268" t="s">
        <v>1</v>
      </c>
      <c r="F600" s="269" t="s">
        <v>378</v>
      </c>
      <c r="G600" s="267"/>
      <c r="H600" s="270">
        <v>1066.944</v>
      </c>
      <c r="I600" s="271"/>
      <c r="J600" s="267"/>
      <c r="K600" s="267"/>
      <c r="L600" s="272"/>
      <c r="M600" s="273"/>
      <c r="N600" s="274"/>
      <c r="O600" s="274"/>
      <c r="P600" s="274"/>
      <c r="Q600" s="274"/>
      <c r="R600" s="274"/>
      <c r="S600" s="274"/>
      <c r="T600" s="27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76" t="s">
        <v>286</v>
      </c>
      <c r="AU600" s="276" t="s">
        <v>86</v>
      </c>
      <c r="AV600" s="14" t="s">
        <v>284</v>
      </c>
      <c r="AW600" s="14" t="s">
        <v>32</v>
      </c>
      <c r="AX600" s="14" t="s">
        <v>84</v>
      </c>
      <c r="AY600" s="276" t="s">
        <v>280</v>
      </c>
    </row>
    <row r="601" s="2" customFormat="1" ht="24.15" customHeight="1">
      <c r="A601" s="38"/>
      <c r="B601" s="39"/>
      <c r="C601" s="229" t="s">
        <v>1263</v>
      </c>
      <c r="D601" s="229" t="s">
        <v>281</v>
      </c>
      <c r="E601" s="230" t="s">
        <v>1264</v>
      </c>
      <c r="F601" s="231" t="s">
        <v>1265</v>
      </c>
      <c r="G601" s="232" t="s">
        <v>190</v>
      </c>
      <c r="H601" s="233">
        <v>931.79999999999995</v>
      </c>
      <c r="I601" s="234"/>
      <c r="J601" s="235">
        <f>ROUND(I601*H601,2)</f>
        <v>0</v>
      </c>
      <c r="K601" s="236"/>
      <c r="L601" s="44"/>
      <c r="M601" s="237" t="s">
        <v>1</v>
      </c>
      <c r="N601" s="238" t="s">
        <v>41</v>
      </c>
      <c r="O601" s="91"/>
      <c r="P601" s="239">
        <f>O601*H601</f>
        <v>0</v>
      </c>
      <c r="Q601" s="239">
        <v>0</v>
      </c>
      <c r="R601" s="239">
        <f>Q601*H601</f>
        <v>0</v>
      </c>
      <c r="S601" s="239">
        <v>0.01</v>
      </c>
      <c r="T601" s="240">
        <f>S601*H601</f>
        <v>9.3179999999999996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41" t="s">
        <v>185</v>
      </c>
      <c r="AT601" s="241" t="s">
        <v>281</v>
      </c>
      <c r="AU601" s="241" t="s">
        <v>86</v>
      </c>
      <c r="AY601" s="17" t="s">
        <v>280</v>
      </c>
      <c r="BE601" s="242">
        <f>IF(N601="základní",J601,0)</f>
        <v>0</v>
      </c>
      <c r="BF601" s="242">
        <f>IF(N601="snížená",J601,0)</f>
        <v>0</v>
      </c>
      <c r="BG601" s="242">
        <f>IF(N601="zákl. přenesená",J601,0)</f>
        <v>0</v>
      </c>
      <c r="BH601" s="242">
        <f>IF(N601="sníž. přenesená",J601,0)</f>
        <v>0</v>
      </c>
      <c r="BI601" s="242">
        <f>IF(N601="nulová",J601,0)</f>
        <v>0</v>
      </c>
      <c r="BJ601" s="17" t="s">
        <v>84</v>
      </c>
      <c r="BK601" s="242">
        <f>ROUND(I601*H601,2)</f>
        <v>0</v>
      </c>
      <c r="BL601" s="17" t="s">
        <v>185</v>
      </c>
      <c r="BM601" s="241" t="s">
        <v>1266</v>
      </c>
    </row>
    <row r="602" s="13" customFormat="1">
      <c r="A602" s="13"/>
      <c r="B602" s="243"/>
      <c r="C602" s="244"/>
      <c r="D602" s="245" t="s">
        <v>286</v>
      </c>
      <c r="E602" s="246" t="s">
        <v>1</v>
      </c>
      <c r="F602" s="247" t="s">
        <v>1267</v>
      </c>
      <c r="G602" s="244"/>
      <c r="H602" s="248">
        <v>931.79999999999995</v>
      </c>
      <c r="I602" s="249"/>
      <c r="J602" s="244"/>
      <c r="K602" s="244"/>
      <c r="L602" s="250"/>
      <c r="M602" s="251"/>
      <c r="N602" s="252"/>
      <c r="O602" s="252"/>
      <c r="P602" s="252"/>
      <c r="Q602" s="252"/>
      <c r="R602" s="252"/>
      <c r="S602" s="252"/>
      <c r="T602" s="25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4" t="s">
        <v>286</v>
      </c>
      <c r="AU602" s="254" t="s">
        <v>86</v>
      </c>
      <c r="AV602" s="13" t="s">
        <v>86</v>
      </c>
      <c r="AW602" s="13" t="s">
        <v>32</v>
      </c>
      <c r="AX602" s="13" t="s">
        <v>84</v>
      </c>
      <c r="AY602" s="254" t="s">
        <v>280</v>
      </c>
    </row>
    <row r="603" s="2" customFormat="1" ht="24.15" customHeight="1">
      <c r="A603" s="38"/>
      <c r="B603" s="39"/>
      <c r="C603" s="229" t="s">
        <v>1268</v>
      </c>
      <c r="D603" s="229" t="s">
        <v>281</v>
      </c>
      <c r="E603" s="230" t="s">
        <v>1269</v>
      </c>
      <c r="F603" s="231" t="s">
        <v>1270</v>
      </c>
      <c r="G603" s="232" t="s">
        <v>194</v>
      </c>
      <c r="H603" s="233">
        <v>51.375999999999998</v>
      </c>
      <c r="I603" s="234"/>
      <c r="J603" s="235">
        <f>ROUND(I603*H603,2)</f>
        <v>0</v>
      </c>
      <c r="K603" s="236"/>
      <c r="L603" s="44"/>
      <c r="M603" s="237" t="s">
        <v>1</v>
      </c>
      <c r="N603" s="238" t="s">
        <v>41</v>
      </c>
      <c r="O603" s="91"/>
      <c r="P603" s="239">
        <f>O603*H603</f>
        <v>0</v>
      </c>
      <c r="Q603" s="239">
        <v>0.016223999999999999</v>
      </c>
      <c r="R603" s="239">
        <f>Q603*H603</f>
        <v>0.83352422399999992</v>
      </c>
      <c r="S603" s="239">
        <v>0</v>
      </c>
      <c r="T603" s="240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41" t="s">
        <v>185</v>
      </c>
      <c r="AT603" s="241" t="s">
        <v>281</v>
      </c>
      <c r="AU603" s="241" t="s">
        <v>86</v>
      </c>
      <c r="AY603" s="17" t="s">
        <v>280</v>
      </c>
      <c r="BE603" s="242">
        <f>IF(N603="základní",J603,0)</f>
        <v>0</v>
      </c>
      <c r="BF603" s="242">
        <f>IF(N603="snížená",J603,0)</f>
        <v>0</v>
      </c>
      <c r="BG603" s="242">
        <f>IF(N603="zákl. přenesená",J603,0)</f>
        <v>0</v>
      </c>
      <c r="BH603" s="242">
        <f>IF(N603="sníž. přenesená",J603,0)</f>
        <v>0</v>
      </c>
      <c r="BI603" s="242">
        <f>IF(N603="nulová",J603,0)</f>
        <v>0</v>
      </c>
      <c r="BJ603" s="17" t="s">
        <v>84</v>
      </c>
      <c r="BK603" s="242">
        <f>ROUND(I603*H603,2)</f>
        <v>0</v>
      </c>
      <c r="BL603" s="17" t="s">
        <v>185</v>
      </c>
      <c r="BM603" s="241" t="s">
        <v>1271</v>
      </c>
    </row>
    <row r="604" s="13" customFormat="1">
      <c r="A604" s="13"/>
      <c r="B604" s="243"/>
      <c r="C604" s="244"/>
      <c r="D604" s="245" t="s">
        <v>286</v>
      </c>
      <c r="E604" s="246" t="s">
        <v>1</v>
      </c>
      <c r="F604" s="247" t="s">
        <v>1272</v>
      </c>
      <c r="G604" s="244"/>
      <c r="H604" s="248">
        <v>51.375999999999998</v>
      </c>
      <c r="I604" s="249"/>
      <c r="J604" s="244"/>
      <c r="K604" s="244"/>
      <c r="L604" s="250"/>
      <c r="M604" s="251"/>
      <c r="N604" s="252"/>
      <c r="O604" s="252"/>
      <c r="P604" s="252"/>
      <c r="Q604" s="252"/>
      <c r="R604" s="252"/>
      <c r="S604" s="252"/>
      <c r="T604" s="25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4" t="s">
        <v>286</v>
      </c>
      <c r="AU604" s="254" t="s">
        <v>86</v>
      </c>
      <c r="AV604" s="13" t="s">
        <v>86</v>
      </c>
      <c r="AW604" s="13" t="s">
        <v>32</v>
      </c>
      <c r="AX604" s="13" t="s">
        <v>84</v>
      </c>
      <c r="AY604" s="254" t="s">
        <v>280</v>
      </c>
    </row>
    <row r="605" s="2" customFormat="1" ht="16.5" customHeight="1">
      <c r="A605" s="38"/>
      <c r="B605" s="39"/>
      <c r="C605" s="229" t="s">
        <v>1273</v>
      </c>
      <c r="D605" s="229" t="s">
        <v>281</v>
      </c>
      <c r="E605" s="230" t="s">
        <v>1274</v>
      </c>
      <c r="F605" s="231" t="s">
        <v>1275</v>
      </c>
      <c r="G605" s="232" t="s">
        <v>354</v>
      </c>
      <c r="H605" s="233">
        <v>31</v>
      </c>
      <c r="I605" s="234"/>
      <c r="J605" s="235">
        <f>ROUND(I605*H605,2)</f>
        <v>0</v>
      </c>
      <c r="K605" s="236"/>
      <c r="L605" s="44"/>
      <c r="M605" s="237" t="s">
        <v>1</v>
      </c>
      <c r="N605" s="238" t="s">
        <v>41</v>
      </c>
      <c r="O605" s="91"/>
      <c r="P605" s="239">
        <f>O605*H605</f>
        <v>0</v>
      </c>
      <c r="Q605" s="239">
        <v>0</v>
      </c>
      <c r="R605" s="239">
        <f>Q605*H605</f>
        <v>0</v>
      </c>
      <c r="S605" s="239">
        <v>0.12</v>
      </c>
      <c r="T605" s="240">
        <f>S605*H605</f>
        <v>3.7199999999999998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41" t="s">
        <v>185</v>
      </c>
      <c r="AT605" s="241" t="s">
        <v>281</v>
      </c>
      <c r="AU605" s="241" t="s">
        <v>86</v>
      </c>
      <c r="AY605" s="17" t="s">
        <v>280</v>
      </c>
      <c r="BE605" s="242">
        <f>IF(N605="základní",J605,0)</f>
        <v>0</v>
      </c>
      <c r="BF605" s="242">
        <f>IF(N605="snížená",J605,0)</f>
        <v>0</v>
      </c>
      <c r="BG605" s="242">
        <f>IF(N605="zákl. přenesená",J605,0)</f>
        <v>0</v>
      </c>
      <c r="BH605" s="242">
        <f>IF(N605="sníž. přenesená",J605,0)</f>
        <v>0</v>
      </c>
      <c r="BI605" s="242">
        <f>IF(N605="nulová",J605,0)</f>
        <v>0</v>
      </c>
      <c r="BJ605" s="17" t="s">
        <v>84</v>
      </c>
      <c r="BK605" s="242">
        <f>ROUND(I605*H605,2)</f>
        <v>0</v>
      </c>
      <c r="BL605" s="17" t="s">
        <v>185</v>
      </c>
      <c r="BM605" s="241" t="s">
        <v>1276</v>
      </c>
    </row>
    <row r="606" s="13" customFormat="1">
      <c r="A606" s="13"/>
      <c r="B606" s="243"/>
      <c r="C606" s="244"/>
      <c r="D606" s="245" t="s">
        <v>286</v>
      </c>
      <c r="E606" s="246" t="s">
        <v>1</v>
      </c>
      <c r="F606" s="247" t="s">
        <v>1277</v>
      </c>
      <c r="G606" s="244"/>
      <c r="H606" s="248">
        <v>31</v>
      </c>
      <c r="I606" s="249"/>
      <c r="J606" s="244"/>
      <c r="K606" s="244"/>
      <c r="L606" s="250"/>
      <c r="M606" s="251"/>
      <c r="N606" s="252"/>
      <c r="O606" s="252"/>
      <c r="P606" s="252"/>
      <c r="Q606" s="252"/>
      <c r="R606" s="252"/>
      <c r="S606" s="252"/>
      <c r="T606" s="25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4" t="s">
        <v>286</v>
      </c>
      <c r="AU606" s="254" t="s">
        <v>86</v>
      </c>
      <c r="AV606" s="13" t="s">
        <v>86</v>
      </c>
      <c r="AW606" s="13" t="s">
        <v>32</v>
      </c>
      <c r="AX606" s="13" t="s">
        <v>84</v>
      </c>
      <c r="AY606" s="254" t="s">
        <v>280</v>
      </c>
    </row>
    <row r="607" s="2" customFormat="1" ht="24.15" customHeight="1">
      <c r="A607" s="38"/>
      <c r="B607" s="39"/>
      <c r="C607" s="229" t="s">
        <v>1278</v>
      </c>
      <c r="D607" s="229" t="s">
        <v>281</v>
      </c>
      <c r="E607" s="230" t="s">
        <v>1279</v>
      </c>
      <c r="F607" s="231" t="s">
        <v>1280</v>
      </c>
      <c r="G607" s="232" t="s">
        <v>326</v>
      </c>
      <c r="H607" s="233">
        <v>0.83399999999999996</v>
      </c>
      <c r="I607" s="234"/>
      <c r="J607" s="235">
        <f>ROUND(I607*H607,2)</f>
        <v>0</v>
      </c>
      <c r="K607" s="236"/>
      <c r="L607" s="44"/>
      <c r="M607" s="237" t="s">
        <v>1</v>
      </c>
      <c r="N607" s="238" t="s">
        <v>41</v>
      </c>
      <c r="O607" s="91"/>
      <c r="P607" s="239">
        <f>O607*H607</f>
        <v>0</v>
      </c>
      <c r="Q607" s="239">
        <v>0</v>
      </c>
      <c r="R607" s="239">
        <f>Q607*H607</f>
        <v>0</v>
      </c>
      <c r="S607" s="239">
        <v>0</v>
      </c>
      <c r="T607" s="240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41" t="s">
        <v>185</v>
      </c>
      <c r="AT607" s="241" t="s">
        <v>281</v>
      </c>
      <c r="AU607" s="241" t="s">
        <v>86</v>
      </c>
      <c r="AY607" s="17" t="s">
        <v>280</v>
      </c>
      <c r="BE607" s="242">
        <f>IF(N607="základní",J607,0)</f>
        <v>0</v>
      </c>
      <c r="BF607" s="242">
        <f>IF(N607="snížená",J607,0)</f>
        <v>0</v>
      </c>
      <c r="BG607" s="242">
        <f>IF(N607="zákl. přenesená",J607,0)</f>
        <v>0</v>
      </c>
      <c r="BH607" s="242">
        <f>IF(N607="sníž. přenesená",J607,0)</f>
        <v>0</v>
      </c>
      <c r="BI607" s="242">
        <f>IF(N607="nulová",J607,0)</f>
        <v>0</v>
      </c>
      <c r="BJ607" s="17" t="s">
        <v>84</v>
      </c>
      <c r="BK607" s="242">
        <f>ROUND(I607*H607,2)</f>
        <v>0</v>
      </c>
      <c r="BL607" s="17" t="s">
        <v>185</v>
      </c>
      <c r="BM607" s="241" t="s">
        <v>1281</v>
      </c>
    </row>
    <row r="608" s="12" customFormat="1" ht="22.8" customHeight="1">
      <c r="A608" s="12"/>
      <c r="B608" s="213"/>
      <c r="C608" s="214"/>
      <c r="D608" s="215" t="s">
        <v>75</v>
      </c>
      <c r="E608" s="227" t="s">
        <v>1282</v>
      </c>
      <c r="F608" s="227" t="s">
        <v>1283</v>
      </c>
      <c r="G608" s="214"/>
      <c r="H608" s="214"/>
      <c r="I608" s="217"/>
      <c r="J608" s="228">
        <f>BK608</f>
        <v>0</v>
      </c>
      <c r="K608" s="214"/>
      <c r="L608" s="219"/>
      <c r="M608" s="220"/>
      <c r="N608" s="221"/>
      <c r="O608" s="221"/>
      <c r="P608" s="222">
        <f>SUM(P609:P638)</f>
        <v>0</v>
      </c>
      <c r="Q608" s="221"/>
      <c r="R608" s="222">
        <f>SUM(R609:R638)</f>
        <v>2.7093017104000001</v>
      </c>
      <c r="S608" s="221"/>
      <c r="T608" s="223">
        <f>SUM(T609:T638)</f>
        <v>2.3956109999999997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24" t="s">
        <v>86</v>
      </c>
      <c r="AT608" s="225" t="s">
        <v>75</v>
      </c>
      <c r="AU608" s="225" t="s">
        <v>84</v>
      </c>
      <c r="AY608" s="224" t="s">
        <v>280</v>
      </c>
      <c r="BK608" s="226">
        <f>SUM(BK609:BK638)</f>
        <v>0</v>
      </c>
    </row>
    <row r="609" s="2" customFormat="1" ht="33" customHeight="1">
      <c r="A609" s="38"/>
      <c r="B609" s="39"/>
      <c r="C609" s="229" t="s">
        <v>1284</v>
      </c>
      <c r="D609" s="229" t="s">
        <v>281</v>
      </c>
      <c r="E609" s="230" t="s">
        <v>1285</v>
      </c>
      <c r="F609" s="231" t="s">
        <v>1286</v>
      </c>
      <c r="G609" s="232" t="s">
        <v>194</v>
      </c>
      <c r="H609" s="233">
        <v>20.734000000000002</v>
      </c>
      <c r="I609" s="234"/>
      <c r="J609" s="235">
        <f>ROUND(I609*H609,2)</f>
        <v>0</v>
      </c>
      <c r="K609" s="236"/>
      <c r="L609" s="44"/>
      <c r="M609" s="237" t="s">
        <v>1</v>
      </c>
      <c r="N609" s="238" t="s">
        <v>41</v>
      </c>
      <c r="O609" s="91"/>
      <c r="P609" s="239">
        <f>O609*H609</f>
        <v>0</v>
      </c>
      <c r="Q609" s="239">
        <v>0.017855599999999999</v>
      </c>
      <c r="R609" s="239">
        <f>Q609*H609</f>
        <v>0.37021801040000002</v>
      </c>
      <c r="S609" s="239">
        <v>0</v>
      </c>
      <c r="T609" s="240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41" t="s">
        <v>185</v>
      </c>
      <c r="AT609" s="241" t="s">
        <v>281</v>
      </c>
      <c r="AU609" s="241" t="s">
        <v>86</v>
      </c>
      <c r="AY609" s="17" t="s">
        <v>280</v>
      </c>
      <c r="BE609" s="242">
        <f>IF(N609="základní",J609,0)</f>
        <v>0</v>
      </c>
      <c r="BF609" s="242">
        <f>IF(N609="snížená",J609,0)</f>
        <v>0</v>
      </c>
      <c r="BG609" s="242">
        <f>IF(N609="zákl. přenesená",J609,0)</f>
        <v>0</v>
      </c>
      <c r="BH609" s="242">
        <f>IF(N609="sníž. přenesená",J609,0)</f>
        <v>0</v>
      </c>
      <c r="BI609" s="242">
        <f>IF(N609="nulová",J609,0)</f>
        <v>0</v>
      </c>
      <c r="BJ609" s="17" t="s">
        <v>84</v>
      </c>
      <c r="BK609" s="242">
        <f>ROUND(I609*H609,2)</f>
        <v>0</v>
      </c>
      <c r="BL609" s="17" t="s">
        <v>185</v>
      </c>
      <c r="BM609" s="241" t="s">
        <v>1287</v>
      </c>
    </row>
    <row r="610" s="13" customFormat="1">
      <c r="A610" s="13"/>
      <c r="B610" s="243"/>
      <c r="C610" s="244"/>
      <c r="D610" s="245" t="s">
        <v>286</v>
      </c>
      <c r="E610" s="246" t="s">
        <v>1</v>
      </c>
      <c r="F610" s="247" t="s">
        <v>1288</v>
      </c>
      <c r="G610" s="244"/>
      <c r="H610" s="248">
        <v>20.734000000000002</v>
      </c>
      <c r="I610" s="249"/>
      <c r="J610" s="244"/>
      <c r="K610" s="244"/>
      <c r="L610" s="250"/>
      <c r="M610" s="251"/>
      <c r="N610" s="252"/>
      <c r="O610" s="252"/>
      <c r="P610" s="252"/>
      <c r="Q610" s="252"/>
      <c r="R610" s="252"/>
      <c r="S610" s="252"/>
      <c r="T610" s="25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4" t="s">
        <v>286</v>
      </c>
      <c r="AU610" s="254" t="s">
        <v>86</v>
      </c>
      <c r="AV610" s="13" t="s">
        <v>86</v>
      </c>
      <c r="AW610" s="13" t="s">
        <v>32</v>
      </c>
      <c r="AX610" s="13" t="s">
        <v>84</v>
      </c>
      <c r="AY610" s="254" t="s">
        <v>280</v>
      </c>
    </row>
    <row r="611" s="2" customFormat="1" ht="16.5" customHeight="1">
      <c r="A611" s="38"/>
      <c r="B611" s="39"/>
      <c r="C611" s="229" t="s">
        <v>1289</v>
      </c>
      <c r="D611" s="229" t="s">
        <v>281</v>
      </c>
      <c r="E611" s="230" t="s">
        <v>1290</v>
      </c>
      <c r="F611" s="231" t="s">
        <v>1291</v>
      </c>
      <c r="G611" s="232" t="s">
        <v>194</v>
      </c>
      <c r="H611" s="233">
        <v>20.734000000000002</v>
      </c>
      <c r="I611" s="234"/>
      <c r="J611" s="235">
        <f>ROUND(I611*H611,2)</f>
        <v>0</v>
      </c>
      <c r="K611" s="236"/>
      <c r="L611" s="44"/>
      <c r="M611" s="237" t="s">
        <v>1</v>
      </c>
      <c r="N611" s="238" t="s">
        <v>41</v>
      </c>
      <c r="O611" s="91"/>
      <c r="P611" s="239">
        <f>O611*H611</f>
        <v>0</v>
      </c>
      <c r="Q611" s="239">
        <v>0.00010000000000000001</v>
      </c>
      <c r="R611" s="239">
        <f>Q611*H611</f>
        <v>0.0020734000000000004</v>
      </c>
      <c r="S611" s="239">
        <v>0</v>
      </c>
      <c r="T611" s="240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41" t="s">
        <v>185</v>
      </c>
      <c r="AT611" s="241" t="s">
        <v>281</v>
      </c>
      <c r="AU611" s="241" t="s">
        <v>86</v>
      </c>
      <c r="AY611" s="17" t="s">
        <v>280</v>
      </c>
      <c r="BE611" s="242">
        <f>IF(N611="základní",J611,0)</f>
        <v>0</v>
      </c>
      <c r="BF611" s="242">
        <f>IF(N611="snížená",J611,0)</f>
        <v>0</v>
      </c>
      <c r="BG611" s="242">
        <f>IF(N611="zákl. přenesená",J611,0)</f>
        <v>0</v>
      </c>
      <c r="BH611" s="242">
        <f>IF(N611="sníž. přenesená",J611,0)</f>
        <v>0</v>
      </c>
      <c r="BI611" s="242">
        <f>IF(N611="nulová",J611,0)</f>
        <v>0</v>
      </c>
      <c r="BJ611" s="17" t="s">
        <v>84</v>
      </c>
      <c r="BK611" s="242">
        <f>ROUND(I611*H611,2)</f>
        <v>0</v>
      </c>
      <c r="BL611" s="17" t="s">
        <v>185</v>
      </c>
      <c r="BM611" s="241" t="s">
        <v>1292</v>
      </c>
    </row>
    <row r="612" s="13" customFormat="1">
      <c r="A612" s="13"/>
      <c r="B612" s="243"/>
      <c r="C612" s="244"/>
      <c r="D612" s="245" t="s">
        <v>286</v>
      </c>
      <c r="E612" s="246" t="s">
        <v>1</v>
      </c>
      <c r="F612" s="247" t="s">
        <v>1288</v>
      </c>
      <c r="G612" s="244"/>
      <c r="H612" s="248">
        <v>20.734000000000002</v>
      </c>
      <c r="I612" s="249"/>
      <c r="J612" s="244"/>
      <c r="K612" s="244"/>
      <c r="L612" s="250"/>
      <c r="M612" s="251"/>
      <c r="N612" s="252"/>
      <c r="O612" s="252"/>
      <c r="P612" s="252"/>
      <c r="Q612" s="252"/>
      <c r="R612" s="252"/>
      <c r="S612" s="252"/>
      <c r="T612" s="25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4" t="s">
        <v>286</v>
      </c>
      <c r="AU612" s="254" t="s">
        <v>86</v>
      </c>
      <c r="AV612" s="13" t="s">
        <v>86</v>
      </c>
      <c r="AW612" s="13" t="s">
        <v>32</v>
      </c>
      <c r="AX612" s="13" t="s">
        <v>84</v>
      </c>
      <c r="AY612" s="254" t="s">
        <v>280</v>
      </c>
    </row>
    <row r="613" s="2" customFormat="1" ht="24.15" customHeight="1">
      <c r="A613" s="38"/>
      <c r="B613" s="39"/>
      <c r="C613" s="229" t="s">
        <v>1293</v>
      </c>
      <c r="D613" s="229" t="s">
        <v>281</v>
      </c>
      <c r="E613" s="230" t="s">
        <v>1294</v>
      </c>
      <c r="F613" s="231" t="s">
        <v>1295</v>
      </c>
      <c r="G613" s="232" t="s">
        <v>190</v>
      </c>
      <c r="H613" s="233">
        <v>12.880000000000001</v>
      </c>
      <c r="I613" s="234"/>
      <c r="J613" s="235">
        <f>ROUND(I613*H613,2)</f>
        <v>0</v>
      </c>
      <c r="K613" s="236"/>
      <c r="L613" s="44"/>
      <c r="M613" s="237" t="s">
        <v>1</v>
      </c>
      <c r="N613" s="238" t="s">
        <v>41</v>
      </c>
      <c r="O613" s="91"/>
      <c r="P613" s="239">
        <f>O613*H613</f>
        <v>0</v>
      </c>
      <c r="Q613" s="239">
        <v>0.00011</v>
      </c>
      <c r="R613" s="239">
        <f>Q613*H613</f>
        <v>0.0014168000000000002</v>
      </c>
      <c r="S613" s="239">
        <v>0</v>
      </c>
      <c r="T613" s="240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41" t="s">
        <v>185</v>
      </c>
      <c r="AT613" s="241" t="s">
        <v>281</v>
      </c>
      <c r="AU613" s="241" t="s">
        <v>86</v>
      </c>
      <c r="AY613" s="17" t="s">
        <v>280</v>
      </c>
      <c r="BE613" s="242">
        <f>IF(N613="základní",J613,0)</f>
        <v>0</v>
      </c>
      <c r="BF613" s="242">
        <f>IF(N613="snížená",J613,0)</f>
        <v>0</v>
      </c>
      <c r="BG613" s="242">
        <f>IF(N613="zákl. přenesená",J613,0)</f>
        <v>0</v>
      </c>
      <c r="BH613" s="242">
        <f>IF(N613="sníž. přenesená",J613,0)</f>
        <v>0</v>
      </c>
      <c r="BI613" s="242">
        <f>IF(N613="nulová",J613,0)</f>
        <v>0</v>
      </c>
      <c r="BJ613" s="17" t="s">
        <v>84</v>
      </c>
      <c r="BK613" s="242">
        <f>ROUND(I613*H613,2)</f>
        <v>0</v>
      </c>
      <c r="BL613" s="17" t="s">
        <v>185</v>
      </c>
      <c r="BM613" s="241" t="s">
        <v>1296</v>
      </c>
    </row>
    <row r="614" s="13" customFormat="1">
      <c r="A614" s="13"/>
      <c r="B614" s="243"/>
      <c r="C614" s="244"/>
      <c r="D614" s="245" t="s">
        <v>286</v>
      </c>
      <c r="E614" s="246" t="s">
        <v>1</v>
      </c>
      <c r="F614" s="247" t="s">
        <v>1297</v>
      </c>
      <c r="G614" s="244"/>
      <c r="H614" s="248">
        <v>12.880000000000001</v>
      </c>
      <c r="I614" s="249"/>
      <c r="J614" s="244"/>
      <c r="K614" s="244"/>
      <c r="L614" s="250"/>
      <c r="M614" s="251"/>
      <c r="N614" s="252"/>
      <c r="O614" s="252"/>
      <c r="P614" s="252"/>
      <c r="Q614" s="252"/>
      <c r="R614" s="252"/>
      <c r="S614" s="252"/>
      <c r="T614" s="25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4" t="s">
        <v>286</v>
      </c>
      <c r="AU614" s="254" t="s">
        <v>86</v>
      </c>
      <c r="AV614" s="13" t="s">
        <v>86</v>
      </c>
      <c r="AW614" s="13" t="s">
        <v>32</v>
      </c>
      <c r="AX614" s="13" t="s">
        <v>84</v>
      </c>
      <c r="AY614" s="254" t="s">
        <v>280</v>
      </c>
    </row>
    <row r="615" s="2" customFormat="1" ht="33" customHeight="1">
      <c r="A615" s="38"/>
      <c r="B615" s="39"/>
      <c r="C615" s="229" t="s">
        <v>1298</v>
      </c>
      <c r="D615" s="229" t="s">
        <v>281</v>
      </c>
      <c r="E615" s="230" t="s">
        <v>1299</v>
      </c>
      <c r="F615" s="231" t="s">
        <v>1300</v>
      </c>
      <c r="G615" s="232" t="s">
        <v>194</v>
      </c>
      <c r="H615" s="233">
        <v>242.03</v>
      </c>
      <c r="I615" s="234"/>
      <c r="J615" s="235">
        <f>ROUND(I615*H615,2)</f>
        <v>0</v>
      </c>
      <c r="K615" s="236"/>
      <c r="L615" s="44"/>
      <c r="M615" s="237" t="s">
        <v>1</v>
      </c>
      <c r="N615" s="238" t="s">
        <v>41</v>
      </c>
      <c r="O615" s="91"/>
      <c r="P615" s="239">
        <f>O615*H615</f>
        <v>0</v>
      </c>
      <c r="Q615" s="239">
        <v>0.00125</v>
      </c>
      <c r="R615" s="239">
        <f>Q615*H615</f>
        <v>0.30253750000000001</v>
      </c>
      <c r="S615" s="239">
        <v>0</v>
      </c>
      <c r="T615" s="240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41" t="s">
        <v>185</v>
      </c>
      <c r="AT615" s="241" t="s">
        <v>281</v>
      </c>
      <c r="AU615" s="241" t="s">
        <v>86</v>
      </c>
      <c r="AY615" s="17" t="s">
        <v>280</v>
      </c>
      <c r="BE615" s="242">
        <f>IF(N615="základní",J615,0)</f>
        <v>0</v>
      </c>
      <c r="BF615" s="242">
        <f>IF(N615="snížená",J615,0)</f>
        <v>0</v>
      </c>
      <c r="BG615" s="242">
        <f>IF(N615="zákl. přenesená",J615,0)</f>
        <v>0</v>
      </c>
      <c r="BH615" s="242">
        <f>IF(N615="sníž. přenesená",J615,0)</f>
        <v>0</v>
      </c>
      <c r="BI615" s="242">
        <f>IF(N615="nulová",J615,0)</f>
        <v>0</v>
      </c>
      <c r="BJ615" s="17" t="s">
        <v>84</v>
      </c>
      <c r="BK615" s="242">
        <f>ROUND(I615*H615,2)</f>
        <v>0</v>
      </c>
      <c r="BL615" s="17" t="s">
        <v>185</v>
      </c>
      <c r="BM615" s="241" t="s">
        <v>1301</v>
      </c>
    </row>
    <row r="616" s="13" customFormat="1">
      <c r="A616" s="13"/>
      <c r="B616" s="243"/>
      <c r="C616" s="244"/>
      <c r="D616" s="245" t="s">
        <v>286</v>
      </c>
      <c r="E616" s="246" t="s">
        <v>1</v>
      </c>
      <c r="F616" s="247" t="s">
        <v>1302</v>
      </c>
      <c r="G616" s="244"/>
      <c r="H616" s="248">
        <v>95.219999999999999</v>
      </c>
      <c r="I616" s="249"/>
      <c r="J616" s="244"/>
      <c r="K616" s="244"/>
      <c r="L616" s="250"/>
      <c r="M616" s="251"/>
      <c r="N616" s="252"/>
      <c r="O616" s="252"/>
      <c r="P616" s="252"/>
      <c r="Q616" s="252"/>
      <c r="R616" s="252"/>
      <c r="S616" s="252"/>
      <c r="T616" s="25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4" t="s">
        <v>286</v>
      </c>
      <c r="AU616" s="254" t="s">
        <v>86</v>
      </c>
      <c r="AV616" s="13" t="s">
        <v>86</v>
      </c>
      <c r="AW616" s="13" t="s">
        <v>32</v>
      </c>
      <c r="AX616" s="13" t="s">
        <v>76</v>
      </c>
      <c r="AY616" s="254" t="s">
        <v>280</v>
      </c>
    </row>
    <row r="617" s="13" customFormat="1">
      <c r="A617" s="13"/>
      <c r="B617" s="243"/>
      <c r="C617" s="244"/>
      <c r="D617" s="245" t="s">
        <v>286</v>
      </c>
      <c r="E617" s="246" t="s">
        <v>1</v>
      </c>
      <c r="F617" s="247" t="s">
        <v>1303</v>
      </c>
      <c r="G617" s="244"/>
      <c r="H617" s="248">
        <v>43.57</v>
      </c>
      <c r="I617" s="249"/>
      <c r="J617" s="244"/>
      <c r="K617" s="244"/>
      <c r="L617" s="250"/>
      <c r="M617" s="251"/>
      <c r="N617" s="252"/>
      <c r="O617" s="252"/>
      <c r="P617" s="252"/>
      <c r="Q617" s="252"/>
      <c r="R617" s="252"/>
      <c r="S617" s="252"/>
      <c r="T617" s="25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4" t="s">
        <v>286</v>
      </c>
      <c r="AU617" s="254" t="s">
        <v>86</v>
      </c>
      <c r="AV617" s="13" t="s">
        <v>86</v>
      </c>
      <c r="AW617" s="13" t="s">
        <v>32</v>
      </c>
      <c r="AX617" s="13" t="s">
        <v>76</v>
      </c>
      <c r="AY617" s="254" t="s">
        <v>280</v>
      </c>
    </row>
    <row r="618" s="13" customFormat="1">
      <c r="A618" s="13"/>
      <c r="B618" s="243"/>
      <c r="C618" s="244"/>
      <c r="D618" s="245" t="s">
        <v>286</v>
      </c>
      <c r="E618" s="246" t="s">
        <v>1</v>
      </c>
      <c r="F618" s="247" t="s">
        <v>1304</v>
      </c>
      <c r="G618" s="244"/>
      <c r="H618" s="248">
        <v>14.9</v>
      </c>
      <c r="I618" s="249"/>
      <c r="J618" s="244"/>
      <c r="K618" s="244"/>
      <c r="L618" s="250"/>
      <c r="M618" s="251"/>
      <c r="N618" s="252"/>
      <c r="O618" s="252"/>
      <c r="P618" s="252"/>
      <c r="Q618" s="252"/>
      <c r="R618" s="252"/>
      <c r="S618" s="252"/>
      <c r="T618" s="25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4" t="s">
        <v>286</v>
      </c>
      <c r="AU618" s="254" t="s">
        <v>86</v>
      </c>
      <c r="AV618" s="13" t="s">
        <v>86</v>
      </c>
      <c r="AW618" s="13" t="s">
        <v>32</v>
      </c>
      <c r="AX618" s="13" t="s">
        <v>76</v>
      </c>
      <c r="AY618" s="254" t="s">
        <v>280</v>
      </c>
    </row>
    <row r="619" s="13" customFormat="1">
      <c r="A619" s="13"/>
      <c r="B619" s="243"/>
      <c r="C619" s="244"/>
      <c r="D619" s="245" t="s">
        <v>286</v>
      </c>
      <c r="E619" s="246" t="s">
        <v>1</v>
      </c>
      <c r="F619" s="247" t="s">
        <v>1305</v>
      </c>
      <c r="G619" s="244"/>
      <c r="H619" s="248">
        <v>7.9199999999999999</v>
      </c>
      <c r="I619" s="249"/>
      <c r="J619" s="244"/>
      <c r="K619" s="244"/>
      <c r="L619" s="250"/>
      <c r="M619" s="251"/>
      <c r="N619" s="252"/>
      <c r="O619" s="252"/>
      <c r="P619" s="252"/>
      <c r="Q619" s="252"/>
      <c r="R619" s="252"/>
      <c r="S619" s="252"/>
      <c r="T619" s="25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4" t="s">
        <v>286</v>
      </c>
      <c r="AU619" s="254" t="s">
        <v>86</v>
      </c>
      <c r="AV619" s="13" t="s">
        <v>86</v>
      </c>
      <c r="AW619" s="13" t="s">
        <v>32</v>
      </c>
      <c r="AX619" s="13" t="s">
        <v>76</v>
      </c>
      <c r="AY619" s="254" t="s">
        <v>280</v>
      </c>
    </row>
    <row r="620" s="13" customFormat="1">
      <c r="A620" s="13"/>
      <c r="B620" s="243"/>
      <c r="C620" s="244"/>
      <c r="D620" s="245" t="s">
        <v>286</v>
      </c>
      <c r="E620" s="246" t="s">
        <v>1</v>
      </c>
      <c r="F620" s="247" t="s">
        <v>1306</v>
      </c>
      <c r="G620" s="244"/>
      <c r="H620" s="248">
        <v>35.82</v>
      </c>
      <c r="I620" s="249"/>
      <c r="J620" s="244"/>
      <c r="K620" s="244"/>
      <c r="L620" s="250"/>
      <c r="M620" s="251"/>
      <c r="N620" s="252"/>
      <c r="O620" s="252"/>
      <c r="P620" s="252"/>
      <c r="Q620" s="252"/>
      <c r="R620" s="252"/>
      <c r="S620" s="252"/>
      <c r="T620" s="25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4" t="s">
        <v>286</v>
      </c>
      <c r="AU620" s="254" t="s">
        <v>86</v>
      </c>
      <c r="AV620" s="13" t="s">
        <v>86</v>
      </c>
      <c r="AW620" s="13" t="s">
        <v>32</v>
      </c>
      <c r="AX620" s="13" t="s">
        <v>76</v>
      </c>
      <c r="AY620" s="254" t="s">
        <v>280</v>
      </c>
    </row>
    <row r="621" s="13" customFormat="1">
      <c r="A621" s="13"/>
      <c r="B621" s="243"/>
      <c r="C621" s="244"/>
      <c r="D621" s="245" t="s">
        <v>286</v>
      </c>
      <c r="E621" s="246" t="s">
        <v>1</v>
      </c>
      <c r="F621" s="247" t="s">
        <v>1307</v>
      </c>
      <c r="G621" s="244"/>
      <c r="H621" s="248">
        <v>19.390000000000001</v>
      </c>
      <c r="I621" s="249"/>
      <c r="J621" s="244"/>
      <c r="K621" s="244"/>
      <c r="L621" s="250"/>
      <c r="M621" s="251"/>
      <c r="N621" s="252"/>
      <c r="O621" s="252"/>
      <c r="P621" s="252"/>
      <c r="Q621" s="252"/>
      <c r="R621" s="252"/>
      <c r="S621" s="252"/>
      <c r="T621" s="25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4" t="s">
        <v>286</v>
      </c>
      <c r="AU621" s="254" t="s">
        <v>86</v>
      </c>
      <c r="AV621" s="13" t="s">
        <v>86</v>
      </c>
      <c r="AW621" s="13" t="s">
        <v>32</v>
      </c>
      <c r="AX621" s="13" t="s">
        <v>76</v>
      </c>
      <c r="AY621" s="254" t="s">
        <v>280</v>
      </c>
    </row>
    <row r="622" s="13" customFormat="1">
      <c r="A622" s="13"/>
      <c r="B622" s="243"/>
      <c r="C622" s="244"/>
      <c r="D622" s="245" t="s">
        <v>286</v>
      </c>
      <c r="E622" s="246" t="s">
        <v>1</v>
      </c>
      <c r="F622" s="247" t="s">
        <v>1308</v>
      </c>
      <c r="G622" s="244"/>
      <c r="H622" s="248">
        <v>2.8999999999999999</v>
      </c>
      <c r="I622" s="249"/>
      <c r="J622" s="244"/>
      <c r="K622" s="244"/>
      <c r="L622" s="250"/>
      <c r="M622" s="251"/>
      <c r="N622" s="252"/>
      <c r="O622" s="252"/>
      <c r="P622" s="252"/>
      <c r="Q622" s="252"/>
      <c r="R622" s="252"/>
      <c r="S622" s="252"/>
      <c r="T622" s="25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4" t="s">
        <v>286</v>
      </c>
      <c r="AU622" s="254" t="s">
        <v>86</v>
      </c>
      <c r="AV622" s="13" t="s">
        <v>86</v>
      </c>
      <c r="AW622" s="13" t="s">
        <v>32</v>
      </c>
      <c r="AX622" s="13" t="s">
        <v>76</v>
      </c>
      <c r="AY622" s="254" t="s">
        <v>280</v>
      </c>
    </row>
    <row r="623" s="13" customFormat="1">
      <c r="A623" s="13"/>
      <c r="B623" s="243"/>
      <c r="C623" s="244"/>
      <c r="D623" s="245" t="s">
        <v>286</v>
      </c>
      <c r="E623" s="246" t="s">
        <v>1</v>
      </c>
      <c r="F623" s="247" t="s">
        <v>1309</v>
      </c>
      <c r="G623" s="244"/>
      <c r="H623" s="248">
        <v>5.2199999999999998</v>
      </c>
      <c r="I623" s="249"/>
      <c r="J623" s="244"/>
      <c r="K623" s="244"/>
      <c r="L623" s="250"/>
      <c r="M623" s="251"/>
      <c r="N623" s="252"/>
      <c r="O623" s="252"/>
      <c r="P623" s="252"/>
      <c r="Q623" s="252"/>
      <c r="R623" s="252"/>
      <c r="S623" s="252"/>
      <c r="T623" s="25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4" t="s">
        <v>286</v>
      </c>
      <c r="AU623" s="254" t="s">
        <v>86</v>
      </c>
      <c r="AV623" s="13" t="s">
        <v>86</v>
      </c>
      <c r="AW623" s="13" t="s">
        <v>32</v>
      </c>
      <c r="AX623" s="13" t="s">
        <v>76</v>
      </c>
      <c r="AY623" s="254" t="s">
        <v>280</v>
      </c>
    </row>
    <row r="624" s="13" customFormat="1">
      <c r="A624" s="13"/>
      <c r="B624" s="243"/>
      <c r="C624" s="244"/>
      <c r="D624" s="245" t="s">
        <v>286</v>
      </c>
      <c r="E624" s="246" t="s">
        <v>1</v>
      </c>
      <c r="F624" s="247" t="s">
        <v>1310</v>
      </c>
      <c r="G624" s="244"/>
      <c r="H624" s="248">
        <v>17.09</v>
      </c>
      <c r="I624" s="249"/>
      <c r="J624" s="244"/>
      <c r="K624" s="244"/>
      <c r="L624" s="250"/>
      <c r="M624" s="251"/>
      <c r="N624" s="252"/>
      <c r="O624" s="252"/>
      <c r="P624" s="252"/>
      <c r="Q624" s="252"/>
      <c r="R624" s="252"/>
      <c r="S624" s="252"/>
      <c r="T624" s="25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4" t="s">
        <v>286</v>
      </c>
      <c r="AU624" s="254" t="s">
        <v>86</v>
      </c>
      <c r="AV624" s="13" t="s">
        <v>86</v>
      </c>
      <c r="AW624" s="13" t="s">
        <v>32</v>
      </c>
      <c r="AX624" s="13" t="s">
        <v>76</v>
      </c>
      <c r="AY624" s="254" t="s">
        <v>280</v>
      </c>
    </row>
    <row r="625" s="14" customFormat="1">
      <c r="A625" s="14"/>
      <c r="B625" s="266"/>
      <c r="C625" s="267"/>
      <c r="D625" s="245" t="s">
        <v>286</v>
      </c>
      <c r="E625" s="268" t="s">
        <v>1</v>
      </c>
      <c r="F625" s="269" t="s">
        <v>378</v>
      </c>
      <c r="G625" s="267"/>
      <c r="H625" s="270">
        <v>242.03</v>
      </c>
      <c r="I625" s="271"/>
      <c r="J625" s="267"/>
      <c r="K625" s="267"/>
      <c r="L625" s="272"/>
      <c r="M625" s="273"/>
      <c r="N625" s="274"/>
      <c r="O625" s="274"/>
      <c r="P625" s="274"/>
      <c r="Q625" s="274"/>
      <c r="R625" s="274"/>
      <c r="S625" s="274"/>
      <c r="T625" s="27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76" t="s">
        <v>286</v>
      </c>
      <c r="AU625" s="276" t="s">
        <v>86</v>
      </c>
      <c r="AV625" s="14" t="s">
        <v>284</v>
      </c>
      <c r="AW625" s="14" t="s">
        <v>32</v>
      </c>
      <c r="AX625" s="14" t="s">
        <v>84</v>
      </c>
      <c r="AY625" s="276" t="s">
        <v>280</v>
      </c>
    </row>
    <row r="626" s="2" customFormat="1" ht="24.15" customHeight="1">
      <c r="A626" s="38"/>
      <c r="B626" s="39"/>
      <c r="C626" s="255" t="s">
        <v>1311</v>
      </c>
      <c r="D626" s="255" t="s">
        <v>306</v>
      </c>
      <c r="E626" s="256" t="s">
        <v>1312</v>
      </c>
      <c r="F626" s="257" t="s">
        <v>1313</v>
      </c>
      <c r="G626" s="258" t="s">
        <v>194</v>
      </c>
      <c r="H626" s="259">
        <v>254.13200000000001</v>
      </c>
      <c r="I626" s="260"/>
      <c r="J626" s="261">
        <f>ROUND(I626*H626,2)</f>
        <v>0</v>
      </c>
      <c r="K626" s="262"/>
      <c r="L626" s="263"/>
      <c r="M626" s="264" t="s">
        <v>1</v>
      </c>
      <c r="N626" s="265" t="s">
        <v>41</v>
      </c>
      <c r="O626" s="91"/>
      <c r="P626" s="239">
        <f>O626*H626</f>
        <v>0</v>
      </c>
      <c r="Q626" s="239">
        <v>0.0080000000000000002</v>
      </c>
      <c r="R626" s="239">
        <f>Q626*H626</f>
        <v>2.0330560000000002</v>
      </c>
      <c r="S626" s="239">
        <v>0</v>
      </c>
      <c r="T626" s="240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41" t="s">
        <v>426</v>
      </c>
      <c r="AT626" s="241" t="s">
        <v>306</v>
      </c>
      <c r="AU626" s="241" t="s">
        <v>86</v>
      </c>
      <c r="AY626" s="17" t="s">
        <v>280</v>
      </c>
      <c r="BE626" s="242">
        <f>IF(N626="základní",J626,0)</f>
        <v>0</v>
      </c>
      <c r="BF626" s="242">
        <f>IF(N626="snížená",J626,0)</f>
        <v>0</v>
      </c>
      <c r="BG626" s="242">
        <f>IF(N626="zákl. přenesená",J626,0)</f>
        <v>0</v>
      </c>
      <c r="BH626" s="242">
        <f>IF(N626="sníž. přenesená",J626,0)</f>
        <v>0</v>
      </c>
      <c r="BI626" s="242">
        <f>IF(N626="nulová",J626,0)</f>
        <v>0</v>
      </c>
      <c r="BJ626" s="17" t="s">
        <v>84</v>
      </c>
      <c r="BK626" s="242">
        <f>ROUND(I626*H626,2)</f>
        <v>0</v>
      </c>
      <c r="BL626" s="17" t="s">
        <v>185</v>
      </c>
      <c r="BM626" s="241" t="s">
        <v>1314</v>
      </c>
    </row>
    <row r="627" s="13" customFormat="1">
      <c r="A627" s="13"/>
      <c r="B627" s="243"/>
      <c r="C627" s="244"/>
      <c r="D627" s="245" t="s">
        <v>286</v>
      </c>
      <c r="E627" s="244"/>
      <c r="F627" s="247" t="s">
        <v>1315</v>
      </c>
      <c r="G627" s="244"/>
      <c r="H627" s="248">
        <v>254.13200000000001</v>
      </c>
      <c r="I627" s="249"/>
      <c r="J627" s="244"/>
      <c r="K627" s="244"/>
      <c r="L627" s="250"/>
      <c r="M627" s="251"/>
      <c r="N627" s="252"/>
      <c r="O627" s="252"/>
      <c r="P627" s="252"/>
      <c r="Q627" s="252"/>
      <c r="R627" s="252"/>
      <c r="S627" s="252"/>
      <c r="T627" s="25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4" t="s">
        <v>286</v>
      </c>
      <c r="AU627" s="254" t="s">
        <v>86</v>
      </c>
      <c r="AV627" s="13" t="s">
        <v>86</v>
      </c>
      <c r="AW627" s="13" t="s">
        <v>4</v>
      </c>
      <c r="AX627" s="13" t="s">
        <v>84</v>
      </c>
      <c r="AY627" s="254" t="s">
        <v>280</v>
      </c>
    </row>
    <row r="628" s="2" customFormat="1" ht="24.15" customHeight="1">
      <c r="A628" s="38"/>
      <c r="B628" s="39"/>
      <c r="C628" s="229" t="s">
        <v>1316</v>
      </c>
      <c r="D628" s="229" t="s">
        <v>281</v>
      </c>
      <c r="E628" s="230" t="s">
        <v>1317</v>
      </c>
      <c r="F628" s="231" t="s">
        <v>1318</v>
      </c>
      <c r="G628" s="232" t="s">
        <v>194</v>
      </c>
      <c r="H628" s="233">
        <v>224.94</v>
      </c>
      <c r="I628" s="234"/>
      <c r="J628" s="235">
        <f>ROUND(I628*H628,2)</f>
        <v>0</v>
      </c>
      <c r="K628" s="236"/>
      <c r="L628" s="44"/>
      <c r="M628" s="237" t="s">
        <v>1</v>
      </c>
      <c r="N628" s="238" t="s">
        <v>41</v>
      </c>
      <c r="O628" s="91"/>
      <c r="P628" s="239">
        <f>O628*H628</f>
        <v>0</v>
      </c>
      <c r="Q628" s="239">
        <v>0</v>
      </c>
      <c r="R628" s="239">
        <f>Q628*H628</f>
        <v>0</v>
      </c>
      <c r="S628" s="239">
        <v>0.01065</v>
      </c>
      <c r="T628" s="240">
        <f>S628*H628</f>
        <v>2.3956109999999997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41" t="s">
        <v>185</v>
      </c>
      <c r="AT628" s="241" t="s">
        <v>281</v>
      </c>
      <c r="AU628" s="241" t="s">
        <v>86</v>
      </c>
      <c r="AY628" s="17" t="s">
        <v>280</v>
      </c>
      <c r="BE628" s="242">
        <f>IF(N628="základní",J628,0)</f>
        <v>0</v>
      </c>
      <c r="BF628" s="242">
        <f>IF(N628="snížená",J628,0)</f>
        <v>0</v>
      </c>
      <c r="BG628" s="242">
        <f>IF(N628="zákl. přenesená",J628,0)</f>
        <v>0</v>
      </c>
      <c r="BH628" s="242">
        <f>IF(N628="sníž. přenesená",J628,0)</f>
        <v>0</v>
      </c>
      <c r="BI628" s="242">
        <f>IF(N628="nulová",J628,0)</f>
        <v>0</v>
      </c>
      <c r="BJ628" s="17" t="s">
        <v>84</v>
      </c>
      <c r="BK628" s="242">
        <f>ROUND(I628*H628,2)</f>
        <v>0</v>
      </c>
      <c r="BL628" s="17" t="s">
        <v>185</v>
      </c>
      <c r="BM628" s="241" t="s">
        <v>1319</v>
      </c>
    </row>
    <row r="629" s="13" customFormat="1">
      <c r="A629" s="13"/>
      <c r="B629" s="243"/>
      <c r="C629" s="244"/>
      <c r="D629" s="245" t="s">
        <v>286</v>
      </c>
      <c r="E629" s="246" t="s">
        <v>1</v>
      </c>
      <c r="F629" s="247" t="s">
        <v>1302</v>
      </c>
      <c r="G629" s="244"/>
      <c r="H629" s="248">
        <v>95.219999999999999</v>
      </c>
      <c r="I629" s="249"/>
      <c r="J629" s="244"/>
      <c r="K629" s="244"/>
      <c r="L629" s="250"/>
      <c r="M629" s="251"/>
      <c r="N629" s="252"/>
      <c r="O629" s="252"/>
      <c r="P629" s="252"/>
      <c r="Q629" s="252"/>
      <c r="R629" s="252"/>
      <c r="S629" s="252"/>
      <c r="T629" s="25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4" t="s">
        <v>286</v>
      </c>
      <c r="AU629" s="254" t="s">
        <v>86</v>
      </c>
      <c r="AV629" s="13" t="s">
        <v>86</v>
      </c>
      <c r="AW629" s="13" t="s">
        <v>32</v>
      </c>
      <c r="AX629" s="13" t="s">
        <v>76</v>
      </c>
      <c r="AY629" s="254" t="s">
        <v>280</v>
      </c>
    </row>
    <row r="630" s="13" customFormat="1">
      <c r="A630" s="13"/>
      <c r="B630" s="243"/>
      <c r="C630" s="244"/>
      <c r="D630" s="245" t="s">
        <v>286</v>
      </c>
      <c r="E630" s="246" t="s">
        <v>1</v>
      </c>
      <c r="F630" s="247" t="s">
        <v>1303</v>
      </c>
      <c r="G630" s="244"/>
      <c r="H630" s="248">
        <v>43.57</v>
      </c>
      <c r="I630" s="249"/>
      <c r="J630" s="244"/>
      <c r="K630" s="244"/>
      <c r="L630" s="250"/>
      <c r="M630" s="251"/>
      <c r="N630" s="252"/>
      <c r="O630" s="252"/>
      <c r="P630" s="252"/>
      <c r="Q630" s="252"/>
      <c r="R630" s="252"/>
      <c r="S630" s="252"/>
      <c r="T630" s="25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4" t="s">
        <v>286</v>
      </c>
      <c r="AU630" s="254" t="s">
        <v>86</v>
      </c>
      <c r="AV630" s="13" t="s">
        <v>86</v>
      </c>
      <c r="AW630" s="13" t="s">
        <v>32</v>
      </c>
      <c r="AX630" s="13" t="s">
        <v>76</v>
      </c>
      <c r="AY630" s="254" t="s">
        <v>280</v>
      </c>
    </row>
    <row r="631" s="13" customFormat="1">
      <c r="A631" s="13"/>
      <c r="B631" s="243"/>
      <c r="C631" s="244"/>
      <c r="D631" s="245" t="s">
        <v>286</v>
      </c>
      <c r="E631" s="246" t="s">
        <v>1</v>
      </c>
      <c r="F631" s="247" t="s">
        <v>1304</v>
      </c>
      <c r="G631" s="244"/>
      <c r="H631" s="248">
        <v>14.9</v>
      </c>
      <c r="I631" s="249"/>
      <c r="J631" s="244"/>
      <c r="K631" s="244"/>
      <c r="L631" s="250"/>
      <c r="M631" s="251"/>
      <c r="N631" s="252"/>
      <c r="O631" s="252"/>
      <c r="P631" s="252"/>
      <c r="Q631" s="252"/>
      <c r="R631" s="252"/>
      <c r="S631" s="252"/>
      <c r="T631" s="25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4" t="s">
        <v>286</v>
      </c>
      <c r="AU631" s="254" t="s">
        <v>86</v>
      </c>
      <c r="AV631" s="13" t="s">
        <v>86</v>
      </c>
      <c r="AW631" s="13" t="s">
        <v>32</v>
      </c>
      <c r="AX631" s="13" t="s">
        <v>76</v>
      </c>
      <c r="AY631" s="254" t="s">
        <v>280</v>
      </c>
    </row>
    <row r="632" s="13" customFormat="1">
      <c r="A632" s="13"/>
      <c r="B632" s="243"/>
      <c r="C632" s="244"/>
      <c r="D632" s="245" t="s">
        <v>286</v>
      </c>
      <c r="E632" s="246" t="s">
        <v>1</v>
      </c>
      <c r="F632" s="247" t="s">
        <v>1305</v>
      </c>
      <c r="G632" s="244"/>
      <c r="H632" s="248">
        <v>7.9199999999999999</v>
      </c>
      <c r="I632" s="249"/>
      <c r="J632" s="244"/>
      <c r="K632" s="244"/>
      <c r="L632" s="250"/>
      <c r="M632" s="251"/>
      <c r="N632" s="252"/>
      <c r="O632" s="252"/>
      <c r="P632" s="252"/>
      <c r="Q632" s="252"/>
      <c r="R632" s="252"/>
      <c r="S632" s="252"/>
      <c r="T632" s="25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4" t="s">
        <v>286</v>
      </c>
      <c r="AU632" s="254" t="s">
        <v>86</v>
      </c>
      <c r="AV632" s="13" t="s">
        <v>86</v>
      </c>
      <c r="AW632" s="13" t="s">
        <v>32</v>
      </c>
      <c r="AX632" s="13" t="s">
        <v>76</v>
      </c>
      <c r="AY632" s="254" t="s">
        <v>280</v>
      </c>
    </row>
    <row r="633" s="13" customFormat="1">
      <c r="A633" s="13"/>
      <c r="B633" s="243"/>
      <c r="C633" s="244"/>
      <c r="D633" s="245" t="s">
        <v>286</v>
      </c>
      <c r="E633" s="246" t="s">
        <v>1</v>
      </c>
      <c r="F633" s="247" t="s">
        <v>1306</v>
      </c>
      <c r="G633" s="244"/>
      <c r="H633" s="248">
        <v>35.82</v>
      </c>
      <c r="I633" s="249"/>
      <c r="J633" s="244"/>
      <c r="K633" s="244"/>
      <c r="L633" s="250"/>
      <c r="M633" s="251"/>
      <c r="N633" s="252"/>
      <c r="O633" s="252"/>
      <c r="P633" s="252"/>
      <c r="Q633" s="252"/>
      <c r="R633" s="252"/>
      <c r="S633" s="252"/>
      <c r="T633" s="25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4" t="s">
        <v>286</v>
      </c>
      <c r="AU633" s="254" t="s">
        <v>86</v>
      </c>
      <c r="AV633" s="13" t="s">
        <v>86</v>
      </c>
      <c r="AW633" s="13" t="s">
        <v>32</v>
      </c>
      <c r="AX633" s="13" t="s">
        <v>76</v>
      </c>
      <c r="AY633" s="254" t="s">
        <v>280</v>
      </c>
    </row>
    <row r="634" s="13" customFormat="1">
      <c r="A634" s="13"/>
      <c r="B634" s="243"/>
      <c r="C634" s="244"/>
      <c r="D634" s="245" t="s">
        <v>286</v>
      </c>
      <c r="E634" s="246" t="s">
        <v>1</v>
      </c>
      <c r="F634" s="247" t="s">
        <v>1307</v>
      </c>
      <c r="G634" s="244"/>
      <c r="H634" s="248">
        <v>19.390000000000001</v>
      </c>
      <c r="I634" s="249"/>
      <c r="J634" s="244"/>
      <c r="K634" s="244"/>
      <c r="L634" s="250"/>
      <c r="M634" s="251"/>
      <c r="N634" s="252"/>
      <c r="O634" s="252"/>
      <c r="P634" s="252"/>
      <c r="Q634" s="252"/>
      <c r="R634" s="252"/>
      <c r="S634" s="252"/>
      <c r="T634" s="25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4" t="s">
        <v>286</v>
      </c>
      <c r="AU634" s="254" t="s">
        <v>86</v>
      </c>
      <c r="AV634" s="13" t="s">
        <v>86</v>
      </c>
      <c r="AW634" s="13" t="s">
        <v>32</v>
      </c>
      <c r="AX634" s="13" t="s">
        <v>76</v>
      </c>
      <c r="AY634" s="254" t="s">
        <v>280</v>
      </c>
    </row>
    <row r="635" s="13" customFormat="1">
      <c r="A635" s="13"/>
      <c r="B635" s="243"/>
      <c r="C635" s="244"/>
      <c r="D635" s="245" t="s">
        <v>286</v>
      </c>
      <c r="E635" s="246" t="s">
        <v>1</v>
      </c>
      <c r="F635" s="247" t="s">
        <v>1308</v>
      </c>
      <c r="G635" s="244"/>
      <c r="H635" s="248">
        <v>2.8999999999999999</v>
      </c>
      <c r="I635" s="249"/>
      <c r="J635" s="244"/>
      <c r="K635" s="244"/>
      <c r="L635" s="250"/>
      <c r="M635" s="251"/>
      <c r="N635" s="252"/>
      <c r="O635" s="252"/>
      <c r="P635" s="252"/>
      <c r="Q635" s="252"/>
      <c r="R635" s="252"/>
      <c r="S635" s="252"/>
      <c r="T635" s="25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4" t="s">
        <v>286</v>
      </c>
      <c r="AU635" s="254" t="s">
        <v>86</v>
      </c>
      <c r="AV635" s="13" t="s">
        <v>86</v>
      </c>
      <c r="AW635" s="13" t="s">
        <v>32</v>
      </c>
      <c r="AX635" s="13" t="s">
        <v>76</v>
      </c>
      <c r="AY635" s="254" t="s">
        <v>280</v>
      </c>
    </row>
    <row r="636" s="13" customFormat="1">
      <c r="A636" s="13"/>
      <c r="B636" s="243"/>
      <c r="C636" s="244"/>
      <c r="D636" s="245" t="s">
        <v>286</v>
      </c>
      <c r="E636" s="246" t="s">
        <v>1</v>
      </c>
      <c r="F636" s="247" t="s">
        <v>1309</v>
      </c>
      <c r="G636" s="244"/>
      <c r="H636" s="248">
        <v>5.2199999999999998</v>
      </c>
      <c r="I636" s="249"/>
      <c r="J636" s="244"/>
      <c r="K636" s="244"/>
      <c r="L636" s="250"/>
      <c r="M636" s="251"/>
      <c r="N636" s="252"/>
      <c r="O636" s="252"/>
      <c r="P636" s="252"/>
      <c r="Q636" s="252"/>
      <c r="R636" s="252"/>
      <c r="S636" s="252"/>
      <c r="T636" s="25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4" t="s">
        <v>286</v>
      </c>
      <c r="AU636" s="254" t="s">
        <v>86</v>
      </c>
      <c r="AV636" s="13" t="s">
        <v>86</v>
      </c>
      <c r="AW636" s="13" t="s">
        <v>32</v>
      </c>
      <c r="AX636" s="13" t="s">
        <v>76</v>
      </c>
      <c r="AY636" s="254" t="s">
        <v>280</v>
      </c>
    </row>
    <row r="637" s="14" customFormat="1">
      <c r="A637" s="14"/>
      <c r="B637" s="266"/>
      <c r="C637" s="267"/>
      <c r="D637" s="245" t="s">
        <v>286</v>
      </c>
      <c r="E637" s="268" t="s">
        <v>1</v>
      </c>
      <c r="F637" s="269" t="s">
        <v>378</v>
      </c>
      <c r="G637" s="267"/>
      <c r="H637" s="270">
        <v>224.94</v>
      </c>
      <c r="I637" s="271"/>
      <c r="J637" s="267"/>
      <c r="K637" s="267"/>
      <c r="L637" s="272"/>
      <c r="M637" s="273"/>
      <c r="N637" s="274"/>
      <c r="O637" s="274"/>
      <c r="P637" s="274"/>
      <c r="Q637" s="274"/>
      <c r="R637" s="274"/>
      <c r="S637" s="274"/>
      <c r="T637" s="27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76" t="s">
        <v>286</v>
      </c>
      <c r="AU637" s="276" t="s">
        <v>86</v>
      </c>
      <c r="AV637" s="14" t="s">
        <v>284</v>
      </c>
      <c r="AW637" s="14" t="s">
        <v>32</v>
      </c>
      <c r="AX637" s="14" t="s">
        <v>84</v>
      </c>
      <c r="AY637" s="276" t="s">
        <v>280</v>
      </c>
    </row>
    <row r="638" s="2" customFormat="1" ht="24.15" customHeight="1">
      <c r="A638" s="38"/>
      <c r="B638" s="39"/>
      <c r="C638" s="229" t="s">
        <v>1320</v>
      </c>
      <c r="D638" s="229" t="s">
        <v>281</v>
      </c>
      <c r="E638" s="230" t="s">
        <v>1321</v>
      </c>
      <c r="F638" s="231" t="s">
        <v>1322</v>
      </c>
      <c r="G638" s="232" t="s">
        <v>326</v>
      </c>
      <c r="H638" s="233">
        <v>2.7090000000000001</v>
      </c>
      <c r="I638" s="234"/>
      <c r="J638" s="235">
        <f>ROUND(I638*H638,2)</f>
        <v>0</v>
      </c>
      <c r="K638" s="236"/>
      <c r="L638" s="44"/>
      <c r="M638" s="237" t="s">
        <v>1</v>
      </c>
      <c r="N638" s="238" t="s">
        <v>41</v>
      </c>
      <c r="O638" s="91"/>
      <c r="P638" s="239">
        <f>O638*H638</f>
        <v>0</v>
      </c>
      <c r="Q638" s="239">
        <v>0</v>
      </c>
      <c r="R638" s="239">
        <f>Q638*H638</f>
        <v>0</v>
      </c>
      <c r="S638" s="239">
        <v>0</v>
      </c>
      <c r="T638" s="240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41" t="s">
        <v>185</v>
      </c>
      <c r="AT638" s="241" t="s">
        <v>281</v>
      </c>
      <c r="AU638" s="241" t="s">
        <v>86</v>
      </c>
      <c r="AY638" s="17" t="s">
        <v>280</v>
      </c>
      <c r="BE638" s="242">
        <f>IF(N638="základní",J638,0)</f>
        <v>0</v>
      </c>
      <c r="BF638" s="242">
        <f>IF(N638="snížená",J638,0)</f>
        <v>0</v>
      </c>
      <c r="BG638" s="242">
        <f>IF(N638="zákl. přenesená",J638,0)</f>
        <v>0</v>
      </c>
      <c r="BH638" s="242">
        <f>IF(N638="sníž. přenesená",J638,0)</f>
        <v>0</v>
      </c>
      <c r="BI638" s="242">
        <f>IF(N638="nulová",J638,0)</f>
        <v>0</v>
      </c>
      <c r="BJ638" s="17" t="s">
        <v>84</v>
      </c>
      <c r="BK638" s="242">
        <f>ROUND(I638*H638,2)</f>
        <v>0</v>
      </c>
      <c r="BL638" s="17" t="s">
        <v>185</v>
      </c>
      <c r="BM638" s="241" t="s">
        <v>1323</v>
      </c>
    </row>
    <row r="639" s="12" customFormat="1" ht="22.8" customHeight="1">
      <c r="A639" s="12"/>
      <c r="B639" s="213"/>
      <c r="C639" s="214"/>
      <c r="D639" s="215" t="s">
        <v>75</v>
      </c>
      <c r="E639" s="227" t="s">
        <v>1324</v>
      </c>
      <c r="F639" s="227" t="s">
        <v>1325</v>
      </c>
      <c r="G639" s="214"/>
      <c r="H639" s="214"/>
      <c r="I639" s="217"/>
      <c r="J639" s="228">
        <f>BK639</f>
        <v>0</v>
      </c>
      <c r="K639" s="214"/>
      <c r="L639" s="219"/>
      <c r="M639" s="220"/>
      <c r="N639" s="221"/>
      <c r="O639" s="221"/>
      <c r="P639" s="222">
        <f>SUM(P640:P659)</f>
        <v>0</v>
      </c>
      <c r="Q639" s="221"/>
      <c r="R639" s="222">
        <f>SUM(R640:R659)</f>
        <v>0.23896499999999998</v>
      </c>
      <c r="S639" s="221"/>
      <c r="T639" s="223">
        <f>SUM(T640:T659)</f>
        <v>3.7485428599999997</v>
      </c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R639" s="224" t="s">
        <v>86</v>
      </c>
      <c r="AT639" s="225" t="s">
        <v>75</v>
      </c>
      <c r="AU639" s="225" t="s">
        <v>84</v>
      </c>
      <c r="AY639" s="224" t="s">
        <v>280</v>
      </c>
      <c r="BK639" s="226">
        <f>SUM(BK640:BK659)</f>
        <v>0</v>
      </c>
    </row>
    <row r="640" s="2" customFormat="1" ht="16.5" customHeight="1">
      <c r="A640" s="38"/>
      <c r="B640" s="39"/>
      <c r="C640" s="229" t="s">
        <v>1326</v>
      </c>
      <c r="D640" s="229" t="s">
        <v>281</v>
      </c>
      <c r="E640" s="230" t="s">
        <v>1327</v>
      </c>
      <c r="F640" s="231" t="s">
        <v>1328</v>
      </c>
      <c r="G640" s="232" t="s">
        <v>194</v>
      </c>
      <c r="H640" s="233">
        <v>550.14400000000001</v>
      </c>
      <c r="I640" s="234"/>
      <c r="J640" s="235">
        <f>ROUND(I640*H640,2)</f>
        <v>0</v>
      </c>
      <c r="K640" s="236"/>
      <c r="L640" s="44"/>
      <c r="M640" s="237" t="s">
        <v>1</v>
      </c>
      <c r="N640" s="238" t="s">
        <v>41</v>
      </c>
      <c r="O640" s="91"/>
      <c r="P640" s="239">
        <f>O640*H640</f>
        <v>0</v>
      </c>
      <c r="Q640" s="239">
        <v>0</v>
      </c>
      <c r="R640" s="239">
        <f>Q640*H640</f>
        <v>0</v>
      </c>
      <c r="S640" s="239">
        <v>0.00594</v>
      </c>
      <c r="T640" s="240">
        <f>S640*H640</f>
        <v>3.26785536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41" t="s">
        <v>185</v>
      </c>
      <c r="AT640" s="241" t="s">
        <v>281</v>
      </c>
      <c r="AU640" s="241" t="s">
        <v>86</v>
      </c>
      <c r="AY640" s="17" t="s">
        <v>280</v>
      </c>
      <c r="BE640" s="242">
        <f>IF(N640="základní",J640,0)</f>
        <v>0</v>
      </c>
      <c r="BF640" s="242">
        <f>IF(N640="snížená",J640,0)</f>
        <v>0</v>
      </c>
      <c r="BG640" s="242">
        <f>IF(N640="zákl. přenesená",J640,0)</f>
        <v>0</v>
      </c>
      <c r="BH640" s="242">
        <f>IF(N640="sníž. přenesená",J640,0)</f>
        <v>0</v>
      </c>
      <c r="BI640" s="242">
        <f>IF(N640="nulová",J640,0)</f>
        <v>0</v>
      </c>
      <c r="BJ640" s="17" t="s">
        <v>84</v>
      </c>
      <c r="BK640" s="242">
        <f>ROUND(I640*H640,2)</f>
        <v>0</v>
      </c>
      <c r="BL640" s="17" t="s">
        <v>185</v>
      </c>
      <c r="BM640" s="241" t="s">
        <v>1329</v>
      </c>
    </row>
    <row r="641" s="13" customFormat="1">
      <c r="A641" s="13"/>
      <c r="B641" s="243"/>
      <c r="C641" s="244"/>
      <c r="D641" s="245" t="s">
        <v>286</v>
      </c>
      <c r="E641" s="246" t="s">
        <v>1</v>
      </c>
      <c r="F641" s="247" t="s">
        <v>1262</v>
      </c>
      <c r="G641" s="244"/>
      <c r="H641" s="248">
        <v>550.14400000000001</v>
      </c>
      <c r="I641" s="249"/>
      <c r="J641" s="244"/>
      <c r="K641" s="244"/>
      <c r="L641" s="250"/>
      <c r="M641" s="251"/>
      <c r="N641" s="252"/>
      <c r="O641" s="252"/>
      <c r="P641" s="252"/>
      <c r="Q641" s="252"/>
      <c r="R641" s="252"/>
      <c r="S641" s="252"/>
      <c r="T641" s="25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4" t="s">
        <v>286</v>
      </c>
      <c r="AU641" s="254" t="s">
        <v>86</v>
      </c>
      <c r="AV641" s="13" t="s">
        <v>86</v>
      </c>
      <c r="AW641" s="13" t="s">
        <v>32</v>
      </c>
      <c r="AX641" s="13" t="s">
        <v>84</v>
      </c>
      <c r="AY641" s="254" t="s">
        <v>280</v>
      </c>
    </row>
    <row r="642" s="2" customFormat="1" ht="24.15" customHeight="1">
      <c r="A642" s="38"/>
      <c r="B642" s="39"/>
      <c r="C642" s="229" t="s">
        <v>1330</v>
      </c>
      <c r="D642" s="229" t="s">
        <v>281</v>
      </c>
      <c r="E642" s="230" t="s">
        <v>1331</v>
      </c>
      <c r="F642" s="231" t="s">
        <v>1332</v>
      </c>
      <c r="G642" s="232" t="s">
        <v>190</v>
      </c>
      <c r="H642" s="233">
        <v>30.699999999999999</v>
      </c>
      <c r="I642" s="234"/>
      <c r="J642" s="235">
        <f>ROUND(I642*H642,2)</f>
        <v>0</v>
      </c>
      <c r="K642" s="236"/>
      <c r="L642" s="44"/>
      <c r="M642" s="237" t="s">
        <v>1</v>
      </c>
      <c r="N642" s="238" t="s">
        <v>41</v>
      </c>
      <c r="O642" s="91"/>
      <c r="P642" s="239">
        <f>O642*H642</f>
        <v>0</v>
      </c>
      <c r="Q642" s="239">
        <v>0</v>
      </c>
      <c r="R642" s="239">
        <f>Q642*H642</f>
        <v>0</v>
      </c>
      <c r="S642" s="239">
        <v>0.0033800000000000002</v>
      </c>
      <c r="T642" s="240">
        <f>S642*H642</f>
        <v>0.103766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41" t="s">
        <v>185</v>
      </c>
      <c r="AT642" s="241" t="s">
        <v>281</v>
      </c>
      <c r="AU642" s="241" t="s">
        <v>86</v>
      </c>
      <c r="AY642" s="17" t="s">
        <v>280</v>
      </c>
      <c r="BE642" s="242">
        <f>IF(N642="základní",J642,0)</f>
        <v>0</v>
      </c>
      <c r="BF642" s="242">
        <f>IF(N642="snížená",J642,0)</f>
        <v>0</v>
      </c>
      <c r="BG642" s="242">
        <f>IF(N642="zákl. přenesená",J642,0)</f>
        <v>0</v>
      </c>
      <c r="BH642" s="242">
        <f>IF(N642="sníž. přenesená",J642,0)</f>
        <v>0</v>
      </c>
      <c r="BI642" s="242">
        <f>IF(N642="nulová",J642,0)</f>
        <v>0</v>
      </c>
      <c r="BJ642" s="17" t="s">
        <v>84</v>
      </c>
      <c r="BK642" s="242">
        <f>ROUND(I642*H642,2)</f>
        <v>0</v>
      </c>
      <c r="BL642" s="17" t="s">
        <v>185</v>
      </c>
      <c r="BM642" s="241" t="s">
        <v>1333</v>
      </c>
    </row>
    <row r="643" s="2" customFormat="1" ht="16.5" customHeight="1">
      <c r="A643" s="38"/>
      <c r="B643" s="39"/>
      <c r="C643" s="229" t="s">
        <v>1334</v>
      </c>
      <c r="D643" s="229" t="s">
        <v>281</v>
      </c>
      <c r="E643" s="230" t="s">
        <v>1335</v>
      </c>
      <c r="F643" s="231" t="s">
        <v>1336</v>
      </c>
      <c r="G643" s="232" t="s">
        <v>190</v>
      </c>
      <c r="H643" s="233">
        <v>66.75</v>
      </c>
      <c r="I643" s="234"/>
      <c r="J643" s="235">
        <f>ROUND(I643*H643,2)</f>
        <v>0</v>
      </c>
      <c r="K643" s="236"/>
      <c r="L643" s="44"/>
      <c r="M643" s="237" t="s">
        <v>1</v>
      </c>
      <c r="N643" s="238" t="s">
        <v>41</v>
      </c>
      <c r="O643" s="91"/>
      <c r="P643" s="239">
        <f>O643*H643</f>
        <v>0</v>
      </c>
      <c r="Q643" s="239">
        <v>0</v>
      </c>
      <c r="R643" s="239">
        <f>Q643*H643</f>
        <v>0</v>
      </c>
      <c r="S643" s="239">
        <v>0.00167</v>
      </c>
      <c r="T643" s="240">
        <f>S643*H643</f>
        <v>0.1114725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41" t="s">
        <v>185</v>
      </c>
      <c r="AT643" s="241" t="s">
        <v>281</v>
      </c>
      <c r="AU643" s="241" t="s">
        <v>86</v>
      </c>
      <c r="AY643" s="17" t="s">
        <v>280</v>
      </c>
      <c r="BE643" s="242">
        <f>IF(N643="základní",J643,0)</f>
        <v>0</v>
      </c>
      <c r="BF643" s="242">
        <f>IF(N643="snížená",J643,0)</f>
        <v>0</v>
      </c>
      <c r="BG643" s="242">
        <f>IF(N643="zákl. přenesená",J643,0)</f>
        <v>0</v>
      </c>
      <c r="BH643" s="242">
        <f>IF(N643="sníž. přenesená",J643,0)</f>
        <v>0</v>
      </c>
      <c r="BI643" s="242">
        <f>IF(N643="nulová",J643,0)</f>
        <v>0</v>
      </c>
      <c r="BJ643" s="17" t="s">
        <v>84</v>
      </c>
      <c r="BK643" s="242">
        <f>ROUND(I643*H643,2)</f>
        <v>0</v>
      </c>
      <c r="BL643" s="17" t="s">
        <v>185</v>
      </c>
      <c r="BM643" s="241" t="s">
        <v>1337</v>
      </c>
    </row>
    <row r="644" s="13" customFormat="1">
      <c r="A644" s="13"/>
      <c r="B644" s="243"/>
      <c r="C644" s="244"/>
      <c r="D644" s="245" t="s">
        <v>286</v>
      </c>
      <c r="E644" s="246" t="s">
        <v>1</v>
      </c>
      <c r="F644" s="247" t="s">
        <v>210</v>
      </c>
      <c r="G644" s="244"/>
      <c r="H644" s="248">
        <v>66.75</v>
      </c>
      <c r="I644" s="249"/>
      <c r="J644" s="244"/>
      <c r="K644" s="244"/>
      <c r="L644" s="250"/>
      <c r="M644" s="251"/>
      <c r="N644" s="252"/>
      <c r="O644" s="252"/>
      <c r="P644" s="252"/>
      <c r="Q644" s="252"/>
      <c r="R644" s="252"/>
      <c r="S644" s="252"/>
      <c r="T644" s="25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4" t="s">
        <v>286</v>
      </c>
      <c r="AU644" s="254" t="s">
        <v>86</v>
      </c>
      <c r="AV644" s="13" t="s">
        <v>86</v>
      </c>
      <c r="AW644" s="13" t="s">
        <v>32</v>
      </c>
      <c r="AX644" s="13" t="s">
        <v>84</v>
      </c>
      <c r="AY644" s="254" t="s">
        <v>280</v>
      </c>
    </row>
    <row r="645" s="2" customFormat="1" ht="16.5" customHeight="1">
      <c r="A645" s="38"/>
      <c r="B645" s="39"/>
      <c r="C645" s="229" t="s">
        <v>1338</v>
      </c>
      <c r="D645" s="229" t="s">
        <v>281</v>
      </c>
      <c r="E645" s="230" t="s">
        <v>1339</v>
      </c>
      <c r="F645" s="231" t="s">
        <v>1340</v>
      </c>
      <c r="G645" s="232" t="s">
        <v>190</v>
      </c>
      <c r="H645" s="233">
        <v>33.799999999999997</v>
      </c>
      <c r="I645" s="234"/>
      <c r="J645" s="235">
        <f>ROUND(I645*H645,2)</f>
        <v>0</v>
      </c>
      <c r="K645" s="236"/>
      <c r="L645" s="44"/>
      <c r="M645" s="237" t="s">
        <v>1</v>
      </c>
      <c r="N645" s="238" t="s">
        <v>41</v>
      </c>
      <c r="O645" s="91"/>
      <c r="P645" s="239">
        <f>O645*H645</f>
        <v>0</v>
      </c>
      <c r="Q645" s="239">
        <v>0</v>
      </c>
      <c r="R645" s="239">
        <f>Q645*H645</f>
        <v>0</v>
      </c>
      <c r="S645" s="239">
        <v>0.00175</v>
      </c>
      <c r="T645" s="240">
        <f>S645*H645</f>
        <v>0.059149999999999994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41" t="s">
        <v>185</v>
      </c>
      <c r="AT645" s="241" t="s">
        <v>281</v>
      </c>
      <c r="AU645" s="241" t="s">
        <v>86</v>
      </c>
      <c r="AY645" s="17" t="s">
        <v>280</v>
      </c>
      <c r="BE645" s="242">
        <f>IF(N645="základní",J645,0)</f>
        <v>0</v>
      </c>
      <c r="BF645" s="242">
        <f>IF(N645="snížená",J645,0)</f>
        <v>0</v>
      </c>
      <c r="BG645" s="242">
        <f>IF(N645="zákl. přenesená",J645,0)</f>
        <v>0</v>
      </c>
      <c r="BH645" s="242">
        <f>IF(N645="sníž. přenesená",J645,0)</f>
        <v>0</v>
      </c>
      <c r="BI645" s="242">
        <f>IF(N645="nulová",J645,0)</f>
        <v>0</v>
      </c>
      <c r="BJ645" s="17" t="s">
        <v>84</v>
      </c>
      <c r="BK645" s="242">
        <f>ROUND(I645*H645,2)</f>
        <v>0</v>
      </c>
      <c r="BL645" s="17" t="s">
        <v>185</v>
      </c>
      <c r="BM645" s="241" t="s">
        <v>1341</v>
      </c>
    </row>
    <row r="646" s="13" customFormat="1">
      <c r="A646" s="13"/>
      <c r="B646" s="243"/>
      <c r="C646" s="244"/>
      <c r="D646" s="245" t="s">
        <v>286</v>
      </c>
      <c r="E646" s="246" t="s">
        <v>1</v>
      </c>
      <c r="F646" s="247" t="s">
        <v>1342</v>
      </c>
      <c r="G646" s="244"/>
      <c r="H646" s="248">
        <v>33.799999999999997</v>
      </c>
      <c r="I646" s="249"/>
      <c r="J646" s="244"/>
      <c r="K646" s="244"/>
      <c r="L646" s="250"/>
      <c r="M646" s="251"/>
      <c r="N646" s="252"/>
      <c r="O646" s="252"/>
      <c r="P646" s="252"/>
      <c r="Q646" s="252"/>
      <c r="R646" s="252"/>
      <c r="S646" s="252"/>
      <c r="T646" s="25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4" t="s">
        <v>286</v>
      </c>
      <c r="AU646" s="254" t="s">
        <v>86</v>
      </c>
      <c r="AV646" s="13" t="s">
        <v>86</v>
      </c>
      <c r="AW646" s="13" t="s">
        <v>32</v>
      </c>
      <c r="AX646" s="13" t="s">
        <v>84</v>
      </c>
      <c r="AY646" s="254" t="s">
        <v>280</v>
      </c>
    </row>
    <row r="647" s="2" customFormat="1" ht="16.5" customHeight="1">
      <c r="A647" s="38"/>
      <c r="B647" s="39"/>
      <c r="C647" s="229" t="s">
        <v>1343</v>
      </c>
      <c r="D647" s="229" t="s">
        <v>281</v>
      </c>
      <c r="E647" s="230" t="s">
        <v>1344</v>
      </c>
      <c r="F647" s="231" t="s">
        <v>1345</v>
      </c>
      <c r="G647" s="232" t="s">
        <v>190</v>
      </c>
      <c r="H647" s="233">
        <v>61.539999999999999</v>
      </c>
      <c r="I647" s="234"/>
      <c r="J647" s="235">
        <f>ROUND(I647*H647,2)</f>
        <v>0</v>
      </c>
      <c r="K647" s="236"/>
      <c r="L647" s="44"/>
      <c r="M647" s="237" t="s">
        <v>1</v>
      </c>
      <c r="N647" s="238" t="s">
        <v>41</v>
      </c>
      <c r="O647" s="91"/>
      <c r="P647" s="239">
        <f>O647*H647</f>
        <v>0</v>
      </c>
      <c r="Q647" s="239">
        <v>0</v>
      </c>
      <c r="R647" s="239">
        <f>Q647*H647</f>
        <v>0</v>
      </c>
      <c r="S647" s="239">
        <v>0.0025999999999999999</v>
      </c>
      <c r="T647" s="240">
        <f>S647*H647</f>
        <v>0.16000399999999998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41" t="s">
        <v>185</v>
      </c>
      <c r="AT647" s="241" t="s">
        <v>281</v>
      </c>
      <c r="AU647" s="241" t="s">
        <v>86</v>
      </c>
      <c r="AY647" s="17" t="s">
        <v>280</v>
      </c>
      <c r="BE647" s="242">
        <f>IF(N647="základní",J647,0)</f>
        <v>0</v>
      </c>
      <c r="BF647" s="242">
        <f>IF(N647="snížená",J647,0)</f>
        <v>0</v>
      </c>
      <c r="BG647" s="242">
        <f>IF(N647="zákl. přenesená",J647,0)</f>
        <v>0</v>
      </c>
      <c r="BH647" s="242">
        <f>IF(N647="sníž. přenesená",J647,0)</f>
        <v>0</v>
      </c>
      <c r="BI647" s="242">
        <f>IF(N647="nulová",J647,0)</f>
        <v>0</v>
      </c>
      <c r="BJ647" s="17" t="s">
        <v>84</v>
      </c>
      <c r="BK647" s="242">
        <f>ROUND(I647*H647,2)</f>
        <v>0</v>
      </c>
      <c r="BL647" s="17" t="s">
        <v>185</v>
      </c>
      <c r="BM647" s="241" t="s">
        <v>1346</v>
      </c>
    </row>
    <row r="648" s="13" customFormat="1">
      <c r="A648" s="13"/>
      <c r="B648" s="243"/>
      <c r="C648" s="244"/>
      <c r="D648" s="245" t="s">
        <v>286</v>
      </c>
      <c r="E648" s="246" t="s">
        <v>1</v>
      </c>
      <c r="F648" s="247" t="s">
        <v>1347</v>
      </c>
      <c r="G648" s="244"/>
      <c r="H648" s="248">
        <v>61.539999999999999</v>
      </c>
      <c r="I648" s="249"/>
      <c r="J648" s="244"/>
      <c r="K648" s="244"/>
      <c r="L648" s="250"/>
      <c r="M648" s="251"/>
      <c r="N648" s="252"/>
      <c r="O648" s="252"/>
      <c r="P648" s="252"/>
      <c r="Q648" s="252"/>
      <c r="R648" s="252"/>
      <c r="S648" s="252"/>
      <c r="T648" s="25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4" t="s">
        <v>286</v>
      </c>
      <c r="AU648" s="254" t="s">
        <v>86</v>
      </c>
      <c r="AV648" s="13" t="s">
        <v>86</v>
      </c>
      <c r="AW648" s="13" t="s">
        <v>32</v>
      </c>
      <c r="AX648" s="13" t="s">
        <v>84</v>
      </c>
      <c r="AY648" s="254" t="s">
        <v>280</v>
      </c>
    </row>
    <row r="649" s="2" customFormat="1" ht="16.5" customHeight="1">
      <c r="A649" s="38"/>
      <c r="B649" s="39"/>
      <c r="C649" s="229" t="s">
        <v>1348</v>
      </c>
      <c r="D649" s="229" t="s">
        <v>281</v>
      </c>
      <c r="E649" s="230" t="s">
        <v>1349</v>
      </c>
      <c r="F649" s="231" t="s">
        <v>1350</v>
      </c>
      <c r="G649" s="232" t="s">
        <v>190</v>
      </c>
      <c r="H649" s="233">
        <v>11.75</v>
      </c>
      <c r="I649" s="234"/>
      <c r="J649" s="235">
        <f>ROUND(I649*H649,2)</f>
        <v>0</v>
      </c>
      <c r="K649" s="236"/>
      <c r="L649" s="44"/>
      <c r="M649" s="237" t="s">
        <v>1</v>
      </c>
      <c r="N649" s="238" t="s">
        <v>41</v>
      </c>
      <c r="O649" s="91"/>
      <c r="P649" s="239">
        <f>O649*H649</f>
        <v>0</v>
      </c>
      <c r="Q649" s="239">
        <v>0</v>
      </c>
      <c r="R649" s="239">
        <f>Q649*H649</f>
        <v>0</v>
      </c>
      <c r="S649" s="239">
        <v>0.0039399999999999999</v>
      </c>
      <c r="T649" s="240">
        <f>S649*H649</f>
        <v>0.046294999999999996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41" t="s">
        <v>185</v>
      </c>
      <c r="AT649" s="241" t="s">
        <v>281</v>
      </c>
      <c r="AU649" s="241" t="s">
        <v>86</v>
      </c>
      <c r="AY649" s="17" t="s">
        <v>280</v>
      </c>
      <c r="BE649" s="242">
        <f>IF(N649="základní",J649,0)</f>
        <v>0</v>
      </c>
      <c r="BF649" s="242">
        <f>IF(N649="snížená",J649,0)</f>
        <v>0</v>
      </c>
      <c r="BG649" s="242">
        <f>IF(N649="zákl. přenesená",J649,0)</f>
        <v>0</v>
      </c>
      <c r="BH649" s="242">
        <f>IF(N649="sníž. přenesená",J649,0)</f>
        <v>0</v>
      </c>
      <c r="BI649" s="242">
        <f>IF(N649="nulová",J649,0)</f>
        <v>0</v>
      </c>
      <c r="BJ649" s="17" t="s">
        <v>84</v>
      </c>
      <c r="BK649" s="242">
        <f>ROUND(I649*H649,2)</f>
        <v>0</v>
      </c>
      <c r="BL649" s="17" t="s">
        <v>185</v>
      </c>
      <c r="BM649" s="241" t="s">
        <v>1351</v>
      </c>
    </row>
    <row r="650" s="13" customFormat="1">
      <c r="A650" s="13"/>
      <c r="B650" s="243"/>
      <c r="C650" s="244"/>
      <c r="D650" s="245" t="s">
        <v>286</v>
      </c>
      <c r="E650" s="246" t="s">
        <v>1</v>
      </c>
      <c r="F650" s="247" t="s">
        <v>1352</v>
      </c>
      <c r="G650" s="244"/>
      <c r="H650" s="248">
        <v>11.75</v>
      </c>
      <c r="I650" s="249"/>
      <c r="J650" s="244"/>
      <c r="K650" s="244"/>
      <c r="L650" s="250"/>
      <c r="M650" s="251"/>
      <c r="N650" s="252"/>
      <c r="O650" s="252"/>
      <c r="P650" s="252"/>
      <c r="Q650" s="252"/>
      <c r="R650" s="252"/>
      <c r="S650" s="252"/>
      <c r="T650" s="25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4" t="s">
        <v>286</v>
      </c>
      <c r="AU650" s="254" t="s">
        <v>86</v>
      </c>
      <c r="AV650" s="13" t="s">
        <v>86</v>
      </c>
      <c r="AW650" s="13" t="s">
        <v>32</v>
      </c>
      <c r="AX650" s="13" t="s">
        <v>84</v>
      </c>
      <c r="AY650" s="254" t="s">
        <v>280</v>
      </c>
    </row>
    <row r="651" s="2" customFormat="1" ht="24.15" customHeight="1">
      <c r="A651" s="38"/>
      <c r="B651" s="39"/>
      <c r="C651" s="229" t="s">
        <v>1353</v>
      </c>
      <c r="D651" s="229" t="s">
        <v>281</v>
      </c>
      <c r="E651" s="230" t="s">
        <v>1354</v>
      </c>
      <c r="F651" s="231" t="s">
        <v>1355</v>
      </c>
      <c r="G651" s="232" t="s">
        <v>190</v>
      </c>
      <c r="H651" s="233">
        <v>66.75</v>
      </c>
      <c r="I651" s="234"/>
      <c r="J651" s="235">
        <f>ROUND(I651*H651,2)</f>
        <v>0</v>
      </c>
      <c r="K651" s="236"/>
      <c r="L651" s="44"/>
      <c r="M651" s="237" t="s">
        <v>1</v>
      </c>
      <c r="N651" s="238" t="s">
        <v>41</v>
      </c>
      <c r="O651" s="91"/>
      <c r="P651" s="239">
        <f>O651*H651</f>
        <v>0</v>
      </c>
      <c r="Q651" s="239">
        <v>0.0035799999999999998</v>
      </c>
      <c r="R651" s="239">
        <f>Q651*H651</f>
        <v>0.23896499999999998</v>
      </c>
      <c r="S651" s="239">
        <v>0</v>
      </c>
      <c r="T651" s="240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41" t="s">
        <v>185</v>
      </c>
      <c r="AT651" s="241" t="s">
        <v>281</v>
      </c>
      <c r="AU651" s="241" t="s">
        <v>86</v>
      </c>
      <c r="AY651" s="17" t="s">
        <v>280</v>
      </c>
      <c r="BE651" s="242">
        <f>IF(N651="základní",J651,0)</f>
        <v>0</v>
      </c>
      <c r="BF651" s="242">
        <f>IF(N651="snížená",J651,0)</f>
        <v>0</v>
      </c>
      <c r="BG651" s="242">
        <f>IF(N651="zákl. přenesená",J651,0)</f>
        <v>0</v>
      </c>
      <c r="BH651" s="242">
        <f>IF(N651="sníž. přenesená",J651,0)</f>
        <v>0</v>
      </c>
      <c r="BI651" s="242">
        <f>IF(N651="nulová",J651,0)</f>
        <v>0</v>
      </c>
      <c r="BJ651" s="17" t="s">
        <v>84</v>
      </c>
      <c r="BK651" s="242">
        <f>ROUND(I651*H651,2)</f>
        <v>0</v>
      </c>
      <c r="BL651" s="17" t="s">
        <v>185</v>
      </c>
      <c r="BM651" s="241" t="s">
        <v>1356</v>
      </c>
    </row>
    <row r="652" s="13" customFormat="1">
      <c r="A652" s="13"/>
      <c r="B652" s="243"/>
      <c r="C652" s="244"/>
      <c r="D652" s="245" t="s">
        <v>286</v>
      </c>
      <c r="E652" s="246" t="s">
        <v>1</v>
      </c>
      <c r="F652" s="247" t="s">
        <v>1357</v>
      </c>
      <c r="G652" s="244"/>
      <c r="H652" s="248">
        <v>28.800000000000001</v>
      </c>
      <c r="I652" s="249"/>
      <c r="J652" s="244"/>
      <c r="K652" s="244"/>
      <c r="L652" s="250"/>
      <c r="M652" s="251"/>
      <c r="N652" s="252"/>
      <c r="O652" s="252"/>
      <c r="P652" s="252"/>
      <c r="Q652" s="252"/>
      <c r="R652" s="252"/>
      <c r="S652" s="252"/>
      <c r="T652" s="25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4" t="s">
        <v>286</v>
      </c>
      <c r="AU652" s="254" t="s">
        <v>86</v>
      </c>
      <c r="AV652" s="13" t="s">
        <v>86</v>
      </c>
      <c r="AW652" s="13" t="s">
        <v>32</v>
      </c>
      <c r="AX652" s="13" t="s">
        <v>76</v>
      </c>
      <c r="AY652" s="254" t="s">
        <v>280</v>
      </c>
    </row>
    <row r="653" s="13" customFormat="1">
      <c r="A653" s="13"/>
      <c r="B653" s="243"/>
      <c r="C653" s="244"/>
      <c r="D653" s="245" t="s">
        <v>286</v>
      </c>
      <c r="E653" s="246" t="s">
        <v>1</v>
      </c>
      <c r="F653" s="247" t="s">
        <v>1358</v>
      </c>
      <c r="G653" s="244"/>
      <c r="H653" s="248">
        <v>13.199999999999999</v>
      </c>
      <c r="I653" s="249"/>
      <c r="J653" s="244"/>
      <c r="K653" s="244"/>
      <c r="L653" s="250"/>
      <c r="M653" s="251"/>
      <c r="N653" s="252"/>
      <c r="O653" s="252"/>
      <c r="P653" s="252"/>
      <c r="Q653" s="252"/>
      <c r="R653" s="252"/>
      <c r="S653" s="252"/>
      <c r="T653" s="25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4" t="s">
        <v>286</v>
      </c>
      <c r="AU653" s="254" t="s">
        <v>86</v>
      </c>
      <c r="AV653" s="13" t="s">
        <v>86</v>
      </c>
      <c r="AW653" s="13" t="s">
        <v>32</v>
      </c>
      <c r="AX653" s="13" t="s">
        <v>76</v>
      </c>
      <c r="AY653" s="254" t="s">
        <v>280</v>
      </c>
    </row>
    <row r="654" s="13" customFormat="1">
      <c r="A654" s="13"/>
      <c r="B654" s="243"/>
      <c r="C654" s="244"/>
      <c r="D654" s="245" t="s">
        <v>286</v>
      </c>
      <c r="E654" s="246" t="s">
        <v>1</v>
      </c>
      <c r="F654" s="247" t="s">
        <v>1359</v>
      </c>
      <c r="G654" s="244"/>
      <c r="H654" s="248">
        <v>6</v>
      </c>
      <c r="I654" s="249"/>
      <c r="J654" s="244"/>
      <c r="K654" s="244"/>
      <c r="L654" s="250"/>
      <c r="M654" s="251"/>
      <c r="N654" s="252"/>
      <c r="O654" s="252"/>
      <c r="P654" s="252"/>
      <c r="Q654" s="252"/>
      <c r="R654" s="252"/>
      <c r="S654" s="252"/>
      <c r="T654" s="25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4" t="s">
        <v>286</v>
      </c>
      <c r="AU654" s="254" t="s">
        <v>86</v>
      </c>
      <c r="AV654" s="13" t="s">
        <v>86</v>
      </c>
      <c r="AW654" s="13" t="s">
        <v>32</v>
      </c>
      <c r="AX654" s="13" t="s">
        <v>76</v>
      </c>
      <c r="AY654" s="254" t="s">
        <v>280</v>
      </c>
    </row>
    <row r="655" s="13" customFormat="1">
      <c r="A655" s="13"/>
      <c r="B655" s="243"/>
      <c r="C655" s="244"/>
      <c r="D655" s="245" t="s">
        <v>286</v>
      </c>
      <c r="E655" s="246" t="s">
        <v>1</v>
      </c>
      <c r="F655" s="247" t="s">
        <v>1360</v>
      </c>
      <c r="G655" s="244"/>
      <c r="H655" s="248">
        <v>3.1499999999999999</v>
      </c>
      <c r="I655" s="249"/>
      <c r="J655" s="244"/>
      <c r="K655" s="244"/>
      <c r="L655" s="250"/>
      <c r="M655" s="251"/>
      <c r="N655" s="252"/>
      <c r="O655" s="252"/>
      <c r="P655" s="252"/>
      <c r="Q655" s="252"/>
      <c r="R655" s="252"/>
      <c r="S655" s="252"/>
      <c r="T655" s="25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4" t="s">
        <v>286</v>
      </c>
      <c r="AU655" s="254" t="s">
        <v>86</v>
      </c>
      <c r="AV655" s="13" t="s">
        <v>86</v>
      </c>
      <c r="AW655" s="13" t="s">
        <v>32</v>
      </c>
      <c r="AX655" s="13" t="s">
        <v>76</v>
      </c>
      <c r="AY655" s="254" t="s">
        <v>280</v>
      </c>
    </row>
    <row r="656" s="13" customFormat="1">
      <c r="A656" s="13"/>
      <c r="B656" s="243"/>
      <c r="C656" s="244"/>
      <c r="D656" s="245" t="s">
        <v>286</v>
      </c>
      <c r="E656" s="246" t="s">
        <v>1</v>
      </c>
      <c r="F656" s="247" t="s">
        <v>1361</v>
      </c>
      <c r="G656" s="244"/>
      <c r="H656" s="248">
        <v>12</v>
      </c>
      <c r="I656" s="249"/>
      <c r="J656" s="244"/>
      <c r="K656" s="244"/>
      <c r="L656" s="250"/>
      <c r="M656" s="251"/>
      <c r="N656" s="252"/>
      <c r="O656" s="252"/>
      <c r="P656" s="252"/>
      <c r="Q656" s="252"/>
      <c r="R656" s="252"/>
      <c r="S656" s="252"/>
      <c r="T656" s="25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4" t="s">
        <v>286</v>
      </c>
      <c r="AU656" s="254" t="s">
        <v>86</v>
      </c>
      <c r="AV656" s="13" t="s">
        <v>86</v>
      </c>
      <c r="AW656" s="13" t="s">
        <v>32</v>
      </c>
      <c r="AX656" s="13" t="s">
        <v>76</v>
      </c>
      <c r="AY656" s="254" t="s">
        <v>280</v>
      </c>
    </row>
    <row r="657" s="13" customFormat="1">
      <c r="A657" s="13"/>
      <c r="B657" s="243"/>
      <c r="C657" s="244"/>
      <c r="D657" s="245" t="s">
        <v>286</v>
      </c>
      <c r="E657" s="246" t="s">
        <v>1</v>
      </c>
      <c r="F657" s="247" t="s">
        <v>1362</v>
      </c>
      <c r="G657" s="244"/>
      <c r="H657" s="248">
        <v>3.6000000000000001</v>
      </c>
      <c r="I657" s="249"/>
      <c r="J657" s="244"/>
      <c r="K657" s="244"/>
      <c r="L657" s="250"/>
      <c r="M657" s="251"/>
      <c r="N657" s="252"/>
      <c r="O657" s="252"/>
      <c r="P657" s="252"/>
      <c r="Q657" s="252"/>
      <c r="R657" s="252"/>
      <c r="S657" s="252"/>
      <c r="T657" s="25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4" t="s">
        <v>286</v>
      </c>
      <c r="AU657" s="254" t="s">
        <v>86</v>
      </c>
      <c r="AV657" s="13" t="s">
        <v>86</v>
      </c>
      <c r="AW657" s="13" t="s">
        <v>32</v>
      </c>
      <c r="AX657" s="13" t="s">
        <v>76</v>
      </c>
      <c r="AY657" s="254" t="s">
        <v>280</v>
      </c>
    </row>
    <row r="658" s="14" customFormat="1">
      <c r="A658" s="14"/>
      <c r="B658" s="266"/>
      <c r="C658" s="267"/>
      <c r="D658" s="245" t="s">
        <v>286</v>
      </c>
      <c r="E658" s="268" t="s">
        <v>1</v>
      </c>
      <c r="F658" s="269" t="s">
        <v>378</v>
      </c>
      <c r="G658" s="267"/>
      <c r="H658" s="270">
        <v>66.75</v>
      </c>
      <c r="I658" s="271"/>
      <c r="J658" s="267"/>
      <c r="K658" s="267"/>
      <c r="L658" s="272"/>
      <c r="M658" s="273"/>
      <c r="N658" s="274"/>
      <c r="O658" s="274"/>
      <c r="P658" s="274"/>
      <c r="Q658" s="274"/>
      <c r="R658" s="274"/>
      <c r="S658" s="274"/>
      <c r="T658" s="27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76" t="s">
        <v>286</v>
      </c>
      <c r="AU658" s="276" t="s">
        <v>86</v>
      </c>
      <c r="AV658" s="14" t="s">
        <v>284</v>
      </c>
      <c r="AW658" s="14" t="s">
        <v>32</v>
      </c>
      <c r="AX658" s="14" t="s">
        <v>84</v>
      </c>
      <c r="AY658" s="276" t="s">
        <v>280</v>
      </c>
    </row>
    <row r="659" s="2" customFormat="1" ht="24.15" customHeight="1">
      <c r="A659" s="38"/>
      <c r="B659" s="39"/>
      <c r="C659" s="229" t="s">
        <v>1363</v>
      </c>
      <c r="D659" s="229" t="s">
        <v>281</v>
      </c>
      <c r="E659" s="230" t="s">
        <v>1364</v>
      </c>
      <c r="F659" s="231" t="s">
        <v>1365</v>
      </c>
      <c r="G659" s="232" t="s">
        <v>326</v>
      </c>
      <c r="H659" s="233">
        <v>0.23899999999999999</v>
      </c>
      <c r="I659" s="234"/>
      <c r="J659" s="235">
        <f>ROUND(I659*H659,2)</f>
        <v>0</v>
      </c>
      <c r="K659" s="236"/>
      <c r="L659" s="44"/>
      <c r="M659" s="237" t="s">
        <v>1</v>
      </c>
      <c r="N659" s="238" t="s">
        <v>41</v>
      </c>
      <c r="O659" s="91"/>
      <c r="P659" s="239">
        <f>O659*H659</f>
        <v>0</v>
      </c>
      <c r="Q659" s="239">
        <v>0</v>
      </c>
      <c r="R659" s="239">
        <f>Q659*H659</f>
        <v>0</v>
      </c>
      <c r="S659" s="239">
        <v>0</v>
      </c>
      <c r="T659" s="240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41" t="s">
        <v>185</v>
      </c>
      <c r="AT659" s="241" t="s">
        <v>281</v>
      </c>
      <c r="AU659" s="241" t="s">
        <v>86</v>
      </c>
      <c r="AY659" s="17" t="s">
        <v>280</v>
      </c>
      <c r="BE659" s="242">
        <f>IF(N659="základní",J659,0)</f>
        <v>0</v>
      </c>
      <c r="BF659" s="242">
        <f>IF(N659="snížená",J659,0)</f>
        <v>0</v>
      </c>
      <c r="BG659" s="242">
        <f>IF(N659="zákl. přenesená",J659,0)</f>
        <v>0</v>
      </c>
      <c r="BH659" s="242">
        <f>IF(N659="sníž. přenesená",J659,0)</f>
        <v>0</v>
      </c>
      <c r="BI659" s="242">
        <f>IF(N659="nulová",J659,0)</f>
        <v>0</v>
      </c>
      <c r="BJ659" s="17" t="s">
        <v>84</v>
      </c>
      <c r="BK659" s="242">
        <f>ROUND(I659*H659,2)</f>
        <v>0</v>
      </c>
      <c r="BL659" s="17" t="s">
        <v>185</v>
      </c>
      <c r="BM659" s="241" t="s">
        <v>1366</v>
      </c>
    </row>
    <row r="660" s="12" customFormat="1" ht="22.8" customHeight="1">
      <c r="A660" s="12"/>
      <c r="B660" s="213"/>
      <c r="C660" s="214"/>
      <c r="D660" s="215" t="s">
        <v>75</v>
      </c>
      <c r="E660" s="227" t="s">
        <v>1367</v>
      </c>
      <c r="F660" s="227" t="s">
        <v>1368</v>
      </c>
      <c r="G660" s="214"/>
      <c r="H660" s="214"/>
      <c r="I660" s="217"/>
      <c r="J660" s="228">
        <f>BK660</f>
        <v>0</v>
      </c>
      <c r="K660" s="214"/>
      <c r="L660" s="219"/>
      <c r="M660" s="220"/>
      <c r="N660" s="221"/>
      <c r="O660" s="221"/>
      <c r="P660" s="222">
        <f>SUM(P661:P711)</f>
        <v>0</v>
      </c>
      <c r="Q660" s="221"/>
      <c r="R660" s="222">
        <f>SUM(R661:R711)</f>
        <v>5.2982012799999998</v>
      </c>
      <c r="S660" s="221"/>
      <c r="T660" s="223">
        <f>SUM(T661:T711)</f>
        <v>0.46578200000000003</v>
      </c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R660" s="224" t="s">
        <v>86</v>
      </c>
      <c r="AT660" s="225" t="s">
        <v>75</v>
      </c>
      <c r="AU660" s="225" t="s">
        <v>84</v>
      </c>
      <c r="AY660" s="224" t="s">
        <v>280</v>
      </c>
      <c r="BK660" s="226">
        <f>SUM(BK661:BK711)</f>
        <v>0</v>
      </c>
    </row>
    <row r="661" s="2" customFormat="1" ht="16.5" customHeight="1">
      <c r="A661" s="38"/>
      <c r="B661" s="39"/>
      <c r="C661" s="229" t="s">
        <v>1369</v>
      </c>
      <c r="D661" s="229" t="s">
        <v>281</v>
      </c>
      <c r="E661" s="230" t="s">
        <v>1370</v>
      </c>
      <c r="F661" s="231" t="s">
        <v>1371</v>
      </c>
      <c r="G661" s="232" t="s">
        <v>194</v>
      </c>
      <c r="H661" s="233">
        <v>15.9</v>
      </c>
      <c r="I661" s="234"/>
      <c r="J661" s="235">
        <f>ROUND(I661*H661,2)</f>
        <v>0</v>
      </c>
      <c r="K661" s="236"/>
      <c r="L661" s="44"/>
      <c r="M661" s="237" t="s">
        <v>1</v>
      </c>
      <c r="N661" s="238" t="s">
        <v>41</v>
      </c>
      <c r="O661" s="91"/>
      <c r="P661" s="239">
        <f>O661*H661</f>
        <v>0</v>
      </c>
      <c r="Q661" s="239">
        <v>0</v>
      </c>
      <c r="R661" s="239">
        <f>Q661*H661</f>
        <v>0</v>
      </c>
      <c r="S661" s="239">
        <v>0.01098</v>
      </c>
      <c r="T661" s="240">
        <f>S661*H661</f>
        <v>0.17458200000000002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41" t="s">
        <v>185</v>
      </c>
      <c r="AT661" s="241" t="s">
        <v>281</v>
      </c>
      <c r="AU661" s="241" t="s">
        <v>86</v>
      </c>
      <c r="AY661" s="17" t="s">
        <v>280</v>
      </c>
      <c r="BE661" s="242">
        <f>IF(N661="základní",J661,0)</f>
        <v>0</v>
      </c>
      <c r="BF661" s="242">
        <f>IF(N661="snížená",J661,0)</f>
        <v>0</v>
      </c>
      <c r="BG661" s="242">
        <f>IF(N661="zákl. přenesená",J661,0)</f>
        <v>0</v>
      </c>
      <c r="BH661" s="242">
        <f>IF(N661="sníž. přenesená",J661,0)</f>
        <v>0</v>
      </c>
      <c r="BI661" s="242">
        <f>IF(N661="nulová",J661,0)</f>
        <v>0</v>
      </c>
      <c r="BJ661" s="17" t="s">
        <v>84</v>
      </c>
      <c r="BK661" s="242">
        <f>ROUND(I661*H661,2)</f>
        <v>0</v>
      </c>
      <c r="BL661" s="17" t="s">
        <v>185</v>
      </c>
      <c r="BM661" s="241" t="s">
        <v>1372</v>
      </c>
    </row>
    <row r="662" s="13" customFormat="1">
      <c r="A662" s="13"/>
      <c r="B662" s="243"/>
      <c r="C662" s="244"/>
      <c r="D662" s="245" t="s">
        <v>286</v>
      </c>
      <c r="E662" s="246" t="s">
        <v>1</v>
      </c>
      <c r="F662" s="247" t="s">
        <v>1373</v>
      </c>
      <c r="G662" s="244"/>
      <c r="H662" s="248">
        <v>15.9</v>
      </c>
      <c r="I662" s="249"/>
      <c r="J662" s="244"/>
      <c r="K662" s="244"/>
      <c r="L662" s="250"/>
      <c r="M662" s="251"/>
      <c r="N662" s="252"/>
      <c r="O662" s="252"/>
      <c r="P662" s="252"/>
      <c r="Q662" s="252"/>
      <c r="R662" s="252"/>
      <c r="S662" s="252"/>
      <c r="T662" s="25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4" t="s">
        <v>286</v>
      </c>
      <c r="AU662" s="254" t="s">
        <v>86</v>
      </c>
      <c r="AV662" s="13" t="s">
        <v>86</v>
      </c>
      <c r="AW662" s="13" t="s">
        <v>32</v>
      </c>
      <c r="AX662" s="13" t="s">
        <v>84</v>
      </c>
      <c r="AY662" s="254" t="s">
        <v>280</v>
      </c>
    </row>
    <row r="663" s="2" customFormat="1" ht="24.15" customHeight="1">
      <c r="A663" s="38"/>
      <c r="B663" s="39"/>
      <c r="C663" s="229" t="s">
        <v>1374</v>
      </c>
      <c r="D663" s="229" t="s">
        <v>281</v>
      </c>
      <c r="E663" s="230" t="s">
        <v>1375</v>
      </c>
      <c r="F663" s="231" t="s">
        <v>1376</v>
      </c>
      <c r="G663" s="232" t="s">
        <v>194</v>
      </c>
      <c r="H663" s="233">
        <v>15.9</v>
      </c>
      <c r="I663" s="234"/>
      <c r="J663" s="235">
        <f>ROUND(I663*H663,2)</f>
        <v>0</v>
      </c>
      <c r="K663" s="236"/>
      <c r="L663" s="44"/>
      <c r="M663" s="237" t="s">
        <v>1</v>
      </c>
      <c r="N663" s="238" t="s">
        <v>41</v>
      </c>
      <c r="O663" s="91"/>
      <c r="P663" s="239">
        <f>O663*H663</f>
        <v>0</v>
      </c>
      <c r="Q663" s="239">
        <v>0</v>
      </c>
      <c r="R663" s="239">
        <f>Q663*H663</f>
        <v>0</v>
      </c>
      <c r="S663" s="239">
        <v>0.0080000000000000002</v>
      </c>
      <c r="T663" s="240">
        <f>S663*H663</f>
        <v>0.12720000000000001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41" t="s">
        <v>185</v>
      </c>
      <c r="AT663" s="241" t="s">
        <v>281</v>
      </c>
      <c r="AU663" s="241" t="s">
        <v>86</v>
      </c>
      <c r="AY663" s="17" t="s">
        <v>280</v>
      </c>
      <c r="BE663" s="242">
        <f>IF(N663="základní",J663,0)</f>
        <v>0</v>
      </c>
      <c r="BF663" s="242">
        <f>IF(N663="snížená",J663,0)</f>
        <v>0</v>
      </c>
      <c r="BG663" s="242">
        <f>IF(N663="zákl. přenesená",J663,0)</f>
        <v>0</v>
      </c>
      <c r="BH663" s="242">
        <f>IF(N663="sníž. přenesená",J663,0)</f>
        <v>0</v>
      </c>
      <c r="BI663" s="242">
        <f>IF(N663="nulová",J663,0)</f>
        <v>0</v>
      </c>
      <c r="BJ663" s="17" t="s">
        <v>84</v>
      </c>
      <c r="BK663" s="242">
        <f>ROUND(I663*H663,2)</f>
        <v>0</v>
      </c>
      <c r="BL663" s="17" t="s">
        <v>185</v>
      </c>
      <c r="BM663" s="241" t="s">
        <v>1377</v>
      </c>
    </row>
    <row r="664" s="13" customFormat="1">
      <c r="A664" s="13"/>
      <c r="B664" s="243"/>
      <c r="C664" s="244"/>
      <c r="D664" s="245" t="s">
        <v>286</v>
      </c>
      <c r="E664" s="246" t="s">
        <v>1</v>
      </c>
      <c r="F664" s="247" t="s">
        <v>1373</v>
      </c>
      <c r="G664" s="244"/>
      <c r="H664" s="248">
        <v>15.9</v>
      </c>
      <c r="I664" s="249"/>
      <c r="J664" s="244"/>
      <c r="K664" s="244"/>
      <c r="L664" s="250"/>
      <c r="M664" s="251"/>
      <c r="N664" s="252"/>
      <c r="O664" s="252"/>
      <c r="P664" s="252"/>
      <c r="Q664" s="252"/>
      <c r="R664" s="252"/>
      <c r="S664" s="252"/>
      <c r="T664" s="25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4" t="s">
        <v>286</v>
      </c>
      <c r="AU664" s="254" t="s">
        <v>86</v>
      </c>
      <c r="AV664" s="13" t="s">
        <v>86</v>
      </c>
      <c r="AW664" s="13" t="s">
        <v>32</v>
      </c>
      <c r="AX664" s="13" t="s">
        <v>84</v>
      </c>
      <c r="AY664" s="254" t="s">
        <v>280</v>
      </c>
    </row>
    <row r="665" s="2" customFormat="1" ht="24.15" customHeight="1">
      <c r="A665" s="38"/>
      <c r="B665" s="39"/>
      <c r="C665" s="229" t="s">
        <v>1378</v>
      </c>
      <c r="D665" s="229" t="s">
        <v>281</v>
      </c>
      <c r="E665" s="230" t="s">
        <v>1379</v>
      </c>
      <c r="F665" s="231" t="s">
        <v>1380</v>
      </c>
      <c r="G665" s="232" t="s">
        <v>354</v>
      </c>
      <c r="H665" s="233">
        <v>28</v>
      </c>
      <c r="I665" s="234"/>
      <c r="J665" s="235">
        <f>ROUND(I665*H665,2)</f>
        <v>0</v>
      </c>
      <c r="K665" s="236"/>
      <c r="L665" s="44"/>
      <c r="M665" s="237" t="s">
        <v>1</v>
      </c>
      <c r="N665" s="238" t="s">
        <v>41</v>
      </c>
      <c r="O665" s="91"/>
      <c r="P665" s="239">
        <f>O665*H665</f>
        <v>0</v>
      </c>
      <c r="Q665" s="239">
        <v>0</v>
      </c>
      <c r="R665" s="239">
        <f>Q665*H665</f>
        <v>0</v>
      </c>
      <c r="S665" s="239">
        <v>0.0050000000000000001</v>
      </c>
      <c r="T665" s="240">
        <f>S665*H665</f>
        <v>0.14000000000000001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41" t="s">
        <v>185</v>
      </c>
      <c r="AT665" s="241" t="s">
        <v>281</v>
      </c>
      <c r="AU665" s="241" t="s">
        <v>86</v>
      </c>
      <c r="AY665" s="17" t="s">
        <v>280</v>
      </c>
      <c r="BE665" s="242">
        <f>IF(N665="základní",J665,0)</f>
        <v>0</v>
      </c>
      <c r="BF665" s="242">
        <f>IF(N665="snížená",J665,0)</f>
        <v>0</v>
      </c>
      <c r="BG665" s="242">
        <f>IF(N665="zákl. přenesená",J665,0)</f>
        <v>0</v>
      </c>
      <c r="BH665" s="242">
        <f>IF(N665="sníž. přenesená",J665,0)</f>
        <v>0</v>
      </c>
      <c r="BI665" s="242">
        <f>IF(N665="nulová",J665,0)</f>
        <v>0</v>
      </c>
      <c r="BJ665" s="17" t="s">
        <v>84</v>
      </c>
      <c r="BK665" s="242">
        <f>ROUND(I665*H665,2)</f>
        <v>0</v>
      </c>
      <c r="BL665" s="17" t="s">
        <v>185</v>
      </c>
      <c r="BM665" s="241" t="s">
        <v>1381</v>
      </c>
    </row>
    <row r="666" s="2" customFormat="1" ht="24.15" customHeight="1">
      <c r="A666" s="38"/>
      <c r="B666" s="39"/>
      <c r="C666" s="229" t="s">
        <v>1382</v>
      </c>
      <c r="D666" s="229" t="s">
        <v>281</v>
      </c>
      <c r="E666" s="230" t="s">
        <v>1383</v>
      </c>
      <c r="F666" s="231" t="s">
        <v>1384</v>
      </c>
      <c r="G666" s="232" t="s">
        <v>190</v>
      </c>
      <c r="H666" s="233">
        <v>342.382</v>
      </c>
      <c r="I666" s="234"/>
      <c r="J666" s="235">
        <f>ROUND(I666*H666,2)</f>
        <v>0</v>
      </c>
      <c r="K666" s="236"/>
      <c r="L666" s="44"/>
      <c r="M666" s="237" t="s">
        <v>1</v>
      </c>
      <c r="N666" s="238" t="s">
        <v>41</v>
      </c>
      <c r="O666" s="91"/>
      <c r="P666" s="239">
        <f>O666*H666</f>
        <v>0</v>
      </c>
      <c r="Q666" s="239">
        <v>0.00027999999999999998</v>
      </c>
      <c r="R666" s="239">
        <f>Q666*H666</f>
        <v>0.095866959999999987</v>
      </c>
      <c r="S666" s="239">
        <v>0</v>
      </c>
      <c r="T666" s="240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41" t="s">
        <v>185</v>
      </c>
      <c r="AT666" s="241" t="s">
        <v>281</v>
      </c>
      <c r="AU666" s="241" t="s">
        <v>86</v>
      </c>
      <c r="AY666" s="17" t="s">
        <v>280</v>
      </c>
      <c r="BE666" s="242">
        <f>IF(N666="základní",J666,0)</f>
        <v>0</v>
      </c>
      <c r="BF666" s="242">
        <f>IF(N666="snížená",J666,0)</f>
        <v>0</v>
      </c>
      <c r="BG666" s="242">
        <f>IF(N666="zákl. přenesená",J666,0)</f>
        <v>0</v>
      </c>
      <c r="BH666" s="242">
        <f>IF(N666="sníž. přenesená",J666,0)</f>
        <v>0</v>
      </c>
      <c r="BI666" s="242">
        <f>IF(N666="nulová",J666,0)</f>
        <v>0</v>
      </c>
      <c r="BJ666" s="17" t="s">
        <v>84</v>
      </c>
      <c r="BK666" s="242">
        <f>ROUND(I666*H666,2)</f>
        <v>0</v>
      </c>
      <c r="BL666" s="17" t="s">
        <v>185</v>
      </c>
      <c r="BM666" s="241" t="s">
        <v>1385</v>
      </c>
    </row>
    <row r="667" s="13" customFormat="1">
      <c r="A667" s="13"/>
      <c r="B667" s="243"/>
      <c r="C667" s="244"/>
      <c r="D667" s="245" t="s">
        <v>286</v>
      </c>
      <c r="E667" s="246" t="s">
        <v>1</v>
      </c>
      <c r="F667" s="247" t="s">
        <v>1386</v>
      </c>
      <c r="G667" s="244"/>
      <c r="H667" s="248">
        <v>342.382</v>
      </c>
      <c r="I667" s="249"/>
      <c r="J667" s="244"/>
      <c r="K667" s="244"/>
      <c r="L667" s="250"/>
      <c r="M667" s="251"/>
      <c r="N667" s="252"/>
      <c r="O667" s="252"/>
      <c r="P667" s="252"/>
      <c r="Q667" s="252"/>
      <c r="R667" s="252"/>
      <c r="S667" s="252"/>
      <c r="T667" s="25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4" t="s">
        <v>286</v>
      </c>
      <c r="AU667" s="254" t="s">
        <v>86</v>
      </c>
      <c r="AV667" s="13" t="s">
        <v>86</v>
      </c>
      <c r="AW667" s="13" t="s">
        <v>32</v>
      </c>
      <c r="AX667" s="13" t="s">
        <v>84</v>
      </c>
      <c r="AY667" s="254" t="s">
        <v>280</v>
      </c>
    </row>
    <row r="668" s="2" customFormat="1" ht="24.15" customHeight="1">
      <c r="A668" s="38"/>
      <c r="B668" s="39"/>
      <c r="C668" s="229" t="s">
        <v>1387</v>
      </c>
      <c r="D668" s="229" t="s">
        <v>281</v>
      </c>
      <c r="E668" s="230" t="s">
        <v>1388</v>
      </c>
      <c r="F668" s="231" t="s">
        <v>1389</v>
      </c>
      <c r="G668" s="232" t="s">
        <v>354</v>
      </c>
      <c r="H668" s="233">
        <v>1</v>
      </c>
      <c r="I668" s="234"/>
      <c r="J668" s="235">
        <f>ROUND(I668*H668,2)</f>
        <v>0</v>
      </c>
      <c r="K668" s="236"/>
      <c r="L668" s="44"/>
      <c r="M668" s="237" t="s">
        <v>1</v>
      </c>
      <c r="N668" s="238" t="s">
        <v>41</v>
      </c>
      <c r="O668" s="91"/>
      <c r="P668" s="239">
        <f>O668*H668</f>
        <v>0</v>
      </c>
      <c r="Q668" s="239">
        <v>0</v>
      </c>
      <c r="R668" s="239">
        <f>Q668*H668</f>
        <v>0</v>
      </c>
      <c r="S668" s="239">
        <v>0</v>
      </c>
      <c r="T668" s="240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41" t="s">
        <v>185</v>
      </c>
      <c r="AT668" s="241" t="s">
        <v>281</v>
      </c>
      <c r="AU668" s="241" t="s">
        <v>86</v>
      </c>
      <c r="AY668" s="17" t="s">
        <v>280</v>
      </c>
      <c r="BE668" s="242">
        <f>IF(N668="základní",J668,0)</f>
        <v>0</v>
      </c>
      <c r="BF668" s="242">
        <f>IF(N668="snížená",J668,0)</f>
        <v>0</v>
      </c>
      <c r="BG668" s="242">
        <f>IF(N668="zákl. přenesená",J668,0)</f>
        <v>0</v>
      </c>
      <c r="BH668" s="242">
        <f>IF(N668="sníž. přenesená",J668,0)</f>
        <v>0</v>
      </c>
      <c r="BI668" s="242">
        <f>IF(N668="nulová",J668,0)</f>
        <v>0</v>
      </c>
      <c r="BJ668" s="17" t="s">
        <v>84</v>
      </c>
      <c r="BK668" s="242">
        <f>ROUND(I668*H668,2)</f>
        <v>0</v>
      </c>
      <c r="BL668" s="17" t="s">
        <v>185</v>
      </c>
      <c r="BM668" s="241" t="s">
        <v>1390</v>
      </c>
    </row>
    <row r="669" s="2" customFormat="1" ht="33" customHeight="1">
      <c r="A669" s="38"/>
      <c r="B669" s="39"/>
      <c r="C669" s="255" t="s">
        <v>1391</v>
      </c>
      <c r="D669" s="255" t="s">
        <v>306</v>
      </c>
      <c r="E669" s="256" t="s">
        <v>1392</v>
      </c>
      <c r="F669" s="257" t="s">
        <v>1393</v>
      </c>
      <c r="G669" s="258" t="s">
        <v>354</v>
      </c>
      <c r="H669" s="259">
        <v>1</v>
      </c>
      <c r="I669" s="260"/>
      <c r="J669" s="261">
        <f>ROUND(I669*H669,2)</f>
        <v>0</v>
      </c>
      <c r="K669" s="262"/>
      <c r="L669" s="263"/>
      <c r="M669" s="264" t="s">
        <v>1</v>
      </c>
      <c r="N669" s="265" t="s">
        <v>41</v>
      </c>
      <c r="O669" s="91"/>
      <c r="P669" s="239">
        <f>O669*H669</f>
        <v>0</v>
      </c>
      <c r="Q669" s="239">
        <v>0.042999999999999997</v>
      </c>
      <c r="R669" s="239">
        <f>Q669*H669</f>
        <v>0.042999999999999997</v>
      </c>
      <c r="S669" s="239">
        <v>0</v>
      </c>
      <c r="T669" s="240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41" t="s">
        <v>426</v>
      </c>
      <c r="AT669" s="241" t="s">
        <v>306</v>
      </c>
      <c r="AU669" s="241" t="s">
        <v>86</v>
      </c>
      <c r="AY669" s="17" t="s">
        <v>280</v>
      </c>
      <c r="BE669" s="242">
        <f>IF(N669="základní",J669,0)</f>
        <v>0</v>
      </c>
      <c r="BF669" s="242">
        <f>IF(N669="snížená",J669,0)</f>
        <v>0</v>
      </c>
      <c r="BG669" s="242">
        <f>IF(N669="zákl. přenesená",J669,0)</f>
        <v>0</v>
      </c>
      <c r="BH669" s="242">
        <f>IF(N669="sníž. přenesená",J669,0)</f>
        <v>0</v>
      </c>
      <c r="BI669" s="242">
        <f>IF(N669="nulová",J669,0)</f>
        <v>0</v>
      </c>
      <c r="BJ669" s="17" t="s">
        <v>84</v>
      </c>
      <c r="BK669" s="242">
        <f>ROUND(I669*H669,2)</f>
        <v>0</v>
      </c>
      <c r="BL669" s="17" t="s">
        <v>185</v>
      </c>
      <c r="BM669" s="241" t="s">
        <v>1394</v>
      </c>
    </row>
    <row r="670" s="13" customFormat="1">
      <c r="A670" s="13"/>
      <c r="B670" s="243"/>
      <c r="C670" s="244"/>
      <c r="D670" s="245" t="s">
        <v>286</v>
      </c>
      <c r="E670" s="246" t="s">
        <v>1</v>
      </c>
      <c r="F670" s="247" t="s">
        <v>627</v>
      </c>
      <c r="G670" s="244"/>
      <c r="H670" s="248">
        <v>1</v>
      </c>
      <c r="I670" s="249"/>
      <c r="J670" s="244"/>
      <c r="K670" s="244"/>
      <c r="L670" s="250"/>
      <c r="M670" s="251"/>
      <c r="N670" s="252"/>
      <c r="O670" s="252"/>
      <c r="P670" s="252"/>
      <c r="Q670" s="252"/>
      <c r="R670" s="252"/>
      <c r="S670" s="252"/>
      <c r="T670" s="25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4" t="s">
        <v>286</v>
      </c>
      <c r="AU670" s="254" t="s">
        <v>86</v>
      </c>
      <c r="AV670" s="13" t="s">
        <v>86</v>
      </c>
      <c r="AW670" s="13" t="s">
        <v>32</v>
      </c>
      <c r="AX670" s="13" t="s">
        <v>84</v>
      </c>
      <c r="AY670" s="254" t="s">
        <v>280</v>
      </c>
    </row>
    <row r="671" s="2" customFormat="1" ht="24.15" customHeight="1">
      <c r="A671" s="38"/>
      <c r="B671" s="39"/>
      <c r="C671" s="229" t="s">
        <v>1395</v>
      </c>
      <c r="D671" s="229" t="s">
        <v>281</v>
      </c>
      <c r="E671" s="230" t="s">
        <v>1396</v>
      </c>
      <c r="F671" s="231" t="s">
        <v>1397</v>
      </c>
      <c r="G671" s="232" t="s">
        <v>354</v>
      </c>
      <c r="H671" s="233">
        <v>1</v>
      </c>
      <c r="I671" s="234"/>
      <c r="J671" s="235">
        <f>ROUND(I671*H671,2)</f>
        <v>0</v>
      </c>
      <c r="K671" s="236"/>
      <c r="L671" s="44"/>
      <c r="M671" s="237" t="s">
        <v>1</v>
      </c>
      <c r="N671" s="238" t="s">
        <v>41</v>
      </c>
      <c r="O671" s="91"/>
      <c r="P671" s="239">
        <f>O671*H671</f>
        <v>0</v>
      </c>
      <c r="Q671" s="239">
        <v>0</v>
      </c>
      <c r="R671" s="239">
        <f>Q671*H671</f>
        <v>0</v>
      </c>
      <c r="S671" s="239">
        <v>0</v>
      </c>
      <c r="T671" s="240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41" t="s">
        <v>185</v>
      </c>
      <c r="AT671" s="241" t="s">
        <v>281</v>
      </c>
      <c r="AU671" s="241" t="s">
        <v>86</v>
      </c>
      <c r="AY671" s="17" t="s">
        <v>280</v>
      </c>
      <c r="BE671" s="242">
        <f>IF(N671="základní",J671,0)</f>
        <v>0</v>
      </c>
      <c r="BF671" s="242">
        <f>IF(N671="snížená",J671,0)</f>
        <v>0</v>
      </c>
      <c r="BG671" s="242">
        <f>IF(N671="zákl. přenesená",J671,0)</f>
        <v>0</v>
      </c>
      <c r="BH671" s="242">
        <f>IF(N671="sníž. přenesená",J671,0)</f>
        <v>0</v>
      </c>
      <c r="BI671" s="242">
        <f>IF(N671="nulová",J671,0)</f>
        <v>0</v>
      </c>
      <c r="BJ671" s="17" t="s">
        <v>84</v>
      </c>
      <c r="BK671" s="242">
        <f>ROUND(I671*H671,2)</f>
        <v>0</v>
      </c>
      <c r="BL671" s="17" t="s">
        <v>185</v>
      </c>
      <c r="BM671" s="241" t="s">
        <v>1398</v>
      </c>
    </row>
    <row r="672" s="13" customFormat="1">
      <c r="A672" s="13"/>
      <c r="B672" s="243"/>
      <c r="C672" s="244"/>
      <c r="D672" s="245" t="s">
        <v>286</v>
      </c>
      <c r="E672" s="246" t="s">
        <v>1</v>
      </c>
      <c r="F672" s="247" t="s">
        <v>627</v>
      </c>
      <c r="G672" s="244"/>
      <c r="H672" s="248">
        <v>1</v>
      </c>
      <c r="I672" s="249"/>
      <c r="J672" s="244"/>
      <c r="K672" s="244"/>
      <c r="L672" s="250"/>
      <c r="M672" s="251"/>
      <c r="N672" s="252"/>
      <c r="O672" s="252"/>
      <c r="P672" s="252"/>
      <c r="Q672" s="252"/>
      <c r="R672" s="252"/>
      <c r="S672" s="252"/>
      <c r="T672" s="25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4" t="s">
        <v>286</v>
      </c>
      <c r="AU672" s="254" t="s">
        <v>86</v>
      </c>
      <c r="AV672" s="13" t="s">
        <v>86</v>
      </c>
      <c r="AW672" s="13" t="s">
        <v>32</v>
      </c>
      <c r="AX672" s="13" t="s">
        <v>84</v>
      </c>
      <c r="AY672" s="254" t="s">
        <v>280</v>
      </c>
    </row>
    <row r="673" s="2" customFormat="1" ht="21.75" customHeight="1">
      <c r="A673" s="38"/>
      <c r="B673" s="39"/>
      <c r="C673" s="255" t="s">
        <v>1399</v>
      </c>
      <c r="D673" s="255" t="s">
        <v>306</v>
      </c>
      <c r="E673" s="256" t="s">
        <v>1400</v>
      </c>
      <c r="F673" s="257" t="s">
        <v>1401</v>
      </c>
      <c r="G673" s="258" t="s">
        <v>354</v>
      </c>
      <c r="H673" s="259">
        <v>1</v>
      </c>
      <c r="I673" s="260"/>
      <c r="J673" s="261">
        <f>ROUND(I673*H673,2)</f>
        <v>0</v>
      </c>
      <c r="K673" s="262"/>
      <c r="L673" s="263"/>
      <c r="M673" s="264" t="s">
        <v>1</v>
      </c>
      <c r="N673" s="265" t="s">
        <v>41</v>
      </c>
      <c r="O673" s="91"/>
      <c r="P673" s="239">
        <f>O673*H673</f>
        <v>0</v>
      </c>
      <c r="Q673" s="239">
        <v>0.0032000000000000002</v>
      </c>
      <c r="R673" s="239">
        <f>Q673*H673</f>
        <v>0.0032000000000000002</v>
      </c>
      <c r="S673" s="239">
        <v>0</v>
      </c>
      <c r="T673" s="240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41" t="s">
        <v>426</v>
      </c>
      <c r="AT673" s="241" t="s">
        <v>306</v>
      </c>
      <c r="AU673" s="241" t="s">
        <v>86</v>
      </c>
      <c r="AY673" s="17" t="s">
        <v>280</v>
      </c>
      <c r="BE673" s="242">
        <f>IF(N673="základní",J673,0)</f>
        <v>0</v>
      </c>
      <c r="BF673" s="242">
        <f>IF(N673="snížená",J673,0)</f>
        <v>0</v>
      </c>
      <c r="BG673" s="242">
        <f>IF(N673="zákl. přenesená",J673,0)</f>
        <v>0</v>
      </c>
      <c r="BH673" s="242">
        <f>IF(N673="sníž. přenesená",J673,0)</f>
        <v>0</v>
      </c>
      <c r="BI673" s="242">
        <f>IF(N673="nulová",J673,0)</f>
        <v>0</v>
      </c>
      <c r="BJ673" s="17" t="s">
        <v>84</v>
      </c>
      <c r="BK673" s="242">
        <f>ROUND(I673*H673,2)</f>
        <v>0</v>
      </c>
      <c r="BL673" s="17" t="s">
        <v>185</v>
      </c>
      <c r="BM673" s="241" t="s">
        <v>1402</v>
      </c>
    </row>
    <row r="674" s="13" customFormat="1">
      <c r="A674" s="13"/>
      <c r="B674" s="243"/>
      <c r="C674" s="244"/>
      <c r="D674" s="245" t="s">
        <v>286</v>
      </c>
      <c r="E674" s="246" t="s">
        <v>1</v>
      </c>
      <c r="F674" s="247" t="s">
        <v>627</v>
      </c>
      <c r="G674" s="244"/>
      <c r="H674" s="248">
        <v>1</v>
      </c>
      <c r="I674" s="249"/>
      <c r="J674" s="244"/>
      <c r="K674" s="244"/>
      <c r="L674" s="250"/>
      <c r="M674" s="251"/>
      <c r="N674" s="252"/>
      <c r="O674" s="252"/>
      <c r="P674" s="252"/>
      <c r="Q674" s="252"/>
      <c r="R674" s="252"/>
      <c r="S674" s="252"/>
      <c r="T674" s="25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4" t="s">
        <v>286</v>
      </c>
      <c r="AU674" s="254" t="s">
        <v>86</v>
      </c>
      <c r="AV674" s="13" t="s">
        <v>86</v>
      </c>
      <c r="AW674" s="13" t="s">
        <v>32</v>
      </c>
      <c r="AX674" s="13" t="s">
        <v>84</v>
      </c>
      <c r="AY674" s="254" t="s">
        <v>280</v>
      </c>
    </row>
    <row r="675" s="2" customFormat="1" ht="16.5" customHeight="1">
      <c r="A675" s="38"/>
      <c r="B675" s="39"/>
      <c r="C675" s="229" t="s">
        <v>1403</v>
      </c>
      <c r="D675" s="229" t="s">
        <v>281</v>
      </c>
      <c r="E675" s="230" t="s">
        <v>1404</v>
      </c>
      <c r="F675" s="231" t="s">
        <v>1405</v>
      </c>
      <c r="G675" s="232" t="s">
        <v>354</v>
      </c>
      <c r="H675" s="233">
        <v>1</v>
      </c>
      <c r="I675" s="234"/>
      <c r="J675" s="235">
        <f>ROUND(I675*H675,2)</f>
        <v>0</v>
      </c>
      <c r="K675" s="236"/>
      <c r="L675" s="44"/>
      <c r="M675" s="237" t="s">
        <v>1</v>
      </c>
      <c r="N675" s="238" t="s">
        <v>41</v>
      </c>
      <c r="O675" s="91"/>
      <c r="P675" s="239">
        <f>O675*H675</f>
        <v>0</v>
      </c>
      <c r="Q675" s="239">
        <v>0</v>
      </c>
      <c r="R675" s="239">
        <f>Q675*H675</f>
        <v>0</v>
      </c>
      <c r="S675" s="239">
        <v>0</v>
      </c>
      <c r="T675" s="240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41" t="s">
        <v>185</v>
      </c>
      <c r="AT675" s="241" t="s">
        <v>281</v>
      </c>
      <c r="AU675" s="241" t="s">
        <v>86</v>
      </c>
      <c r="AY675" s="17" t="s">
        <v>280</v>
      </c>
      <c r="BE675" s="242">
        <f>IF(N675="základní",J675,0)</f>
        <v>0</v>
      </c>
      <c r="BF675" s="242">
        <f>IF(N675="snížená",J675,0)</f>
        <v>0</v>
      </c>
      <c r="BG675" s="242">
        <f>IF(N675="zákl. přenesená",J675,0)</f>
        <v>0</v>
      </c>
      <c r="BH675" s="242">
        <f>IF(N675="sníž. přenesená",J675,0)</f>
        <v>0</v>
      </c>
      <c r="BI675" s="242">
        <f>IF(N675="nulová",J675,0)</f>
        <v>0</v>
      </c>
      <c r="BJ675" s="17" t="s">
        <v>84</v>
      </c>
      <c r="BK675" s="242">
        <f>ROUND(I675*H675,2)</f>
        <v>0</v>
      </c>
      <c r="BL675" s="17" t="s">
        <v>185</v>
      </c>
      <c r="BM675" s="241" t="s">
        <v>1406</v>
      </c>
    </row>
    <row r="676" s="13" customFormat="1">
      <c r="A676" s="13"/>
      <c r="B676" s="243"/>
      <c r="C676" s="244"/>
      <c r="D676" s="245" t="s">
        <v>286</v>
      </c>
      <c r="E676" s="246" t="s">
        <v>1</v>
      </c>
      <c r="F676" s="247" t="s">
        <v>627</v>
      </c>
      <c r="G676" s="244"/>
      <c r="H676" s="248">
        <v>1</v>
      </c>
      <c r="I676" s="249"/>
      <c r="J676" s="244"/>
      <c r="K676" s="244"/>
      <c r="L676" s="250"/>
      <c r="M676" s="251"/>
      <c r="N676" s="252"/>
      <c r="O676" s="252"/>
      <c r="P676" s="252"/>
      <c r="Q676" s="252"/>
      <c r="R676" s="252"/>
      <c r="S676" s="252"/>
      <c r="T676" s="25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4" t="s">
        <v>286</v>
      </c>
      <c r="AU676" s="254" t="s">
        <v>86</v>
      </c>
      <c r="AV676" s="13" t="s">
        <v>86</v>
      </c>
      <c r="AW676" s="13" t="s">
        <v>32</v>
      </c>
      <c r="AX676" s="13" t="s">
        <v>84</v>
      </c>
      <c r="AY676" s="254" t="s">
        <v>280</v>
      </c>
    </row>
    <row r="677" s="2" customFormat="1" ht="16.5" customHeight="1">
      <c r="A677" s="38"/>
      <c r="B677" s="39"/>
      <c r="C677" s="255" t="s">
        <v>1407</v>
      </c>
      <c r="D677" s="255" t="s">
        <v>306</v>
      </c>
      <c r="E677" s="256" t="s">
        <v>1408</v>
      </c>
      <c r="F677" s="257" t="s">
        <v>1409</v>
      </c>
      <c r="G677" s="258" t="s">
        <v>354</v>
      </c>
      <c r="H677" s="259">
        <v>1</v>
      </c>
      <c r="I677" s="260"/>
      <c r="J677" s="261">
        <f>ROUND(I677*H677,2)</f>
        <v>0</v>
      </c>
      <c r="K677" s="262"/>
      <c r="L677" s="263"/>
      <c r="M677" s="264" t="s">
        <v>1</v>
      </c>
      <c r="N677" s="265" t="s">
        <v>41</v>
      </c>
      <c r="O677" s="91"/>
      <c r="P677" s="239">
        <f>O677*H677</f>
        <v>0</v>
      </c>
      <c r="Q677" s="239">
        <v>0.00014999999999999999</v>
      </c>
      <c r="R677" s="239">
        <f>Q677*H677</f>
        <v>0.00014999999999999999</v>
      </c>
      <c r="S677" s="239">
        <v>0</v>
      </c>
      <c r="T677" s="240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41" t="s">
        <v>426</v>
      </c>
      <c r="AT677" s="241" t="s">
        <v>306</v>
      </c>
      <c r="AU677" s="241" t="s">
        <v>86</v>
      </c>
      <c r="AY677" s="17" t="s">
        <v>280</v>
      </c>
      <c r="BE677" s="242">
        <f>IF(N677="základní",J677,0)</f>
        <v>0</v>
      </c>
      <c r="BF677" s="242">
        <f>IF(N677="snížená",J677,0)</f>
        <v>0</v>
      </c>
      <c r="BG677" s="242">
        <f>IF(N677="zákl. přenesená",J677,0)</f>
        <v>0</v>
      </c>
      <c r="BH677" s="242">
        <f>IF(N677="sníž. přenesená",J677,0)</f>
        <v>0</v>
      </c>
      <c r="BI677" s="242">
        <f>IF(N677="nulová",J677,0)</f>
        <v>0</v>
      </c>
      <c r="BJ677" s="17" t="s">
        <v>84</v>
      </c>
      <c r="BK677" s="242">
        <f>ROUND(I677*H677,2)</f>
        <v>0</v>
      </c>
      <c r="BL677" s="17" t="s">
        <v>185</v>
      </c>
      <c r="BM677" s="241" t="s">
        <v>1410</v>
      </c>
    </row>
    <row r="678" s="2" customFormat="1" ht="21.75" customHeight="1">
      <c r="A678" s="38"/>
      <c r="B678" s="39"/>
      <c r="C678" s="229" t="s">
        <v>1411</v>
      </c>
      <c r="D678" s="229" t="s">
        <v>281</v>
      </c>
      <c r="E678" s="230" t="s">
        <v>1412</v>
      </c>
      <c r="F678" s="231" t="s">
        <v>1413</v>
      </c>
      <c r="G678" s="232" t="s">
        <v>354</v>
      </c>
      <c r="H678" s="233">
        <v>1</v>
      </c>
      <c r="I678" s="234"/>
      <c r="J678" s="235">
        <f>ROUND(I678*H678,2)</f>
        <v>0</v>
      </c>
      <c r="K678" s="236"/>
      <c r="L678" s="44"/>
      <c r="M678" s="237" t="s">
        <v>1</v>
      </c>
      <c r="N678" s="238" t="s">
        <v>41</v>
      </c>
      <c r="O678" s="91"/>
      <c r="P678" s="239">
        <f>O678*H678</f>
        <v>0</v>
      </c>
      <c r="Q678" s="239">
        <v>0</v>
      </c>
      <c r="R678" s="239">
        <f>Q678*H678</f>
        <v>0</v>
      </c>
      <c r="S678" s="239">
        <v>0</v>
      </c>
      <c r="T678" s="240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41" t="s">
        <v>185</v>
      </c>
      <c r="AT678" s="241" t="s">
        <v>281</v>
      </c>
      <c r="AU678" s="241" t="s">
        <v>86</v>
      </c>
      <c r="AY678" s="17" t="s">
        <v>280</v>
      </c>
      <c r="BE678" s="242">
        <f>IF(N678="základní",J678,0)</f>
        <v>0</v>
      </c>
      <c r="BF678" s="242">
        <f>IF(N678="snížená",J678,0)</f>
        <v>0</v>
      </c>
      <c r="BG678" s="242">
        <f>IF(N678="zákl. přenesená",J678,0)</f>
        <v>0</v>
      </c>
      <c r="BH678" s="242">
        <f>IF(N678="sníž. přenesená",J678,0)</f>
        <v>0</v>
      </c>
      <c r="BI678" s="242">
        <f>IF(N678="nulová",J678,0)</f>
        <v>0</v>
      </c>
      <c r="BJ678" s="17" t="s">
        <v>84</v>
      </c>
      <c r="BK678" s="242">
        <f>ROUND(I678*H678,2)</f>
        <v>0</v>
      </c>
      <c r="BL678" s="17" t="s">
        <v>185</v>
      </c>
      <c r="BM678" s="241" t="s">
        <v>1414</v>
      </c>
    </row>
    <row r="679" s="13" customFormat="1">
      <c r="A679" s="13"/>
      <c r="B679" s="243"/>
      <c r="C679" s="244"/>
      <c r="D679" s="245" t="s">
        <v>286</v>
      </c>
      <c r="E679" s="246" t="s">
        <v>1</v>
      </c>
      <c r="F679" s="247" t="s">
        <v>627</v>
      </c>
      <c r="G679" s="244"/>
      <c r="H679" s="248">
        <v>1</v>
      </c>
      <c r="I679" s="249"/>
      <c r="J679" s="244"/>
      <c r="K679" s="244"/>
      <c r="L679" s="250"/>
      <c r="M679" s="251"/>
      <c r="N679" s="252"/>
      <c r="O679" s="252"/>
      <c r="P679" s="252"/>
      <c r="Q679" s="252"/>
      <c r="R679" s="252"/>
      <c r="S679" s="252"/>
      <c r="T679" s="25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4" t="s">
        <v>286</v>
      </c>
      <c r="AU679" s="254" t="s">
        <v>86</v>
      </c>
      <c r="AV679" s="13" t="s">
        <v>86</v>
      </c>
      <c r="AW679" s="13" t="s">
        <v>32</v>
      </c>
      <c r="AX679" s="13" t="s">
        <v>84</v>
      </c>
      <c r="AY679" s="254" t="s">
        <v>280</v>
      </c>
    </row>
    <row r="680" s="2" customFormat="1" ht="24.15" customHeight="1">
      <c r="A680" s="38"/>
      <c r="B680" s="39"/>
      <c r="C680" s="255" t="s">
        <v>1415</v>
      </c>
      <c r="D680" s="255" t="s">
        <v>306</v>
      </c>
      <c r="E680" s="256" t="s">
        <v>1416</v>
      </c>
      <c r="F680" s="257" t="s">
        <v>1417</v>
      </c>
      <c r="G680" s="258" t="s">
        <v>354</v>
      </c>
      <c r="H680" s="259">
        <v>1</v>
      </c>
      <c r="I680" s="260"/>
      <c r="J680" s="261">
        <f>ROUND(I680*H680,2)</f>
        <v>0</v>
      </c>
      <c r="K680" s="262"/>
      <c r="L680" s="263"/>
      <c r="M680" s="264" t="s">
        <v>1</v>
      </c>
      <c r="N680" s="265" t="s">
        <v>41</v>
      </c>
      <c r="O680" s="91"/>
      <c r="P680" s="239">
        <f>O680*H680</f>
        <v>0</v>
      </c>
      <c r="Q680" s="239">
        <v>0.0011999999999999999</v>
      </c>
      <c r="R680" s="239">
        <f>Q680*H680</f>
        <v>0.0011999999999999999</v>
      </c>
      <c r="S680" s="239">
        <v>0</v>
      </c>
      <c r="T680" s="240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41" t="s">
        <v>426</v>
      </c>
      <c r="AT680" s="241" t="s">
        <v>306</v>
      </c>
      <c r="AU680" s="241" t="s">
        <v>86</v>
      </c>
      <c r="AY680" s="17" t="s">
        <v>280</v>
      </c>
      <c r="BE680" s="242">
        <f>IF(N680="základní",J680,0)</f>
        <v>0</v>
      </c>
      <c r="BF680" s="242">
        <f>IF(N680="snížená",J680,0)</f>
        <v>0</v>
      </c>
      <c r="BG680" s="242">
        <f>IF(N680="zákl. přenesená",J680,0)</f>
        <v>0</v>
      </c>
      <c r="BH680" s="242">
        <f>IF(N680="sníž. přenesená",J680,0)</f>
        <v>0</v>
      </c>
      <c r="BI680" s="242">
        <f>IF(N680="nulová",J680,0)</f>
        <v>0</v>
      </c>
      <c r="BJ680" s="17" t="s">
        <v>84</v>
      </c>
      <c r="BK680" s="242">
        <f>ROUND(I680*H680,2)</f>
        <v>0</v>
      </c>
      <c r="BL680" s="17" t="s">
        <v>185</v>
      </c>
      <c r="BM680" s="241" t="s">
        <v>1418</v>
      </c>
    </row>
    <row r="681" s="2" customFormat="1" ht="24.15" customHeight="1">
      <c r="A681" s="38"/>
      <c r="B681" s="39"/>
      <c r="C681" s="229" t="s">
        <v>1419</v>
      </c>
      <c r="D681" s="229" t="s">
        <v>281</v>
      </c>
      <c r="E681" s="230" t="s">
        <v>1420</v>
      </c>
      <c r="F681" s="231" t="s">
        <v>1421</v>
      </c>
      <c r="G681" s="232" t="s">
        <v>354</v>
      </c>
      <c r="H681" s="233">
        <v>1</v>
      </c>
      <c r="I681" s="234"/>
      <c r="J681" s="235">
        <f>ROUND(I681*H681,2)</f>
        <v>0</v>
      </c>
      <c r="K681" s="236"/>
      <c r="L681" s="44"/>
      <c r="M681" s="237" t="s">
        <v>1</v>
      </c>
      <c r="N681" s="238" t="s">
        <v>41</v>
      </c>
      <c r="O681" s="91"/>
      <c r="P681" s="239">
        <f>O681*H681</f>
        <v>0</v>
      </c>
      <c r="Q681" s="239">
        <v>0</v>
      </c>
      <c r="R681" s="239">
        <f>Q681*H681</f>
        <v>0</v>
      </c>
      <c r="S681" s="239">
        <v>0.024</v>
      </c>
      <c r="T681" s="240">
        <f>S681*H681</f>
        <v>0.024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41" t="s">
        <v>284</v>
      </c>
      <c r="AT681" s="241" t="s">
        <v>281</v>
      </c>
      <c r="AU681" s="241" t="s">
        <v>86</v>
      </c>
      <c r="AY681" s="17" t="s">
        <v>280</v>
      </c>
      <c r="BE681" s="242">
        <f>IF(N681="základní",J681,0)</f>
        <v>0</v>
      </c>
      <c r="BF681" s="242">
        <f>IF(N681="snížená",J681,0)</f>
        <v>0</v>
      </c>
      <c r="BG681" s="242">
        <f>IF(N681="zákl. přenesená",J681,0)</f>
        <v>0</v>
      </c>
      <c r="BH681" s="242">
        <f>IF(N681="sníž. přenesená",J681,0)</f>
        <v>0</v>
      </c>
      <c r="BI681" s="242">
        <f>IF(N681="nulová",J681,0)</f>
        <v>0</v>
      </c>
      <c r="BJ681" s="17" t="s">
        <v>84</v>
      </c>
      <c r="BK681" s="242">
        <f>ROUND(I681*H681,2)</f>
        <v>0</v>
      </c>
      <c r="BL681" s="17" t="s">
        <v>284</v>
      </c>
      <c r="BM681" s="241" t="s">
        <v>1422</v>
      </c>
    </row>
    <row r="682" s="2" customFormat="1" ht="24.15" customHeight="1">
      <c r="A682" s="38"/>
      <c r="B682" s="39"/>
      <c r="C682" s="229" t="s">
        <v>1423</v>
      </c>
      <c r="D682" s="229" t="s">
        <v>281</v>
      </c>
      <c r="E682" s="230" t="s">
        <v>1424</v>
      </c>
      <c r="F682" s="231" t="s">
        <v>1425</v>
      </c>
      <c r="G682" s="232" t="s">
        <v>354</v>
      </c>
      <c r="H682" s="233">
        <v>12</v>
      </c>
      <c r="I682" s="234"/>
      <c r="J682" s="235">
        <f>ROUND(I682*H682,2)</f>
        <v>0</v>
      </c>
      <c r="K682" s="236"/>
      <c r="L682" s="44"/>
      <c r="M682" s="237" t="s">
        <v>1</v>
      </c>
      <c r="N682" s="238" t="s">
        <v>41</v>
      </c>
      <c r="O682" s="91"/>
      <c r="P682" s="239">
        <f>O682*H682</f>
        <v>0</v>
      </c>
      <c r="Q682" s="239">
        <v>0</v>
      </c>
      <c r="R682" s="239">
        <f>Q682*H682</f>
        <v>0</v>
      </c>
      <c r="S682" s="239">
        <v>0</v>
      </c>
      <c r="T682" s="240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41" t="s">
        <v>185</v>
      </c>
      <c r="AT682" s="241" t="s">
        <v>281</v>
      </c>
      <c r="AU682" s="241" t="s">
        <v>86</v>
      </c>
      <c r="AY682" s="17" t="s">
        <v>280</v>
      </c>
      <c r="BE682" s="242">
        <f>IF(N682="základní",J682,0)</f>
        <v>0</v>
      </c>
      <c r="BF682" s="242">
        <f>IF(N682="snížená",J682,0)</f>
        <v>0</v>
      </c>
      <c r="BG682" s="242">
        <f>IF(N682="zákl. přenesená",J682,0)</f>
        <v>0</v>
      </c>
      <c r="BH682" s="242">
        <f>IF(N682="sníž. přenesená",J682,0)</f>
        <v>0</v>
      </c>
      <c r="BI682" s="242">
        <f>IF(N682="nulová",J682,0)</f>
        <v>0</v>
      </c>
      <c r="BJ682" s="17" t="s">
        <v>84</v>
      </c>
      <c r="BK682" s="242">
        <f>ROUND(I682*H682,2)</f>
        <v>0</v>
      </c>
      <c r="BL682" s="17" t="s">
        <v>185</v>
      </c>
      <c r="BM682" s="241" t="s">
        <v>1426</v>
      </c>
    </row>
    <row r="683" s="13" customFormat="1">
      <c r="A683" s="13"/>
      <c r="B683" s="243"/>
      <c r="C683" s="244"/>
      <c r="D683" s="245" t="s">
        <v>286</v>
      </c>
      <c r="E683" s="246" t="s">
        <v>1</v>
      </c>
      <c r="F683" s="247" t="s">
        <v>1427</v>
      </c>
      <c r="G683" s="244"/>
      <c r="H683" s="248">
        <v>12</v>
      </c>
      <c r="I683" s="249"/>
      <c r="J683" s="244"/>
      <c r="K683" s="244"/>
      <c r="L683" s="250"/>
      <c r="M683" s="251"/>
      <c r="N683" s="252"/>
      <c r="O683" s="252"/>
      <c r="P683" s="252"/>
      <c r="Q683" s="252"/>
      <c r="R683" s="252"/>
      <c r="S683" s="252"/>
      <c r="T683" s="25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4" t="s">
        <v>286</v>
      </c>
      <c r="AU683" s="254" t="s">
        <v>86</v>
      </c>
      <c r="AV683" s="13" t="s">
        <v>86</v>
      </c>
      <c r="AW683" s="13" t="s">
        <v>32</v>
      </c>
      <c r="AX683" s="13" t="s">
        <v>84</v>
      </c>
      <c r="AY683" s="254" t="s">
        <v>280</v>
      </c>
    </row>
    <row r="684" s="2" customFormat="1" ht="24.15" customHeight="1">
      <c r="A684" s="38"/>
      <c r="B684" s="39"/>
      <c r="C684" s="229" t="s">
        <v>1428</v>
      </c>
      <c r="D684" s="229" t="s">
        <v>281</v>
      </c>
      <c r="E684" s="230" t="s">
        <v>1429</v>
      </c>
      <c r="F684" s="231" t="s">
        <v>1430</v>
      </c>
      <c r="G684" s="232" t="s">
        <v>354</v>
      </c>
      <c r="H684" s="233">
        <v>5</v>
      </c>
      <c r="I684" s="234"/>
      <c r="J684" s="235">
        <f>ROUND(I684*H684,2)</f>
        <v>0</v>
      </c>
      <c r="K684" s="236"/>
      <c r="L684" s="44"/>
      <c r="M684" s="237" t="s">
        <v>1</v>
      </c>
      <c r="N684" s="238" t="s">
        <v>41</v>
      </c>
      <c r="O684" s="91"/>
      <c r="P684" s="239">
        <f>O684*H684</f>
        <v>0</v>
      </c>
      <c r="Q684" s="239">
        <v>0</v>
      </c>
      <c r="R684" s="239">
        <f>Q684*H684</f>
        <v>0</v>
      </c>
      <c r="S684" s="239">
        <v>0</v>
      </c>
      <c r="T684" s="240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41" t="s">
        <v>185</v>
      </c>
      <c r="AT684" s="241" t="s">
        <v>281</v>
      </c>
      <c r="AU684" s="241" t="s">
        <v>86</v>
      </c>
      <c r="AY684" s="17" t="s">
        <v>280</v>
      </c>
      <c r="BE684" s="242">
        <f>IF(N684="základní",J684,0)</f>
        <v>0</v>
      </c>
      <c r="BF684" s="242">
        <f>IF(N684="snížená",J684,0)</f>
        <v>0</v>
      </c>
      <c r="BG684" s="242">
        <f>IF(N684="zákl. přenesená",J684,0)</f>
        <v>0</v>
      </c>
      <c r="BH684" s="242">
        <f>IF(N684="sníž. přenesená",J684,0)</f>
        <v>0</v>
      </c>
      <c r="BI684" s="242">
        <f>IF(N684="nulová",J684,0)</f>
        <v>0</v>
      </c>
      <c r="BJ684" s="17" t="s">
        <v>84</v>
      </c>
      <c r="BK684" s="242">
        <f>ROUND(I684*H684,2)</f>
        <v>0</v>
      </c>
      <c r="BL684" s="17" t="s">
        <v>185</v>
      </c>
      <c r="BM684" s="241" t="s">
        <v>1431</v>
      </c>
    </row>
    <row r="685" s="13" customFormat="1">
      <c r="A685" s="13"/>
      <c r="B685" s="243"/>
      <c r="C685" s="244"/>
      <c r="D685" s="245" t="s">
        <v>286</v>
      </c>
      <c r="E685" s="246" t="s">
        <v>1</v>
      </c>
      <c r="F685" s="247" t="s">
        <v>1432</v>
      </c>
      <c r="G685" s="244"/>
      <c r="H685" s="248">
        <v>5</v>
      </c>
      <c r="I685" s="249"/>
      <c r="J685" s="244"/>
      <c r="K685" s="244"/>
      <c r="L685" s="250"/>
      <c r="M685" s="251"/>
      <c r="N685" s="252"/>
      <c r="O685" s="252"/>
      <c r="P685" s="252"/>
      <c r="Q685" s="252"/>
      <c r="R685" s="252"/>
      <c r="S685" s="252"/>
      <c r="T685" s="25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4" t="s">
        <v>286</v>
      </c>
      <c r="AU685" s="254" t="s">
        <v>86</v>
      </c>
      <c r="AV685" s="13" t="s">
        <v>86</v>
      </c>
      <c r="AW685" s="13" t="s">
        <v>32</v>
      </c>
      <c r="AX685" s="13" t="s">
        <v>84</v>
      </c>
      <c r="AY685" s="254" t="s">
        <v>280</v>
      </c>
    </row>
    <row r="686" s="2" customFormat="1" ht="24.15" customHeight="1">
      <c r="A686" s="38"/>
      <c r="B686" s="39"/>
      <c r="C686" s="229" t="s">
        <v>1433</v>
      </c>
      <c r="D686" s="229" t="s">
        <v>281</v>
      </c>
      <c r="E686" s="230" t="s">
        <v>1434</v>
      </c>
      <c r="F686" s="231" t="s">
        <v>1435</v>
      </c>
      <c r="G686" s="232" t="s">
        <v>354</v>
      </c>
      <c r="H686" s="233">
        <v>4</v>
      </c>
      <c r="I686" s="234"/>
      <c r="J686" s="235">
        <f>ROUND(I686*H686,2)</f>
        <v>0</v>
      </c>
      <c r="K686" s="236"/>
      <c r="L686" s="44"/>
      <c r="M686" s="237" t="s">
        <v>1</v>
      </c>
      <c r="N686" s="238" t="s">
        <v>41</v>
      </c>
      <c r="O686" s="91"/>
      <c r="P686" s="239">
        <f>O686*H686</f>
        <v>0</v>
      </c>
      <c r="Q686" s="239">
        <v>0</v>
      </c>
      <c r="R686" s="239">
        <f>Q686*H686</f>
        <v>0</v>
      </c>
      <c r="S686" s="239">
        <v>0</v>
      </c>
      <c r="T686" s="240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41" t="s">
        <v>185</v>
      </c>
      <c r="AT686" s="241" t="s">
        <v>281</v>
      </c>
      <c r="AU686" s="241" t="s">
        <v>86</v>
      </c>
      <c r="AY686" s="17" t="s">
        <v>280</v>
      </c>
      <c r="BE686" s="242">
        <f>IF(N686="základní",J686,0)</f>
        <v>0</v>
      </c>
      <c r="BF686" s="242">
        <f>IF(N686="snížená",J686,0)</f>
        <v>0</v>
      </c>
      <c r="BG686" s="242">
        <f>IF(N686="zákl. přenesená",J686,0)</f>
        <v>0</v>
      </c>
      <c r="BH686" s="242">
        <f>IF(N686="sníž. přenesená",J686,0)</f>
        <v>0</v>
      </c>
      <c r="BI686" s="242">
        <f>IF(N686="nulová",J686,0)</f>
        <v>0</v>
      </c>
      <c r="BJ686" s="17" t="s">
        <v>84</v>
      </c>
      <c r="BK686" s="242">
        <f>ROUND(I686*H686,2)</f>
        <v>0</v>
      </c>
      <c r="BL686" s="17" t="s">
        <v>185</v>
      </c>
      <c r="BM686" s="241" t="s">
        <v>1436</v>
      </c>
    </row>
    <row r="687" s="13" customFormat="1">
      <c r="A687" s="13"/>
      <c r="B687" s="243"/>
      <c r="C687" s="244"/>
      <c r="D687" s="245" t="s">
        <v>286</v>
      </c>
      <c r="E687" s="246" t="s">
        <v>1</v>
      </c>
      <c r="F687" s="247" t="s">
        <v>1437</v>
      </c>
      <c r="G687" s="244"/>
      <c r="H687" s="248">
        <v>4</v>
      </c>
      <c r="I687" s="249"/>
      <c r="J687" s="244"/>
      <c r="K687" s="244"/>
      <c r="L687" s="250"/>
      <c r="M687" s="251"/>
      <c r="N687" s="252"/>
      <c r="O687" s="252"/>
      <c r="P687" s="252"/>
      <c r="Q687" s="252"/>
      <c r="R687" s="252"/>
      <c r="S687" s="252"/>
      <c r="T687" s="25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4" t="s">
        <v>286</v>
      </c>
      <c r="AU687" s="254" t="s">
        <v>86</v>
      </c>
      <c r="AV687" s="13" t="s">
        <v>86</v>
      </c>
      <c r="AW687" s="13" t="s">
        <v>32</v>
      </c>
      <c r="AX687" s="13" t="s">
        <v>84</v>
      </c>
      <c r="AY687" s="254" t="s">
        <v>280</v>
      </c>
    </row>
    <row r="688" s="2" customFormat="1" ht="24.15" customHeight="1">
      <c r="A688" s="38"/>
      <c r="B688" s="39"/>
      <c r="C688" s="229" t="s">
        <v>1438</v>
      </c>
      <c r="D688" s="229" t="s">
        <v>281</v>
      </c>
      <c r="E688" s="230" t="s">
        <v>1439</v>
      </c>
      <c r="F688" s="231" t="s">
        <v>1440</v>
      </c>
      <c r="G688" s="232" t="s">
        <v>354</v>
      </c>
      <c r="H688" s="233">
        <v>6</v>
      </c>
      <c r="I688" s="234"/>
      <c r="J688" s="235">
        <f>ROUND(I688*H688,2)</f>
        <v>0</v>
      </c>
      <c r="K688" s="236"/>
      <c r="L688" s="44"/>
      <c r="M688" s="237" t="s">
        <v>1</v>
      </c>
      <c r="N688" s="238" t="s">
        <v>41</v>
      </c>
      <c r="O688" s="91"/>
      <c r="P688" s="239">
        <f>O688*H688</f>
        <v>0</v>
      </c>
      <c r="Q688" s="239">
        <v>0</v>
      </c>
      <c r="R688" s="239">
        <f>Q688*H688</f>
        <v>0</v>
      </c>
      <c r="S688" s="239">
        <v>0</v>
      </c>
      <c r="T688" s="240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41" t="s">
        <v>185</v>
      </c>
      <c r="AT688" s="241" t="s">
        <v>281</v>
      </c>
      <c r="AU688" s="241" t="s">
        <v>86</v>
      </c>
      <c r="AY688" s="17" t="s">
        <v>280</v>
      </c>
      <c r="BE688" s="242">
        <f>IF(N688="základní",J688,0)</f>
        <v>0</v>
      </c>
      <c r="BF688" s="242">
        <f>IF(N688="snížená",J688,0)</f>
        <v>0</v>
      </c>
      <c r="BG688" s="242">
        <f>IF(N688="zákl. přenesená",J688,0)</f>
        <v>0</v>
      </c>
      <c r="BH688" s="242">
        <f>IF(N688="sníž. přenesená",J688,0)</f>
        <v>0</v>
      </c>
      <c r="BI688" s="242">
        <f>IF(N688="nulová",J688,0)</f>
        <v>0</v>
      </c>
      <c r="BJ688" s="17" t="s">
        <v>84</v>
      </c>
      <c r="BK688" s="242">
        <f>ROUND(I688*H688,2)</f>
        <v>0</v>
      </c>
      <c r="BL688" s="17" t="s">
        <v>185</v>
      </c>
      <c r="BM688" s="241" t="s">
        <v>1441</v>
      </c>
    </row>
    <row r="689" s="13" customFormat="1">
      <c r="A689" s="13"/>
      <c r="B689" s="243"/>
      <c r="C689" s="244"/>
      <c r="D689" s="245" t="s">
        <v>286</v>
      </c>
      <c r="E689" s="246" t="s">
        <v>1</v>
      </c>
      <c r="F689" s="247" t="s">
        <v>1442</v>
      </c>
      <c r="G689" s="244"/>
      <c r="H689" s="248">
        <v>6</v>
      </c>
      <c r="I689" s="249"/>
      <c r="J689" s="244"/>
      <c r="K689" s="244"/>
      <c r="L689" s="250"/>
      <c r="M689" s="251"/>
      <c r="N689" s="252"/>
      <c r="O689" s="252"/>
      <c r="P689" s="252"/>
      <c r="Q689" s="252"/>
      <c r="R689" s="252"/>
      <c r="S689" s="252"/>
      <c r="T689" s="25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4" t="s">
        <v>286</v>
      </c>
      <c r="AU689" s="254" t="s">
        <v>86</v>
      </c>
      <c r="AV689" s="13" t="s">
        <v>86</v>
      </c>
      <c r="AW689" s="13" t="s">
        <v>32</v>
      </c>
      <c r="AX689" s="13" t="s">
        <v>84</v>
      </c>
      <c r="AY689" s="254" t="s">
        <v>280</v>
      </c>
    </row>
    <row r="690" s="2" customFormat="1" ht="21.75" customHeight="1">
      <c r="A690" s="38"/>
      <c r="B690" s="39"/>
      <c r="C690" s="255" t="s">
        <v>1443</v>
      </c>
      <c r="D690" s="255" t="s">
        <v>306</v>
      </c>
      <c r="E690" s="256" t="s">
        <v>1444</v>
      </c>
      <c r="F690" s="257" t="s">
        <v>1445</v>
      </c>
      <c r="G690" s="258" t="s">
        <v>190</v>
      </c>
      <c r="H690" s="259">
        <v>1.2</v>
      </c>
      <c r="I690" s="260"/>
      <c r="J690" s="261">
        <f>ROUND(I690*H690,2)</f>
        <v>0</v>
      </c>
      <c r="K690" s="262"/>
      <c r="L690" s="263"/>
      <c r="M690" s="264" t="s">
        <v>1</v>
      </c>
      <c r="N690" s="265" t="s">
        <v>41</v>
      </c>
      <c r="O690" s="91"/>
      <c r="P690" s="239">
        <f>O690*H690</f>
        <v>0</v>
      </c>
      <c r="Q690" s="239">
        <v>0.0011000000000000001</v>
      </c>
      <c r="R690" s="239">
        <f>Q690*H690</f>
        <v>0.00132</v>
      </c>
      <c r="S690" s="239">
        <v>0</v>
      </c>
      <c r="T690" s="240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241" t="s">
        <v>426</v>
      </c>
      <c r="AT690" s="241" t="s">
        <v>306</v>
      </c>
      <c r="AU690" s="241" t="s">
        <v>86</v>
      </c>
      <c r="AY690" s="17" t="s">
        <v>280</v>
      </c>
      <c r="BE690" s="242">
        <f>IF(N690="základní",J690,0)</f>
        <v>0</v>
      </c>
      <c r="BF690" s="242">
        <f>IF(N690="snížená",J690,0)</f>
        <v>0</v>
      </c>
      <c r="BG690" s="242">
        <f>IF(N690="zákl. přenesená",J690,0)</f>
        <v>0</v>
      </c>
      <c r="BH690" s="242">
        <f>IF(N690="sníž. přenesená",J690,0)</f>
        <v>0</v>
      </c>
      <c r="BI690" s="242">
        <f>IF(N690="nulová",J690,0)</f>
        <v>0</v>
      </c>
      <c r="BJ690" s="17" t="s">
        <v>84</v>
      </c>
      <c r="BK690" s="242">
        <f>ROUND(I690*H690,2)</f>
        <v>0</v>
      </c>
      <c r="BL690" s="17" t="s">
        <v>185</v>
      </c>
      <c r="BM690" s="241" t="s">
        <v>1446</v>
      </c>
    </row>
    <row r="691" s="13" customFormat="1">
      <c r="A691" s="13"/>
      <c r="B691" s="243"/>
      <c r="C691" s="244"/>
      <c r="D691" s="245" t="s">
        <v>286</v>
      </c>
      <c r="E691" s="246" t="s">
        <v>1</v>
      </c>
      <c r="F691" s="247" t="s">
        <v>1447</v>
      </c>
      <c r="G691" s="244"/>
      <c r="H691" s="248">
        <v>1.2</v>
      </c>
      <c r="I691" s="249"/>
      <c r="J691" s="244"/>
      <c r="K691" s="244"/>
      <c r="L691" s="250"/>
      <c r="M691" s="251"/>
      <c r="N691" s="252"/>
      <c r="O691" s="252"/>
      <c r="P691" s="252"/>
      <c r="Q691" s="252"/>
      <c r="R691" s="252"/>
      <c r="S691" s="252"/>
      <c r="T691" s="25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4" t="s">
        <v>286</v>
      </c>
      <c r="AU691" s="254" t="s">
        <v>86</v>
      </c>
      <c r="AV691" s="13" t="s">
        <v>86</v>
      </c>
      <c r="AW691" s="13" t="s">
        <v>32</v>
      </c>
      <c r="AX691" s="13" t="s">
        <v>84</v>
      </c>
      <c r="AY691" s="254" t="s">
        <v>280</v>
      </c>
    </row>
    <row r="692" s="2" customFormat="1" ht="21.75" customHeight="1">
      <c r="A692" s="38"/>
      <c r="B692" s="39"/>
      <c r="C692" s="255" t="s">
        <v>1448</v>
      </c>
      <c r="D692" s="255" t="s">
        <v>306</v>
      </c>
      <c r="E692" s="256" t="s">
        <v>1449</v>
      </c>
      <c r="F692" s="257" t="s">
        <v>1450</v>
      </c>
      <c r="G692" s="258" t="s">
        <v>190</v>
      </c>
      <c r="H692" s="259">
        <v>66.75</v>
      </c>
      <c r="I692" s="260"/>
      <c r="J692" s="261">
        <f>ROUND(I692*H692,2)</f>
        <v>0</v>
      </c>
      <c r="K692" s="262"/>
      <c r="L692" s="263"/>
      <c r="M692" s="264" t="s">
        <v>1</v>
      </c>
      <c r="N692" s="265" t="s">
        <v>41</v>
      </c>
      <c r="O692" s="91"/>
      <c r="P692" s="239">
        <f>O692*H692</f>
        <v>0</v>
      </c>
      <c r="Q692" s="239">
        <v>0.0015</v>
      </c>
      <c r="R692" s="239">
        <f>Q692*H692</f>
        <v>0.10012500000000001</v>
      </c>
      <c r="S692" s="239">
        <v>0</v>
      </c>
      <c r="T692" s="240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41" t="s">
        <v>426</v>
      </c>
      <c r="AT692" s="241" t="s">
        <v>306</v>
      </c>
      <c r="AU692" s="241" t="s">
        <v>86</v>
      </c>
      <c r="AY692" s="17" t="s">
        <v>280</v>
      </c>
      <c r="BE692" s="242">
        <f>IF(N692="základní",J692,0)</f>
        <v>0</v>
      </c>
      <c r="BF692" s="242">
        <f>IF(N692="snížená",J692,0)</f>
        <v>0</v>
      </c>
      <c r="BG692" s="242">
        <f>IF(N692="zákl. přenesená",J692,0)</f>
        <v>0</v>
      </c>
      <c r="BH692" s="242">
        <f>IF(N692="sníž. přenesená",J692,0)</f>
        <v>0</v>
      </c>
      <c r="BI692" s="242">
        <f>IF(N692="nulová",J692,0)</f>
        <v>0</v>
      </c>
      <c r="BJ692" s="17" t="s">
        <v>84</v>
      </c>
      <c r="BK692" s="242">
        <f>ROUND(I692*H692,2)</f>
        <v>0</v>
      </c>
      <c r="BL692" s="17" t="s">
        <v>185</v>
      </c>
      <c r="BM692" s="241" t="s">
        <v>1451</v>
      </c>
    </row>
    <row r="693" s="13" customFormat="1">
      <c r="A693" s="13"/>
      <c r="B693" s="243"/>
      <c r="C693" s="244"/>
      <c r="D693" s="245" t="s">
        <v>286</v>
      </c>
      <c r="E693" s="246" t="s">
        <v>1</v>
      </c>
      <c r="F693" s="247" t="s">
        <v>1452</v>
      </c>
      <c r="G693" s="244"/>
      <c r="H693" s="248">
        <v>66.75</v>
      </c>
      <c r="I693" s="249"/>
      <c r="J693" s="244"/>
      <c r="K693" s="244"/>
      <c r="L693" s="250"/>
      <c r="M693" s="251"/>
      <c r="N693" s="252"/>
      <c r="O693" s="252"/>
      <c r="P693" s="252"/>
      <c r="Q693" s="252"/>
      <c r="R693" s="252"/>
      <c r="S693" s="252"/>
      <c r="T693" s="25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4" t="s">
        <v>286</v>
      </c>
      <c r="AU693" s="254" t="s">
        <v>86</v>
      </c>
      <c r="AV693" s="13" t="s">
        <v>86</v>
      </c>
      <c r="AW693" s="13" t="s">
        <v>32</v>
      </c>
      <c r="AX693" s="13" t="s">
        <v>84</v>
      </c>
      <c r="AY693" s="254" t="s">
        <v>280</v>
      </c>
    </row>
    <row r="694" s="2" customFormat="1" ht="16.5" customHeight="1">
      <c r="A694" s="38"/>
      <c r="B694" s="39"/>
      <c r="C694" s="255" t="s">
        <v>1453</v>
      </c>
      <c r="D694" s="255" t="s">
        <v>306</v>
      </c>
      <c r="E694" s="256" t="s">
        <v>1454</v>
      </c>
      <c r="F694" s="257" t="s">
        <v>1455</v>
      </c>
      <c r="G694" s="258" t="s">
        <v>693</v>
      </c>
      <c r="H694" s="259">
        <v>27</v>
      </c>
      <c r="I694" s="260"/>
      <c r="J694" s="261">
        <f>ROUND(I694*H694,2)</f>
        <v>0</v>
      </c>
      <c r="K694" s="262"/>
      <c r="L694" s="263"/>
      <c r="M694" s="264" t="s">
        <v>1</v>
      </c>
      <c r="N694" s="265" t="s">
        <v>41</v>
      </c>
      <c r="O694" s="91"/>
      <c r="P694" s="239">
        <f>O694*H694</f>
        <v>0</v>
      </c>
      <c r="Q694" s="239">
        <v>0.00020000000000000001</v>
      </c>
      <c r="R694" s="239">
        <f>Q694*H694</f>
        <v>0.0054000000000000003</v>
      </c>
      <c r="S694" s="239">
        <v>0</v>
      </c>
      <c r="T694" s="240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241" t="s">
        <v>426</v>
      </c>
      <c r="AT694" s="241" t="s">
        <v>306</v>
      </c>
      <c r="AU694" s="241" t="s">
        <v>86</v>
      </c>
      <c r="AY694" s="17" t="s">
        <v>280</v>
      </c>
      <c r="BE694" s="242">
        <f>IF(N694="základní",J694,0)</f>
        <v>0</v>
      </c>
      <c r="BF694" s="242">
        <f>IF(N694="snížená",J694,0)</f>
        <v>0</v>
      </c>
      <c r="BG694" s="242">
        <f>IF(N694="zákl. přenesená",J694,0)</f>
        <v>0</v>
      </c>
      <c r="BH694" s="242">
        <f>IF(N694="sníž. přenesená",J694,0)</f>
        <v>0</v>
      </c>
      <c r="BI694" s="242">
        <f>IF(N694="nulová",J694,0)</f>
        <v>0</v>
      </c>
      <c r="BJ694" s="17" t="s">
        <v>84</v>
      </c>
      <c r="BK694" s="242">
        <f>ROUND(I694*H694,2)</f>
        <v>0</v>
      </c>
      <c r="BL694" s="17" t="s">
        <v>185</v>
      </c>
      <c r="BM694" s="241" t="s">
        <v>1456</v>
      </c>
    </row>
    <row r="695" s="2" customFormat="1" ht="16.5" customHeight="1">
      <c r="A695" s="38"/>
      <c r="B695" s="39"/>
      <c r="C695" s="229" t="s">
        <v>1457</v>
      </c>
      <c r="D695" s="229" t="s">
        <v>281</v>
      </c>
      <c r="E695" s="230" t="s">
        <v>1458</v>
      </c>
      <c r="F695" s="231" t="s">
        <v>1459</v>
      </c>
      <c r="G695" s="232" t="s">
        <v>190</v>
      </c>
      <c r="H695" s="233">
        <v>342.382</v>
      </c>
      <c r="I695" s="234"/>
      <c r="J695" s="235">
        <f>ROUND(I695*H695,2)</f>
        <v>0</v>
      </c>
      <c r="K695" s="236"/>
      <c r="L695" s="44"/>
      <c r="M695" s="237" t="s">
        <v>1</v>
      </c>
      <c r="N695" s="238" t="s">
        <v>41</v>
      </c>
      <c r="O695" s="91"/>
      <c r="P695" s="239">
        <f>O695*H695</f>
        <v>0</v>
      </c>
      <c r="Q695" s="239">
        <v>0.00025999999999999998</v>
      </c>
      <c r="R695" s="239">
        <f>Q695*H695</f>
        <v>0.089019319999999999</v>
      </c>
      <c r="S695" s="239">
        <v>0</v>
      </c>
      <c r="T695" s="240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41" t="s">
        <v>185</v>
      </c>
      <c r="AT695" s="241" t="s">
        <v>281</v>
      </c>
      <c r="AU695" s="241" t="s">
        <v>86</v>
      </c>
      <c r="AY695" s="17" t="s">
        <v>280</v>
      </c>
      <c r="BE695" s="242">
        <f>IF(N695="základní",J695,0)</f>
        <v>0</v>
      </c>
      <c r="BF695" s="242">
        <f>IF(N695="snížená",J695,0)</f>
        <v>0</v>
      </c>
      <c r="BG695" s="242">
        <f>IF(N695="zákl. přenesená",J695,0)</f>
        <v>0</v>
      </c>
      <c r="BH695" s="242">
        <f>IF(N695="sníž. přenesená",J695,0)</f>
        <v>0</v>
      </c>
      <c r="BI695" s="242">
        <f>IF(N695="nulová",J695,0)</f>
        <v>0</v>
      </c>
      <c r="BJ695" s="17" t="s">
        <v>84</v>
      </c>
      <c r="BK695" s="242">
        <f>ROUND(I695*H695,2)</f>
        <v>0</v>
      </c>
      <c r="BL695" s="17" t="s">
        <v>185</v>
      </c>
      <c r="BM695" s="241" t="s">
        <v>1460</v>
      </c>
    </row>
    <row r="696" s="13" customFormat="1">
      <c r="A696" s="13"/>
      <c r="B696" s="243"/>
      <c r="C696" s="244"/>
      <c r="D696" s="245" t="s">
        <v>286</v>
      </c>
      <c r="E696" s="246" t="s">
        <v>1</v>
      </c>
      <c r="F696" s="247" t="s">
        <v>1386</v>
      </c>
      <c r="G696" s="244"/>
      <c r="H696" s="248">
        <v>342.382</v>
      </c>
      <c r="I696" s="249"/>
      <c r="J696" s="244"/>
      <c r="K696" s="244"/>
      <c r="L696" s="250"/>
      <c r="M696" s="251"/>
      <c r="N696" s="252"/>
      <c r="O696" s="252"/>
      <c r="P696" s="252"/>
      <c r="Q696" s="252"/>
      <c r="R696" s="252"/>
      <c r="S696" s="252"/>
      <c r="T696" s="25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4" t="s">
        <v>286</v>
      </c>
      <c r="AU696" s="254" t="s">
        <v>86</v>
      </c>
      <c r="AV696" s="13" t="s">
        <v>86</v>
      </c>
      <c r="AW696" s="13" t="s">
        <v>32</v>
      </c>
      <c r="AX696" s="13" t="s">
        <v>84</v>
      </c>
      <c r="AY696" s="254" t="s">
        <v>280</v>
      </c>
    </row>
    <row r="697" s="2" customFormat="1" ht="24.15" customHeight="1">
      <c r="A697" s="38"/>
      <c r="B697" s="39"/>
      <c r="C697" s="255" t="s">
        <v>1461</v>
      </c>
      <c r="D697" s="255" t="s">
        <v>306</v>
      </c>
      <c r="E697" s="256" t="s">
        <v>1462</v>
      </c>
      <c r="F697" s="257" t="s">
        <v>1463</v>
      </c>
      <c r="G697" s="258" t="s">
        <v>354</v>
      </c>
      <c r="H697" s="259">
        <v>1</v>
      </c>
      <c r="I697" s="260"/>
      <c r="J697" s="261">
        <f>ROUND(I697*H697,2)</f>
        <v>0</v>
      </c>
      <c r="K697" s="262"/>
      <c r="L697" s="263"/>
      <c r="M697" s="264" t="s">
        <v>1</v>
      </c>
      <c r="N697" s="265" t="s">
        <v>41</v>
      </c>
      <c r="O697" s="91"/>
      <c r="P697" s="239">
        <f>O697*H697</f>
        <v>0</v>
      </c>
      <c r="Q697" s="239">
        <v>0.11971</v>
      </c>
      <c r="R697" s="239">
        <f>Q697*H697</f>
        <v>0.11971</v>
      </c>
      <c r="S697" s="239">
        <v>0</v>
      </c>
      <c r="T697" s="240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41" t="s">
        <v>426</v>
      </c>
      <c r="AT697" s="241" t="s">
        <v>306</v>
      </c>
      <c r="AU697" s="241" t="s">
        <v>86</v>
      </c>
      <c r="AY697" s="17" t="s">
        <v>280</v>
      </c>
      <c r="BE697" s="242">
        <f>IF(N697="základní",J697,0)</f>
        <v>0</v>
      </c>
      <c r="BF697" s="242">
        <f>IF(N697="snížená",J697,0)</f>
        <v>0</v>
      </c>
      <c r="BG697" s="242">
        <f>IF(N697="zákl. přenesená",J697,0)</f>
        <v>0</v>
      </c>
      <c r="BH697" s="242">
        <f>IF(N697="sníž. přenesená",J697,0)</f>
        <v>0</v>
      </c>
      <c r="BI697" s="242">
        <f>IF(N697="nulová",J697,0)</f>
        <v>0</v>
      </c>
      <c r="BJ697" s="17" t="s">
        <v>84</v>
      </c>
      <c r="BK697" s="242">
        <f>ROUND(I697*H697,2)</f>
        <v>0</v>
      </c>
      <c r="BL697" s="17" t="s">
        <v>185</v>
      </c>
      <c r="BM697" s="241" t="s">
        <v>1464</v>
      </c>
    </row>
    <row r="698" s="2" customFormat="1" ht="24.15" customHeight="1">
      <c r="A698" s="38"/>
      <c r="B698" s="39"/>
      <c r="C698" s="255" t="s">
        <v>1465</v>
      </c>
      <c r="D698" s="255" t="s">
        <v>306</v>
      </c>
      <c r="E698" s="256" t="s">
        <v>1466</v>
      </c>
      <c r="F698" s="257" t="s">
        <v>1467</v>
      </c>
      <c r="G698" s="258" t="s">
        <v>354</v>
      </c>
      <c r="H698" s="259">
        <v>1</v>
      </c>
      <c r="I698" s="260"/>
      <c r="J698" s="261">
        <f>ROUND(I698*H698,2)</f>
        <v>0</v>
      </c>
      <c r="K698" s="262"/>
      <c r="L698" s="263"/>
      <c r="M698" s="264" t="s">
        <v>1</v>
      </c>
      <c r="N698" s="265" t="s">
        <v>41</v>
      </c>
      <c r="O698" s="91"/>
      <c r="P698" s="239">
        <f>O698*H698</f>
        <v>0</v>
      </c>
      <c r="Q698" s="239">
        <v>0.040710000000000003</v>
      </c>
      <c r="R698" s="239">
        <f>Q698*H698</f>
        <v>0.040710000000000003</v>
      </c>
      <c r="S698" s="239">
        <v>0</v>
      </c>
      <c r="T698" s="240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41" t="s">
        <v>426</v>
      </c>
      <c r="AT698" s="241" t="s">
        <v>306</v>
      </c>
      <c r="AU698" s="241" t="s">
        <v>86</v>
      </c>
      <c r="AY698" s="17" t="s">
        <v>280</v>
      </c>
      <c r="BE698" s="242">
        <f>IF(N698="základní",J698,0)</f>
        <v>0</v>
      </c>
      <c r="BF698" s="242">
        <f>IF(N698="snížená",J698,0)</f>
        <v>0</v>
      </c>
      <c r="BG698" s="242">
        <f>IF(N698="zákl. přenesená",J698,0)</f>
        <v>0</v>
      </c>
      <c r="BH698" s="242">
        <f>IF(N698="sníž. přenesená",J698,0)</f>
        <v>0</v>
      </c>
      <c r="BI698" s="242">
        <f>IF(N698="nulová",J698,0)</f>
        <v>0</v>
      </c>
      <c r="BJ698" s="17" t="s">
        <v>84</v>
      </c>
      <c r="BK698" s="242">
        <f>ROUND(I698*H698,2)</f>
        <v>0</v>
      </c>
      <c r="BL698" s="17" t="s">
        <v>185</v>
      </c>
      <c r="BM698" s="241" t="s">
        <v>1468</v>
      </c>
    </row>
    <row r="699" s="2" customFormat="1" ht="24.15" customHeight="1">
      <c r="A699" s="38"/>
      <c r="B699" s="39"/>
      <c r="C699" s="255" t="s">
        <v>1469</v>
      </c>
      <c r="D699" s="255" t="s">
        <v>306</v>
      </c>
      <c r="E699" s="256" t="s">
        <v>1470</v>
      </c>
      <c r="F699" s="257" t="s">
        <v>1471</v>
      </c>
      <c r="G699" s="258" t="s">
        <v>354</v>
      </c>
      <c r="H699" s="259">
        <v>7</v>
      </c>
      <c r="I699" s="260"/>
      <c r="J699" s="261">
        <f>ROUND(I699*H699,2)</f>
        <v>0</v>
      </c>
      <c r="K699" s="262"/>
      <c r="L699" s="263"/>
      <c r="M699" s="264" t="s">
        <v>1</v>
      </c>
      <c r="N699" s="265" t="s">
        <v>41</v>
      </c>
      <c r="O699" s="91"/>
      <c r="P699" s="239">
        <f>O699*H699</f>
        <v>0</v>
      </c>
      <c r="Q699" s="239">
        <v>0.079630000000000006</v>
      </c>
      <c r="R699" s="239">
        <f>Q699*H699</f>
        <v>0.55741000000000007</v>
      </c>
      <c r="S699" s="239">
        <v>0</v>
      </c>
      <c r="T699" s="240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41" t="s">
        <v>426</v>
      </c>
      <c r="AT699" s="241" t="s">
        <v>306</v>
      </c>
      <c r="AU699" s="241" t="s">
        <v>86</v>
      </c>
      <c r="AY699" s="17" t="s">
        <v>280</v>
      </c>
      <c r="BE699" s="242">
        <f>IF(N699="základní",J699,0)</f>
        <v>0</v>
      </c>
      <c r="BF699" s="242">
        <f>IF(N699="snížená",J699,0)</f>
        <v>0</v>
      </c>
      <c r="BG699" s="242">
        <f>IF(N699="zákl. přenesená",J699,0)</f>
        <v>0</v>
      </c>
      <c r="BH699" s="242">
        <f>IF(N699="sníž. přenesená",J699,0)</f>
        <v>0</v>
      </c>
      <c r="BI699" s="242">
        <f>IF(N699="nulová",J699,0)</f>
        <v>0</v>
      </c>
      <c r="BJ699" s="17" t="s">
        <v>84</v>
      </c>
      <c r="BK699" s="242">
        <f>ROUND(I699*H699,2)</f>
        <v>0</v>
      </c>
      <c r="BL699" s="17" t="s">
        <v>185</v>
      </c>
      <c r="BM699" s="241" t="s">
        <v>1472</v>
      </c>
    </row>
    <row r="700" s="2" customFormat="1" ht="24.15" customHeight="1">
      <c r="A700" s="38"/>
      <c r="B700" s="39"/>
      <c r="C700" s="255" t="s">
        <v>1473</v>
      </c>
      <c r="D700" s="255" t="s">
        <v>306</v>
      </c>
      <c r="E700" s="256" t="s">
        <v>1474</v>
      </c>
      <c r="F700" s="257" t="s">
        <v>1475</v>
      </c>
      <c r="G700" s="258" t="s">
        <v>354</v>
      </c>
      <c r="H700" s="259">
        <v>2</v>
      </c>
      <c r="I700" s="260"/>
      <c r="J700" s="261">
        <f>ROUND(I700*H700,2)</f>
        <v>0</v>
      </c>
      <c r="K700" s="262"/>
      <c r="L700" s="263"/>
      <c r="M700" s="264" t="s">
        <v>1</v>
      </c>
      <c r="N700" s="265" t="s">
        <v>41</v>
      </c>
      <c r="O700" s="91"/>
      <c r="P700" s="239">
        <f>O700*H700</f>
        <v>0</v>
      </c>
      <c r="Q700" s="239">
        <v>0.56867999999999996</v>
      </c>
      <c r="R700" s="239">
        <f>Q700*H700</f>
        <v>1.1373599999999999</v>
      </c>
      <c r="S700" s="239">
        <v>0</v>
      </c>
      <c r="T700" s="240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41" t="s">
        <v>426</v>
      </c>
      <c r="AT700" s="241" t="s">
        <v>306</v>
      </c>
      <c r="AU700" s="241" t="s">
        <v>86</v>
      </c>
      <c r="AY700" s="17" t="s">
        <v>280</v>
      </c>
      <c r="BE700" s="242">
        <f>IF(N700="základní",J700,0)</f>
        <v>0</v>
      </c>
      <c r="BF700" s="242">
        <f>IF(N700="snížená",J700,0)</f>
        <v>0</v>
      </c>
      <c r="BG700" s="242">
        <f>IF(N700="zákl. přenesená",J700,0)</f>
        <v>0</v>
      </c>
      <c r="BH700" s="242">
        <f>IF(N700="sníž. přenesená",J700,0)</f>
        <v>0</v>
      </c>
      <c r="BI700" s="242">
        <f>IF(N700="nulová",J700,0)</f>
        <v>0</v>
      </c>
      <c r="BJ700" s="17" t="s">
        <v>84</v>
      </c>
      <c r="BK700" s="242">
        <f>ROUND(I700*H700,2)</f>
        <v>0</v>
      </c>
      <c r="BL700" s="17" t="s">
        <v>185</v>
      </c>
      <c r="BM700" s="241" t="s">
        <v>1476</v>
      </c>
    </row>
    <row r="701" s="2" customFormat="1" ht="24.15" customHeight="1">
      <c r="A701" s="38"/>
      <c r="B701" s="39"/>
      <c r="C701" s="255" t="s">
        <v>1477</v>
      </c>
      <c r="D701" s="255" t="s">
        <v>306</v>
      </c>
      <c r="E701" s="256" t="s">
        <v>1478</v>
      </c>
      <c r="F701" s="257" t="s">
        <v>1479</v>
      </c>
      <c r="G701" s="258" t="s">
        <v>354</v>
      </c>
      <c r="H701" s="259">
        <v>4</v>
      </c>
      <c r="I701" s="260"/>
      <c r="J701" s="261">
        <f>ROUND(I701*H701,2)</f>
        <v>0</v>
      </c>
      <c r="K701" s="262"/>
      <c r="L701" s="263"/>
      <c r="M701" s="264" t="s">
        <v>1</v>
      </c>
      <c r="N701" s="265" t="s">
        <v>41</v>
      </c>
      <c r="O701" s="91"/>
      <c r="P701" s="239">
        <f>O701*H701</f>
        <v>0</v>
      </c>
      <c r="Q701" s="239">
        <v>0.31852000000000003</v>
      </c>
      <c r="R701" s="239">
        <f>Q701*H701</f>
        <v>1.2740800000000001</v>
      </c>
      <c r="S701" s="239">
        <v>0</v>
      </c>
      <c r="T701" s="240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41" t="s">
        <v>426</v>
      </c>
      <c r="AT701" s="241" t="s">
        <v>306</v>
      </c>
      <c r="AU701" s="241" t="s">
        <v>86</v>
      </c>
      <c r="AY701" s="17" t="s">
        <v>280</v>
      </c>
      <c r="BE701" s="242">
        <f>IF(N701="základní",J701,0)</f>
        <v>0</v>
      </c>
      <c r="BF701" s="242">
        <f>IF(N701="snížená",J701,0)</f>
        <v>0</v>
      </c>
      <c r="BG701" s="242">
        <f>IF(N701="zákl. přenesená",J701,0)</f>
        <v>0</v>
      </c>
      <c r="BH701" s="242">
        <f>IF(N701="sníž. přenesená",J701,0)</f>
        <v>0</v>
      </c>
      <c r="BI701" s="242">
        <f>IF(N701="nulová",J701,0)</f>
        <v>0</v>
      </c>
      <c r="BJ701" s="17" t="s">
        <v>84</v>
      </c>
      <c r="BK701" s="242">
        <f>ROUND(I701*H701,2)</f>
        <v>0</v>
      </c>
      <c r="BL701" s="17" t="s">
        <v>185</v>
      </c>
      <c r="BM701" s="241" t="s">
        <v>1480</v>
      </c>
    </row>
    <row r="702" s="2" customFormat="1" ht="24.15" customHeight="1">
      <c r="A702" s="38"/>
      <c r="B702" s="39"/>
      <c r="C702" s="255" t="s">
        <v>1481</v>
      </c>
      <c r="D702" s="255" t="s">
        <v>306</v>
      </c>
      <c r="E702" s="256" t="s">
        <v>1482</v>
      </c>
      <c r="F702" s="257" t="s">
        <v>1483</v>
      </c>
      <c r="G702" s="258" t="s">
        <v>354</v>
      </c>
      <c r="H702" s="259">
        <v>1</v>
      </c>
      <c r="I702" s="260"/>
      <c r="J702" s="261">
        <f>ROUND(I702*H702,2)</f>
        <v>0</v>
      </c>
      <c r="K702" s="262"/>
      <c r="L702" s="263"/>
      <c r="M702" s="264" t="s">
        <v>1</v>
      </c>
      <c r="N702" s="265" t="s">
        <v>41</v>
      </c>
      <c r="O702" s="91"/>
      <c r="P702" s="239">
        <f>O702*H702</f>
        <v>0</v>
      </c>
      <c r="Q702" s="239">
        <v>0.25056</v>
      </c>
      <c r="R702" s="239">
        <f>Q702*H702</f>
        <v>0.25056</v>
      </c>
      <c r="S702" s="239">
        <v>0</v>
      </c>
      <c r="T702" s="240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41" t="s">
        <v>426</v>
      </c>
      <c r="AT702" s="241" t="s">
        <v>306</v>
      </c>
      <c r="AU702" s="241" t="s">
        <v>86</v>
      </c>
      <c r="AY702" s="17" t="s">
        <v>280</v>
      </c>
      <c r="BE702" s="242">
        <f>IF(N702="základní",J702,0)</f>
        <v>0</v>
      </c>
      <c r="BF702" s="242">
        <f>IF(N702="snížená",J702,0)</f>
        <v>0</v>
      </c>
      <c r="BG702" s="242">
        <f>IF(N702="zákl. přenesená",J702,0)</f>
        <v>0</v>
      </c>
      <c r="BH702" s="242">
        <f>IF(N702="sníž. přenesená",J702,0)</f>
        <v>0</v>
      </c>
      <c r="BI702" s="242">
        <f>IF(N702="nulová",J702,0)</f>
        <v>0</v>
      </c>
      <c r="BJ702" s="17" t="s">
        <v>84</v>
      </c>
      <c r="BK702" s="242">
        <f>ROUND(I702*H702,2)</f>
        <v>0</v>
      </c>
      <c r="BL702" s="17" t="s">
        <v>185</v>
      </c>
      <c r="BM702" s="241" t="s">
        <v>1484</v>
      </c>
    </row>
    <row r="703" s="2" customFormat="1" ht="24.15" customHeight="1">
      <c r="A703" s="38"/>
      <c r="B703" s="39"/>
      <c r="C703" s="255" t="s">
        <v>1485</v>
      </c>
      <c r="D703" s="255" t="s">
        <v>306</v>
      </c>
      <c r="E703" s="256" t="s">
        <v>1486</v>
      </c>
      <c r="F703" s="257" t="s">
        <v>1487</v>
      </c>
      <c r="G703" s="258" t="s">
        <v>354</v>
      </c>
      <c r="H703" s="259">
        <v>1</v>
      </c>
      <c r="I703" s="260"/>
      <c r="J703" s="261">
        <f>ROUND(I703*H703,2)</f>
        <v>0</v>
      </c>
      <c r="K703" s="262"/>
      <c r="L703" s="263"/>
      <c r="M703" s="264" t="s">
        <v>1</v>
      </c>
      <c r="N703" s="265" t="s">
        <v>41</v>
      </c>
      <c r="O703" s="91"/>
      <c r="P703" s="239">
        <f>O703*H703</f>
        <v>0</v>
      </c>
      <c r="Q703" s="239">
        <v>0.21648999999999999</v>
      </c>
      <c r="R703" s="239">
        <f>Q703*H703</f>
        <v>0.21648999999999999</v>
      </c>
      <c r="S703" s="239">
        <v>0</v>
      </c>
      <c r="T703" s="240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41" t="s">
        <v>426</v>
      </c>
      <c r="AT703" s="241" t="s">
        <v>306</v>
      </c>
      <c r="AU703" s="241" t="s">
        <v>86</v>
      </c>
      <c r="AY703" s="17" t="s">
        <v>280</v>
      </c>
      <c r="BE703" s="242">
        <f>IF(N703="základní",J703,0)</f>
        <v>0</v>
      </c>
      <c r="BF703" s="242">
        <f>IF(N703="snížená",J703,0)</f>
        <v>0</v>
      </c>
      <c r="BG703" s="242">
        <f>IF(N703="zákl. přenesená",J703,0)</f>
        <v>0</v>
      </c>
      <c r="BH703" s="242">
        <f>IF(N703="sníž. přenesená",J703,0)</f>
        <v>0</v>
      </c>
      <c r="BI703" s="242">
        <f>IF(N703="nulová",J703,0)</f>
        <v>0</v>
      </c>
      <c r="BJ703" s="17" t="s">
        <v>84</v>
      </c>
      <c r="BK703" s="242">
        <f>ROUND(I703*H703,2)</f>
        <v>0</v>
      </c>
      <c r="BL703" s="17" t="s">
        <v>185</v>
      </c>
      <c r="BM703" s="241" t="s">
        <v>1488</v>
      </c>
    </row>
    <row r="704" s="2" customFormat="1" ht="24.15" customHeight="1">
      <c r="A704" s="38"/>
      <c r="B704" s="39"/>
      <c r="C704" s="255" t="s">
        <v>1489</v>
      </c>
      <c r="D704" s="255" t="s">
        <v>306</v>
      </c>
      <c r="E704" s="256" t="s">
        <v>1490</v>
      </c>
      <c r="F704" s="257" t="s">
        <v>1491</v>
      </c>
      <c r="G704" s="258" t="s">
        <v>354</v>
      </c>
      <c r="H704" s="259">
        <v>1</v>
      </c>
      <c r="I704" s="260"/>
      <c r="J704" s="261">
        <f>ROUND(I704*H704,2)</f>
        <v>0</v>
      </c>
      <c r="K704" s="262"/>
      <c r="L704" s="263"/>
      <c r="M704" s="264" t="s">
        <v>1</v>
      </c>
      <c r="N704" s="265" t="s">
        <v>41</v>
      </c>
      <c r="O704" s="91"/>
      <c r="P704" s="239">
        <f>O704*H704</f>
        <v>0</v>
      </c>
      <c r="Q704" s="239">
        <v>0.15659999999999999</v>
      </c>
      <c r="R704" s="239">
        <f>Q704*H704</f>
        <v>0.15659999999999999</v>
      </c>
      <c r="S704" s="239">
        <v>0</v>
      </c>
      <c r="T704" s="240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41" t="s">
        <v>426</v>
      </c>
      <c r="AT704" s="241" t="s">
        <v>306</v>
      </c>
      <c r="AU704" s="241" t="s">
        <v>86</v>
      </c>
      <c r="AY704" s="17" t="s">
        <v>280</v>
      </c>
      <c r="BE704" s="242">
        <f>IF(N704="základní",J704,0)</f>
        <v>0</v>
      </c>
      <c r="BF704" s="242">
        <f>IF(N704="snížená",J704,0)</f>
        <v>0</v>
      </c>
      <c r="BG704" s="242">
        <f>IF(N704="zákl. přenesená",J704,0)</f>
        <v>0</v>
      </c>
      <c r="BH704" s="242">
        <f>IF(N704="sníž. přenesená",J704,0)</f>
        <v>0</v>
      </c>
      <c r="BI704" s="242">
        <f>IF(N704="nulová",J704,0)</f>
        <v>0</v>
      </c>
      <c r="BJ704" s="17" t="s">
        <v>84</v>
      </c>
      <c r="BK704" s="242">
        <f>ROUND(I704*H704,2)</f>
        <v>0</v>
      </c>
      <c r="BL704" s="17" t="s">
        <v>185</v>
      </c>
      <c r="BM704" s="241" t="s">
        <v>1492</v>
      </c>
    </row>
    <row r="705" s="2" customFormat="1" ht="24.15" customHeight="1">
      <c r="A705" s="38"/>
      <c r="B705" s="39"/>
      <c r="C705" s="255" t="s">
        <v>1493</v>
      </c>
      <c r="D705" s="255" t="s">
        <v>306</v>
      </c>
      <c r="E705" s="256" t="s">
        <v>1494</v>
      </c>
      <c r="F705" s="257" t="s">
        <v>1495</v>
      </c>
      <c r="G705" s="258" t="s">
        <v>354</v>
      </c>
      <c r="H705" s="259">
        <v>3</v>
      </c>
      <c r="I705" s="260"/>
      <c r="J705" s="261">
        <f>ROUND(I705*H705,2)</f>
        <v>0</v>
      </c>
      <c r="K705" s="262"/>
      <c r="L705" s="263"/>
      <c r="M705" s="264" t="s">
        <v>1</v>
      </c>
      <c r="N705" s="265" t="s">
        <v>41</v>
      </c>
      <c r="O705" s="91"/>
      <c r="P705" s="239">
        <f>O705*H705</f>
        <v>0</v>
      </c>
      <c r="Q705" s="239">
        <v>0.052200000000000003</v>
      </c>
      <c r="R705" s="239">
        <f>Q705*H705</f>
        <v>0.15660000000000002</v>
      </c>
      <c r="S705" s="239">
        <v>0</v>
      </c>
      <c r="T705" s="240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241" t="s">
        <v>426</v>
      </c>
      <c r="AT705" s="241" t="s">
        <v>306</v>
      </c>
      <c r="AU705" s="241" t="s">
        <v>86</v>
      </c>
      <c r="AY705" s="17" t="s">
        <v>280</v>
      </c>
      <c r="BE705" s="242">
        <f>IF(N705="základní",J705,0)</f>
        <v>0</v>
      </c>
      <c r="BF705" s="242">
        <f>IF(N705="snížená",J705,0)</f>
        <v>0</v>
      </c>
      <c r="BG705" s="242">
        <f>IF(N705="zákl. přenesená",J705,0)</f>
        <v>0</v>
      </c>
      <c r="BH705" s="242">
        <f>IF(N705="sníž. přenesená",J705,0)</f>
        <v>0</v>
      </c>
      <c r="BI705" s="242">
        <f>IF(N705="nulová",J705,0)</f>
        <v>0</v>
      </c>
      <c r="BJ705" s="17" t="s">
        <v>84</v>
      </c>
      <c r="BK705" s="242">
        <f>ROUND(I705*H705,2)</f>
        <v>0</v>
      </c>
      <c r="BL705" s="17" t="s">
        <v>185</v>
      </c>
      <c r="BM705" s="241" t="s">
        <v>1496</v>
      </c>
    </row>
    <row r="706" s="2" customFormat="1" ht="24.15" customHeight="1">
      <c r="A706" s="38"/>
      <c r="B706" s="39"/>
      <c r="C706" s="255" t="s">
        <v>1497</v>
      </c>
      <c r="D706" s="255" t="s">
        <v>306</v>
      </c>
      <c r="E706" s="256" t="s">
        <v>1498</v>
      </c>
      <c r="F706" s="257" t="s">
        <v>1499</v>
      </c>
      <c r="G706" s="258" t="s">
        <v>354</v>
      </c>
      <c r="H706" s="259">
        <v>4</v>
      </c>
      <c r="I706" s="260"/>
      <c r="J706" s="261">
        <f>ROUND(I706*H706,2)</f>
        <v>0</v>
      </c>
      <c r="K706" s="262"/>
      <c r="L706" s="263"/>
      <c r="M706" s="264" t="s">
        <v>1</v>
      </c>
      <c r="N706" s="265" t="s">
        <v>41</v>
      </c>
      <c r="O706" s="91"/>
      <c r="P706" s="239">
        <f>O706*H706</f>
        <v>0</v>
      </c>
      <c r="Q706" s="239">
        <v>0.10440000000000001</v>
      </c>
      <c r="R706" s="239">
        <f>Q706*H706</f>
        <v>0.41760000000000003</v>
      </c>
      <c r="S706" s="239">
        <v>0</v>
      </c>
      <c r="T706" s="240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41" t="s">
        <v>426</v>
      </c>
      <c r="AT706" s="241" t="s">
        <v>306</v>
      </c>
      <c r="AU706" s="241" t="s">
        <v>86</v>
      </c>
      <c r="AY706" s="17" t="s">
        <v>280</v>
      </c>
      <c r="BE706" s="242">
        <f>IF(N706="základní",J706,0)</f>
        <v>0</v>
      </c>
      <c r="BF706" s="242">
        <f>IF(N706="snížená",J706,0)</f>
        <v>0</v>
      </c>
      <c r="BG706" s="242">
        <f>IF(N706="zákl. přenesená",J706,0)</f>
        <v>0</v>
      </c>
      <c r="BH706" s="242">
        <f>IF(N706="sníž. přenesená",J706,0)</f>
        <v>0</v>
      </c>
      <c r="BI706" s="242">
        <f>IF(N706="nulová",J706,0)</f>
        <v>0</v>
      </c>
      <c r="BJ706" s="17" t="s">
        <v>84</v>
      </c>
      <c r="BK706" s="242">
        <f>ROUND(I706*H706,2)</f>
        <v>0</v>
      </c>
      <c r="BL706" s="17" t="s">
        <v>185</v>
      </c>
      <c r="BM706" s="241" t="s">
        <v>1500</v>
      </c>
    </row>
    <row r="707" s="2" customFormat="1" ht="24.15" customHeight="1">
      <c r="A707" s="38"/>
      <c r="B707" s="39"/>
      <c r="C707" s="255" t="s">
        <v>1501</v>
      </c>
      <c r="D707" s="255" t="s">
        <v>306</v>
      </c>
      <c r="E707" s="256" t="s">
        <v>1502</v>
      </c>
      <c r="F707" s="257" t="s">
        <v>1503</v>
      </c>
      <c r="G707" s="258" t="s">
        <v>354</v>
      </c>
      <c r="H707" s="259">
        <v>1</v>
      </c>
      <c r="I707" s="260"/>
      <c r="J707" s="261">
        <f>ROUND(I707*H707,2)</f>
        <v>0</v>
      </c>
      <c r="K707" s="262"/>
      <c r="L707" s="263"/>
      <c r="M707" s="264" t="s">
        <v>1</v>
      </c>
      <c r="N707" s="265" t="s">
        <v>41</v>
      </c>
      <c r="O707" s="91"/>
      <c r="P707" s="239">
        <f>O707*H707</f>
        <v>0</v>
      </c>
      <c r="Q707" s="239">
        <v>0.20880000000000001</v>
      </c>
      <c r="R707" s="239">
        <f>Q707*H707</f>
        <v>0.20880000000000001</v>
      </c>
      <c r="S707" s="239">
        <v>0</v>
      </c>
      <c r="T707" s="240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241" t="s">
        <v>426</v>
      </c>
      <c r="AT707" s="241" t="s">
        <v>306</v>
      </c>
      <c r="AU707" s="241" t="s">
        <v>86</v>
      </c>
      <c r="AY707" s="17" t="s">
        <v>280</v>
      </c>
      <c r="BE707" s="242">
        <f>IF(N707="základní",J707,0)</f>
        <v>0</v>
      </c>
      <c r="BF707" s="242">
        <f>IF(N707="snížená",J707,0)</f>
        <v>0</v>
      </c>
      <c r="BG707" s="242">
        <f>IF(N707="zákl. přenesená",J707,0)</f>
        <v>0</v>
      </c>
      <c r="BH707" s="242">
        <f>IF(N707="sníž. přenesená",J707,0)</f>
        <v>0</v>
      </c>
      <c r="BI707" s="242">
        <f>IF(N707="nulová",J707,0)</f>
        <v>0</v>
      </c>
      <c r="BJ707" s="17" t="s">
        <v>84</v>
      </c>
      <c r="BK707" s="242">
        <f>ROUND(I707*H707,2)</f>
        <v>0</v>
      </c>
      <c r="BL707" s="17" t="s">
        <v>185</v>
      </c>
      <c r="BM707" s="241" t="s">
        <v>1504</v>
      </c>
    </row>
    <row r="708" s="2" customFormat="1" ht="24.15" customHeight="1">
      <c r="A708" s="38"/>
      <c r="B708" s="39"/>
      <c r="C708" s="255" t="s">
        <v>1505</v>
      </c>
      <c r="D708" s="255" t="s">
        <v>306</v>
      </c>
      <c r="E708" s="256" t="s">
        <v>1506</v>
      </c>
      <c r="F708" s="257" t="s">
        <v>1507</v>
      </c>
      <c r="G708" s="258" t="s">
        <v>354</v>
      </c>
      <c r="H708" s="259">
        <v>1</v>
      </c>
      <c r="I708" s="260"/>
      <c r="J708" s="261">
        <f>ROUND(I708*H708,2)</f>
        <v>0</v>
      </c>
      <c r="K708" s="262"/>
      <c r="L708" s="263"/>
      <c r="M708" s="264" t="s">
        <v>1</v>
      </c>
      <c r="N708" s="265" t="s">
        <v>41</v>
      </c>
      <c r="O708" s="91"/>
      <c r="P708" s="239">
        <f>O708*H708</f>
        <v>0</v>
      </c>
      <c r="Q708" s="239">
        <v>0.16785</v>
      </c>
      <c r="R708" s="239">
        <f>Q708*H708</f>
        <v>0.16785</v>
      </c>
      <c r="S708" s="239">
        <v>0</v>
      </c>
      <c r="T708" s="240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41" t="s">
        <v>426</v>
      </c>
      <c r="AT708" s="241" t="s">
        <v>306</v>
      </c>
      <c r="AU708" s="241" t="s">
        <v>86</v>
      </c>
      <c r="AY708" s="17" t="s">
        <v>280</v>
      </c>
      <c r="BE708" s="242">
        <f>IF(N708="základní",J708,0)</f>
        <v>0</v>
      </c>
      <c r="BF708" s="242">
        <f>IF(N708="snížená",J708,0)</f>
        <v>0</v>
      </c>
      <c r="BG708" s="242">
        <f>IF(N708="zákl. přenesená",J708,0)</f>
        <v>0</v>
      </c>
      <c r="BH708" s="242">
        <f>IF(N708="sníž. přenesená",J708,0)</f>
        <v>0</v>
      </c>
      <c r="BI708" s="242">
        <f>IF(N708="nulová",J708,0)</f>
        <v>0</v>
      </c>
      <c r="BJ708" s="17" t="s">
        <v>84</v>
      </c>
      <c r="BK708" s="242">
        <f>ROUND(I708*H708,2)</f>
        <v>0</v>
      </c>
      <c r="BL708" s="17" t="s">
        <v>185</v>
      </c>
      <c r="BM708" s="241" t="s">
        <v>1508</v>
      </c>
    </row>
    <row r="709" s="2" customFormat="1" ht="24.15" customHeight="1">
      <c r="A709" s="38"/>
      <c r="B709" s="39"/>
      <c r="C709" s="255" t="s">
        <v>1509</v>
      </c>
      <c r="D709" s="255" t="s">
        <v>306</v>
      </c>
      <c r="E709" s="256" t="s">
        <v>1510</v>
      </c>
      <c r="F709" s="257" t="s">
        <v>1511</v>
      </c>
      <c r="G709" s="258" t="s">
        <v>354</v>
      </c>
      <c r="H709" s="259">
        <v>1</v>
      </c>
      <c r="I709" s="260"/>
      <c r="J709" s="261">
        <f>ROUND(I709*H709,2)</f>
        <v>0</v>
      </c>
      <c r="K709" s="262"/>
      <c r="L709" s="263"/>
      <c r="M709" s="264" t="s">
        <v>1</v>
      </c>
      <c r="N709" s="265" t="s">
        <v>41</v>
      </c>
      <c r="O709" s="91"/>
      <c r="P709" s="239">
        <f>O709*H709</f>
        <v>0</v>
      </c>
      <c r="Q709" s="239">
        <v>0.16785</v>
      </c>
      <c r="R709" s="239">
        <f>Q709*H709</f>
        <v>0.16785</v>
      </c>
      <c r="S709" s="239">
        <v>0</v>
      </c>
      <c r="T709" s="240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41" t="s">
        <v>426</v>
      </c>
      <c r="AT709" s="241" t="s">
        <v>306</v>
      </c>
      <c r="AU709" s="241" t="s">
        <v>86</v>
      </c>
      <c r="AY709" s="17" t="s">
        <v>280</v>
      </c>
      <c r="BE709" s="242">
        <f>IF(N709="základní",J709,0)</f>
        <v>0</v>
      </c>
      <c r="BF709" s="242">
        <f>IF(N709="snížená",J709,0)</f>
        <v>0</v>
      </c>
      <c r="BG709" s="242">
        <f>IF(N709="zákl. přenesená",J709,0)</f>
        <v>0</v>
      </c>
      <c r="BH709" s="242">
        <f>IF(N709="sníž. přenesená",J709,0)</f>
        <v>0</v>
      </c>
      <c r="BI709" s="242">
        <f>IF(N709="nulová",J709,0)</f>
        <v>0</v>
      </c>
      <c r="BJ709" s="17" t="s">
        <v>84</v>
      </c>
      <c r="BK709" s="242">
        <f>ROUND(I709*H709,2)</f>
        <v>0</v>
      </c>
      <c r="BL709" s="17" t="s">
        <v>185</v>
      </c>
      <c r="BM709" s="241" t="s">
        <v>1512</v>
      </c>
    </row>
    <row r="710" s="2" customFormat="1" ht="24.15" customHeight="1">
      <c r="A710" s="38"/>
      <c r="B710" s="39"/>
      <c r="C710" s="255" t="s">
        <v>1513</v>
      </c>
      <c r="D710" s="255" t="s">
        <v>306</v>
      </c>
      <c r="E710" s="256" t="s">
        <v>1514</v>
      </c>
      <c r="F710" s="257" t="s">
        <v>1515</v>
      </c>
      <c r="G710" s="258" t="s">
        <v>354</v>
      </c>
      <c r="H710" s="259">
        <v>1</v>
      </c>
      <c r="I710" s="260"/>
      <c r="J710" s="261">
        <f>ROUND(I710*H710,2)</f>
        <v>0</v>
      </c>
      <c r="K710" s="262"/>
      <c r="L710" s="263"/>
      <c r="M710" s="264" t="s">
        <v>1</v>
      </c>
      <c r="N710" s="265" t="s">
        <v>41</v>
      </c>
      <c r="O710" s="91"/>
      <c r="P710" s="239">
        <f>O710*H710</f>
        <v>0</v>
      </c>
      <c r="Q710" s="239">
        <v>0.087300000000000003</v>
      </c>
      <c r="R710" s="239">
        <f>Q710*H710</f>
        <v>0.087300000000000003</v>
      </c>
      <c r="S710" s="239">
        <v>0</v>
      </c>
      <c r="T710" s="240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41" t="s">
        <v>426</v>
      </c>
      <c r="AT710" s="241" t="s">
        <v>306</v>
      </c>
      <c r="AU710" s="241" t="s">
        <v>86</v>
      </c>
      <c r="AY710" s="17" t="s">
        <v>280</v>
      </c>
      <c r="BE710" s="242">
        <f>IF(N710="základní",J710,0)</f>
        <v>0</v>
      </c>
      <c r="BF710" s="242">
        <f>IF(N710="snížená",J710,0)</f>
        <v>0</v>
      </c>
      <c r="BG710" s="242">
        <f>IF(N710="zákl. přenesená",J710,0)</f>
        <v>0</v>
      </c>
      <c r="BH710" s="242">
        <f>IF(N710="sníž. přenesená",J710,0)</f>
        <v>0</v>
      </c>
      <c r="BI710" s="242">
        <f>IF(N710="nulová",J710,0)</f>
        <v>0</v>
      </c>
      <c r="BJ710" s="17" t="s">
        <v>84</v>
      </c>
      <c r="BK710" s="242">
        <f>ROUND(I710*H710,2)</f>
        <v>0</v>
      </c>
      <c r="BL710" s="17" t="s">
        <v>185</v>
      </c>
      <c r="BM710" s="241" t="s">
        <v>1516</v>
      </c>
    </row>
    <row r="711" s="2" customFormat="1" ht="24.15" customHeight="1">
      <c r="A711" s="38"/>
      <c r="B711" s="39"/>
      <c r="C711" s="229" t="s">
        <v>1517</v>
      </c>
      <c r="D711" s="229" t="s">
        <v>281</v>
      </c>
      <c r="E711" s="230" t="s">
        <v>1518</v>
      </c>
      <c r="F711" s="231" t="s">
        <v>1519</v>
      </c>
      <c r="G711" s="232" t="s">
        <v>326</v>
      </c>
      <c r="H711" s="233">
        <v>5.298</v>
      </c>
      <c r="I711" s="234"/>
      <c r="J711" s="235">
        <f>ROUND(I711*H711,2)</f>
        <v>0</v>
      </c>
      <c r="K711" s="236"/>
      <c r="L711" s="44"/>
      <c r="M711" s="237" t="s">
        <v>1</v>
      </c>
      <c r="N711" s="238" t="s">
        <v>41</v>
      </c>
      <c r="O711" s="91"/>
      <c r="P711" s="239">
        <f>O711*H711</f>
        <v>0</v>
      </c>
      <c r="Q711" s="239">
        <v>0</v>
      </c>
      <c r="R711" s="239">
        <f>Q711*H711</f>
        <v>0</v>
      </c>
      <c r="S711" s="239">
        <v>0</v>
      </c>
      <c r="T711" s="240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241" t="s">
        <v>185</v>
      </c>
      <c r="AT711" s="241" t="s">
        <v>281</v>
      </c>
      <c r="AU711" s="241" t="s">
        <v>86</v>
      </c>
      <c r="AY711" s="17" t="s">
        <v>280</v>
      </c>
      <c r="BE711" s="242">
        <f>IF(N711="základní",J711,0)</f>
        <v>0</v>
      </c>
      <c r="BF711" s="242">
        <f>IF(N711="snížená",J711,0)</f>
        <v>0</v>
      </c>
      <c r="BG711" s="242">
        <f>IF(N711="zákl. přenesená",J711,0)</f>
        <v>0</v>
      </c>
      <c r="BH711" s="242">
        <f>IF(N711="sníž. přenesená",J711,0)</f>
        <v>0</v>
      </c>
      <c r="BI711" s="242">
        <f>IF(N711="nulová",J711,0)</f>
        <v>0</v>
      </c>
      <c r="BJ711" s="17" t="s">
        <v>84</v>
      </c>
      <c r="BK711" s="242">
        <f>ROUND(I711*H711,2)</f>
        <v>0</v>
      </c>
      <c r="BL711" s="17" t="s">
        <v>185</v>
      </c>
      <c r="BM711" s="241" t="s">
        <v>1520</v>
      </c>
    </row>
    <row r="712" s="12" customFormat="1" ht="22.8" customHeight="1">
      <c r="A712" s="12"/>
      <c r="B712" s="213"/>
      <c r="C712" s="214"/>
      <c r="D712" s="215" t="s">
        <v>75</v>
      </c>
      <c r="E712" s="227" t="s">
        <v>1521</v>
      </c>
      <c r="F712" s="227" t="s">
        <v>1522</v>
      </c>
      <c r="G712" s="214"/>
      <c r="H712" s="214"/>
      <c r="I712" s="217"/>
      <c r="J712" s="228">
        <f>BK712</f>
        <v>0</v>
      </c>
      <c r="K712" s="214"/>
      <c r="L712" s="219"/>
      <c r="M712" s="220"/>
      <c r="N712" s="221"/>
      <c r="O712" s="221"/>
      <c r="P712" s="222">
        <f>SUM(P713:P753)</f>
        <v>0</v>
      </c>
      <c r="Q712" s="221"/>
      <c r="R712" s="222">
        <f>SUM(R713:R753)</f>
        <v>1.6765825000000001</v>
      </c>
      <c r="S712" s="221"/>
      <c r="T712" s="223">
        <f>SUM(T713:T753)</f>
        <v>0.41299999999999998</v>
      </c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R712" s="224" t="s">
        <v>86</v>
      </c>
      <c r="AT712" s="225" t="s">
        <v>75</v>
      </c>
      <c r="AU712" s="225" t="s">
        <v>84</v>
      </c>
      <c r="AY712" s="224" t="s">
        <v>280</v>
      </c>
      <c r="BK712" s="226">
        <f>SUM(BK713:BK753)</f>
        <v>0</v>
      </c>
    </row>
    <row r="713" s="2" customFormat="1" ht="24.15" customHeight="1">
      <c r="A713" s="38"/>
      <c r="B713" s="39"/>
      <c r="C713" s="229" t="s">
        <v>1523</v>
      </c>
      <c r="D713" s="229" t="s">
        <v>281</v>
      </c>
      <c r="E713" s="230" t="s">
        <v>1524</v>
      </c>
      <c r="F713" s="231" t="s">
        <v>1525</v>
      </c>
      <c r="G713" s="232" t="s">
        <v>194</v>
      </c>
      <c r="H713" s="233">
        <v>1.9199999999999999</v>
      </c>
      <c r="I713" s="234"/>
      <c r="J713" s="235">
        <f>ROUND(I713*H713,2)</f>
        <v>0</v>
      </c>
      <c r="K713" s="236"/>
      <c r="L713" s="44"/>
      <c r="M713" s="237" t="s">
        <v>1</v>
      </c>
      <c r="N713" s="238" t="s">
        <v>41</v>
      </c>
      <c r="O713" s="91"/>
      <c r="P713" s="239">
        <f>O713*H713</f>
        <v>0</v>
      </c>
      <c r="Q713" s="239">
        <v>0</v>
      </c>
      <c r="R713" s="239">
        <f>Q713*H713</f>
        <v>0</v>
      </c>
      <c r="S713" s="239">
        <v>0</v>
      </c>
      <c r="T713" s="240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41" t="s">
        <v>185</v>
      </c>
      <c r="AT713" s="241" t="s">
        <v>281</v>
      </c>
      <c r="AU713" s="241" t="s">
        <v>86</v>
      </c>
      <c r="AY713" s="17" t="s">
        <v>280</v>
      </c>
      <c r="BE713" s="242">
        <f>IF(N713="základní",J713,0)</f>
        <v>0</v>
      </c>
      <c r="BF713" s="242">
        <f>IF(N713="snížená",J713,0)</f>
        <v>0</v>
      </c>
      <c r="BG713" s="242">
        <f>IF(N713="zákl. přenesená",J713,0)</f>
        <v>0</v>
      </c>
      <c r="BH713" s="242">
        <f>IF(N713="sníž. přenesená",J713,0)</f>
        <v>0</v>
      </c>
      <c r="BI713" s="242">
        <f>IF(N713="nulová",J713,0)</f>
        <v>0</v>
      </c>
      <c r="BJ713" s="17" t="s">
        <v>84</v>
      </c>
      <c r="BK713" s="242">
        <f>ROUND(I713*H713,2)</f>
        <v>0</v>
      </c>
      <c r="BL713" s="17" t="s">
        <v>185</v>
      </c>
      <c r="BM713" s="241" t="s">
        <v>1526</v>
      </c>
    </row>
    <row r="714" s="13" customFormat="1">
      <c r="A714" s="13"/>
      <c r="B714" s="243"/>
      <c r="C714" s="244"/>
      <c r="D714" s="245" t="s">
        <v>286</v>
      </c>
      <c r="E714" s="246" t="s">
        <v>1</v>
      </c>
      <c r="F714" s="247" t="s">
        <v>1527</v>
      </c>
      <c r="G714" s="244"/>
      <c r="H714" s="248">
        <v>0.95999999999999996</v>
      </c>
      <c r="I714" s="249"/>
      <c r="J714" s="244"/>
      <c r="K714" s="244"/>
      <c r="L714" s="250"/>
      <c r="M714" s="251"/>
      <c r="N714" s="252"/>
      <c r="O714" s="252"/>
      <c r="P714" s="252"/>
      <c r="Q714" s="252"/>
      <c r="R714" s="252"/>
      <c r="S714" s="252"/>
      <c r="T714" s="25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4" t="s">
        <v>286</v>
      </c>
      <c r="AU714" s="254" t="s">
        <v>86</v>
      </c>
      <c r="AV714" s="13" t="s">
        <v>86</v>
      </c>
      <c r="AW714" s="13" t="s">
        <v>32</v>
      </c>
      <c r="AX714" s="13" t="s">
        <v>76</v>
      </c>
      <c r="AY714" s="254" t="s">
        <v>280</v>
      </c>
    </row>
    <row r="715" s="13" customFormat="1">
      <c r="A715" s="13"/>
      <c r="B715" s="243"/>
      <c r="C715" s="244"/>
      <c r="D715" s="245" t="s">
        <v>286</v>
      </c>
      <c r="E715" s="246" t="s">
        <v>1</v>
      </c>
      <c r="F715" s="247" t="s">
        <v>1528</v>
      </c>
      <c r="G715" s="244"/>
      <c r="H715" s="248">
        <v>0.95999999999999996</v>
      </c>
      <c r="I715" s="249"/>
      <c r="J715" s="244"/>
      <c r="K715" s="244"/>
      <c r="L715" s="250"/>
      <c r="M715" s="251"/>
      <c r="N715" s="252"/>
      <c r="O715" s="252"/>
      <c r="P715" s="252"/>
      <c r="Q715" s="252"/>
      <c r="R715" s="252"/>
      <c r="S715" s="252"/>
      <c r="T715" s="25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4" t="s">
        <v>286</v>
      </c>
      <c r="AU715" s="254" t="s">
        <v>86</v>
      </c>
      <c r="AV715" s="13" t="s">
        <v>86</v>
      </c>
      <c r="AW715" s="13" t="s">
        <v>32</v>
      </c>
      <c r="AX715" s="13" t="s">
        <v>76</v>
      </c>
      <c r="AY715" s="254" t="s">
        <v>280</v>
      </c>
    </row>
    <row r="716" s="14" customFormat="1">
      <c r="A716" s="14"/>
      <c r="B716" s="266"/>
      <c r="C716" s="267"/>
      <c r="D716" s="245" t="s">
        <v>286</v>
      </c>
      <c r="E716" s="268" t="s">
        <v>1</v>
      </c>
      <c r="F716" s="269" t="s">
        <v>378</v>
      </c>
      <c r="G716" s="267"/>
      <c r="H716" s="270">
        <v>1.9199999999999999</v>
      </c>
      <c r="I716" s="271"/>
      <c r="J716" s="267"/>
      <c r="K716" s="267"/>
      <c r="L716" s="272"/>
      <c r="M716" s="273"/>
      <c r="N716" s="274"/>
      <c r="O716" s="274"/>
      <c r="P716" s="274"/>
      <c r="Q716" s="274"/>
      <c r="R716" s="274"/>
      <c r="S716" s="274"/>
      <c r="T716" s="27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76" t="s">
        <v>286</v>
      </c>
      <c r="AU716" s="276" t="s">
        <v>86</v>
      </c>
      <c r="AV716" s="14" t="s">
        <v>284</v>
      </c>
      <c r="AW716" s="14" t="s">
        <v>32</v>
      </c>
      <c r="AX716" s="14" t="s">
        <v>84</v>
      </c>
      <c r="AY716" s="276" t="s">
        <v>280</v>
      </c>
    </row>
    <row r="717" s="2" customFormat="1" ht="16.5" customHeight="1">
      <c r="A717" s="38"/>
      <c r="B717" s="39"/>
      <c r="C717" s="255" t="s">
        <v>1529</v>
      </c>
      <c r="D717" s="255" t="s">
        <v>306</v>
      </c>
      <c r="E717" s="256" t="s">
        <v>1530</v>
      </c>
      <c r="F717" s="257" t="s">
        <v>1531</v>
      </c>
      <c r="G717" s="258" t="s">
        <v>194</v>
      </c>
      <c r="H717" s="259">
        <v>0.95999999999999996</v>
      </c>
      <c r="I717" s="260"/>
      <c r="J717" s="261">
        <f>ROUND(I717*H717,2)</f>
        <v>0</v>
      </c>
      <c r="K717" s="262"/>
      <c r="L717" s="263"/>
      <c r="M717" s="264" t="s">
        <v>1</v>
      </c>
      <c r="N717" s="265" t="s">
        <v>41</v>
      </c>
      <c r="O717" s="91"/>
      <c r="P717" s="239">
        <f>O717*H717</f>
        <v>0</v>
      </c>
      <c r="Q717" s="239">
        <v>0.025999999999999999</v>
      </c>
      <c r="R717" s="239">
        <f>Q717*H717</f>
        <v>0.02496</v>
      </c>
      <c r="S717" s="239">
        <v>0</v>
      </c>
      <c r="T717" s="240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241" t="s">
        <v>426</v>
      </c>
      <c r="AT717" s="241" t="s">
        <v>306</v>
      </c>
      <c r="AU717" s="241" t="s">
        <v>86</v>
      </c>
      <c r="AY717" s="17" t="s">
        <v>280</v>
      </c>
      <c r="BE717" s="242">
        <f>IF(N717="základní",J717,0)</f>
        <v>0</v>
      </c>
      <c r="BF717" s="242">
        <f>IF(N717="snížená",J717,0)</f>
        <v>0</v>
      </c>
      <c r="BG717" s="242">
        <f>IF(N717="zákl. přenesená",J717,0)</f>
        <v>0</v>
      </c>
      <c r="BH717" s="242">
        <f>IF(N717="sníž. přenesená",J717,0)</f>
        <v>0</v>
      </c>
      <c r="BI717" s="242">
        <f>IF(N717="nulová",J717,0)</f>
        <v>0</v>
      </c>
      <c r="BJ717" s="17" t="s">
        <v>84</v>
      </c>
      <c r="BK717" s="242">
        <f>ROUND(I717*H717,2)</f>
        <v>0</v>
      </c>
      <c r="BL717" s="17" t="s">
        <v>185</v>
      </c>
      <c r="BM717" s="241" t="s">
        <v>1532</v>
      </c>
    </row>
    <row r="718" s="13" customFormat="1">
      <c r="A718" s="13"/>
      <c r="B718" s="243"/>
      <c r="C718" s="244"/>
      <c r="D718" s="245" t="s">
        <v>286</v>
      </c>
      <c r="E718" s="246" t="s">
        <v>1</v>
      </c>
      <c r="F718" s="247" t="s">
        <v>1528</v>
      </c>
      <c r="G718" s="244"/>
      <c r="H718" s="248">
        <v>0.95999999999999996</v>
      </c>
      <c r="I718" s="249"/>
      <c r="J718" s="244"/>
      <c r="K718" s="244"/>
      <c r="L718" s="250"/>
      <c r="M718" s="251"/>
      <c r="N718" s="252"/>
      <c r="O718" s="252"/>
      <c r="P718" s="252"/>
      <c r="Q718" s="252"/>
      <c r="R718" s="252"/>
      <c r="S718" s="252"/>
      <c r="T718" s="25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4" t="s">
        <v>286</v>
      </c>
      <c r="AU718" s="254" t="s">
        <v>86</v>
      </c>
      <c r="AV718" s="13" t="s">
        <v>86</v>
      </c>
      <c r="AW718" s="13" t="s">
        <v>32</v>
      </c>
      <c r="AX718" s="13" t="s">
        <v>84</v>
      </c>
      <c r="AY718" s="254" t="s">
        <v>280</v>
      </c>
    </row>
    <row r="719" s="2" customFormat="1" ht="24.15" customHeight="1">
      <c r="A719" s="38"/>
      <c r="B719" s="39"/>
      <c r="C719" s="255" t="s">
        <v>1533</v>
      </c>
      <c r="D719" s="255" t="s">
        <v>306</v>
      </c>
      <c r="E719" s="256" t="s">
        <v>1534</v>
      </c>
      <c r="F719" s="257" t="s">
        <v>1535</v>
      </c>
      <c r="G719" s="258" t="s">
        <v>354</v>
      </c>
      <c r="H719" s="259">
        <v>1</v>
      </c>
      <c r="I719" s="260"/>
      <c r="J719" s="261">
        <f>ROUND(I719*H719,2)</f>
        <v>0</v>
      </c>
      <c r="K719" s="262"/>
      <c r="L719" s="263"/>
      <c r="M719" s="264" t="s">
        <v>1</v>
      </c>
      <c r="N719" s="265" t="s">
        <v>41</v>
      </c>
      <c r="O719" s="91"/>
      <c r="P719" s="239">
        <f>O719*H719</f>
        <v>0</v>
      </c>
      <c r="Q719" s="239">
        <v>0.028000000000000001</v>
      </c>
      <c r="R719" s="239">
        <f>Q719*H719</f>
        <v>0.028000000000000001</v>
      </c>
      <c r="S719" s="239">
        <v>0</v>
      </c>
      <c r="T719" s="240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241" t="s">
        <v>426</v>
      </c>
      <c r="AT719" s="241" t="s">
        <v>306</v>
      </c>
      <c r="AU719" s="241" t="s">
        <v>86</v>
      </c>
      <c r="AY719" s="17" t="s">
        <v>280</v>
      </c>
      <c r="BE719" s="242">
        <f>IF(N719="základní",J719,0)</f>
        <v>0</v>
      </c>
      <c r="BF719" s="242">
        <f>IF(N719="snížená",J719,0)</f>
        <v>0</v>
      </c>
      <c r="BG719" s="242">
        <f>IF(N719="zákl. přenesená",J719,0)</f>
        <v>0</v>
      </c>
      <c r="BH719" s="242">
        <f>IF(N719="sníž. přenesená",J719,0)</f>
        <v>0</v>
      </c>
      <c r="BI719" s="242">
        <f>IF(N719="nulová",J719,0)</f>
        <v>0</v>
      </c>
      <c r="BJ719" s="17" t="s">
        <v>84</v>
      </c>
      <c r="BK719" s="242">
        <f>ROUND(I719*H719,2)</f>
        <v>0</v>
      </c>
      <c r="BL719" s="17" t="s">
        <v>185</v>
      </c>
      <c r="BM719" s="241" t="s">
        <v>1536</v>
      </c>
    </row>
    <row r="720" s="13" customFormat="1">
      <c r="A720" s="13"/>
      <c r="B720" s="243"/>
      <c r="C720" s="244"/>
      <c r="D720" s="245" t="s">
        <v>286</v>
      </c>
      <c r="E720" s="246" t="s">
        <v>1</v>
      </c>
      <c r="F720" s="247" t="s">
        <v>1537</v>
      </c>
      <c r="G720" s="244"/>
      <c r="H720" s="248">
        <v>1</v>
      </c>
      <c r="I720" s="249"/>
      <c r="J720" s="244"/>
      <c r="K720" s="244"/>
      <c r="L720" s="250"/>
      <c r="M720" s="251"/>
      <c r="N720" s="252"/>
      <c r="O720" s="252"/>
      <c r="P720" s="252"/>
      <c r="Q720" s="252"/>
      <c r="R720" s="252"/>
      <c r="S720" s="252"/>
      <c r="T720" s="25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4" t="s">
        <v>286</v>
      </c>
      <c r="AU720" s="254" t="s">
        <v>86</v>
      </c>
      <c r="AV720" s="13" t="s">
        <v>86</v>
      </c>
      <c r="AW720" s="13" t="s">
        <v>32</v>
      </c>
      <c r="AX720" s="13" t="s">
        <v>84</v>
      </c>
      <c r="AY720" s="254" t="s">
        <v>280</v>
      </c>
    </row>
    <row r="721" s="2" customFormat="1" ht="24.15" customHeight="1">
      <c r="A721" s="38"/>
      <c r="B721" s="39"/>
      <c r="C721" s="229" t="s">
        <v>1538</v>
      </c>
      <c r="D721" s="229" t="s">
        <v>281</v>
      </c>
      <c r="E721" s="230" t="s">
        <v>1539</v>
      </c>
      <c r="F721" s="231" t="s">
        <v>1540</v>
      </c>
      <c r="G721" s="232" t="s">
        <v>190</v>
      </c>
      <c r="H721" s="233">
        <v>11.300000000000001</v>
      </c>
      <c r="I721" s="234"/>
      <c r="J721" s="235">
        <f>ROUND(I721*H721,2)</f>
        <v>0</v>
      </c>
      <c r="K721" s="236"/>
      <c r="L721" s="44"/>
      <c r="M721" s="237" t="s">
        <v>1</v>
      </c>
      <c r="N721" s="238" t="s">
        <v>41</v>
      </c>
      <c r="O721" s="91"/>
      <c r="P721" s="239">
        <f>O721*H721</f>
        <v>0</v>
      </c>
      <c r="Q721" s="239">
        <v>0</v>
      </c>
      <c r="R721" s="239">
        <f>Q721*H721</f>
        <v>0</v>
      </c>
      <c r="S721" s="239">
        <v>0</v>
      </c>
      <c r="T721" s="240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41" t="s">
        <v>185</v>
      </c>
      <c r="AT721" s="241" t="s">
        <v>281</v>
      </c>
      <c r="AU721" s="241" t="s">
        <v>86</v>
      </c>
      <c r="AY721" s="17" t="s">
        <v>280</v>
      </c>
      <c r="BE721" s="242">
        <f>IF(N721="základní",J721,0)</f>
        <v>0</v>
      </c>
      <c r="BF721" s="242">
        <f>IF(N721="snížená",J721,0)</f>
        <v>0</v>
      </c>
      <c r="BG721" s="242">
        <f>IF(N721="zákl. přenesená",J721,0)</f>
        <v>0</v>
      </c>
      <c r="BH721" s="242">
        <f>IF(N721="sníž. přenesená",J721,0)</f>
        <v>0</v>
      </c>
      <c r="BI721" s="242">
        <f>IF(N721="nulová",J721,0)</f>
        <v>0</v>
      </c>
      <c r="BJ721" s="17" t="s">
        <v>84</v>
      </c>
      <c r="BK721" s="242">
        <f>ROUND(I721*H721,2)</f>
        <v>0</v>
      </c>
      <c r="BL721" s="17" t="s">
        <v>185</v>
      </c>
      <c r="BM721" s="241" t="s">
        <v>1541</v>
      </c>
    </row>
    <row r="722" s="13" customFormat="1">
      <c r="A722" s="13"/>
      <c r="B722" s="243"/>
      <c r="C722" s="244"/>
      <c r="D722" s="245" t="s">
        <v>286</v>
      </c>
      <c r="E722" s="246" t="s">
        <v>1</v>
      </c>
      <c r="F722" s="247" t="s">
        <v>1542</v>
      </c>
      <c r="G722" s="244"/>
      <c r="H722" s="248">
        <v>11.300000000000001</v>
      </c>
      <c r="I722" s="249"/>
      <c r="J722" s="244"/>
      <c r="K722" s="244"/>
      <c r="L722" s="250"/>
      <c r="M722" s="251"/>
      <c r="N722" s="252"/>
      <c r="O722" s="252"/>
      <c r="P722" s="252"/>
      <c r="Q722" s="252"/>
      <c r="R722" s="252"/>
      <c r="S722" s="252"/>
      <c r="T722" s="25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4" t="s">
        <v>286</v>
      </c>
      <c r="AU722" s="254" t="s">
        <v>86</v>
      </c>
      <c r="AV722" s="13" t="s">
        <v>86</v>
      </c>
      <c r="AW722" s="13" t="s">
        <v>32</v>
      </c>
      <c r="AX722" s="13" t="s">
        <v>84</v>
      </c>
      <c r="AY722" s="254" t="s">
        <v>280</v>
      </c>
    </row>
    <row r="723" s="2" customFormat="1" ht="37.8" customHeight="1">
      <c r="A723" s="38"/>
      <c r="B723" s="39"/>
      <c r="C723" s="255" t="s">
        <v>1543</v>
      </c>
      <c r="D723" s="255" t="s">
        <v>306</v>
      </c>
      <c r="E723" s="256" t="s">
        <v>1544</v>
      </c>
      <c r="F723" s="257" t="s">
        <v>1545</v>
      </c>
      <c r="G723" s="258" t="s">
        <v>190</v>
      </c>
      <c r="H723" s="259">
        <v>8.1999999999999993</v>
      </c>
      <c r="I723" s="260"/>
      <c r="J723" s="261">
        <f>ROUND(I723*H723,2)</f>
        <v>0</v>
      </c>
      <c r="K723" s="262"/>
      <c r="L723" s="263"/>
      <c r="M723" s="264" t="s">
        <v>1</v>
      </c>
      <c r="N723" s="265" t="s">
        <v>41</v>
      </c>
      <c r="O723" s="91"/>
      <c r="P723" s="239">
        <f>O723*H723</f>
        <v>0</v>
      </c>
      <c r="Q723" s="239">
        <v>0.060299999999999999</v>
      </c>
      <c r="R723" s="239">
        <f>Q723*H723</f>
        <v>0.49445999999999996</v>
      </c>
      <c r="S723" s="239">
        <v>0</v>
      </c>
      <c r="T723" s="240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241" t="s">
        <v>426</v>
      </c>
      <c r="AT723" s="241" t="s">
        <v>306</v>
      </c>
      <c r="AU723" s="241" t="s">
        <v>86</v>
      </c>
      <c r="AY723" s="17" t="s">
        <v>280</v>
      </c>
      <c r="BE723" s="242">
        <f>IF(N723="základní",J723,0)</f>
        <v>0</v>
      </c>
      <c r="BF723" s="242">
        <f>IF(N723="snížená",J723,0)</f>
        <v>0</v>
      </c>
      <c r="BG723" s="242">
        <f>IF(N723="zákl. přenesená",J723,0)</f>
        <v>0</v>
      </c>
      <c r="BH723" s="242">
        <f>IF(N723="sníž. přenesená",J723,0)</f>
        <v>0</v>
      </c>
      <c r="BI723" s="242">
        <f>IF(N723="nulová",J723,0)</f>
        <v>0</v>
      </c>
      <c r="BJ723" s="17" t="s">
        <v>84</v>
      </c>
      <c r="BK723" s="242">
        <f>ROUND(I723*H723,2)</f>
        <v>0</v>
      </c>
      <c r="BL723" s="17" t="s">
        <v>185</v>
      </c>
      <c r="BM723" s="241" t="s">
        <v>1546</v>
      </c>
    </row>
    <row r="724" s="13" customFormat="1">
      <c r="A724" s="13"/>
      <c r="B724" s="243"/>
      <c r="C724" s="244"/>
      <c r="D724" s="245" t="s">
        <v>286</v>
      </c>
      <c r="E724" s="246" t="s">
        <v>1</v>
      </c>
      <c r="F724" s="247" t="s">
        <v>1547</v>
      </c>
      <c r="G724" s="244"/>
      <c r="H724" s="248">
        <v>8.1999999999999993</v>
      </c>
      <c r="I724" s="249"/>
      <c r="J724" s="244"/>
      <c r="K724" s="244"/>
      <c r="L724" s="250"/>
      <c r="M724" s="251"/>
      <c r="N724" s="252"/>
      <c r="O724" s="252"/>
      <c r="P724" s="252"/>
      <c r="Q724" s="252"/>
      <c r="R724" s="252"/>
      <c r="S724" s="252"/>
      <c r="T724" s="25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4" t="s">
        <v>286</v>
      </c>
      <c r="AU724" s="254" t="s">
        <v>86</v>
      </c>
      <c r="AV724" s="13" t="s">
        <v>86</v>
      </c>
      <c r="AW724" s="13" t="s">
        <v>32</v>
      </c>
      <c r="AX724" s="13" t="s">
        <v>84</v>
      </c>
      <c r="AY724" s="254" t="s">
        <v>280</v>
      </c>
    </row>
    <row r="725" s="2" customFormat="1" ht="24.15" customHeight="1">
      <c r="A725" s="38"/>
      <c r="B725" s="39"/>
      <c r="C725" s="255" t="s">
        <v>1548</v>
      </c>
      <c r="D725" s="255" t="s">
        <v>306</v>
      </c>
      <c r="E725" s="256" t="s">
        <v>1549</v>
      </c>
      <c r="F725" s="257" t="s">
        <v>1550</v>
      </c>
      <c r="G725" s="258" t="s">
        <v>354</v>
      </c>
      <c r="H725" s="259">
        <v>1</v>
      </c>
      <c r="I725" s="260"/>
      <c r="J725" s="261">
        <f>ROUND(I725*H725,2)</f>
        <v>0</v>
      </c>
      <c r="K725" s="262"/>
      <c r="L725" s="263"/>
      <c r="M725" s="264" t="s">
        <v>1</v>
      </c>
      <c r="N725" s="265" t="s">
        <v>41</v>
      </c>
      <c r="O725" s="91"/>
      <c r="P725" s="239">
        <f>O725*H725</f>
        <v>0</v>
      </c>
      <c r="Q725" s="239">
        <v>0.019199999999999998</v>
      </c>
      <c r="R725" s="239">
        <f>Q725*H725</f>
        <v>0.019199999999999998</v>
      </c>
      <c r="S725" s="239">
        <v>0</v>
      </c>
      <c r="T725" s="240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41" t="s">
        <v>426</v>
      </c>
      <c r="AT725" s="241" t="s">
        <v>306</v>
      </c>
      <c r="AU725" s="241" t="s">
        <v>86</v>
      </c>
      <c r="AY725" s="17" t="s">
        <v>280</v>
      </c>
      <c r="BE725" s="242">
        <f>IF(N725="základní",J725,0)</f>
        <v>0</v>
      </c>
      <c r="BF725" s="242">
        <f>IF(N725="snížená",J725,0)</f>
        <v>0</v>
      </c>
      <c r="BG725" s="242">
        <f>IF(N725="zákl. přenesená",J725,0)</f>
        <v>0</v>
      </c>
      <c r="BH725" s="242">
        <f>IF(N725="sníž. přenesená",J725,0)</f>
        <v>0</v>
      </c>
      <c r="BI725" s="242">
        <f>IF(N725="nulová",J725,0)</f>
        <v>0</v>
      </c>
      <c r="BJ725" s="17" t="s">
        <v>84</v>
      </c>
      <c r="BK725" s="242">
        <f>ROUND(I725*H725,2)</f>
        <v>0</v>
      </c>
      <c r="BL725" s="17" t="s">
        <v>185</v>
      </c>
      <c r="BM725" s="241" t="s">
        <v>1551</v>
      </c>
    </row>
    <row r="726" s="13" customFormat="1">
      <c r="A726" s="13"/>
      <c r="B726" s="243"/>
      <c r="C726" s="244"/>
      <c r="D726" s="245" t="s">
        <v>286</v>
      </c>
      <c r="E726" s="246" t="s">
        <v>1</v>
      </c>
      <c r="F726" s="247" t="s">
        <v>1552</v>
      </c>
      <c r="G726" s="244"/>
      <c r="H726" s="248">
        <v>1</v>
      </c>
      <c r="I726" s="249"/>
      <c r="J726" s="244"/>
      <c r="K726" s="244"/>
      <c r="L726" s="250"/>
      <c r="M726" s="251"/>
      <c r="N726" s="252"/>
      <c r="O726" s="252"/>
      <c r="P726" s="252"/>
      <c r="Q726" s="252"/>
      <c r="R726" s="252"/>
      <c r="S726" s="252"/>
      <c r="T726" s="25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4" t="s">
        <v>286</v>
      </c>
      <c r="AU726" s="254" t="s">
        <v>86</v>
      </c>
      <c r="AV726" s="13" t="s">
        <v>86</v>
      </c>
      <c r="AW726" s="13" t="s">
        <v>32</v>
      </c>
      <c r="AX726" s="13" t="s">
        <v>84</v>
      </c>
      <c r="AY726" s="254" t="s">
        <v>280</v>
      </c>
    </row>
    <row r="727" s="2" customFormat="1" ht="24.15" customHeight="1">
      <c r="A727" s="38"/>
      <c r="B727" s="39"/>
      <c r="C727" s="229" t="s">
        <v>1553</v>
      </c>
      <c r="D727" s="229" t="s">
        <v>281</v>
      </c>
      <c r="E727" s="230" t="s">
        <v>1554</v>
      </c>
      <c r="F727" s="231" t="s">
        <v>1555</v>
      </c>
      <c r="G727" s="232" t="s">
        <v>190</v>
      </c>
      <c r="H727" s="233">
        <v>8.1999999999999993</v>
      </c>
      <c r="I727" s="234"/>
      <c r="J727" s="235">
        <f>ROUND(I727*H727,2)</f>
        <v>0</v>
      </c>
      <c r="K727" s="236"/>
      <c r="L727" s="44"/>
      <c r="M727" s="237" t="s">
        <v>1</v>
      </c>
      <c r="N727" s="238" t="s">
        <v>41</v>
      </c>
      <c r="O727" s="91"/>
      <c r="P727" s="239">
        <f>O727*H727</f>
        <v>0</v>
      </c>
      <c r="Q727" s="239">
        <v>0</v>
      </c>
      <c r="R727" s="239">
        <f>Q727*H727</f>
        <v>0</v>
      </c>
      <c r="S727" s="239">
        <v>0.050000000000000003</v>
      </c>
      <c r="T727" s="240">
        <f>S727*H727</f>
        <v>0.40999999999999998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41" t="s">
        <v>185</v>
      </c>
      <c r="AT727" s="241" t="s">
        <v>281</v>
      </c>
      <c r="AU727" s="241" t="s">
        <v>86</v>
      </c>
      <c r="AY727" s="17" t="s">
        <v>280</v>
      </c>
      <c r="BE727" s="242">
        <f>IF(N727="základní",J727,0)</f>
        <v>0</v>
      </c>
      <c r="BF727" s="242">
        <f>IF(N727="snížená",J727,0)</f>
        <v>0</v>
      </c>
      <c r="BG727" s="242">
        <f>IF(N727="zákl. přenesená",J727,0)</f>
        <v>0</v>
      </c>
      <c r="BH727" s="242">
        <f>IF(N727="sníž. přenesená",J727,0)</f>
        <v>0</v>
      </c>
      <c r="BI727" s="242">
        <f>IF(N727="nulová",J727,0)</f>
        <v>0</v>
      </c>
      <c r="BJ727" s="17" t="s">
        <v>84</v>
      </c>
      <c r="BK727" s="242">
        <f>ROUND(I727*H727,2)</f>
        <v>0</v>
      </c>
      <c r="BL727" s="17" t="s">
        <v>185</v>
      </c>
      <c r="BM727" s="241" t="s">
        <v>1556</v>
      </c>
    </row>
    <row r="728" s="2" customFormat="1" ht="21.75" customHeight="1">
      <c r="A728" s="38"/>
      <c r="B728" s="39"/>
      <c r="C728" s="229" t="s">
        <v>1557</v>
      </c>
      <c r="D728" s="229" t="s">
        <v>281</v>
      </c>
      <c r="E728" s="230" t="s">
        <v>1558</v>
      </c>
      <c r="F728" s="231" t="s">
        <v>1559</v>
      </c>
      <c r="G728" s="232" t="s">
        <v>190</v>
      </c>
      <c r="H728" s="233">
        <v>6.5</v>
      </c>
      <c r="I728" s="234"/>
      <c r="J728" s="235">
        <f>ROUND(I728*H728,2)</f>
        <v>0</v>
      </c>
      <c r="K728" s="236"/>
      <c r="L728" s="44"/>
      <c r="M728" s="237" t="s">
        <v>1</v>
      </c>
      <c r="N728" s="238" t="s">
        <v>41</v>
      </c>
      <c r="O728" s="91"/>
      <c r="P728" s="239">
        <f>O728*H728</f>
        <v>0</v>
      </c>
      <c r="Q728" s="239">
        <v>0</v>
      </c>
      <c r="R728" s="239">
        <f>Q728*H728</f>
        <v>0</v>
      </c>
      <c r="S728" s="239">
        <v>0</v>
      </c>
      <c r="T728" s="240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241" t="s">
        <v>185</v>
      </c>
      <c r="AT728" s="241" t="s">
        <v>281</v>
      </c>
      <c r="AU728" s="241" t="s">
        <v>86</v>
      </c>
      <c r="AY728" s="17" t="s">
        <v>280</v>
      </c>
      <c r="BE728" s="242">
        <f>IF(N728="základní",J728,0)</f>
        <v>0</v>
      </c>
      <c r="BF728" s="242">
        <f>IF(N728="snížená",J728,0)</f>
        <v>0</v>
      </c>
      <c r="BG728" s="242">
        <f>IF(N728="zákl. přenesená",J728,0)</f>
        <v>0</v>
      </c>
      <c r="BH728" s="242">
        <f>IF(N728="sníž. přenesená",J728,0)</f>
        <v>0</v>
      </c>
      <c r="BI728" s="242">
        <f>IF(N728="nulová",J728,0)</f>
        <v>0</v>
      </c>
      <c r="BJ728" s="17" t="s">
        <v>84</v>
      </c>
      <c r="BK728" s="242">
        <f>ROUND(I728*H728,2)</f>
        <v>0</v>
      </c>
      <c r="BL728" s="17" t="s">
        <v>185</v>
      </c>
      <c r="BM728" s="241" t="s">
        <v>1560</v>
      </c>
    </row>
    <row r="729" s="2" customFormat="1" ht="24.15" customHeight="1">
      <c r="A729" s="38"/>
      <c r="B729" s="39"/>
      <c r="C729" s="229" t="s">
        <v>1561</v>
      </c>
      <c r="D729" s="229" t="s">
        <v>281</v>
      </c>
      <c r="E729" s="230" t="s">
        <v>1562</v>
      </c>
      <c r="F729" s="231" t="s">
        <v>1563</v>
      </c>
      <c r="G729" s="232" t="s">
        <v>354</v>
      </c>
      <c r="H729" s="233">
        <v>11</v>
      </c>
      <c r="I729" s="234"/>
      <c r="J729" s="235">
        <f>ROUND(I729*H729,2)</f>
        <v>0</v>
      </c>
      <c r="K729" s="236"/>
      <c r="L729" s="44"/>
      <c r="M729" s="237" t="s">
        <v>1</v>
      </c>
      <c r="N729" s="238" t="s">
        <v>41</v>
      </c>
      <c r="O729" s="91"/>
      <c r="P729" s="239">
        <f>O729*H729</f>
        <v>0</v>
      </c>
      <c r="Q729" s="239">
        <v>1.0000000000000001E-05</v>
      </c>
      <c r="R729" s="239">
        <f>Q729*H729</f>
        <v>0.00011</v>
      </c>
      <c r="S729" s="239">
        <v>0</v>
      </c>
      <c r="T729" s="240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41" t="s">
        <v>185</v>
      </c>
      <c r="AT729" s="241" t="s">
        <v>281</v>
      </c>
      <c r="AU729" s="241" t="s">
        <v>86</v>
      </c>
      <c r="AY729" s="17" t="s">
        <v>280</v>
      </c>
      <c r="BE729" s="242">
        <f>IF(N729="základní",J729,0)</f>
        <v>0</v>
      </c>
      <c r="BF729" s="242">
        <f>IF(N729="snížená",J729,0)</f>
        <v>0</v>
      </c>
      <c r="BG729" s="242">
        <f>IF(N729="zákl. přenesená",J729,0)</f>
        <v>0</v>
      </c>
      <c r="BH729" s="242">
        <f>IF(N729="sníž. přenesená",J729,0)</f>
        <v>0</v>
      </c>
      <c r="BI729" s="242">
        <f>IF(N729="nulová",J729,0)</f>
        <v>0</v>
      </c>
      <c r="BJ729" s="17" t="s">
        <v>84</v>
      </c>
      <c r="BK729" s="242">
        <f>ROUND(I729*H729,2)</f>
        <v>0</v>
      </c>
      <c r="BL729" s="17" t="s">
        <v>185</v>
      </c>
      <c r="BM729" s="241" t="s">
        <v>1564</v>
      </c>
    </row>
    <row r="730" s="13" customFormat="1">
      <c r="A730" s="13"/>
      <c r="B730" s="243"/>
      <c r="C730" s="244"/>
      <c r="D730" s="245" t="s">
        <v>286</v>
      </c>
      <c r="E730" s="246" t="s">
        <v>1</v>
      </c>
      <c r="F730" s="247" t="s">
        <v>1565</v>
      </c>
      <c r="G730" s="244"/>
      <c r="H730" s="248">
        <v>11</v>
      </c>
      <c r="I730" s="249"/>
      <c r="J730" s="244"/>
      <c r="K730" s="244"/>
      <c r="L730" s="250"/>
      <c r="M730" s="251"/>
      <c r="N730" s="252"/>
      <c r="O730" s="252"/>
      <c r="P730" s="252"/>
      <c r="Q730" s="252"/>
      <c r="R730" s="252"/>
      <c r="S730" s="252"/>
      <c r="T730" s="25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4" t="s">
        <v>286</v>
      </c>
      <c r="AU730" s="254" t="s">
        <v>86</v>
      </c>
      <c r="AV730" s="13" t="s">
        <v>86</v>
      </c>
      <c r="AW730" s="13" t="s">
        <v>32</v>
      </c>
      <c r="AX730" s="13" t="s">
        <v>84</v>
      </c>
      <c r="AY730" s="254" t="s">
        <v>280</v>
      </c>
    </row>
    <row r="731" s="2" customFormat="1" ht="37.8" customHeight="1">
      <c r="A731" s="38"/>
      <c r="B731" s="39"/>
      <c r="C731" s="255" t="s">
        <v>1566</v>
      </c>
      <c r="D731" s="255" t="s">
        <v>306</v>
      </c>
      <c r="E731" s="256" t="s">
        <v>1567</v>
      </c>
      <c r="F731" s="257" t="s">
        <v>1568</v>
      </c>
      <c r="G731" s="258" t="s">
        <v>354</v>
      </c>
      <c r="H731" s="259">
        <v>11</v>
      </c>
      <c r="I731" s="260"/>
      <c r="J731" s="261">
        <f>ROUND(I731*H731,2)</f>
        <v>0</v>
      </c>
      <c r="K731" s="262"/>
      <c r="L731" s="263"/>
      <c r="M731" s="264" t="s">
        <v>1</v>
      </c>
      <c r="N731" s="265" t="s">
        <v>41</v>
      </c>
      <c r="O731" s="91"/>
      <c r="P731" s="239">
        <f>O731*H731</f>
        <v>0</v>
      </c>
      <c r="Q731" s="239">
        <v>0.001</v>
      </c>
      <c r="R731" s="239">
        <f>Q731*H731</f>
        <v>0.010999999999999999</v>
      </c>
      <c r="S731" s="239">
        <v>0</v>
      </c>
      <c r="T731" s="240">
        <f>S731*H731</f>
        <v>0</v>
      </c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R731" s="241" t="s">
        <v>426</v>
      </c>
      <c r="AT731" s="241" t="s">
        <v>306</v>
      </c>
      <c r="AU731" s="241" t="s">
        <v>86</v>
      </c>
      <c r="AY731" s="17" t="s">
        <v>280</v>
      </c>
      <c r="BE731" s="242">
        <f>IF(N731="základní",J731,0)</f>
        <v>0</v>
      </c>
      <c r="BF731" s="242">
        <f>IF(N731="snížená",J731,0)</f>
        <v>0</v>
      </c>
      <c r="BG731" s="242">
        <f>IF(N731="zákl. přenesená",J731,0)</f>
        <v>0</v>
      </c>
      <c r="BH731" s="242">
        <f>IF(N731="sníž. přenesená",J731,0)</f>
        <v>0</v>
      </c>
      <c r="BI731" s="242">
        <f>IF(N731="nulová",J731,0)</f>
        <v>0</v>
      </c>
      <c r="BJ731" s="17" t="s">
        <v>84</v>
      </c>
      <c r="BK731" s="242">
        <f>ROUND(I731*H731,2)</f>
        <v>0</v>
      </c>
      <c r="BL731" s="17" t="s">
        <v>185</v>
      </c>
      <c r="BM731" s="241" t="s">
        <v>1569</v>
      </c>
    </row>
    <row r="732" s="2" customFormat="1">
      <c r="A732" s="38"/>
      <c r="B732" s="39"/>
      <c r="C732" s="40"/>
      <c r="D732" s="245" t="s">
        <v>540</v>
      </c>
      <c r="E732" s="40"/>
      <c r="F732" s="287" t="s">
        <v>1570</v>
      </c>
      <c r="G732" s="40"/>
      <c r="H732" s="40"/>
      <c r="I732" s="288"/>
      <c r="J732" s="40"/>
      <c r="K732" s="40"/>
      <c r="L732" s="44"/>
      <c r="M732" s="289"/>
      <c r="N732" s="290"/>
      <c r="O732" s="91"/>
      <c r="P732" s="91"/>
      <c r="Q732" s="91"/>
      <c r="R732" s="91"/>
      <c r="S732" s="91"/>
      <c r="T732" s="92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T732" s="17" t="s">
        <v>540</v>
      </c>
      <c r="AU732" s="17" t="s">
        <v>86</v>
      </c>
    </row>
    <row r="733" s="13" customFormat="1">
      <c r="A733" s="13"/>
      <c r="B733" s="243"/>
      <c r="C733" s="244"/>
      <c r="D733" s="245" t="s">
        <v>286</v>
      </c>
      <c r="E733" s="246" t="s">
        <v>1</v>
      </c>
      <c r="F733" s="247" t="s">
        <v>1565</v>
      </c>
      <c r="G733" s="244"/>
      <c r="H733" s="248">
        <v>11</v>
      </c>
      <c r="I733" s="249"/>
      <c r="J733" s="244"/>
      <c r="K733" s="244"/>
      <c r="L733" s="250"/>
      <c r="M733" s="251"/>
      <c r="N733" s="252"/>
      <c r="O733" s="252"/>
      <c r="P733" s="252"/>
      <c r="Q733" s="252"/>
      <c r="R733" s="252"/>
      <c r="S733" s="252"/>
      <c r="T733" s="25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4" t="s">
        <v>286</v>
      </c>
      <c r="AU733" s="254" t="s">
        <v>86</v>
      </c>
      <c r="AV733" s="13" t="s">
        <v>86</v>
      </c>
      <c r="AW733" s="13" t="s">
        <v>32</v>
      </c>
      <c r="AX733" s="13" t="s">
        <v>84</v>
      </c>
      <c r="AY733" s="254" t="s">
        <v>280</v>
      </c>
    </row>
    <row r="734" s="2" customFormat="1" ht="24.15" customHeight="1">
      <c r="A734" s="38"/>
      <c r="B734" s="39"/>
      <c r="C734" s="229" t="s">
        <v>1571</v>
      </c>
      <c r="D734" s="229" t="s">
        <v>281</v>
      </c>
      <c r="E734" s="230" t="s">
        <v>1572</v>
      </c>
      <c r="F734" s="231" t="s">
        <v>1573</v>
      </c>
      <c r="G734" s="232" t="s">
        <v>354</v>
      </c>
      <c r="H734" s="233">
        <v>11</v>
      </c>
      <c r="I734" s="234"/>
      <c r="J734" s="235">
        <f>ROUND(I734*H734,2)</f>
        <v>0</v>
      </c>
      <c r="K734" s="236"/>
      <c r="L734" s="44"/>
      <c r="M734" s="237" t="s">
        <v>1</v>
      </c>
      <c r="N734" s="238" t="s">
        <v>41</v>
      </c>
      <c r="O734" s="91"/>
      <c r="P734" s="239">
        <f>O734*H734</f>
        <v>0</v>
      </c>
      <c r="Q734" s="239">
        <v>0</v>
      </c>
      <c r="R734" s="239">
        <f>Q734*H734</f>
        <v>0</v>
      </c>
      <c r="S734" s="239">
        <v>0</v>
      </c>
      <c r="T734" s="240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241" t="s">
        <v>185</v>
      </c>
      <c r="AT734" s="241" t="s">
        <v>281</v>
      </c>
      <c r="AU734" s="241" t="s">
        <v>86</v>
      </c>
      <c r="AY734" s="17" t="s">
        <v>280</v>
      </c>
      <c r="BE734" s="242">
        <f>IF(N734="základní",J734,0)</f>
        <v>0</v>
      </c>
      <c r="BF734" s="242">
        <f>IF(N734="snížená",J734,0)</f>
        <v>0</v>
      </c>
      <c r="BG734" s="242">
        <f>IF(N734="zákl. přenesená",J734,0)</f>
        <v>0</v>
      </c>
      <c r="BH734" s="242">
        <f>IF(N734="sníž. přenesená",J734,0)</f>
        <v>0</v>
      </c>
      <c r="BI734" s="242">
        <f>IF(N734="nulová",J734,0)</f>
        <v>0</v>
      </c>
      <c r="BJ734" s="17" t="s">
        <v>84</v>
      </c>
      <c r="BK734" s="242">
        <f>ROUND(I734*H734,2)</f>
        <v>0</v>
      </c>
      <c r="BL734" s="17" t="s">
        <v>185</v>
      </c>
      <c r="BM734" s="241" t="s">
        <v>1574</v>
      </c>
    </row>
    <row r="735" s="13" customFormat="1">
      <c r="A735" s="13"/>
      <c r="B735" s="243"/>
      <c r="C735" s="244"/>
      <c r="D735" s="245" t="s">
        <v>286</v>
      </c>
      <c r="E735" s="246" t="s">
        <v>1</v>
      </c>
      <c r="F735" s="247" t="s">
        <v>1565</v>
      </c>
      <c r="G735" s="244"/>
      <c r="H735" s="248">
        <v>11</v>
      </c>
      <c r="I735" s="249"/>
      <c r="J735" s="244"/>
      <c r="K735" s="244"/>
      <c r="L735" s="250"/>
      <c r="M735" s="251"/>
      <c r="N735" s="252"/>
      <c r="O735" s="252"/>
      <c r="P735" s="252"/>
      <c r="Q735" s="252"/>
      <c r="R735" s="252"/>
      <c r="S735" s="252"/>
      <c r="T735" s="25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4" t="s">
        <v>286</v>
      </c>
      <c r="AU735" s="254" t="s">
        <v>86</v>
      </c>
      <c r="AV735" s="13" t="s">
        <v>86</v>
      </c>
      <c r="AW735" s="13" t="s">
        <v>32</v>
      </c>
      <c r="AX735" s="13" t="s">
        <v>84</v>
      </c>
      <c r="AY735" s="254" t="s">
        <v>280</v>
      </c>
    </row>
    <row r="736" s="2" customFormat="1" ht="33" customHeight="1">
      <c r="A736" s="38"/>
      <c r="B736" s="39"/>
      <c r="C736" s="255" t="s">
        <v>1575</v>
      </c>
      <c r="D736" s="255" t="s">
        <v>306</v>
      </c>
      <c r="E736" s="256" t="s">
        <v>1576</v>
      </c>
      <c r="F736" s="257" t="s">
        <v>1577</v>
      </c>
      <c r="G736" s="258" t="s">
        <v>190</v>
      </c>
      <c r="H736" s="259">
        <v>73.150000000000006</v>
      </c>
      <c r="I736" s="260"/>
      <c r="J736" s="261">
        <f>ROUND(I736*H736,2)</f>
        <v>0</v>
      </c>
      <c r="K736" s="262"/>
      <c r="L736" s="263"/>
      <c r="M736" s="264" t="s">
        <v>1</v>
      </c>
      <c r="N736" s="265" t="s">
        <v>41</v>
      </c>
      <c r="O736" s="91"/>
      <c r="P736" s="239">
        <f>O736*H736</f>
        <v>0</v>
      </c>
      <c r="Q736" s="239">
        <v>0.00014999999999999999</v>
      </c>
      <c r="R736" s="239">
        <f>Q736*H736</f>
        <v>0.0109725</v>
      </c>
      <c r="S736" s="239">
        <v>0</v>
      </c>
      <c r="T736" s="240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41" t="s">
        <v>426</v>
      </c>
      <c r="AT736" s="241" t="s">
        <v>306</v>
      </c>
      <c r="AU736" s="241" t="s">
        <v>86</v>
      </c>
      <c r="AY736" s="17" t="s">
        <v>280</v>
      </c>
      <c r="BE736" s="242">
        <f>IF(N736="základní",J736,0)</f>
        <v>0</v>
      </c>
      <c r="BF736" s="242">
        <f>IF(N736="snížená",J736,0)</f>
        <v>0</v>
      </c>
      <c r="BG736" s="242">
        <f>IF(N736="zákl. přenesená",J736,0)</f>
        <v>0</v>
      </c>
      <c r="BH736" s="242">
        <f>IF(N736="sníž. přenesená",J736,0)</f>
        <v>0</v>
      </c>
      <c r="BI736" s="242">
        <f>IF(N736="nulová",J736,0)</f>
        <v>0</v>
      </c>
      <c r="BJ736" s="17" t="s">
        <v>84</v>
      </c>
      <c r="BK736" s="242">
        <f>ROUND(I736*H736,2)</f>
        <v>0</v>
      </c>
      <c r="BL736" s="17" t="s">
        <v>185</v>
      </c>
      <c r="BM736" s="241" t="s">
        <v>1578</v>
      </c>
    </row>
    <row r="737" s="13" customFormat="1">
      <c r="A737" s="13"/>
      <c r="B737" s="243"/>
      <c r="C737" s="244"/>
      <c r="D737" s="245" t="s">
        <v>286</v>
      </c>
      <c r="E737" s="246" t="s">
        <v>1</v>
      </c>
      <c r="F737" s="247" t="s">
        <v>1579</v>
      </c>
      <c r="G737" s="244"/>
      <c r="H737" s="248">
        <v>66.5</v>
      </c>
      <c r="I737" s="249"/>
      <c r="J737" s="244"/>
      <c r="K737" s="244"/>
      <c r="L737" s="250"/>
      <c r="M737" s="251"/>
      <c r="N737" s="252"/>
      <c r="O737" s="252"/>
      <c r="P737" s="252"/>
      <c r="Q737" s="252"/>
      <c r="R737" s="252"/>
      <c r="S737" s="252"/>
      <c r="T737" s="25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4" t="s">
        <v>286</v>
      </c>
      <c r="AU737" s="254" t="s">
        <v>86</v>
      </c>
      <c r="AV737" s="13" t="s">
        <v>86</v>
      </c>
      <c r="AW737" s="13" t="s">
        <v>32</v>
      </c>
      <c r="AX737" s="13" t="s">
        <v>84</v>
      </c>
      <c r="AY737" s="254" t="s">
        <v>280</v>
      </c>
    </row>
    <row r="738" s="13" customFormat="1">
      <c r="A738" s="13"/>
      <c r="B738" s="243"/>
      <c r="C738" s="244"/>
      <c r="D738" s="245" t="s">
        <v>286</v>
      </c>
      <c r="E738" s="244"/>
      <c r="F738" s="247" t="s">
        <v>1580</v>
      </c>
      <c r="G738" s="244"/>
      <c r="H738" s="248">
        <v>73.150000000000006</v>
      </c>
      <c r="I738" s="249"/>
      <c r="J738" s="244"/>
      <c r="K738" s="244"/>
      <c r="L738" s="250"/>
      <c r="M738" s="251"/>
      <c r="N738" s="252"/>
      <c r="O738" s="252"/>
      <c r="P738" s="252"/>
      <c r="Q738" s="252"/>
      <c r="R738" s="252"/>
      <c r="S738" s="252"/>
      <c r="T738" s="25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4" t="s">
        <v>286</v>
      </c>
      <c r="AU738" s="254" t="s">
        <v>86</v>
      </c>
      <c r="AV738" s="13" t="s">
        <v>86</v>
      </c>
      <c r="AW738" s="13" t="s">
        <v>4</v>
      </c>
      <c r="AX738" s="13" t="s">
        <v>84</v>
      </c>
      <c r="AY738" s="254" t="s">
        <v>280</v>
      </c>
    </row>
    <row r="739" s="2" customFormat="1" ht="24.15" customHeight="1">
      <c r="A739" s="38"/>
      <c r="B739" s="39"/>
      <c r="C739" s="229" t="s">
        <v>1581</v>
      </c>
      <c r="D739" s="229" t="s">
        <v>281</v>
      </c>
      <c r="E739" s="230" t="s">
        <v>1582</v>
      </c>
      <c r="F739" s="231" t="s">
        <v>1583</v>
      </c>
      <c r="G739" s="232" t="s">
        <v>354</v>
      </c>
      <c r="H739" s="233">
        <v>2</v>
      </c>
      <c r="I739" s="234"/>
      <c r="J739" s="235">
        <f>ROUND(I739*H739,2)</f>
        <v>0</v>
      </c>
      <c r="K739" s="236"/>
      <c r="L739" s="44"/>
      <c r="M739" s="237" t="s">
        <v>1</v>
      </c>
      <c r="N739" s="238" t="s">
        <v>41</v>
      </c>
      <c r="O739" s="91"/>
      <c r="P739" s="239">
        <f>O739*H739</f>
        <v>0</v>
      </c>
      <c r="Q739" s="239">
        <v>4.0000000000000003E-05</v>
      </c>
      <c r="R739" s="239">
        <f>Q739*H739</f>
        <v>8.0000000000000007E-05</v>
      </c>
      <c r="S739" s="239">
        <v>0</v>
      </c>
      <c r="T739" s="240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41" t="s">
        <v>185</v>
      </c>
      <c r="AT739" s="241" t="s">
        <v>281</v>
      </c>
      <c r="AU739" s="241" t="s">
        <v>86</v>
      </c>
      <c r="AY739" s="17" t="s">
        <v>280</v>
      </c>
      <c r="BE739" s="242">
        <f>IF(N739="základní",J739,0)</f>
        <v>0</v>
      </c>
      <c r="BF739" s="242">
        <f>IF(N739="snížená",J739,0)</f>
        <v>0</v>
      </c>
      <c r="BG739" s="242">
        <f>IF(N739="zákl. přenesená",J739,0)</f>
        <v>0</v>
      </c>
      <c r="BH739" s="242">
        <f>IF(N739="sníž. přenesená",J739,0)</f>
        <v>0</v>
      </c>
      <c r="BI739" s="242">
        <f>IF(N739="nulová",J739,0)</f>
        <v>0</v>
      </c>
      <c r="BJ739" s="17" t="s">
        <v>84</v>
      </c>
      <c r="BK739" s="242">
        <f>ROUND(I739*H739,2)</f>
        <v>0</v>
      </c>
      <c r="BL739" s="17" t="s">
        <v>185</v>
      </c>
      <c r="BM739" s="241" t="s">
        <v>1584</v>
      </c>
    </row>
    <row r="740" s="2" customFormat="1" ht="33" customHeight="1">
      <c r="A740" s="38"/>
      <c r="B740" s="39"/>
      <c r="C740" s="255" t="s">
        <v>1585</v>
      </c>
      <c r="D740" s="255" t="s">
        <v>306</v>
      </c>
      <c r="E740" s="256" t="s">
        <v>1586</v>
      </c>
      <c r="F740" s="257" t="s">
        <v>1587</v>
      </c>
      <c r="G740" s="258" t="s">
        <v>354</v>
      </c>
      <c r="H740" s="259">
        <v>1</v>
      </c>
      <c r="I740" s="260"/>
      <c r="J740" s="261">
        <f>ROUND(I740*H740,2)</f>
        <v>0</v>
      </c>
      <c r="K740" s="262"/>
      <c r="L740" s="263"/>
      <c r="M740" s="264" t="s">
        <v>1</v>
      </c>
      <c r="N740" s="265" t="s">
        <v>41</v>
      </c>
      <c r="O740" s="91"/>
      <c r="P740" s="239">
        <f>O740*H740</f>
        <v>0</v>
      </c>
      <c r="Q740" s="239">
        <v>0.1043</v>
      </c>
      <c r="R740" s="239">
        <f>Q740*H740</f>
        <v>0.1043</v>
      </c>
      <c r="S740" s="239">
        <v>0</v>
      </c>
      <c r="T740" s="240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241" t="s">
        <v>426</v>
      </c>
      <c r="AT740" s="241" t="s">
        <v>306</v>
      </c>
      <c r="AU740" s="241" t="s">
        <v>86</v>
      </c>
      <c r="AY740" s="17" t="s">
        <v>280</v>
      </c>
      <c r="BE740" s="242">
        <f>IF(N740="základní",J740,0)</f>
        <v>0</v>
      </c>
      <c r="BF740" s="242">
        <f>IF(N740="snížená",J740,0)</f>
        <v>0</v>
      </c>
      <c r="BG740" s="242">
        <f>IF(N740="zákl. přenesená",J740,0)</f>
        <v>0</v>
      </c>
      <c r="BH740" s="242">
        <f>IF(N740="sníž. přenesená",J740,0)</f>
        <v>0</v>
      </c>
      <c r="BI740" s="242">
        <f>IF(N740="nulová",J740,0)</f>
        <v>0</v>
      </c>
      <c r="BJ740" s="17" t="s">
        <v>84</v>
      </c>
      <c r="BK740" s="242">
        <f>ROUND(I740*H740,2)</f>
        <v>0</v>
      </c>
      <c r="BL740" s="17" t="s">
        <v>185</v>
      </c>
      <c r="BM740" s="241" t="s">
        <v>1588</v>
      </c>
    </row>
    <row r="741" s="13" customFormat="1">
      <c r="A741" s="13"/>
      <c r="B741" s="243"/>
      <c r="C741" s="244"/>
      <c r="D741" s="245" t="s">
        <v>286</v>
      </c>
      <c r="E741" s="246" t="s">
        <v>1</v>
      </c>
      <c r="F741" s="247" t="s">
        <v>1589</v>
      </c>
      <c r="G741" s="244"/>
      <c r="H741" s="248">
        <v>1</v>
      </c>
      <c r="I741" s="249"/>
      <c r="J741" s="244"/>
      <c r="K741" s="244"/>
      <c r="L741" s="250"/>
      <c r="M741" s="251"/>
      <c r="N741" s="252"/>
      <c r="O741" s="252"/>
      <c r="P741" s="252"/>
      <c r="Q741" s="252"/>
      <c r="R741" s="252"/>
      <c r="S741" s="252"/>
      <c r="T741" s="25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4" t="s">
        <v>286</v>
      </c>
      <c r="AU741" s="254" t="s">
        <v>86</v>
      </c>
      <c r="AV741" s="13" t="s">
        <v>86</v>
      </c>
      <c r="AW741" s="13" t="s">
        <v>32</v>
      </c>
      <c r="AX741" s="13" t="s">
        <v>84</v>
      </c>
      <c r="AY741" s="254" t="s">
        <v>280</v>
      </c>
    </row>
    <row r="742" s="2" customFormat="1" ht="33" customHeight="1">
      <c r="A742" s="38"/>
      <c r="B742" s="39"/>
      <c r="C742" s="255" t="s">
        <v>1590</v>
      </c>
      <c r="D742" s="255" t="s">
        <v>306</v>
      </c>
      <c r="E742" s="256" t="s">
        <v>1591</v>
      </c>
      <c r="F742" s="257" t="s">
        <v>1592</v>
      </c>
      <c r="G742" s="258" t="s">
        <v>354</v>
      </c>
      <c r="H742" s="259">
        <v>1</v>
      </c>
      <c r="I742" s="260"/>
      <c r="J742" s="261">
        <f>ROUND(I742*H742,2)</f>
        <v>0</v>
      </c>
      <c r="K742" s="262"/>
      <c r="L742" s="263"/>
      <c r="M742" s="264" t="s">
        <v>1</v>
      </c>
      <c r="N742" s="265" t="s">
        <v>41</v>
      </c>
      <c r="O742" s="91"/>
      <c r="P742" s="239">
        <f>O742*H742</f>
        <v>0</v>
      </c>
      <c r="Q742" s="239">
        <v>0.1575</v>
      </c>
      <c r="R742" s="239">
        <f>Q742*H742</f>
        <v>0.1575</v>
      </c>
      <c r="S742" s="239">
        <v>0</v>
      </c>
      <c r="T742" s="240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241" t="s">
        <v>426</v>
      </c>
      <c r="AT742" s="241" t="s">
        <v>306</v>
      </c>
      <c r="AU742" s="241" t="s">
        <v>86</v>
      </c>
      <c r="AY742" s="17" t="s">
        <v>280</v>
      </c>
      <c r="BE742" s="242">
        <f>IF(N742="základní",J742,0)</f>
        <v>0</v>
      </c>
      <c r="BF742" s="242">
        <f>IF(N742="snížená",J742,0)</f>
        <v>0</v>
      </c>
      <c r="BG742" s="242">
        <f>IF(N742="zákl. přenesená",J742,0)</f>
        <v>0</v>
      </c>
      <c r="BH742" s="242">
        <f>IF(N742="sníž. přenesená",J742,0)</f>
        <v>0</v>
      </c>
      <c r="BI742" s="242">
        <f>IF(N742="nulová",J742,0)</f>
        <v>0</v>
      </c>
      <c r="BJ742" s="17" t="s">
        <v>84</v>
      </c>
      <c r="BK742" s="242">
        <f>ROUND(I742*H742,2)</f>
        <v>0</v>
      </c>
      <c r="BL742" s="17" t="s">
        <v>185</v>
      </c>
      <c r="BM742" s="241" t="s">
        <v>1593</v>
      </c>
    </row>
    <row r="743" s="13" customFormat="1">
      <c r="A743" s="13"/>
      <c r="B743" s="243"/>
      <c r="C743" s="244"/>
      <c r="D743" s="245" t="s">
        <v>286</v>
      </c>
      <c r="E743" s="246" t="s">
        <v>1</v>
      </c>
      <c r="F743" s="247" t="s">
        <v>1594</v>
      </c>
      <c r="G743" s="244"/>
      <c r="H743" s="248">
        <v>1</v>
      </c>
      <c r="I743" s="249"/>
      <c r="J743" s="244"/>
      <c r="K743" s="244"/>
      <c r="L743" s="250"/>
      <c r="M743" s="251"/>
      <c r="N743" s="252"/>
      <c r="O743" s="252"/>
      <c r="P743" s="252"/>
      <c r="Q743" s="252"/>
      <c r="R743" s="252"/>
      <c r="S743" s="252"/>
      <c r="T743" s="25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4" t="s">
        <v>286</v>
      </c>
      <c r="AU743" s="254" t="s">
        <v>86</v>
      </c>
      <c r="AV743" s="13" t="s">
        <v>86</v>
      </c>
      <c r="AW743" s="13" t="s">
        <v>32</v>
      </c>
      <c r="AX743" s="13" t="s">
        <v>76</v>
      </c>
      <c r="AY743" s="254" t="s">
        <v>280</v>
      </c>
    </row>
    <row r="744" s="14" customFormat="1">
      <c r="A744" s="14"/>
      <c r="B744" s="266"/>
      <c r="C744" s="267"/>
      <c r="D744" s="245" t="s">
        <v>286</v>
      </c>
      <c r="E744" s="268" t="s">
        <v>1</v>
      </c>
      <c r="F744" s="269" t="s">
        <v>378</v>
      </c>
      <c r="G744" s="267"/>
      <c r="H744" s="270">
        <v>1</v>
      </c>
      <c r="I744" s="271"/>
      <c r="J744" s="267"/>
      <c r="K744" s="267"/>
      <c r="L744" s="272"/>
      <c r="M744" s="273"/>
      <c r="N744" s="274"/>
      <c r="O744" s="274"/>
      <c r="P744" s="274"/>
      <c r="Q744" s="274"/>
      <c r="R744" s="274"/>
      <c r="S744" s="274"/>
      <c r="T744" s="27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76" t="s">
        <v>286</v>
      </c>
      <c r="AU744" s="276" t="s">
        <v>86</v>
      </c>
      <c r="AV744" s="14" t="s">
        <v>284</v>
      </c>
      <c r="AW744" s="14" t="s">
        <v>32</v>
      </c>
      <c r="AX744" s="14" t="s">
        <v>84</v>
      </c>
      <c r="AY744" s="276" t="s">
        <v>280</v>
      </c>
    </row>
    <row r="745" s="2" customFormat="1" ht="24.15" customHeight="1">
      <c r="A745" s="38"/>
      <c r="B745" s="39"/>
      <c r="C745" s="229" t="s">
        <v>1595</v>
      </c>
      <c r="D745" s="229" t="s">
        <v>281</v>
      </c>
      <c r="E745" s="230" t="s">
        <v>1596</v>
      </c>
      <c r="F745" s="231" t="s">
        <v>1597</v>
      </c>
      <c r="G745" s="232" t="s">
        <v>309</v>
      </c>
      <c r="H745" s="233">
        <v>3</v>
      </c>
      <c r="I745" s="234"/>
      <c r="J745" s="235">
        <f>ROUND(I745*H745,2)</f>
        <v>0</v>
      </c>
      <c r="K745" s="236"/>
      <c r="L745" s="44"/>
      <c r="M745" s="237" t="s">
        <v>1</v>
      </c>
      <c r="N745" s="238" t="s">
        <v>41</v>
      </c>
      <c r="O745" s="91"/>
      <c r="P745" s="239">
        <f>O745*H745</f>
        <v>0</v>
      </c>
      <c r="Q745" s="239">
        <v>0</v>
      </c>
      <c r="R745" s="239">
        <f>Q745*H745</f>
        <v>0</v>
      </c>
      <c r="S745" s="239">
        <v>0.001</v>
      </c>
      <c r="T745" s="240">
        <f>S745*H745</f>
        <v>0.0030000000000000001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41" t="s">
        <v>185</v>
      </c>
      <c r="AT745" s="241" t="s">
        <v>281</v>
      </c>
      <c r="AU745" s="241" t="s">
        <v>86</v>
      </c>
      <c r="AY745" s="17" t="s">
        <v>280</v>
      </c>
      <c r="BE745" s="242">
        <f>IF(N745="základní",J745,0)</f>
        <v>0</v>
      </c>
      <c r="BF745" s="242">
        <f>IF(N745="snížená",J745,0)</f>
        <v>0</v>
      </c>
      <c r="BG745" s="242">
        <f>IF(N745="zákl. přenesená",J745,0)</f>
        <v>0</v>
      </c>
      <c r="BH745" s="242">
        <f>IF(N745="sníž. přenesená",J745,0)</f>
        <v>0</v>
      </c>
      <c r="BI745" s="242">
        <f>IF(N745="nulová",J745,0)</f>
        <v>0</v>
      </c>
      <c r="BJ745" s="17" t="s">
        <v>84</v>
      </c>
      <c r="BK745" s="242">
        <f>ROUND(I745*H745,2)</f>
        <v>0</v>
      </c>
      <c r="BL745" s="17" t="s">
        <v>185</v>
      </c>
      <c r="BM745" s="241" t="s">
        <v>1598</v>
      </c>
    </row>
    <row r="746" s="13" customFormat="1">
      <c r="A746" s="13"/>
      <c r="B746" s="243"/>
      <c r="C746" s="244"/>
      <c r="D746" s="245" t="s">
        <v>286</v>
      </c>
      <c r="E746" s="246" t="s">
        <v>1</v>
      </c>
      <c r="F746" s="247" t="s">
        <v>1599</v>
      </c>
      <c r="G746" s="244"/>
      <c r="H746" s="248">
        <v>3</v>
      </c>
      <c r="I746" s="249"/>
      <c r="J746" s="244"/>
      <c r="K746" s="244"/>
      <c r="L746" s="250"/>
      <c r="M746" s="251"/>
      <c r="N746" s="252"/>
      <c r="O746" s="252"/>
      <c r="P746" s="252"/>
      <c r="Q746" s="252"/>
      <c r="R746" s="252"/>
      <c r="S746" s="252"/>
      <c r="T746" s="25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4" t="s">
        <v>286</v>
      </c>
      <c r="AU746" s="254" t="s">
        <v>86</v>
      </c>
      <c r="AV746" s="13" t="s">
        <v>86</v>
      </c>
      <c r="AW746" s="13" t="s">
        <v>32</v>
      </c>
      <c r="AX746" s="13" t="s">
        <v>84</v>
      </c>
      <c r="AY746" s="254" t="s">
        <v>280</v>
      </c>
    </row>
    <row r="747" s="2" customFormat="1" ht="24.15" customHeight="1">
      <c r="A747" s="38"/>
      <c r="B747" s="39"/>
      <c r="C747" s="229" t="s">
        <v>1600</v>
      </c>
      <c r="D747" s="229" t="s">
        <v>281</v>
      </c>
      <c r="E747" s="230" t="s">
        <v>1601</v>
      </c>
      <c r="F747" s="231" t="s">
        <v>1602</v>
      </c>
      <c r="G747" s="232" t="s">
        <v>1603</v>
      </c>
      <c r="H747" s="233">
        <v>1</v>
      </c>
      <c r="I747" s="234"/>
      <c r="J747" s="235">
        <f>ROUND(I747*H747,2)</f>
        <v>0</v>
      </c>
      <c r="K747" s="236"/>
      <c r="L747" s="44"/>
      <c r="M747" s="237" t="s">
        <v>1</v>
      </c>
      <c r="N747" s="238" t="s">
        <v>41</v>
      </c>
      <c r="O747" s="91"/>
      <c r="P747" s="239">
        <f>O747*H747</f>
        <v>0</v>
      </c>
      <c r="Q747" s="239">
        <v>0.050000000000000003</v>
      </c>
      <c r="R747" s="239">
        <f>Q747*H747</f>
        <v>0.050000000000000003</v>
      </c>
      <c r="S747" s="239">
        <v>0</v>
      </c>
      <c r="T747" s="240">
        <f>S747*H747</f>
        <v>0</v>
      </c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R747" s="241" t="s">
        <v>185</v>
      </c>
      <c r="AT747" s="241" t="s">
        <v>281</v>
      </c>
      <c r="AU747" s="241" t="s">
        <v>86</v>
      </c>
      <c r="AY747" s="17" t="s">
        <v>280</v>
      </c>
      <c r="BE747" s="242">
        <f>IF(N747="základní",J747,0)</f>
        <v>0</v>
      </c>
      <c r="BF747" s="242">
        <f>IF(N747="snížená",J747,0)</f>
        <v>0</v>
      </c>
      <c r="BG747" s="242">
        <f>IF(N747="zákl. přenesená",J747,0)</f>
        <v>0</v>
      </c>
      <c r="BH747" s="242">
        <f>IF(N747="sníž. přenesená",J747,0)</f>
        <v>0</v>
      </c>
      <c r="BI747" s="242">
        <f>IF(N747="nulová",J747,0)</f>
        <v>0</v>
      </c>
      <c r="BJ747" s="17" t="s">
        <v>84</v>
      </c>
      <c r="BK747" s="242">
        <f>ROUND(I747*H747,2)</f>
        <v>0</v>
      </c>
      <c r="BL747" s="17" t="s">
        <v>185</v>
      </c>
      <c r="BM747" s="241" t="s">
        <v>1604</v>
      </c>
    </row>
    <row r="748" s="13" customFormat="1">
      <c r="A748" s="13"/>
      <c r="B748" s="243"/>
      <c r="C748" s="244"/>
      <c r="D748" s="245" t="s">
        <v>286</v>
      </c>
      <c r="E748" s="246" t="s">
        <v>1</v>
      </c>
      <c r="F748" s="247" t="s">
        <v>1605</v>
      </c>
      <c r="G748" s="244"/>
      <c r="H748" s="248">
        <v>1</v>
      </c>
      <c r="I748" s="249"/>
      <c r="J748" s="244"/>
      <c r="K748" s="244"/>
      <c r="L748" s="250"/>
      <c r="M748" s="251"/>
      <c r="N748" s="252"/>
      <c r="O748" s="252"/>
      <c r="P748" s="252"/>
      <c r="Q748" s="252"/>
      <c r="R748" s="252"/>
      <c r="S748" s="252"/>
      <c r="T748" s="25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4" t="s">
        <v>286</v>
      </c>
      <c r="AU748" s="254" t="s">
        <v>86</v>
      </c>
      <c r="AV748" s="13" t="s">
        <v>86</v>
      </c>
      <c r="AW748" s="13" t="s">
        <v>32</v>
      </c>
      <c r="AX748" s="13" t="s">
        <v>84</v>
      </c>
      <c r="AY748" s="254" t="s">
        <v>280</v>
      </c>
    </row>
    <row r="749" s="2" customFormat="1" ht="24.15" customHeight="1">
      <c r="A749" s="38"/>
      <c r="B749" s="39"/>
      <c r="C749" s="229" t="s">
        <v>1606</v>
      </c>
      <c r="D749" s="229" t="s">
        <v>281</v>
      </c>
      <c r="E749" s="230" t="s">
        <v>1607</v>
      </c>
      <c r="F749" s="231" t="s">
        <v>1608</v>
      </c>
      <c r="G749" s="232" t="s">
        <v>1603</v>
      </c>
      <c r="H749" s="233">
        <v>1</v>
      </c>
      <c r="I749" s="234"/>
      <c r="J749" s="235">
        <f>ROUND(I749*H749,2)</f>
        <v>0</v>
      </c>
      <c r="K749" s="236"/>
      <c r="L749" s="44"/>
      <c r="M749" s="237" t="s">
        <v>1</v>
      </c>
      <c r="N749" s="238" t="s">
        <v>41</v>
      </c>
      <c r="O749" s="91"/>
      <c r="P749" s="239">
        <f>O749*H749</f>
        <v>0</v>
      </c>
      <c r="Q749" s="239">
        <v>0.050000000000000003</v>
      </c>
      <c r="R749" s="239">
        <f>Q749*H749</f>
        <v>0.050000000000000003</v>
      </c>
      <c r="S749" s="239">
        <v>0</v>
      </c>
      <c r="T749" s="240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41" t="s">
        <v>185</v>
      </c>
      <c r="AT749" s="241" t="s">
        <v>281</v>
      </c>
      <c r="AU749" s="241" t="s">
        <v>86</v>
      </c>
      <c r="AY749" s="17" t="s">
        <v>280</v>
      </c>
      <c r="BE749" s="242">
        <f>IF(N749="základní",J749,0)</f>
        <v>0</v>
      </c>
      <c r="BF749" s="242">
        <f>IF(N749="snížená",J749,0)</f>
        <v>0</v>
      </c>
      <c r="BG749" s="242">
        <f>IF(N749="zákl. přenesená",J749,0)</f>
        <v>0</v>
      </c>
      <c r="BH749" s="242">
        <f>IF(N749="sníž. přenesená",J749,0)</f>
        <v>0</v>
      </c>
      <c r="BI749" s="242">
        <f>IF(N749="nulová",J749,0)</f>
        <v>0</v>
      </c>
      <c r="BJ749" s="17" t="s">
        <v>84</v>
      </c>
      <c r="BK749" s="242">
        <f>ROUND(I749*H749,2)</f>
        <v>0</v>
      </c>
      <c r="BL749" s="17" t="s">
        <v>185</v>
      </c>
      <c r="BM749" s="241" t="s">
        <v>1609</v>
      </c>
    </row>
    <row r="750" s="2" customFormat="1" ht="16.5" customHeight="1">
      <c r="A750" s="38"/>
      <c r="B750" s="39"/>
      <c r="C750" s="229" t="s">
        <v>1610</v>
      </c>
      <c r="D750" s="229" t="s">
        <v>281</v>
      </c>
      <c r="E750" s="230" t="s">
        <v>1611</v>
      </c>
      <c r="F750" s="231" t="s">
        <v>1612</v>
      </c>
      <c r="G750" s="232" t="s">
        <v>309</v>
      </c>
      <c r="H750" s="233">
        <v>33</v>
      </c>
      <c r="I750" s="234"/>
      <c r="J750" s="235">
        <f>ROUND(I750*H750,2)</f>
        <v>0</v>
      </c>
      <c r="K750" s="236"/>
      <c r="L750" s="44"/>
      <c r="M750" s="237" t="s">
        <v>1</v>
      </c>
      <c r="N750" s="238" t="s">
        <v>41</v>
      </c>
      <c r="O750" s="91"/>
      <c r="P750" s="239">
        <f>O750*H750</f>
        <v>0</v>
      </c>
      <c r="Q750" s="239">
        <v>0.012999999999999999</v>
      </c>
      <c r="R750" s="239">
        <f>Q750*H750</f>
        <v>0.42899999999999999</v>
      </c>
      <c r="S750" s="239">
        <v>0</v>
      </c>
      <c r="T750" s="240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241" t="s">
        <v>185</v>
      </c>
      <c r="AT750" s="241" t="s">
        <v>281</v>
      </c>
      <c r="AU750" s="241" t="s">
        <v>86</v>
      </c>
      <c r="AY750" s="17" t="s">
        <v>280</v>
      </c>
      <c r="BE750" s="242">
        <f>IF(N750="základní",J750,0)</f>
        <v>0</v>
      </c>
      <c r="BF750" s="242">
        <f>IF(N750="snížená",J750,0)</f>
        <v>0</v>
      </c>
      <c r="BG750" s="242">
        <f>IF(N750="zákl. přenesená",J750,0)</f>
        <v>0</v>
      </c>
      <c r="BH750" s="242">
        <f>IF(N750="sníž. přenesená",J750,0)</f>
        <v>0</v>
      </c>
      <c r="BI750" s="242">
        <f>IF(N750="nulová",J750,0)</f>
        <v>0</v>
      </c>
      <c r="BJ750" s="17" t="s">
        <v>84</v>
      </c>
      <c r="BK750" s="242">
        <f>ROUND(I750*H750,2)</f>
        <v>0</v>
      </c>
      <c r="BL750" s="17" t="s">
        <v>185</v>
      </c>
      <c r="BM750" s="241" t="s">
        <v>1613</v>
      </c>
    </row>
    <row r="751" s="13" customFormat="1">
      <c r="A751" s="13"/>
      <c r="B751" s="243"/>
      <c r="C751" s="244"/>
      <c r="D751" s="245" t="s">
        <v>286</v>
      </c>
      <c r="E751" s="246" t="s">
        <v>1</v>
      </c>
      <c r="F751" s="247" t="s">
        <v>1614</v>
      </c>
      <c r="G751" s="244"/>
      <c r="H751" s="248">
        <v>33</v>
      </c>
      <c r="I751" s="249"/>
      <c r="J751" s="244"/>
      <c r="K751" s="244"/>
      <c r="L751" s="250"/>
      <c r="M751" s="251"/>
      <c r="N751" s="252"/>
      <c r="O751" s="252"/>
      <c r="P751" s="252"/>
      <c r="Q751" s="252"/>
      <c r="R751" s="252"/>
      <c r="S751" s="252"/>
      <c r="T751" s="25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4" t="s">
        <v>286</v>
      </c>
      <c r="AU751" s="254" t="s">
        <v>86</v>
      </c>
      <c r="AV751" s="13" t="s">
        <v>86</v>
      </c>
      <c r="AW751" s="13" t="s">
        <v>32</v>
      </c>
      <c r="AX751" s="13" t="s">
        <v>84</v>
      </c>
      <c r="AY751" s="254" t="s">
        <v>280</v>
      </c>
    </row>
    <row r="752" s="2" customFormat="1" ht="21.75" customHeight="1">
      <c r="A752" s="38"/>
      <c r="B752" s="39"/>
      <c r="C752" s="229" t="s">
        <v>1615</v>
      </c>
      <c r="D752" s="229" t="s">
        <v>281</v>
      </c>
      <c r="E752" s="230" t="s">
        <v>1616</v>
      </c>
      <c r="F752" s="231" t="s">
        <v>1617</v>
      </c>
      <c r="G752" s="232" t="s">
        <v>1603</v>
      </c>
      <c r="H752" s="233">
        <v>1</v>
      </c>
      <c r="I752" s="234"/>
      <c r="J752" s="235">
        <f>ROUND(I752*H752,2)</f>
        <v>0</v>
      </c>
      <c r="K752" s="236"/>
      <c r="L752" s="44"/>
      <c r="M752" s="237" t="s">
        <v>1</v>
      </c>
      <c r="N752" s="238" t="s">
        <v>41</v>
      </c>
      <c r="O752" s="91"/>
      <c r="P752" s="239">
        <f>O752*H752</f>
        <v>0</v>
      </c>
      <c r="Q752" s="239">
        <v>0.29699999999999999</v>
      </c>
      <c r="R752" s="239">
        <f>Q752*H752</f>
        <v>0.29699999999999999</v>
      </c>
      <c r="S752" s="239">
        <v>0</v>
      </c>
      <c r="T752" s="240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241" t="s">
        <v>185</v>
      </c>
      <c r="AT752" s="241" t="s">
        <v>281</v>
      </c>
      <c r="AU752" s="241" t="s">
        <v>86</v>
      </c>
      <c r="AY752" s="17" t="s">
        <v>280</v>
      </c>
      <c r="BE752" s="242">
        <f>IF(N752="základní",J752,0)</f>
        <v>0</v>
      </c>
      <c r="BF752" s="242">
        <f>IF(N752="snížená",J752,0)</f>
        <v>0</v>
      </c>
      <c r="BG752" s="242">
        <f>IF(N752="zákl. přenesená",J752,0)</f>
        <v>0</v>
      </c>
      <c r="BH752" s="242">
        <f>IF(N752="sníž. přenesená",J752,0)</f>
        <v>0</v>
      </c>
      <c r="BI752" s="242">
        <f>IF(N752="nulová",J752,0)</f>
        <v>0</v>
      </c>
      <c r="BJ752" s="17" t="s">
        <v>84</v>
      </c>
      <c r="BK752" s="242">
        <f>ROUND(I752*H752,2)</f>
        <v>0</v>
      </c>
      <c r="BL752" s="17" t="s">
        <v>185</v>
      </c>
      <c r="BM752" s="241" t="s">
        <v>1618</v>
      </c>
    </row>
    <row r="753" s="2" customFormat="1" ht="24.15" customHeight="1">
      <c r="A753" s="38"/>
      <c r="B753" s="39"/>
      <c r="C753" s="229" t="s">
        <v>1619</v>
      </c>
      <c r="D753" s="229" t="s">
        <v>281</v>
      </c>
      <c r="E753" s="230" t="s">
        <v>1620</v>
      </c>
      <c r="F753" s="231" t="s">
        <v>1621</v>
      </c>
      <c r="G753" s="232" t="s">
        <v>326</v>
      </c>
      <c r="H753" s="233">
        <v>1.6770000000000001</v>
      </c>
      <c r="I753" s="234"/>
      <c r="J753" s="235">
        <f>ROUND(I753*H753,2)</f>
        <v>0</v>
      </c>
      <c r="K753" s="236"/>
      <c r="L753" s="44"/>
      <c r="M753" s="237" t="s">
        <v>1</v>
      </c>
      <c r="N753" s="238" t="s">
        <v>41</v>
      </c>
      <c r="O753" s="91"/>
      <c r="P753" s="239">
        <f>O753*H753</f>
        <v>0</v>
      </c>
      <c r="Q753" s="239">
        <v>0</v>
      </c>
      <c r="R753" s="239">
        <f>Q753*H753</f>
        <v>0</v>
      </c>
      <c r="S753" s="239">
        <v>0</v>
      </c>
      <c r="T753" s="240">
        <f>S753*H753</f>
        <v>0</v>
      </c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R753" s="241" t="s">
        <v>185</v>
      </c>
      <c r="AT753" s="241" t="s">
        <v>281</v>
      </c>
      <c r="AU753" s="241" t="s">
        <v>86</v>
      </c>
      <c r="AY753" s="17" t="s">
        <v>280</v>
      </c>
      <c r="BE753" s="242">
        <f>IF(N753="základní",J753,0)</f>
        <v>0</v>
      </c>
      <c r="BF753" s="242">
        <f>IF(N753="snížená",J753,0)</f>
        <v>0</v>
      </c>
      <c r="BG753" s="242">
        <f>IF(N753="zákl. přenesená",J753,0)</f>
        <v>0</v>
      </c>
      <c r="BH753" s="242">
        <f>IF(N753="sníž. přenesená",J753,0)</f>
        <v>0</v>
      </c>
      <c r="BI753" s="242">
        <f>IF(N753="nulová",J753,0)</f>
        <v>0</v>
      </c>
      <c r="BJ753" s="17" t="s">
        <v>84</v>
      </c>
      <c r="BK753" s="242">
        <f>ROUND(I753*H753,2)</f>
        <v>0</v>
      </c>
      <c r="BL753" s="17" t="s">
        <v>185</v>
      </c>
      <c r="BM753" s="241" t="s">
        <v>1622</v>
      </c>
    </row>
    <row r="754" s="12" customFormat="1" ht="22.8" customHeight="1">
      <c r="A754" s="12"/>
      <c r="B754" s="213"/>
      <c r="C754" s="214"/>
      <c r="D754" s="215" t="s">
        <v>75</v>
      </c>
      <c r="E754" s="227" t="s">
        <v>1623</v>
      </c>
      <c r="F754" s="227" t="s">
        <v>1624</v>
      </c>
      <c r="G754" s="214"/>
      <c r="H754" s="214"/>
      <c r="I754" s="217"/>
      <c r="J754" s="228">
        <f>BK754</f>
        <v>0</v>
      </c>
      <c r="K754" s="214"/>
      <c r="L754" s="219"/>
      <c r="M754" s="220"/>
      <c r="N754" s="221"/>
      <c r="O754" s="221"/>
      <c r="P754" s="222">
        <f>SUM(P755:P761)</f>
        <v>0</v>
      </c>
      <c r="Q754" s="221"/>
      <c r="R754" s="222">
        <f>SUM(R755:R761)</f>
        <v>0.34939818</v>
      </c>
      <c r="S754" s="221"/>
      <c r="T754" s="223">
        <f>SUM(T755:T761)</f>
        <v>0</v>
      </c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R754" s="224" t="s">
        <v>86</v>
      </c>
      <c r="AT754" s="225" t="s">
        <v>75</v>
      </c>
      <c r="AU754" s="225" t="s">
        <v>84</v>
      </c>
      <c r="AY754" s="224" t="s">
        <v>280</v>
      </c>
      <c r="BK754" s="226">
        <f>SUM(BK755:BK761)</f>
        <v>0</v>
      </c>
    </row>
    <row r="755" s="2" customFormat="1" ht="16.5" customHeight="1">
      <c r="A755" s="38"/>
      <c r="B755" s="39"/>
      <c r="C755" s="229" t="s">
        <v>1625</v>
      </c>
      <c r="D755" s="229" t="s">
        <v>281</v>
      </c>
      <c r="E755" s="230" t="s">
        <v>1626</v>
      </c>
      <c r="F755" s="231" t="s">
        <v>1627</v>
      </c>
      <c r="G755" s="232" t="s">
        <v>194</v>
      </c>
      <c r="H755" s="233">
        <v>12.342000000000001</v>
      </c>
      <c r="I755" s="234"/>
      <c r="J755" s="235">
        <f>ROUND(I755*H755,2)</f>
        <v>0</v>
      </c>
      <c r="K755" s="236"/>
      <c r="L755" s="44"/>
      <c r="M755" s="237" t="s">
        <v>1</v>
      </c>
      <c r="N755" s="238" t="s">
        <v>41</v>
      </c>
      <c r="O755" s="91"/>
      <c r="P755" s="239">
        <f>O755*H755</f>
        <v>0</v>
      </c>
      <c r="Q755" s="239">
        <v>0.00029999999999999997</v>
      </c>
      <c r="R755" s="239">
        <f>Q755*H755</f>
        <v>0.0037025999999999999</v>
      </c>
      <c r="S755" s="239">
        <v>0</v>
      </c>
      <c r="T755" s="240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241" t="s">
        <v>185</v>
      </c>
      <c r="AT755" s="241" t="s">
        <v>281</v>
      </c>
      <c r="AU755" s="241" t="s">
        <v>86</v>
      </c>
      <c r="AY755" s="17" t="s">
        <v>280</v>
      </c>
      <c r="BE755" s="242">
        <f>IF(N755="základní",J755,0)</f>
        <v>0</v>
      </c>
      <c r="BF755" s="242">
        <f>IF(N755="snížená",J755,0)</f>
        <v>0</v>
      </c>
      <c r="BG755" s="242">
        <f>IF(N755="zákl. přenesená",J755,0)</f>
        <v>0</v>
      </c>
      <c r="BH755" s="242">
        <f>IF(N755="sníž. přenesená",J755,0)</f>
        <v>0</v>
      </c>
      <c r="BI755" s="242">
        <f>IF(N755="nulová",J755,0)</f>
        <v>0</v>
      </c>
      <c r="BJ755" s="17" t="s">
        <v>84</v>
      </c>
      <c r="BK755" s="242">
        <f>ROUND(I755*H755,2)</f>
        <v>0</v>
      </c>
      <c r="BL755" s="17" t="s">
        <v>185</v>
      </c>
      <c r="BM755" s="241" t="s">
        <v>1628</v>
      </c>
    </row>
    <row r="756" s="13" customFormat="1">
      <c r="A756" s="13"/>
      <c r="B756" s="243"/>
      <c r="C756" s="244"/>
      <c r="D756" s="245" t="s">
        <v>286</v>
      </c>
      <c r="E756" s="246" t="s">
        <v>1</v>
      </c>
      <c r="F756" s="247" t="s">
        <v>1629</v>
      </c>
      <c r="G756" s="244"/>
      <c r="H756" s="248">
        <v>12.342000000000001</v>
      </c>
      <c r="I756" s="249"/>
      <c r="J756" s="244"/>
      <c r="K756" s="244"/>
      <c r="L756" s="250"/>
      <c r="M756" s="251"/>
      <c r="N756" s="252"/>
      <c r="O756" s="252"/>
      <c r="P756" s="252"/>
      <c r="Q756" s="252"/>
      <c r="R756" s="252"/>
      <c r="S756" s="252"/>
      <c r="T756" s="25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4" t="s">
        <v>286</v>
      </c>
      <c r="AU756" s="254" t="s">
        <v>86</v>
      </c>
      <c r="AV756" s="13" t="s">
        <v>86</v>
      </c>
      <c r="AW756" s="13" t="s">
        <v>32</v>
      </c>
      <c r="AX756" s="13" t="s">
        <v>84</v>
      </c>
      <c r="AY756" s="254" t="s">
        <v>280</v>
      </c>
    </row>
    <row r="757" s="2" customFormat="1" ht="37.8" customHeight="1">
      <c r="A757" s="38"/>
      <c r="B757" s="39"/>
      <c r="C757" s="229" t="s">
        <v>1630</v>
      </c>
      <c r="D757" s="229" t="s">
        <v>281</v>
      </c>
      <c r="E757" s="230" t="s">
        <v>1631</v>
      </c>
      <c r="F757" s="231" t="s">
        <v>1632</v>
      </c>
      <c r="G757" s="232" t="s">
        <v>194</v>
      </c>
      <c r="H757" s="233">
        <v>12.342000000000001</v>
      </c>
      <c r="I757" s="234"/>
      <c r="J757" s="235">
        <f>ROUND(I757*H757,2)</f>
        <v>0</v>
      </c>
      <c r="K757" s="236"/>
      <c r="L757" s="44"/>
      <c r="M757" s="237" t="s">
        <v>1</v>
      </c>
      <c r="N757" s="238" t="s">
        <v>41</v>
      </c>
      <c r="O757" s="91"/>
      <c r="P757" s="239">
        <f>O757*H757</f>
        <v>0</v>
      </c>
      <c r="Q757" s="239">
        <v>0.0068900000000000003</v>
      </c>
      <c r="R757" s="239">
        <f>Q757*H757</f>
        <v>0.085036380000000009</v>
      </c>
      <c r="S757" s="239">
        <v>0</v>
      </c>
      <c r="T757" s="240">
        <f>S757*H757</f>
        <v>0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241" t="s">
        <v>185</v>
      </c>
      <c r="AT757" s="241" t="s">
        <v>281</v>
      </c>
      <c r="AU757" s="241" t="s">
        <v>86</v>
      </c>
      <c r="AY757" s="17" t="s">
        <v>280</v>
      </c>
      <c r="BE757" s="242">
        <f>IF(N757="základní",J757,0)</f>
        <v>0</v>
      </c>
      <c r="BF757" s="242">
        <f>IF(N757="snížená",J757,0)</f>
        <v>0</v>
      </c>
      <c r="BG757" s="242">
        <f>IF(N757="zákl. přenesená",J757,0)</f>
        <v>0</v>
      </c>
      <c r="BH757" s="242">
        <f>IF(N757="sníž. přenesená",J757,0)</f>
        <v>0</v>
      </c>
      <c r="BI757" s="242">
        <f>IF(N757="nulová",J757,0)</f>
        <v>0</v>
      </c>
      <c r="BJ757" s="17" t="s">
        <v>84</v>
      </c>
      <c r="BK757" s="242">
        <f>ROUND(I757*H757,2)</f>
        <v>0</v>
      </c>
      <c r="BL757" s="17" t="s">
        <v>185</v>
      </c>
      <c r="BM757" s="241" t="s">
        <v>1633</v>
      </c>
    </row>
    <row r="758" s="13" customFormat="1">
      <c r="A758" s="13"/>
      <c r="B758" s="243"/>
      <c r="C758" s="244"/>
      <c r="D758" s="245" t="s">
        <v>286</v>
      </c>
      <c r="E758" s="246" t="s">
        <v>1</v>
      </c>
      <c r="F758" s="247" t="s">
        <v>1629</v>
      </c>
      <c r="G758" s="244"/>
      <c r="H758" s="248">
        <v>12.342000000000001</v>
      </c>
      <c r="I758" s="249"/>
      <c r="J758" s="244"/>
      <c r="K758" s="244"/>
      <c r="L758" s="250"/>
      <c r="M758" s="251"/>
      <c r="N758" s="252"/>
      <c r="O758" s="252"/>
      <c r="P758" s="252"/>
      <c r="Q758" s="252"/>
      <c r="R758" s="252"/>
      <c r="S758" s="252"/>
      <c r="T758" s="25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4" t="s">
        <v>286</v>
      </c>
      <c r="AU758" s="254" t="s">
        <v>86</v>
      </c>
      <c r="AV758" s="13" t="s">
        <v>86</v>
      </c>
      <c r="AW758" s="13" t="s">
        <v>32</v>
      </c>
      <c r="AX758" s="13" t="s">
        <v>84</v>
      </c>
      <c r="AY758" s="254" t="s">
        <v>280</v>
      </c>
    </row>
    <row r="759" s="2" customFormat="1" ht="37.8" customHeight="1">
      <c r="A759" s="38"/>
      <c r="B759" s="39"/>
      <c r="C759" s="255" t="s">
        <v>1634</v>
      </c>
      <c r="D759" s="255" t="s">
        <v>306</v>
      </c>
      <c r="E759" s="256" t="s">
        <v>1635</v>
      </c>
      <c r="F759" s="257" t="s">
        <v>1636</v>
      </c>
      <c r="G759" s="258" t="s">
        <v>194</v>
      </c>
      <c r="H759" s="259">
        <v>13.576000000000001</v>
      </c>
      <c r="I759" s="260"/>
      <c r="J759" s="261">
        <f>ROUND(I759*H759,2)</f>
        <v>0</v>
      </c>
      <c r="K759" s="262"/>
      <c r="L759" s="263"/>
      <c r="M759" s="264" t="s">
        <v>1</v>
      </c>
      <c r="N759" s="265" t="s">
        <v>41</v>
      </c>
      <c r="O759" s="91"/>
      <c r="P759" s="239">
        <f>O759*H759</f>
        <v>0</v>
      </c>
      <c r="Q759" s="239">
        <v>0.019199999999999998</v>
      </c>
      <c r="R759" s="239">
        <f>Q759*H759</f>
        <v>0.26065919999999998</v>
      </c>
      <c r="S759" s="239">
        <v>0</v>
      </c>
      <c r="T759" s="240">
        <f>S759*H759</f>
        <v>0</v>
      </c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R759" s="241" t="s">
        <v>426</v>
      </c>
      <c r="AT759" s="241" t="s">
        <v>306</v>
      </c>
      <c r="AU759" s="241" t="s">
        <v>86</v>
      </c>
      <c r="AY759" s="17" t="s">
        <v>280</v>
      </c>
      <c r="BE759" s="242">
        <f>IF(N759="základní",J759,0)</f>
        <v>0</v>
      </c>
      <c r="BF759" s="242">
        <f>IF(N759="snížená",J759,0)</f>
        <v>0</v>
      </c>
      <c r="BG759" s="242">
        <f>IF(N759="zákl. přenesená",J759,0)</f>
        <v>0</v>
      </c>
      <c r="BH759" s="242">
        <f>IF(N759="sníž. přenesená",J759,0)</f>
        <v>0</v>
      </c>
      <c r="BI759" s="242">
        <f>IF(N759="nulová",J759,0)</f>
        <v>0</v>
      </c>
      <c r="BJ759" s="17" t="s">
        <v>84</v>
      </c>
      <c r="BK759" s="242">
        <f>ROUND(I759*H759,2)</f>
        <v>0</v>
      </c>
      <c r="BL759" s="17" t="s">
        <v>185</v>
      </c>
      <c r="BM759" s="241" t="s">
        <v>1637</v>
      </c>
    </row>
    <row r="760" s="13" customFormat="1">
      <c r="A760" s="13"/>
      <c r="B760" s="243"/>
      <c r="C760" s="244"/>
      <c r="D760" s="245" t="s">
        <v>286</v>
      </c>
      <c r="E760" s="244"/>
      <c r="F760" s="247" t="s">
        <v>1638</v>
      </c>
      <c r="G760" s="244"/>
      <c r="H760" s="248">
        <v>13.576000000000001</v>
      </c>
      <c r="I760" s="249"/>
      <c r="J760" s="244"/>
      <c r="K760" s="244"/>
      <c r="L760" s="250"/>
      <c r="M760" s="251"/>
      <c r="N760" s="252"/>
      <c r="O760" s="252"/>
      <c r="P760" s="252"/>
      <c r="Q760" s="252"/>
      <c r="R760" s="252"/>
      <c r="S760" s="252"/>
      <c r="T760" s="25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4" t="s">
        <v>286</v>
      </c>
      <c r="AU760" s="254" t="s">
        <v>86</v>
      </c>
      <c r="AV760" s="13" t="s">
        <v>86</v>
      </c>
      <c r="AW760" s="13" t="s">
        <v>4</v>
      </c>
      <c r="AX760" s="13" t="s">
        <v>84</v>
      </c>
      <c r="AY760" s="254" t="s">
        <v>280</v>
      </c>
    </row>
    <row r="761" s="2" customFormat="1" ht="24.15" customHeight="1">
      <c r="A761" s="38"/>
      <c r="B761" s="39"/>
      <c r="C761" s="229" t="s">
        <v>1639</v>
      </c>
      <c r="D761" s="229" t="s">
        <v>281</v>
      </c>
      <c r="E761" s="230" t="s">
        <v>1640</v>
      </c>
      <c r="F761" s="231" t="s">
        <v>1641</v>
      </c>
      <c r="G761" s="232" t="s">
        <v>326</v>
      </c>
      <c r="H761" s="233">
        <v>0.34899999999999998</v>
      </c>
      <c r="I761" s="234"/>
      <c r="J761" s="235">
        <f>ROUND(I761*H761,2)</f>
        <v>0</v>
      </c>
      <c r="K761" s="236"/>
      <c r="L761" s="44"/>
      <c r="M761" s="237" t="s">
        <v>1</v>
      </c>
      <c r="N761" s="238" t="s">
        <v>41</v>
      </c>
      <c r="O761" s="91"/>
      <c r="P761" s="239">
        <f>O761*H761</f>
        <v>0</v>
      </c>
      <c r="Q761" s="239">
        <v>0</v>
      </c>
      <c r="R761" s="239">
        <f>Q761*H761</f>
        <v>0</v>
      </c>
      <c r="S761" s="239">
        <v>0</v>
      </c>
      <c r="T761" s="240">
        <f>S761*H761</f>
        <v>0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241" t="s">
        <v>185</v>
      </c>
      <c r="AT761" s="241" t="s">
        <v>281</v>
      </c>
      <c r="AU761" s="241" t="s">
        <v>86</v>
      </c>
      <c r="AY761" s="17" t="s">
        <v>280</v>
      </c>
      <c r="BE761" s="242">
        <f>IF(N761="základní",J761,0)</f>
        <v>0</v>
      </c>
      <c r="BF761" s="242">
        <f>IF(N761="snížená",J761,0)</f>
        <v>0</v>
      </c>
      <c r="BG761" s="242">
        <f>IF(N761="zákl. přenesená",J761,0)</f>
        <v>0</v>
      </c>
      <c r="BH761" s="242">
        <f>IF(N761="sníž. přenesená",J761,0)</f>
        <v>0</v>
      </c>
      <c r="BI761" s="242">
        <f>IF(N761="nulová",J761,0)</f>
        <v>0</v>
      </c>
      <c r="BJ761" s="17" t="s">
        <v>84</v>
      </c>
      <c r="BK761" s="242">
        <f>ROUND(I761*H761,2)</f>
        <v>0</v>
      </c>
      <c r="BL761" s="17" t="s">
        <v>185</v>
      </c>
      <c r="BM761" s="241" t="s">
        <v>1642</v>
      </c>
    </row>
    <row r="762" s="12" customFormat="1" ht="22.8" customHeight="1">
      <c r="A762" s="12"/>
      <c r="B762" s="213"/>
      <c r="C762" s="214"/>
      <c r="D762" s="215" t="s">
        <v>75</v>
      </c>
      <c r="E762" s="227" t="s">
        <v>1643</v>
      </c>
      <c r="F762" s="227" t="s">
        <v>1644</v>
      </c>
      <c r="G762" s="214"/>
      <c r="H762" s="214"/>
      <c r="I762" s="217"/>
      <c r="J762" s="228">
        <f>BK762</f>
        <v>0</v>
      </c>
      <c r="K762" s="214"/>
      <c r="L762" s="219"/>
      <c r="M762" s="220"/>
      <c r="N762" s="221"/>
      <c r="O762" s="221"/>
      <c r="P762" s="222">
        <f>SUM(P763:P764)</f>
        <v>0</v>
      </c>
      <c r="Q762" s="221"/>
      <c r="R762" s="222">
        <f>SUM(R763:R764)</f>
        <v>0</v>
      </c>
      <c r="S762" s="221"/>
      <c r="T762" s="223">
        <f>SUM(T763:T764)</f>
        <v>0.051516000000000006</v>
      </c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R762" s="224" t="s">
        <v>86</v>
      </c>
      <c r="AT762" s="225" t="s">
        <v>75</v>
      </c>
      <c r="AU762" s="225" t="s">
        <v>84</v>
      </c>
      <c r="AY762" s="224" t="s">
        <v>280</v>
      </c>
      <c r="BK762" s="226">
        <f>SUM(BK763:BK764)</f>
        <v>0</v>
      </c>
    </row>
    <row r="763" s="2" customFormat="1" ht="24.15" customHeight="1">
      <c r="A763" s="38"/>
      <c r="B763" s="39"/>
      <c r="C763" s="229" t="s">
        <v>1645</v>
      </c>
      <c r="D763" s="229" t="s">
        <v>281</v>
      </c>
      <c r="E763" s="230" t="s">
        <v>1646</v>
      </c>
      <c r="F763" s="231" t="s">
        <v>1647</v>
      </c>
      <c r="G763" s="232" t="s">
        <v>194</v>
      </c>
      <c r="H763" s="233">
        <v>17.172000000000001</v>
      </c>
      <c r="I763" s="234"/>
      <c r="J763" s="235">
        <f>ROUND(I763*H763,2)</f>
        <v>0</v>
      </c>
      <c r="K763" s="236"/>
      <c r="L763" s="44"/>
      <c r="M763" s="237" t="s">
        <v>1</v>
      </c>
      <c r="N763" s="238" t="s">
        <v>41</v>
      </c>
      <c r="O763" s="91"/>
      <c r="P763" s="239">
        <f>O763*H763</f>
        <v>0</v>
      </c>
      <c r="Q763" s="239">
        <v>0</v>
      </c>
      <c r="R763" s="239">
        <f>Q763*H763</f>
        <v>0</v>
      </c>
      <c r="S763" s="239">
        <v>0.0030000000000000001</v>
      </c>
      <c r="T763" s="240">
        <f>S763*H763</f>
        <v>0.051516000000000006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241" t="s">
        <v>185</v>
      </c>
      <c r="AT763" s="241" t="s">
        <v>281</v>
      </c>
      <c r="AU763" s="241" t="s">
        <v>86</v>
      </c>
      <c r="AY763" s="17" t="s">
        <v>280</v>
      </c>
      <c r="BE763" s="242">
        <f>IF(N763="základní",J763,0)</f>
        <v>0</v>
      </c>
      <c r="BF763" s="242">
        <f>IF(N763="snížená",J763,0)</f>
        <v>0</v>
      </c>
      <c r="BG763" s="242">
        <f>IF(N763="zákl. přenesená",J763,0)</f>
        <v>0</v>
      </c>
      <c r="BH763" s="242">
        <f>IF(N763="sníž. přenesená",J763,0)</f>
        <v>0</v>
      </c>
      <c r="BI763" s="242">
        <f>IF(N763="nulová",J763,0)</f>
        <v>0</v>
      </c>
      <c r="BJ763" s="17" t="s">
        <v>84</v>
      </c>
      <c r="BK763" s="242">
        <f>ROUND(I763*H763,2)</f>
        <v>0</v>
      </c>
      <c r="BL763" s="17" t="s">
        <v>185</v>
      </c>
      <c r="BM763" s="241" t="s">
        <v>1648</v>
      </c>
    </row>
    <row r="764" s="13" customFormat="1">
      <c r="A764" s="13"/>
      <c r="B764" s="243"/>
      <c r="C764" s="244"/>
      <c r="D764" s="245" t="s">
        <v>286</v>
      </c>
      <c r="E764" s="246" t="s">
        <v>1</v>
      </c>
      <c r="F764" s="247" t="s">
        <v>1074</v>
      </c>
      <c r="G764" s="244"/>
      <c r="H764" s="248">
        <v>17.172000000000001</v>
      </c>
      <c r="I764" s="249"/>
      <c r="J764" s="244"/>
      <c r="K764" s="244"/>
      <c r="L764" s="250"/>
      <c r="M764" s="251"/>
      <c r="N764" s="252"/>
      <c r="O764" s="252"/>
      <c r="P764" s="252"/>
      <c r="Q764" s="252"/>
      <c r="R764" s="252"/>
      <c r="S764" s="252"/>
      <c r="T764" s="25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4" t="s">
        <v>286</v>
      </c>
      <c r="AU764" s="254" t="s">
        <v>86</v>
      </c>
      <c r="AV764" s="13" t="s">
        <v>86</v>
      </c>
      <c r="AW764" s="13" t="s">
        <v>32</v>
      </c>
      <c r="AX764" s="13" t="s">
        <v>84</v>
      </c>
      <c r="AY764" s="254" t="s">
        <v>280</v>
      </c>
    </row>
    <row r="765" s="12" customFormat="1" ht="22.8" customHeight="1">
      <c r="A765" s="12"/>
      <c r="B765" s="213"/>
      <c r="C765" s="214"/>
      <c r="D765" s="215" t="s">
        <v>75</v>
      </c>
      <c r="E765" s="227" t="s">
        <v>1649</v>
      </c>
      <c r="F765" s="227" t="s">
        <v>1650</v>
      </c>
      <c r="G765" s="214"/>
      <c r="H765" s="214"/>
      <c r="I765" s="217"/>
      <c r="J765" s="228">
        <f>BK765</f>
        <v>0</v>
      </c>
      <c r="K765" s="214"/>
      <c r="L765" s="219"/>
      <c r="M765" s="220"/>
      <c r="N765" s="221"/>
      <c r="O765" s="221"/>
      <c r="P765" s="222">
        <f>SUM(P766:P767)</f>
        <v>0</v>
      </c>
      <c r="Q765" s="221"/>
      <c r="R765" s="222">
        <f>SUM(R766:R767)</f>
        <v>0</v>
      </c>
      <c r="S765" s="221"/>
      <c r="T765" s="223">
        <f>SUM(T766:T767)</f>
        <v>2.4805949999999997</v>
      </c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R765" s="224" t="s">
        <v>86</v>
      </c>
      <c r="AT765" s="225" t="s">
        <v>75</v>
      </c>
      <c r="AU765" s="225" t="s">
        <v>84</v>
      </c>
      <c r="AY765" s="224" t="s">
        <v>280</v>
      </c>
      <c r="BK765" s="226">
        <f>SUM(BK766:BK767)</f>
        <v>0</v>
      </c>
    </row>
    <row r="766" s="2" customFormat="1" ht="21.75" customHeight="1">
      <c r="A766" s="38"/>
      <c r="B766" s="39"/>
      <c r="C766" s="229" t="s">
        <v>1651</v>
      </c>
      <c r="D766" s="229" t="s">
        <v>281</v>
      </c>
      <c r="E766" s="230" t="s">
        <v>1652</v>
      </c>
      <c r="F766" s="231" t="s">
        <v>1653</v>
      </c>
      <c r="G766" s="232" t="s">
        <v>194</v>
      </c>
      <c r="H766" s="233">
        <v>63.604999999999997</v>
      </c>
      <c r="I766" s="234"/>
      <c r="J766" s="235">
        <f>ROUND(I766*H766,2)</f>
        <v>0</v>
      </c>
      <c r="K766" s="236"/>
      <c r="L766" s="44"/>
      <c r="M766" s="237" t="s">
        <v>1</v>
      </c>
      <c r="N766" s="238" t="s">
        <v>41</v>
      </c>
      <c r="O766" s="91"/>
      <c r="P766" s="239">
        <f>O766*H766</f>
        <v>0</v>
      </c>
      <c r="Q766" s="239">
        <v>0</v>
      </c>
      <c r="R766" s="239">
        <f>Q766*H766</f>
        <v>0</v>
      </c>
      <c r="S766" s="239">
        <v>0.039</v>
      </c>
      <c r="T766" s="240">
        <f>S766*H766</f>
        <v>2.4805949999999997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241" t="s">
        <v>185</v>
      </c>
      <c r="AT766" s="241" t="s">
        <v>281</v>
      </c>
      <c r="AU766" s="241" t="s">
        <v>86</v>
      </c>
      <c r="AY766" s="17" t="s">
        <v>280</v>
      </c>
      <c r="BE766" s="242">
        <f>IF(N766="základní",J766,0)</f>
        <v>0</v>
      </c>
      <c r="BF766" s="242">
        <f>IF(N766="snížená",J766,0)</f>
        <v>0</v>
      </c>
      <c r="BG766" s="242">
        <f>IF(N766="zákl. přenesená",J766,0)</f>
        <v>0</v>
      </c>
      <c r="BH766" s="242">
        <f>IF(N766="sníž. přenesená",J766,0)</f>
        <v>0</v>
      </c>
      <c r="BI766" s="242">
        <f>IF(N766="nulová",J766,0)</f>
        <v>0</v>
      </c>
      <c r="BJ766" s="17" t="s">
        <v>84</v>
      </c>
      <c r="BK766" s="242">
        <f>ROUND(I766*H766,2)</f>
        <v>0</v>
      </c>
      <c r="BL766" s="17" t="s">
        <v>185</v>
      </c>
      <c r="BM766" s="241" t="s">
        <v>1654</v>
      </c>
    </row>
    <row r="767" s="13" customFormat="1">
      <c r="A767" s="13"/>
      <c r="B767" s="243"/>
      <c r="C767" s="244"/>
      <c r="D767" s="245" t="s">
        <v>286</v>
      </c>
      <c r="E767" s="246" t="s">
        <v>1</v>
      </c>
      <c r="F767" s="247" t="s">
        <v>192</v>
      </c>
      <c r="G767" s="244"/>
      <c r="H767" s="248">
        <v>63.604999999999997</v>
      </c>
      <c r="I767" s="249"/>
      <c r="J767" s="244"/>
      <c r="K767" s="244"/>
      <c r="L767" s="250"/>
      <c r="M767" s="251"/>
      <c r="N767" s="252"/>
      <c r="O767" s="252"/>
      <c r="P767" s="252"/>
      <c r="Q767" s="252"/>
      <c r="R767" s="252"/>
      <c r="S767" s="252"/>
      <c r="T767" s="25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4" t="s">
        <v>286</v>
      </c>
      <c r="AU767" s="254" t="s">
        <v>86</v>
      </c>
      <c r="AV767" s="13" t="s">
        <v>86</v>
      </c>
      <c r="AW767" s="13" t="s">
        <v>32</v>
      </c>
      <c r="AX767" s="13" t="s">
        <v>84</v>
      </c>
      <c r="AY767" s="254" t="s">
        <v>280</v>
      </c>
    </row>
    <row r="768" s="12" customFormat="1" ht="22.8" customHeight="1">
      <c r="A768" s="12"/>
      <c r="B768" s="213"/>
      <c r="C768" s="214"/>
      <c r="D768" s="215" t="s">
        <v>75</v>
      </c>
      <c r="E768" s="227" t="s">
        <v>1655</v>
      </c>
      <c r="F768" s="227" t="s">
        <v>1656</v>
      </c>
      <c r="G768" s="214"/>
      <c r="H768" s="214"/>
      <c r="I768" s="217"/>
      <c r="J768" s="228">
        <f>BK768</f>
        <v>0</v>
      </c>
      <c r="K768" s="214"/>
      <c r="L768" s="219"/>
      <c r="M768" s="220"/>
      <c r="N768" s="221"/>
      <c r="O768" s="221"/>
      <c r="P768" s="222">
        <f>SUM(P769:P780)</f>
        <v>0</v>
      </c>
      <c r="Q768" s="221"/>
      <c r="R768" s="222">
        <f>SUM(R769:R780)</f>
        <v>0.0033990600000000002</v>
      </c>
      <c r="S768" s="221"/>
      <c r="T768" s="223">
        <f>SUM(T769:T780)</f>
        <v>0</v>
      </c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R768" s="224" t="s">
        <v>86</v>
      </c>
      <c r="AT768" s="225" t="s">
        <v>75</v>
      </c>
      <c r="AU768" s="225" t="s">
        <v>84</v>
      </c>
      <c r="AY768" s="224" t="s">
        <v>280</v>
      </c>
      <c r="BK768" s="226">
        <f>SUM(BK769:BK780)</f>
        <v>0</v>
      </c>
    </row>
    <row r="769" s="2" customFormat="1" ht="24.15" customHeight="1">
      <c r="A769" s="38"/>
      <c r="B769" s="39"/>
      <c r="C769" s="229" t="s">
        <v>1657</v>
      </c>
      <c r="D769" s="229" t="s">
        <v>281</v>
      </c>
      <c r="E769" s="230" t="s">
        <v>1658</v>
      </c>
      <c r="F769" s="231" t="s">
        <v>1659</v>
      </c>
      <c r="G769" s="232" t="s">
        <v>194</v>
      </c>
      <c r="H769" s="233">
        <v>1.478</v>
      </c>
      <c r="I769" s="234"/>
      <c r="J769" s="235">
        <f>ROUND(I769*H769,2)</f>
        <v>0</v>
      </c>
      <c r="K769" s="236"/>
      <c r="L769" s="44"/>
      <c r="M769" s="237" t="s">
        <v>1</v>
      </c>
      <c r="N769" s="238" t="s">
        <v>41</v>
      </c>
      <c r="O769" s="91"/>
      <c r="P769" s="239">
        <f>O769*H769</f>
        <v>0</v>
      </c>
      <c r="Q769" s="239">
        <v>0.00013999999999999999</v>
      </c>
      <c r="R769" s="239">
        <f>Q769*H769</f>
        <v>0.00020691999999999998</v>
      </c>
      <c r="S769" s="239">
        <v>0</v>
      </c>
      <c r="T769" s="240">
        <f>S769*H769</f>
        <v>0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241" t="s">
        <v>185</v>
      </c>
      <c r="AT769" s="241" t="s">
        <v>281</v>
      </c>
      <c r="AU769" s="241" t="s">
        <v>86</v>
      </c>
      <c r="AY769" s="17" t="s">
        <v>280</v>
      </c>
      <c r="BE769" s="242">
        <f>IF(N769="základní",J769,0)</f>
        <v>0</v>
      </c>
      <c r="BF769" s="242">
        <f>IF(N769="snížená",J769,0)</f>
        <v>0</v>
      </c>
      <c r="BG769" s="242">
        <f>IF(N769="zákl. přenesená",J769,0)</f>
        <v>0</v>
      </c>
      <c r="BH769" s="242">
        <f>IF(N769="sníž. přenesená",J769,0)</f>
        <v>0</v>
      </c>
      <c r="BI769" s="242">
        <f>IF(N769="nulová",J769,0)</f>
        <v>0</v>
      </c>
      <c r="BJ769" s="17" t="s">
        <v>84</v>
      </c>
      <c r="BK769" s="242">
        <f>ROUND(I769*H769,2)</f>
        <v>0</v>
      </c>
      <c r="BL769" s="17" t="s">
        <v>185</v>
      </c>
      <c r="BM769" s="241" t="s">
        <v>1660</v>
      </c>
    </row>
    <row r="770" s="13" customFormat="1">
      <c r="A770" s="13"/>
      <c r="B770" s="243"/>
      <c r="C770" s="244"/>
      <c r="D770" s="245" t="s">
        <v>286</v>
      </c>
      <c r="E770" s="246" t="s">
        <v>1</v>
      </c>
      <c r="F770" s="247" t="s">
        <v>1661</v>
      </c>
      <c r="G770" s="244"/>
      <c r="H770" s="248">
        <v>0.96799999999999997</v>
      </c>
      <c r="I770" s="249"/>
      <c r="J770" s="244"/>
      <c r="K770" s="244"/>
      <c r="L770" s="250"/>
      <c r="M770" s="251"/>
      <c r="N770" s="252"/>
      <c r="O770" s="252"/>
      <c r="P770" s="252"/>
      <c r="Q770" s="252"/>
      <c r="R770" s="252"/>
      <c r="S770" s="252"/>
      <c r="T770" s="25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4" t="s">
        <v>286</v>
      </c>
      <c r="AU770" s="254" t="s">
        <v>86</v>
      </c>
      <c r="AV770" s="13" t="s">
        <v>86</v>
      </c>
      <c r="AW770" s="13" t="s">
        <v>32</v>
      </c>
      <c r="AX770" s="13" t="s">
        <v>76</v>
      </c>
      <c r="AY770" s="254" t="s">
        <v>280</v>
      </c>
    </row>
    <row r="771" s="13" customFormat="1">
      <c r="A771" s="13"/>
      <c r="B771" s="243"/>
      <c r="C771" s="244"/>
      <c r="D771" s="245" t="s">
        <v>286</v>
      </c>
      <c r="E771" s="246" t="s">
        <v>1</v>
      </c>
      <c r="F771" s="247" t="s">
        <v>1662</v>
      </c>
      <c r="G771" s="244"/>
      <c r="H771" s="248">
        <v>0.51000000000000001</v>
      </c>
      <c r="I771" s="249"/>
      <c r="J771" s="244"/>
      <c r="K771" s="244"/>
      <c r="L771" s="250"/>
      <c r="M771" s="251"/>
      <c r="N771" s="252"/>
      <c r="O771" s="252"/>
      <c r="P771" s="252"/>
      <c r="Q771" s="252"/>
      <c r="R771" s="252"/>
      <c r="S771" s="252"/>
      <c r="T771" s="25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4" t="s">
        <v>286</v>
      </c>
      <c r="AU771" s="254" t="s">
        <v>86</v>
      </c>
      <c r="AV771" s="13" t="s">
        <v>86</v>
      </c>
      <c r="AW771" s="13" t="s">
        <v>32</v>
      </c>
      <c r="AX771" s="13" t="s">
        <v>76</v>
      </c>
      <c r="AY771" s="254" t="s">
        <v>280</v>
      </c>
    </row>
    <row r="772" s="14" customFormat="1">
      <c r="A772" s="14"/>
      <c r="B772" s="266"/>
      <c r="C772" s="267"/>
      <c r="D772" s="245" t="s">
        <v>286</v>
      </c>
      <c r="E772" s="268" t="s">
        <v>1</v>
      </c>
      <c r="F772" s="269" t="s">
        <v>378</v>
      </c>
      <c r="G772" s="267"/>
      <c r="H772" s="270">
        <v>1.478</v>
      </c>
      <c r="I772" s="271"/>
      <c r="J772" s="267"/>
      <c r="K772" s="267"/>
      <c r="L772" s="272"/>
      <c r="M772" s="273"/>
      <c r="N772" s="274"/>
      <c r="O772" s="274"/>
      <c r="P772" s="274"/>
      <c r="Q772" s="274"/>
      <c r="R772" s="274"/>
      <c r="S772" s="274"/>
      <c r="T772" s="27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76" t="s">
        <v>286</v>
      </c>
      <c r="AU772" s="276" t="s">
        <v>86</v>
      </c>
      <c r="AV772" s="14" t="s">
        <v>284</v>
      </c>
      <c r="AW772" s="14" t="s">
        <v>32</v>
      </c>
      <c r="AX772" s="14" t="s">
        <v>84</v>
      </c>
      <c r="AY772" s="276" t="s">
        <v>280</v>
      </c>
    </row>
    <row r="773" s="2" customFormat="1" ht="24.15" customHeight="1">
      <c r="A773" s="38"/>
      <c r="B773" s="39"/>
      <c r="C773" s="229" t="s">
        <v>1663</v>
      </c>
      <c r="D773" s="229" t="s">
        <v>281</v>
      </c>
      <c r="E773" s="230" t="s">
        <v>1664</v>
      </c>
      <c r="F773" s="231" t="s">
        <v>1665</v>
      </c>
      <c r="G773" s="232" t="s">
        <v>194</v>
      </c>
      <c r="H773" s="233">
        <v>2.4460000000000002</v>
      </c>
      <c r="I773" s="234"/>
      <c r="J773" s="235">
        <f>ROUND(I773*H773,2)</f>
        <v>0</v>
      </c>
      <c r="K773" s="236"/>
      <c r="L773" s="44"/>
      <c r="M773" s="237" t="s">
        <v>1</v>
      </c>
      <c r="N773" s="238" t="s">
        <v>41</v>
      </c>
      <c r="O773" s="91"/>
      <c r="P773" s="239">
        <f>O773*H773</f>
        <v>0</v>
      </c>
      <c r="Q773" s="239">
        <v>0.00013999999999999999</v>
      </c>
      <c r="R773" s="239">
        <f>Q773*H773</f>
        <v>0.00034244000000000001</v>
      </c>
      <c r="S773" s="239">
        <v>0</v>
      </c>
      <c r="T773" s="240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241" t="s">
        <v>185</v>
      </c>
      <c r="AT773" s="241" t="s">
        <v>281</v>
      </c>
      <c r="AU773" s="241" t="s">
        <v>86</v>
      </c>
      <c r="AY773" s="17" t="s">
        <v>280</v>
      </c>
      <c r="BE773" s="242">
        <f>IF(N773="základní",J773,0)</f>
        <v>0</v>
      </c>
      <c r="BF773" s="242">
        <f>IF(N773="snížená",J773,0)</f>
        <v>0</v>
      </c>
      <c r="BG773" s="242">
        <f>IF(N773="zákl. přenesená",J773,0)</f>
        <v>0</v>
      </c>
      <c r="BH773" s="242">
        <f>IF(N773="sníž. přenesená",J773,0)</f>
        <v>0</v>
      </c>
      <c r="BI773" s="242">
        <f>IF(N773="nulová",J773,0)</f>
        <v>0</v>
      </c>
      <c r="BJ773" s="17" t="s">
        <v>84</v>
      </c>
      <c r="BK773" s="242">
        <f>ROUND(I773*H773,2)</f>
        <v>0</v>
      </c>
      <c r="BL773" s="17" t="s">
        <v>185</v>
      </c>
      <c r="BM773" s="241" t="s">
        <v>1666</v>
      </c>
    </row>
    <row r="774" s="13" customFormat="1">
      <c r="A774" s="13"/>
      <c r="B774" s="243"/>
      <c r="C774" s="244"/>
      <c r="D774" s="245" t="s">
        <v>286</v>
      </c>
      <c r="E774" s="246" t="s">
        <v>1</v>
      </c>
      <c r="F774" s="247" t="s">
        <v>1667</v>
      </c>
      <c r="G774" s="244"/>
      <c r="H774" s="248">
        <v>1.9359999999999999</v>
      </c>
      <c r="I774" s="249"/>
      <c r="J774" s="244"/>
      <c r="K774" s="244"/>
      <c r="L774" s="250"/>
      <c r="M774" s="251"/>
      <c r="N774" s="252"/>
      <c r="O774" s="252"/>
      <c r="P774" s="252"/>
      <c r="Q774" s="252"/>
      <c r="R774" s="252"/>
      <c r="S774" s="252"/>
      <c r="T774" s="25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4" t="s">
        <v>286</v>
      </c>
      <c r="AU774" s="254" t="s">
        <v>86</v>
      </c>
      <c r="AV774" s="13" t="s">
        <v>86</v>
      </c>
      <c r="AW774" s="13" t="s">
        <v>32</v>
      </c>
      <c r="AX774" s="13" t="s">
        <v>76</v>
      </c>
      <c r="AY774" s="254" t="s">
        <v>280</v>
      </c>
    </row>
    <row r="775" s="13" customFormat="1">
      <c r="A775" s="13"/>
      <c r="B775" s="243"/>
      <c r="C775" s="244"/>
      <c r="D775" s="245" t="s">
        <v>286</v>
      </c>
      <c r="E775" s="246" t="s">
        <v>1</v>
      </c>
      <c r="F775" s="247" t="s">
        <v>1662</v>
      </c>
      <c r="G775" s="244"/>
      <c r="H775" s="248">
        <v>0.51000000000000001</v>
      </c>
      <c r="I775" s="249"/>
      <c r="J775" s="244"/>
      <c r="K775" s="244"/>
      <c r="L775" s="250"/>
      <c r="M775" s="251"/>
      <c r="N775" s="252"/>
      <c r="O775" s="252"/>
      <c r="P775" s="252"/>
      <c r="Q775" s="252"/>
      <c r="R775" s="252"/>
      <c r="S775" s="252"/>
      <c r="T775" s="25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4" t="s">
        <v>286</v>
      </c>
      <c r="AU775" s="254" t="s">
        <v>86</v>
      </c>
      <c r="AV775" s="13" t="s">
        <v>86</v>
      </c>
      <c r="AW775" s="13" t="s">
        <v>32</v>
      </c>
      <c r="AX775" s="13" t="s">
        <v>76</v>
      </c>
      <c r="AY775" s="254" t="s">
        <v>280</v>
      </c>
    </row>
    <row r="776" s="14" customFormat="1">
      <c r="A776" s="14"/>
      <c r="B776" s="266"/>
      <c r="C776" s="267"/>
      <c r="D776" s="245" t="s">
        <v>286</v>
      </c>
      <c r="E776" s="268" t="s">
        <v>1</v>
      </c>
      <c r="F776" s="269" t="s">
        <v>378</v>
      </c>
      <c r="G776" s="267"/>
      <c r="H776" s="270">
        <v>2.4460000000000002</v>
      </c>
      <c r="I776" s="271"/>
      <c r="J776" s="267"/>
      <c r="K776" s="267"/>
      <c r="L776" s="272"/>
      <c r="M776" s="273"/>
      <c r="N776" s="274"/>
      <c r="O776" s="274"/>
      <c r="P776" s="274"/>
      <c r="Q776" s="274"/>
      <c r="R776" s="274"/>
      <c r="S776" s="274"/>
      <c r="T776" s="27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76" t="s">
        <v>286</v>
      </c>
      <c r="AU776" s="276" t="s">
        <v>86</v>
      </c>
      <c r="AV776" s="14" t="s">
        <v>284</v>
      </c>
      <c r="AW776" s="14" t="s">
        <v>32</v>
      </c>
      <c r="AX776" s="14" t="s">
        <v>84</v>
      </c>
      <c r="AY776" s="276" t="s">
        <v>280</v>
      </c>
    </row>
    <row r="777" s="2" customFormat="1" ht="24.15" customHeight="1">
      <c r="A777" s="38"/>
      <c r="B777" s="39"/>
      <c r="C777" s="229" t="s">
        <v>1668</v>
      </c>
      <c r="D777" s="229" t="s">
        <v>281</v>
      </c>
      <c r="E777" s="230" t="s">
        <v>1669</v>
      </c>
      <c r="F777" s="231" t="s">
        <v>1670</v>
      </c>
      <c r="G777" s="232" t="s">
        <v>194</v>
      </c>
      <c r="H777" s="233">
        <v>4.8300000000000001</v>
      </c>
      <c r="I777" s="234"/>
      <c r="J777" s="235">
        <f>ROUND(I777*H777,2)</f>
        <v>0</v>
      </c>
      <c r="K777" s="236"/>
      <c r="L777" s="44"/>
      <c r="M777" s="237" t="s">
        <v>1</v>
      </c>
      <c r="N777" s="238" t="s">
        <v>41</v>
      </c>
      <c r="O777" s="91"/>
      <c r="P777" s="239">
        <f>O777*H777</f>
        <v>0</v>
      </c>
      <c r="Q777" s="239">
        <v>0.00021000000000000001</v>
      </c>
      <c r="R777" s="239">
        <f>Q777*H777</f>
        <v>0.0010143000000000001</v>
      </c>
      <c r="S777" s="239">
        <v>0</v>
      </c>
      <c r="T777" s="240">
        <f>S777*H777</f>
        <v>0</v>
      </c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R777" s="241" t="s">
        <v>185</v>
      </c>
      <c r="AT777" s="241" t="s">
        <v>281</v>
      </c>
      <c r="AU777" s="241" t="s">
        <v>86</v>
      </c>
      <c r="AY777" s="17" t="s">
        <v>280</v>
      </c>
      <c r="BE777" s="242">
        <f>IF(N777="základní",J777,0)</f>
        <v>0</v>
      </c>
      <c r="BF777" s="242">
        <f>IF(N777="snížená",J777,0)</f>
        <v>0</v>
      </c>
      <c r="BG777" s="242">
        <f>IF(N777="zákl. přenesená",J777,0)</f>
        <v>0</v>
      </c>
      <c r="BH777" s="242">
        <f>IF(N777="sníž. přenesená",J777,0)</f>
        <v>0</v>
      </c>
      <c r="BI777" s="242">
        <f>IF(N777="nulová",J777,0)</f>
        <v>0</v>
      </c>
      <c r="BJ777" s="17" t="s">
        <v>84</v>
      </c>
      <c r="BK777" s="242">
        <f>ROUND(I777*H777,2)</f>
        <v>0</v>
      </c>
      <c r="BL777" s="17" t="s">
        <v>185</v>
      </c>
      <c r="BM777" s="241" t="s">
        <v>1671</v>
      </c>
    </row>
    <row r="778" s="13" customFormat="1">
      <c r="A778" s="13"/>
      <c r="B778" s="243"/>
      <c r="C778" s="244"/>
      <c r="D778" s="245" t="s">
        <v>286</v>
      </c>
      <c r="E778" s="246" t="s">
        <v>1</v>
      </c>
      <c r="F778" s="247" t="s">
        <v>1672</v>
      </c>
      <c r="G778" s="244"/>
      <c r="H778" s="248">
        <v>4.8300000000000001</v>
      </c>
      <c r="I778" s="249"/>
      <c r="J778" s="244"/>
      <c r="K778" s="244"/>
      <c r="L778" s="250"/>
      <c r="M778" s="251"/>
      <c r="N778" s="252"/>
      <c r="O778" s="252"/>
      <c r="P778" s="252"/>
      <c r="Q778" s="252"/>
      <c r="R778" s="252"/>
      <c r="S778" s="252"/>
      <c r="T778" s="25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4" t="s">
        <v>286</v>
      </c>
      <c r="AU778" s="254" t="s">
        <v>86</v>
      </c>
      <c r="AV778" s="13" t="s">
        <v>86</v>
      </c>
      <c r="AW778" s="13" t="s">
        <v>32</v>
      </c>
      <c r="AX778" s="13" t="s">
        <v>84</v>
      </c>
      <c r="AY778" s="254" t="s">
        <v>280</v>
      </c>
    </row>
    <row r="779" s="2" customFormat="1" ht="21.75" customHeight="1">
      <c r="A779" s="38"/>
      <c r="B779" s="39"/>
      <c r="C779" s="229" t="s">
        <v>1673</v>
      </c>
      <c r="D779" s="229" t="s">
        <v>281</v>
      </c>
      <c r="E779" s="230" t="s">
        <v>1674</v>
      </c>
      <c r="F779" s="231" t="s">
        <v>1675</v>
      </c>
      <c r="G779" s="232" t="s">
        <v>194</v>
      </c>
      <c r="H779" s="233">
        <v>4.8300000000000001</v>
      </c>
      <c r="I779" s="234"/>
      <c r="J779" s="235">
        <f>ROUND(I779*H779,2)</f>
        <v>0</v>
      </c>
      <c r="K779" s="236"/>
      <c r="L779" s="44"/>
      <c r="M779" s="237" t="s">
        <v>1</v>
      </c>
      <c r="N779" s="238" t="s">
        <v>41</v>
      </c>
      <c r="O779" s="91"/>
      <c r="P779" s="239">
        <f>O779*H779</f>
        <v>0</v>
      </c>
      <c r="Q779" s="239">
        <v>0.00038000000000000002</v>
      </c>
      <c r="R779" s="239">
        <f>Q779*H779</f>
        <v>0.0018354000000000001</v>
      </c>
      <c r="S779" s="239">
        <v>0</v>
      </c>
      <c r="T779" s="240">
        <f>S779*H779</f>
        <v>0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241" t="s">
        <v>185</v>
      </c>
      <c r="AT779" s="241" t="s">
        <v>281</v>
      </c>
      <c r="AU779" s="241" t="s">
        <v>86</v>
      </c>
      <c r="AY779" s="17" t="s">
        <v>280</v>
      </c>
      <c r="BE779" s="242">
        <f>IF(N779="základní",J779,0)</f>
        <v>0</v>
      </c>
      <c r="BF779" s="242">
        <f>IF(N779="snížená",J779,0)</f>
        <v>0</v>
      </c>
      <c r="BG779" s="242">
        <f>IF(N779="zákl. přenesená",J779,0)</f>
        <v>0</v>
      </c>
      <c r="BH779" s="242">
        <f>IF(N779="sníž. přenesená",J779,0)</f>
        <v>0</v>
      </c>
      <c r="BI779" s="242">
        <f>IF(N779="nulová",J779,0)</f>
        <v>0</v>
      </c>
      <c r="BJ779" s="17" t="s">
        <v>84</v>
      </c>
      <c r="BK779" s="242">
        <f>ROUND(I779*H779,2)</f>
        <v>0</v>
      </c>
      <c r="BL779" s="17" t="s">
        <v>185</v>
      </c>
      <c r="BM779" s="241" t="s">
        <v>1676</v>
      </c>
    </row>
    <row r="780" s="13" customFormat="1">
      <c r="A780" s="13"/>
      <c r="B780" s="243"/>
      <c r="C780" s="244"/>
      <c r="D780" s="245" t="s">
        <v>286</v>
      </c>
      <c r="E780" s="246" t="s">
        <v>1</v>
      </c>
      <c r="F780" s="247" t="s">
        <v>1672</v>
      </c>
      <c r="G780" s="244"/>
      <c r="H780" s="248">
        <v>4.8300000000000001</v>
      </c>
      <c r="I780" s="249"/>
      <c r="J780" s="244"/>
      <c r="K780" s="244"/>
      <c r="L780" s="250"/>
      <c r="M780" s="251"/>
      <c r="N780" s="252"/>
      <c r="O780" s="252"/>
      <c r="P780" s="252"/>
      <c r="Q780" s="252"/>
      <c r="R780" s="252"/>
      <c r="S780" s="252"/>
      <c r="T780" s="25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4" t="s">
        <v>286</v>
      </c>
      <c r="AU780" s="254" t="s">
        <v>86</v>
      </c>
      <c r="AV780" s="13" t="s">
        <v>86</v>
      </c>
      <c r="AW780" s="13" t="s">
        <v>32</v>
      </c>
      <c r="AX780" s="13" t="s">
        <v>84</v>
      </c>
      <c r="AY780" s="254" t="s">
        <v>280</v>
      </c>
    </row>
    <row r="781" s="12" customFormat="1" ht="22.8" customHeight="1">
      <c r="A781" s="12"/>
      <c r="B781" s="213"/>
      <c r="C781" s="214"/>
      <c r="D781" s="215" t="s">
        <v>75</v>
      </c>
      <c r="E781" s="227" t="s">
        <v>1677</v>
      </c>
      <c r="F781" s="227" t="s">
        <v>1678</v>
      </c>
      <c r="G781" s="214"/>
      <c r="H781" s="214"/>
      <c r="I781" s="217"/>
      <c r="J781" s="228">
        <f>BK781</f>
        <v>0</v>
      </c>
      <c r="K781" s="214"/>
      <c r="L781" s="219"/>
      <c r="M781" s="220"/>
      <c r="N781" s="221"/>
      <c r="O781" s="221"/>
      <c r="P781" s="222">
        <f>SUM(P782:P785)</f>
        <v>0</v>
      </c>
      <c r="Q781" s="221"/>
      <c r="R781" s="222">
        <f>SUM(R782:R785)</f>
        <v>0.44557856000000001</v>
      </c>
      <c r="S781" s="221"/>
      <c r="T781" s="223">
        <f>SUM(T782:T785)</f>
        <v>0</v>
      </c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R781" s="224" t="s">
        <v>86</v>
      </c>
      <c r="AT781" s="225" t="s">
        <v>75</v>
      </c>
      <c r="AU781" s="225" t="s">
        <v>84</v>
      </c>
      <c r="AY781" s="224" t="s">
        <v>280</v>
      </c>
      <c r="BK781" s="226">
        <f>SUM(BK782:BK785)</f>
        <v>0</v>
      </c>
    </row>
    <row r="782" s="2" customFormat="1" ht="21.75" customHeight="1">
      <c r="A782" s="38"/>
      <c r="B782" s="39"/>
      <c r="C782" s="229" t="s">
        <v>1679</v>
      </c>
      <c r="D782" s="229" t="s">
        <v>281</v>
      </c>
      <c r="E782" s="230" t="s">
        <v>1680</v>
      </c>
      <c r="F782" s="231" t="s">
        <v>1681</v>
      </c>
      <c r="G782" s="232" t="s">
        <v>194</v>
      </c>
      <c r="H782" s="233">
        <v>909.34400000000005</v>
      </c>
      <c r="I782" s="234"/>
      <c r="J782" s="235">
        <f>ROUND(I782*H782,2)</f>
        <v>0</v>
      </c>
      <c r="K782" s="236"/>
      <c r="L782" s="44"/>
      <c r="M782" s="237" t="s">
        <v>1</v>
      </c>
      <c r="N782" s="238" t="s">
        <v>41</v>
      </c>
      <c r="O782" s="91"/>
      <c r="P782" s="239">
        <f>O782*H782</f>
        <v>0</v>
      </c>
      <c r="Q782" s="239">
        <v>0.00021000000000000001</v>
      </c>
      <c r="R782" s="239">
        <f>Q782*H782</f>
        <v>0.19096224000000001</v>
      </c>
      <c r="S782" s="239">
        <v>0</v>
      </c>
      <c r="T782" s="240">
        <f>S782*H782</f>
        <v>0</v>
      </c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R782" s="241" t="s">
        <v>185</v>
      </c>
      <c r="AT782" s="241" t="s">
        <v>281</v>
      </c>
      <c r="AU782" s="241" t="s">
        <v>86</v>
      </c>
      <c r="AY782" s="17" t="s">
        <v>280</v>
      </c>
      <c r="BE782" s="242">
        <f>IF(N782="základní",J782,0)</f>
        <v>0</v>
      </c>
      <c r="BF782" s="242">
        <f>IF(N782="snížená",J782,0)</f>
        <v>0</v>
      </c>
      <c r="BG782" s="242">
        <f>IF(N782="zákl. přenesená",J782,0)</f>
        <v>0</v>
      </c>
      <c r="BH782" s="242">
        <f>IF(N782="sníž. přenesená",J782,0)</f>
        <v>0</v>
      </c>
      <c r="BI782" s="242">
        <f>IF(N782="nulová",J782,0)</f>
        <v>0</v>
      </c>
      <c r="BJ782" s="17" t="s">
        <v>84</v>
      </c>
      <c r="BK782" s="242">
        <f>ROUND(I782*H782,2)</f>
        <v>0</v>
      </c>
      <c r="BL782" s="17" t="s">
        <v>185</v>
      </c>
      <c r="BM782" s="241" t="s">
        <v>1682</v>
      </c>
    </row>
    <row r="783" s="13" customFormat="1">
      <c r="A783" s="13"/>
      <c r="B783" s="243"/>
      <c r="C783" s="244"/>
      <c r="D783" s="245" t="s">
        <v>286</v>
      </c>
      <c r="E783" s="246" t="s">
        <v>1</v>
      </c>
      <c r="F783" s="247" t="s">
        <v>1683</v>
      </c>
      <c r="G783" s="244"/>
      <c r="H783" s="248">
        <v>909.34400000000005</v>
      </c>
      <c r="I783" s="249"/>
      <c r="J783" s="244"/>
      <c r="K783" s="244"/>
      <c r="L783" s="250"/>
      <c r="M783" s="251"/>
      <c r="N783" s="252"/>
      <c r="O783" s="252"/>
      <c r="P783" s="252"/>
      <c r="Q783" s="252"/>
      <c r="R783" s="252"/>
      <c r="S783" s="252"/>
      <c r="T783" s="25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4" t="s">
        <v>286</v>
      </c>
      <c r="AU783" s="254" t="s">
        <v>86</v>
      </c>
      <c r="AV783" s="13" t="s">
        <v>86</v>
      </c>
      <c r="AW783" s="13" t="s">
        <v>32</v>
      </c>
      <c r="AX783" s="13" t="s">
        <v>84</v>
      </c>
      <c r="AY783" s="254" t="s">
        <v>280</v>
      </c>
    </row>
    <row r="784" s="2" customFormat="1" ht="33" customHeight="1">
      <c r="A784" s="38"/>
      <c r="B784" s="39"/>
      <c r="C784" s="229" t="s">
        <v>1684</v>
      </c>
      <c r="D784" s="229" t="s">
        <v>281</v>
      </c>
      <c r="E784" s="230" t="s">
        <v>1685</v>
      </c>
      <c r="F784" s="231" t="s">
        <v>1686</v>
      </c>
      <c r="G784" s="232" t="s">
        <v>194</v>
      </c>
      <c r="H784" s="233">
        <v>909.34400000000005</v>
      </c>
      <c r="I784" s="234"/>
      <c r="J784" s="235">
        <f>ROUND(I784*H784,2)</f>
        <v>0</v>
      </c>
      <c r="K784" s="236"/>
      <c r="L784" s="44"/>
      <c r="M784" s="237" t="s">
        <v>1</v>
      </c>
      <c r="N784" s="238" t="s">
        <v>41</v>
      </c>
      <c r="O784" s="91"/>
      <c r="P784" s="239">
        <f>O784*H784</f>
        <v>0</v>
      </c>
      <c r="Q784" s="239">
        <v>0.00027999999999999998</v>
      </c>
      <c r="R784" s="239">
        <f>Q784*H784</f>
        <v>0.25461632000000001</v>
      </c>
      <c r="S784" s="239">
        <v>0</v>
      </c>
      <c r="T784" s="240">
        <f>S784*H784</f>
        <v>0</v>
      </c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R784" s="241" t="s">
        <v>185</v>
      </c>
      <c r="AT784" s="241" t="s">
        <v>281</v>
      </c>
      <c r="AU784" s="241" t="s">
        <v>86</v>
      </c>
      <c r="AY784" s="17" t="s">
        <v>280</v>
      </c>
      <c r="BE784" s="242">
        <f>IF(N784="základní",J784,0)</f>
        <v>0</v>
      </c>
      <c r="BF784" s="242">
        <f>IF(N784="snížená",J784,0)</f>
        <v>0</v>
      </c>
      <c r="BG784" s="242">
        <f>IF(N784="zákl. přenesená",J784,0)</f>
        <v>0</v>
      </c>
      <c r="BH784" s="242">
        <f>IF(N784="sníž. přenesená",J784,0)</f>
        <v>0</v>
      </c>
      <c r="BI784" s="242">
        <f>IF(N784="nulová",J784,0)</f>
        <v>0</v>
      </c>
      <c r="BJ784" s="17" t="s">
        <v>84</v>
      </c>
      <c r="BK784" s="242">
        <f>ROUND(I784*H784,2)</f>
        <v>0</v>
      </c>
      <c r="BL784" s="17" t="s">
        <v>185</v>
      </c>
      <c r="BM784" s="241" t="s">
        <v>1687</v>
      </c>
    </row>
    <row r="785" s="13" customFormat="1">
      <c r="A785" s="13"/>
      <c r="B785" s="243"/>
      <c r="C785" s="244"/>
      <c r="D785" s="245" t="s">
        <v>286</v>
      </c>
      <c r="E785" s="246" t="s">
        <v>1</v>
      </c>
      <c r="F785" s="247" t="s">
        <v>1683</v>
      </c>
      <c r="G785" s="244"/>
      <c r="H785" s="248">
        <v>909.34400000000005</v>
      </c>
      <c r="I785" s="249"/>
      <c r="J785" s="244"/>
      <c r="K785" s="244"/>
      <c r="L785" s="250"/>
      <c r="M785" s="251"/>
      <c r="N785" s="252"/>
      <c r="O785" s="252"/>
      <c r="P785" s="252"/>
      <c r="Q785" s="252"/>
      <c r="R785" s="252"/>
      <c r="S785" s="252"/>
      <c r="T785" s="25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4" t="s">
        <v>286</v>
      </c>
      <c r="AU785" s="254" t="s">
        <v>86</v>
      </c>
      <c r="AV785" s="13" t="s">
        <v>86</v>
      </c>
      <c r="AW785" s="13" t="s">
        <v>32</v>
      </c>
      <c r="AX785" s="13" t="s">
        <v>84</v>
      </c>
      <c r="AY785" s="254" t="s">
        <v>280</v>
      </c>
    </row>
    <row r="786" s="12" customFormat="1" ht="22.8" customHeight="1">
      <c r="A786" s="12"/>
      <c r="B786" s="213"/>
      <c r="C786" s="214"/>
      <c r="D786" s="215" t="s">
        <v>75</v>
      </c>
      <c r="E786" s="227" t="s">
        <v>1688</v>
      </c>
      <c r="F786" s="227" t="s">
        <v>1689</v>
      </c>
      <c r="G786" s="214"/>
      <c r="H786" s="214"/>
      <c r="I786" s="217"/>
      <c r="J786" s="228">
        <f>BK786</f>
        <v>0</v>
      </c>
      <c r="K786" s="214"/>
      <c r="L786" s="219"/>
      <c r="M786" s="220"/>
      <c r="N786" s="221"/>
      <c r="O786" s="221"/>
      <c r="P786" s="222">
        <f>SUM(P787:P789)</f>
        <v>0</v>
      </c>
      <c r="Q786" s="221"/>
      <c r="R786" s="222">
        <f>SUM(R787:R789)</f>
        <v>0.052540000000000003</v>
      </c>
      <c r="S786" s="221"/>
      <c r="T786" s="223">
        <f>SUM(T787:T789)</f>
        <v>0</v>
      </c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R786" s="224" t="s">
        <v>86</v>
      </c>
      <c r="AT786" s="225" t="s">
        <v>75</v>
      </c>
      <c r="AU786" s="225" t="s">
        <v>84</v>
      </c>
      <c r="AY786" s="224" t="s">
        <v>280</v>
      </c>
      <c r="BK786" s="226">
        <f>SUM(BK787:BK789)</f>
        <v>0</v>
      </c>
    </row>
    <row r="787" s="2" customFormat="1" ht="24.15" customHeight="1">
      <c r="A787" s="38"/>
      <c r="B787" s="39"/>
      <c r="C787" s="229" t="s">
        <v>1690</v>
      </c>
      <c r="D787" s="229" t="s">
        <v>281</v>
      </c>
      <c r="E787" s="230" t="s">
        <v>1691</v>
      </c>
      <c r="F787" s="231" t="s">
        <v>1692</v>
      </c>
      <c r="G787" s="232" t="s">
        <v>354</v>
      </c>
      <c r="H787" s="233">
        <v>6</v>
      </c>
      <c r="I787" s="234"/>
      <c r="J787" s="235">
        <f>ROUND(I787*H787,2)</f>
        <v>0</v>
      </c>
      <c r="K787" s="236"/>
      <c r="L787" s="44"/>
      <c r="M787" s="237" t="s">
        <v>1</v>
      </c>
      <c r="N787" s="238" t="s">
        <v>41</v>
      </c>
      <c r="O787" s="91"/>
      <c r="P787" s="239">
        <f>O787*H787</f>
        <v>0</v>
      </c>
      <c r="Q787" s="239">
        <v>0.0049699999999999996</v>
      </c>
      <c r="R787" s="239">
        <f>Q787*H787</f>
        <v>0.029819999999999999</v>
      </c>
      <c r="S787" s="239">
        <v>0</v>
      </c>
      <c r="T787" s="240">
        <f>S787*H787</f>
        <v>0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241" t="s">
        <v>185</v>
      </c>
      <c r="AT787" s="241" t="s">
        <v>281</v>
      </c>
      <c r="AU787" s="241" t="s">
        <v>86</v>
      </c>
      <c r="AY787" s="17" t="s">
        <v>280</v>
      </c>
      <c r="BE787" s="242">
        <f>IF(N787="základní",J787,0)</f>
        <v>0</v>
      </c>
      <c r="BF787" s="242">
        <f>IF(N787="snížená",J787,0)</f>
        <v>0</v>
      </c>
      <c r="BG787" s="242">
        <f>IF(N787="zákl. přenesená",J787,0)</f>
        <v>0</v>
      </c>
      <c r="BH787" s="242">
        <f>IF(N787="sníž. přenesená",J787,0)</f>
        <v>0</v>
      </c>
      <c r="BI787" s="242">
        <f>IF(N787="nulová",J787,0)</f>
        <v>0</v>
      </c>
      <c r="BJ787" s="17" t="s">
        <v>84</v>
      </c>
      <c r="BK787" s="242">
        <f>ROUND(I787*H787,2)</f>
        <v>0</v>
      </c>
      <c r="BL787" s="17" t="s">
        <v>185</v>
      </c>
      <c r="BM787" s="241" t="s">
        <v>1693</v>
      </c>
    </row>
    <row r="788" s="2" customFormat="1" ht="24.15" customHeight="1">
      <c r="A788" s="38"/>
      <c r="B788" s="39"/>
      <c r="C788" s="229" t="s">
        <v>1694</v>
      </c>
      <c r="D788" s="229" t="s">
        <v>281</v>
      </c>
      <c r="E788" s="230" t="s">
        <v>1695</v>
      </c>
      <c r="F788" s="231" t="s">
        <v>1696</v>
      </c>
      <c r="G788" s="232" t="s">
        <v>354</v>
      </c>
      <c r="H788" s="233">
        <v>4</v>
      </c>
      <c r="I788" s="234"/>
      <c r="J788" s="235">
        <f>ROUND(I788*H788,2)</f>
        <v>0</v>
      </c>
      <c r="K788" s="236"/>
      <c r="L788" s="44"/>
      <c r="M788" s="237" t="s">
        <v>1</v>
      </c>
      <c r="N788" s="238" t="s">
        <v>41</v>
      </c>
      <c r="O788" s="91"/>
      <c r="P788" s="239">
        <f>O788*H788</f>
        <v>0</v>
      </c>
      <c r="Q788" s="239">
        <v>0.0056800000000000002</v>
      </c>
      <c r="R788" s="239">
        <f>Q788*H788</f>
        <v>0.022720000000000001</v>
      </c>
      <c r="S788" s="239">
        <v>0</v>
      </c>
      <c r="T788" s="240">
        <f>S788*H788</f>
        <v>0</v>
      </c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R788" s="241" t="s">
        <v>185</v>
      </c>
      <c r="AT788" s="241" t="s">
        <v>281</v>
      </c>
      <c r="AU788" s="241" t="s">
        <v>86</v>
      </c>
      <c r="AY788" s="17" t="s">
        <v>280</v>
      </c>
      <c r="BE788" s="242">
        <f>IF(N788="základní",J788,0)</f>
        <v>0</v>
      </c>
      <c r="BF788" s="242">
        <f>IF(N788="snížená",J788,0)</f>
        <v>0</v>
      </c>
      <c r="BG788" s="242">
        <f>IF(N788="zákl. přenesená",J788,0)</f>
        <v>0</v>
      </c>
      <c r="BH788" s="242">
        <f>IF(N788="sníž. přenesená",J788,0)</f>
        <v>0</v>
      </c>
      <c r="BI788" s="242">
        <f>IF(N788="nulová",J788,0)</f>
        <v>0</v>
      </c>
      <c r="BJ788" s="17" t="s">
        <v>84</v>
      </c>
      <c r="BK788" s="242">
        <f>ROUND(I788*H788,2)</f>
        <v>0</v>
      </c>
      <c r="BL788" s="17" t="s">
        <v>185</v>
      </c>
      <c r="BM788" s="241" t="s">
        <v>1697</v>
      </c>
    </row>
    <row r="789" s="2" customFormat="1" ht="24.15" customHeight="1">
      <c r="A789" s="38"/>
      <c r="B789" s="39"/>
      <c r="C789" s="229" t="s">
        <v>1698</v>
      </c>
      <c r="D789" s="229" t="s">
        <v>281</v>
      </c>
      <c r="E789" s="230" t="s">
        <v>1699</v>
      </c>
      <c r="F789" s="231" t="s">
        <v>1700</v>
      </c>
      <c r="G789" s="232" t="s">
        <v>326</v>
      </c>
      <c r="H789" s="233">
        <v>0.052999999999999998</v>
      </c>
      <c r="I789" s="234"/>
      <c r="J789" s="235">
        <f>ROUND(I789*H789,2)</f>
        <v>0</v>
      </c>
      <c r="K789" s="236"/>
      <c r="L789" s="44"/>
      <c r="M789" s="291" t="s">
        <v>1</v>
      </c>
      <c r="N789" s="292" t="s">
        <v>41</v>
      </c>
      <c r="O789" s="293"/>
      <c r="P789" s="294">
        <f>O789*H789</f>
        <v>0</v>
      </c>
      <c r="Q789" s="294">
        <v>0</v>
      </c>
      <c r="R789" s="294">
        <f>Q789*H789</f>
        <v>0</v>
      </c>
      <c r="S789" s="294">
        <v>0</v>
      </c>
      <c r="T789" s="295">
        <f>S789*H789</f>
        <v>0</v>
      </c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R789" s="241" t="s">
        <v>185</v>
      </c>
      <c r="AT789" s="241" t="s">
        <v>281</v>
      </c>
      <c r="AU789" s="241" t="s">
        <v>86</v>
      </c>
      <c r="AY789" s="17" t="s">
        <v>280</v>
      </c>
      <c r="BE789" s="242">
        <f>IF(N789="základní",J789,0)</f>
        <v>0</v>
      </c>
      <c r="BF789" s="242">
        <f>IF(N789="snížená",J789,0)</f>
        <v>0</v>
      </c>
      <c r="BG789" s="242">
        <f>IF(N789="zákl. přenesená",J789,0)</f>
        <v>0</v>
      </c>
      <c r="BH789" s="242">
        <f>IF(N789="sníž. přenesená",J789,0)</f>
        <v>0</v>
      </c>
      <c r="BI789" s="242">
        <f>IF(N789="nulová",J789,0)</f>
        <v>0</v>
      </c>
      <c r="BJ789" s="17" t="s">
        <v>84</v>
      </c>
      <c r="BK789" s="242">
        <f>ROUND(I789*H789,2)</f>
        <v>0</v>
      </c>
      <c r="BL789" s="17" t="s">
        <v>185</v>
      </c>
      <c r="BM789" s="241" t="s">
        <v>1701</v>
      </c>
    </row>
    <row r="790" s="2" customFormat="1" ht="6.96" customHeight="1">
      <c r="A790" s="38"/>
      <c r="B790" s="66"/>
      <c r="C790" s="67"/>
      <c r="D790" s="67"/>
      <c r="E790" s="67"/>
      <c r="F790" s="67"/>
      <c r="G790" s="67"/>
      <c r="H790" s="67"/>
      <c r="I790" s="67"/>
      <c r="J790" s="67"/>
      <c r="K790" s="67"/>
      <c r="L790" s="44"/>
      <c r="M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</row>
  </sheetData>
  <sheetProtection sheet="1" autoFilter="0" formatColumns="0" formatRows="0" objects="1" scenarios="1" spinCount="100000" saltValue="6X4QSg6BC4okqq75mlgUQA0FRZnguqA48NMS8hpnGII1MmOSAQGuUjMcqyECmcp6S4TPUabt2gvWxS1h2fzFlg==" hashValue="G8KmNh+WB+fNBDKvlGiRKFqwHuMGfaedWiwP/Al/mkObSXEgcoKYm0FQ19UgbPtyB6AK3XnNBY0ug4lsnSeuTg==" algorithmName="SHA-512" password="C5D5"/>
  <autoFilter ref="C143:K789"/>
  <mergeCells count="9">
    <mergeCell ref="E7:H7"/>
    <mergeCell ref="E9:H9"/>
    <mergeCell ref="E18:H18"/>
    <mergeCell ref="E27:H27"/>
    <mergeCell ref="E85:H85"/>
    <mergeCell ref="E87:H87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  <c r="AZ2" s="147" t="s">
        <v>1702</v>
      </c>
      <c r="BA2" s="147" t="s">
        <v>1703</v>
      </c>
      <c r="BB2" s="147" t="s">
        <v>190</v>
      </c>
      <c r="BC2" s="147" t="s">
        <v>1704</v>
      </c>
      <c r="BD2" s="147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  <c r="AZ3" s="147" t="s">
        <v>1705</v>
      </c>
      <c r="BA3" s="147" t="s">
        <v>1706</v>
      </c>
      <c r="BB3" s="147" t="s">
        <v>194</v>
      </c>
      <c r="BC3" s="147" t="s">
        <v>1707</v>
      </c>
      <c r="BD3" s="147" t="s">
        <v>136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  <c r="AZ4" s="147" t="s">
        <v>1708</v>
      </c>
      <c r="BA4" s="147" t="s">
        <v>1709</v>
      </c>
      <c r="BB4" s="147" t="s">
        <v>194</v>
      </c>
      <c r="BC4" s="147" t="s">
        <v>1707</v>
      </c>
      <c r="BD4" s="147" t="s">
        <v>136</v>
      </c>
    </row>
    <row r="5" s="1" customFormat="1" ht="6.96" customHeight="1">
      <c r="B5" s="20"/>
      <c r="L5" s="20"/>
      <c r="AZ5" s="147" t="s">
        <v>1710</v>
      </c>
      <c r="BA5" s="147" t="s">
        <v>1711</v>
      </c>
      <c r="BB5" s="147" t="s">
        <v>194</v>
      </c>
      <c r="BC5" s="147" t="s">
        <v>1712</v>
      </c>
      <c r="BD5" s="147" t="s">
        <v>136</v>
      </c>
    </row>
    <row r="6" s="1" customFormat="1" ht="12" customHeight="1">
      <c r="B6" s="20"/>
      <c r="D6" s="152" t="s">
        <v>16</v>
      </c>
      <c r="L6" s="20"/>
      <c r="AZ6" s="147" t="s">
        <v>1713</v>
      </c>
      <c r="BA6" s="147" t="s">
        <v>1714</v>
      </c>
      <c r="BB6" s="147" t="s">
        <v>194</v>
      </c>
      <c r="BC6" s="147" t="s">
        <v>1715</v>
      </c>
      <c r="BD6" s="147" t="s">
        <v>136</v>
      </c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  <c r="AZ7" s="147" t="s">
        <v>1716</v>
      </c>
      <c r="BA7" s="147" t="s">
        <v>1717</v>
      </c>
      <c r="BB7" s="147" t="s">
        <v>190</v>
      </c>
      <c r="BC7" s="147" t="s">
        <v>1718</v>
      </c>
      <c r="BD7" s="147" t="s">
        <v>136</v>
      </c>
    </row>
    <row r="8" s="2" customFormat="1" ht="12" customHeight="1">
      <c r="A8" s="38"/>
      <c r="B8" s="44"/>
      <c r="C8" s="38"/>
      <c r="D8" s="152" t="s">
        <v>209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47" t="s">
        <v>1719</v>
      </c>
      <c r="BA8" s="147" t="s">
        <v>1720</v>
      </c>
      <c r="BB8" s="147" t="s">
        <v>190</v>
      </c>
      <c r="BC8" s="147" t="s">
        <v>1721</v>
      </c>
      <c r="BD8" s="147" t="s">
        <v>136</v>
      </c>
    </row>
    <row r="9" s="2" customFormat="1" ht="16.5" customHeight="1">
      <c r="A9" s="38"/>
      <c r="B9" s="44"/>
      <c r="C9" s="38"/>
      <c r="D9" s="38"/>
      <c r="E9" s="154" t="s">
        <v>1722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47" t="s">
        <v>1723</v>
      </c>
      <c r="BA9" s="147" t="s">
        <v>1724</v>
      </c>
      <c r="BB9" s="147" t="s">
        <v>194</v>
      </c>
      <c r="BC9" s="147" t="s">
        <v>1725</v>
      </c>
      <c r="BD9" s="147" t="s">
        <v>136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47" t="s">
        <v>1726</v>
      </c>
      <c r="BA10" s="147" t="s">
        <v>1727</v>
      </c>
      <c r="BB10" s="147" t="s">
        <v>194</v>
      </c>
      <c r="BC10" s="147" t="s">
        <v>1728</v>
      </c>
      <c r="BD10" s="147" t="s">
        <v>136</v>
      </c>
    </row>
    <row r="11" s="2" customFormat="1" ht="12" customHeight="1">
      <c r="A11" s="38"/>
      <c r="B11" s="44"/>
      <c r="C11" s="38"/>
      <c r="D11" s="152" t="s">
        <v>18</v>
      </c>
      <c r="E11" s="38"/>
      <c r="F11" s="141" t="s">
        <v>1</v>
      </c>
      <c r="G11" s="38"/>
      <c r="H11" s="38"/>
      <c r="I11" s="152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47" t="s">
        <v>1729</v>
      </c>
      <c r="BA11" s="147" t="s">
        <v>1730</v>
      </c>
      <c r="BB11" s="147" t="s">
        <v>194</v>
      </c>
      <c r="BC11" s="147" t="s">
        <v>1731</v>
      </c>
      <c r="BD11" s="147" t="s">
        <v>136</v>
      </c>
    </row>
    <row r="12" s="2" customFormat="1" ht="12" customHeight="1">
      <c r="A12" s="38"/>
      <c r="B12" s="44"/>
      <c r="C12" s="38"/>
      <c r="D12" s="152" t="s">
        <v>20</v>
      </c>
      <c r="E12" s="38"/>
      <c r="F12" s="141" t="s">
        <v>21</v>
      </c>
      <c r="G12" s="38"/>
      <c r="H12" s="38"/>
      <c r="I12" s="152" t="s">
        <v>22</v>
      </c>
      <c r="J12" s="155" t="str">
        <f>'Rekapitulace stavby'!AN8</f>
        <v>2. 8. 2021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47" t="s">
        <v>1732</v>
      </c>
      <c r="BA12" s="147" t="s">
        <v>1733</v>
      </c>
      <c r="BB12" s="147" t="s">
        <v>190</v>
      </c>
      <c r="BC12" s="147" t="s">
        <v>1734</v>
      </c>
      <c r="BD12" s="147" t="s">
        <v>136</v>
      </c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47" t="s">
        <v>1735</v>
      </c>
      <c r="BA13" s="147" t="s">
        <v>1736</v>
      </c>
      <c r="BB13" s="147" t="s">
        <v>194</v>
      </c>
      <c r="BC13" s="147" t="s">
        <v>1737</v>
      </c>
      <c r="BD13" s="147" t="s">
        <v>136</v>
      </c>
    </row>
    <row r="14" s="2" customFormat="1" ht="12" customHeight="1">
      <c r="A14" s="38"/>
      <c r="B14" s="44"/>
      <c r="C14" s="38"/>
      <c r="D14" s="152" t="s">
        <v>24</v>
      </c>
      <c r="E14" s="38"/>
      <c r="F14" s="38"/>
      <c r="G14" s="38"/>
      <c r="H14" s="38"/>
      <c r="I14" s="152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47" t="s">
        <v>1738</v>
      </c>
      <c r="BA14" s="147" t="s">
        <v>1739</v>
      </c>
      <c r="BB14" s="147" t="s">
        <v>190</v>
      </c>
      <c r="BC14" s="147" t="s">
        <v>1740</v>
      </c>
      <c r="BD14" s="147" t="s">
        <v>136</v>
      </c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2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47" t="s">
        <v>1741</v>
      </c>
      <c r="BA15" s="147" t="s">
        <v>1742</v>
      </c>
      <c r="BB15" s="147" t="s">
        <v>190</v>
      </c>
      <c r="BC15" s="147" t="s">
        <v>1743</v>
      </c>
      <c r="BD15" s="147" t="s">
        <v>136</v>
      </c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147" t="s">
        <v>1744</v>
      </c>
      <c r="BA16" s="147" t="s">
        <v>1745</v>
      </c>
      <c r="BB16" s="147" t="s">
        <v>194</v>
      </c>
      <c r="BC16" s="147" t="s">
        <v>799</v>
      </c>
      <c r="BD16" s="147" t="s">
        <v>136</v>
      </c>
    </row>
    <row r="17" s="2" customFormat="1" ht="12" customHeight="1">
      <c r="A17" s="38"/>
      <c r="B17" s="44"/>
      <c r="C17" s="38"/>
      <c r="D17" s="152" t="s">
        <v>28</v>
      </c>
      <c r="E17" s="38"/>
      <c r="F17" s="38"/>
      <c r="G17" s="38"/>
      <c r="H17" s="38"/>
      <c r="I17" s="152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147" t="s">
        <v>1746</v>
      </c>
      <c r="BA17" s="147" t="s">
        <v>1747</v>
      </c>
      <c r="BB17" s="147" t="s">
        <v>190</v>
      </c>
      <c r="BC17" s="147" t="s">
        <v>431</v>
      </c>
      <c r="BD17" s="147" t="s">
        <v>136</v>
      </c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2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147" t="s">
        <v>1748</v>
      </c>
      <c r="BA18" s="147" t="s">
        <v>1749</v>
      </c>
      <c r="BB18" s="147" t="s">
        <v>194</v>
      </c>
      <c r="BC18" s="147" t="s">
        <v>1750</v>
      </c>
      <c r="BD18" s="147" t="s">
        <v>136</v>
      </c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2" t="s">
        <v>30</v>
      </c>
      <c r="E20" s="38"/>
      <c r="F20" s="38"/>
      <c r="G20" s="38"/>
      <c r="H20" s="38"/>
      <c r="I20" s="152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2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2" t="s">
        <v>33</v>
      </c>
      <c r="E23" s="38"/>
      <c r="F23" s="38"/>
      <c r="G23" s="38"/>
      <c r="H23" s="38"/>
      <c r="I23" s="152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31</v>
      </c>
      <c r="F24" s="38"/>
      <c r="G24" s="38"/>
      <c r="H24" s="38"/>
      <c r="I24" s="152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2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0"/>
      <c r="E29" s="160"/>
      <c r="F29" s="160"/>
      <c r="G29" s="160"/>
      <c r="H29" s="160"/>
      <c r="I29" s="160"/>
      <c r="J29" s="160"/>
      <c r="K29" s="16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1" t="s">
        <v>36</v>
      </c>
      <c r="E30" s="38"/>
      <c r="F30" s="38"/>
      <c r="G30" s="38"/>
      <c r="H30" s="38"/>
      <c r="I30" s="38"/>
      <c r="J30" s="162">
        <f>ROUND(J140,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3" t="s">
        <v>38</v>
      </c>
      <c r="G32" s="38"/>
      <c r="H32" s="38"/>
      <c r="I32" s="163" t="s">
        <v>37</v>
      </c>
      <c r="J32" s="16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4" t="s">
        <v>40</v>
      </c>
      <c r="E33" s="152" t="s">
        <v>41</v>
      </c>
      <c r="F33" s="165">
        <f>ROUND((SUM(BE140:BE710)),  2)</f>
        <v>0</v>
      </c>
      <c r="G33" s="38"/>
      <c r="H33" s="38"/>
      <c r="I33" s="166">
        <v>0.20999999999999999</v>
      </c>
      <c r="J33" s="165">
        <f>ROUND(((SUM(BE140:BE710))*I33),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2" t="s">
        <v>42</v>
      </c>
      <c r="F34" s="165">
        <f>ROUND((SUM(BF140:BF710)),  2)</f>
        <v>0</v>
      </c>
      <c r="G34" s="38"/>
      <c r="H34" s="38"/>
      <c r="I34" s="166">
        <v>0.14999999999999999</v>
      </c>
      <c r="J34" s="165">
        <f>ROUND(((SUM(BF140:BF710))*I34),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2" t="s">
        <v>43</v>
      </c>
      <c r="F35" s="165">
        <f>ROUND((SUM(BG140:BG710)),  2)</f>
        <v>0</v>
      </c>
      <c r="G35" s="38"/>
      <c r="H35" s="38"/>
      <c r="I35" s="166">
        <v>0.20999999999999999</v>
      </c>
      <c r="J35" s="16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44</v>
      </c>
      <c r="F36" s="165">
        <f>ROUND((SUM(BH140:BH710)),  2)</f>
        <v>0</v>
      </c>
      <c r="G36" s="38"/>
      <c r="H36" s="38"/>
      <c r="I36" s="166">
        <v>0.14999999999999999</v>
      </c>
      <c r="J36" s="16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45</v>
      </c>
      <c r="F37" s="165">
        <f>ROUND((SUM(BI140:BI710)),  2)</f>
        <v>0</v>
      </c>
      <c r="G37" s="38"/>
      <c r="H37" s="38"/>
      <c r="I37" s="166">
        <v>0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objekt B - stavební úpravy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Žižkova 57, Jihlava</v>
      </c>
      <c r="G89" s="40"/>
      <c r="H89" s="40"/>
      <c r="I89" s="32" t="s">
        <v>22</v>
      </c>
      <c r="J89" s="79" t="str">
        <f>IF(J12="","",J12)</f>
        <v>2. 8. 2021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 Vysočina, Žižkova 57, Jihlava</v>
      </c>
      <c r="G91" s="40"/>
      <c r="H91" s="40"/>
      <c r="I91" s="32" t="s">
        <v>30</v>
      </c>
      <c r="J91" s="36" t="str">
        <f>E21</f>
        <v>CBN 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CBN projekt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233</v>
      </c>
      <c r="D94" s="187"/>
      <c r="E94" s="187"/>
      <c r="F94" s="187"/>
      <c r="G94" s="187"/>
      <c r="H94" s="187"/>
      <c r="I94" s="187"/>
      <c r="J94" s="188" t="s">
        <v>234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235</v>
      </c>
      <c r="D96" s="40"/>
      <c r="E96" s="40"/>
      <c r="F96" s="40"/>
      <c r="G96" s="40"/>
      <c r="H96" s="40"/>
      <c r="I96" s="40"/>
      <c r="J96" s="110">
        <f>J140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236</v>
      </c>
    </row>
    <row r="97" s="9" customFormat="1" ht="24.96" customHeight="1">
      <c r="A97" s="9"/>
      <c r="B97" s="190"/>
      <c r="C97" s="191"/>
      <c r="D97" s="192" t="s">
        <v>237</v>
      </c>
      <c r="E97" s="193"/>
      <c r="F97" s="193"/>
      <c r="G97" s="193"/>
      <c r="H97" s="193"/>
      <c r="I97" s="193"/>
      <c r="J97" s="194">
        <f>J141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3"/>
      <c r="D98" s="197" t="s">
        <v>238</v>
      </c>
      <c r="E98" s="198"/>
      <c r="F98" s="198"/>
      <c r="G98" s="198"/>
      <c r="H98" s="198"/>
      <c r="I98" s="198"/>
      <c r="J98" s="199">
        <f>J142</f>
        <v>0</v>
      </c>
      <c r="K98" s="133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3"/>
      <c r="D99" s="197" t="s">
        <v>239</v>
      </c>
      <c r="E99" s="198"/>
      <c r="F99" s="198"/>
      <c r="G99" s="198"/>
      <c r="H99" s="198"/>
      <c r="I99" s="198"/>
      <c r="J99" s="199">
        <f>J164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3"/>
      <c r="D100" s="197" t="s">
        <v>240</v>
      </c>
      <c r="E100" s="198"/>
      <c r="F100" s="198"/>
      <c r="G100" s="198"/>
      <c r="H100" s="198"/>
      <c r="I100" s="198"/>
      <c r="J100" s="199">
        <f>J173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241</v>
      </c>
      <c r="E101" s="198"/>
      <c r="F101" s="198"/>
      <c r="G101" s="198"/>
      <c r="H101" s="198"/>
      <c r="I101" s="198"/>
      <c r="J101" s="199">
        <f>J175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242</v>
      </c>
      <c r="E102" s="198"/>
      <c r="F102" s="198"/>
      <c r="G102" s="198"/>
      <c r="H102" s="198"/>
      <c r="I102" s="198"/>
      <c r="J102" s="199">
        <f>J182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243</v>
      </c>
      <c r="E103" s="198"/>
      <c r="F103" s="198"/>
      <c r="G103" s="198"/>
      <c r="H103" s="198"/>
      <c r="I103" s="198"/>
      <c r="J103" s="199">
        <f>J286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244</v>
      </c>
      <c r="E104" s="198"/>
      <c r="F104" s="198"/>
      <c r="G104" s="198"/>
      <c r="H104" s="198"/>
      <c r="I104" s="198"/>
      <c r="J104" s="199">
        <f>J334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3"/>
      <c r="D105" s="197" t="s">
        <v>245</v>
      </c>
      <c r="E105" s="198"/>
      <c r="F105" s="198"/>
      <c r="G105" s="198"/>
      <c r="H105" s="198"/>
      <c r="I105" s="198"/>
      <c r="J105" s="199">
        <f>J383</f>
        <v>0</v>
      </c>
      <c r="K105" s="133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246</v>
      </c>
      <c r="E106" s="193"/>
      <c r="F106" s="193"/>
      <c r="G106" s="193"/>
      <c r="H106" s="193"/>
      <c r="I106" s="193"/>
      <c r="J106" s="194">
        <f>J385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3"/>
      <c r="D107" s="197" t="s">
        <v>247</v>
      </c>
      <c r="E107" s="198"/>
      <c r="F107" s="198"/>
      <c r="G107" s="198"/>
      <c r="H107" s="198"/>
      <c r="I107" s="198"/>
      <c r="J107" s="199">
        <f>J386</f>
        <v>0</v>
      </c>
      <c r="K107" s="133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3"/>
      <c r="D108" s="197" t="s">
        <v>248</v>
      </c>
      <c r="E108" s="198"/>
      <c r="F108" s="198"/>
      <c r="G108" s="198"/>
      <c r="H108" s="198"/>
      <c r="I108" s="198"/>
      <c r="J108" s="199">
        <f>J400</f>
        <v>0</v>
      </c>
      <c r="K108" s="133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3"/>
      <c r="D109" s="197" t="s">
        <v>249</v>
      </c>
      <c r="E109" s="198"/>
      <c r="F109" s="198"/>
      <c r="G109" s="198"/>
      <c r="H109" s="198"/>
      <c r="I109" s="198"/>
      <c r="J109" s="199">
        <f>J468</f>
        <v>0</v>
      </c>
      <c r="K109" s="133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3"/>
      <c r="D110" s="197" t="s">
        <v>250</v>
      </c>
      <c r="E110" s="198"/>
      <c r="F110" s="198"/>
      <c r="G110" s="198"/>
      <c r="H110" s="198"/>
      <c r="I110" s="198"/>
      <c r="J110" s="199">
        <f>J521</f>
        <v>0</v>
      </c>
      <c r="K110" s="133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3"/>
      <c r="D111" s="197" t="s">
        <v>252</v>
      </c>
      <c r="E111" s="198"/>
      <c r="F111" s="198"/>
      <c r="G111" s="198"/>
      <c r="H111" s="198"/>
      <c r="I111" s="198"/>
      <c r="J111" s="199">
        <f>J533</f>
        <v>0</v>
      </c>
      <c r="K111" s="133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3"/>
      <c r="D112" s="197" t="s">
        <v>253</v>
      </c>
      <c r="E112" s="198"/>
      <c r="F112" s="198"/>
      <c r="G112" s="198"/>
      <c r="H112" s="198"/>
      <c r="I112" s="198"/>
      <c r="J112" s="199">
        <f>J537</f>
        <v>0</v>
      </c>
      <c r="K112" s="133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3"/>
      <c r="D113" s="197" t="s">
        <v>254</v>
      </c>
      <c r="E113" s="198"/>
      <c r="F113" s="198"/>
      <c r="G113" s="198"/>
      <c r="H113" s="198"/>
      <c r="I113" s="198"/>
      <c r="J113" s="199">
        <f>J554</f>
        <v>0</v>
      </c>
      <c r="K113" s="133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3"/>
      <c r="D114" s="197" t="s">
        <v>255</v>
      </c>
      <c r="E114" s="198"/>
      <c r="F114" s="198"/>
      <c r="G114" s="198"/>
      <c r="H114" s="198"/>
      <c r="I114" s="198"/>
      <c r="J114" s="199">
        <f>J558</f>
        <v>0</v>
      </c>
      <c r="K114" s="133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3"/>
      <c r="D115" s="197" t="s">
        <v>256</v>
      </c>
      <c r="E115" s="198"/>
      <c r="F115" s="198"/>
      <c r="G115" s="198"/>
      <c r="H115" s="198"/>
      <c r="I115" s="198"/>
      <c r="J115" s="199">
        <f>J566</f>
        <v>0</v>
      </c>
      <c r="K115" s="133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3"/>
      <c r="D116" s="197" t="s">
        <v>257</v>
      </c>
      <c r="E116" s="198"/>
      <c r="F116" s="198"/>
      <c r="G116" s="198"/>
      <c r="H116" s="198"/>
      <c r="I116" s="198"/>
      <c r="J116" s="199">
        <f>J610</f>
        <v>0</v>
      </c>
      <c r="K116" s="133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3"/>
      <c r="D117" s="197" t="s">
        <v>258</v>
      </c>
      <c r="E117" s="198"/>
      <c r="F117" s="198"/>
      <c r="G117" s="198"/>
      <c r="H117" s="198"/>
      <c r="I117" s="198"/>
      <c r="J117" s="199">
        <f>J630</f>
        <v>0</v>
      </c>
      <c r="K117" s="133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3"/>
      <c r="D118" s="197" t="s">
        <v>261</v>
      </c>
      <c r="E118" s="198"/>
      <c r="F118" s="198"/>
      <c r="G118" s="198"/>
      <c r="H118" s="198"/>
      <c r="I118" s="198"/>
      <c r="J118" s="199">
        <f>J691</f>
        <v>0</v>
      </c>
      <c r="K118" s="133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3"/>
      <c r="D119" s="197" t="s">
        <v>262</v>
      </c>
      <c r="E119" s="198"/>
      <c r="F119" s="198"/>
      <c r="G119" s="198"/>
      <c r="H119" s="198"/>
      <c r="I119" s="198"/>
      <c r="J119" s="199">
        <f>J694</f>
        <v>0</v>
      </c>
      <c r="K119" s="133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3"/>
      <c r="D120" s="197" t="s">
        <v>263</v>
      </c>
      <c r="E120" s="198"/>
      <c r="F120" s="198"/>
      <c r="G120" s="198"/>
      <c r="H120" s="198"/>
      <c r="I120" s="198"/>
      <c r="J120" s="199">
        <f>J703</f>
        <v>0</v>
      </c>
      <c r="K120" s="133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66"/>
      <c r="C122" s="67"/>
      <c r="D122" s="67"/>
      <c r="E122" s="67"/>
      <c r="F122" s="67"/>
      <c r="G122" s="67"/>
      <c r="H122" s="67"/>
      <c r="I122" s="67"/>
      <c r="J122" s="67"/>
      <c r="K122" s="67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6" s="2" customFormat="1" ht="6.96" customHeight="1">
      <c r="A126" s="38"/>
      <c r="B126" s="68"/>
      <c r="C126" s="69"/>
      <c r="D126" s="69"/>
      <c r="E126" s="69"/>
      <c r="F126" s="69"/>
      <c r="G126" s="69"/>
      <c r="H126" s="69"/>
      <c r="I126" s="69"/>
      <c r="J126" s="69"/>
      <c r="K126" s="69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4.96" customHeight="1">
      <c r="A127" s="38"/>
      <c r="B127" s="39"/>
      <c r="C127" s="23" t="s">
        <v>265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16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185" t="str">
        <f>E7</f>
        <v>SPŠ Třebíč - úspory energií- doplnění</v>
      </c>
      <c r="F130" s="32"/>
      <c r="G130" s="32"/>
      <c r="H130" s="32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209</v>
      </c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40"/>
      <c r="D132" s="40"/>
      <c r="E132" s="76" t="str">
        <f>E9</f>
        <v>02 - objekt B - stavební úpravy</v>
      </c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20</v>
      </c>
      <c r="D134" s="40"/>
      <c r="E134" s="40"/>
      <c r="F134" s="27" t="str">
        <f>F12</f>
        <v>Žižkova 57, Jihlava</v>
      </c>
      <c r="G134" s="40"/>
      <c r="H134" s="40"/>
      <c r="I134" s="32" t="s">
        <v>22</v>
      </c>
      <c r="J134" s="79" t="str">
        <f>IF(J12="","",J12)</f>
        <v>2. 8. 2021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24</v>
      </c>
      <c r="D136" s="40"/>
      <c r="E136" s="40"/>
      <c r="F136" s="27" t="str">
        <f>E15</f>
        <v>Kraj Vysočina, Žižkova 57, Jihlava</v>
      </c>
      <c r="G136" s="40"/>
      <c r="H136" s="40"/>
      <c r="I136" s="32" t="s">
        <v>30</v>
      </c>
      <c r="J136" s="36" t="str">
        <f>E21</f>
        <v>CBN projekt s.r.o.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28</v>
      </c>
      <c r="D137" s="40"/>
      <c r="E137" s="40"/>
      <c r="F137" s="27" t="str">
        <f>IF(E18="","",E18)</f>
        <v>Vyplň údaj</v>
      </c>
      <c r="G137" s="40"/>
      <c r="H137" s="40"/>
      <c r="I137" s="32" t="s">
        <v>33</v>
      </c>
      <c r="J137" s="36" t="str">
        <f>E24</f>
        <v>CBN projekt s.r.o.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0.32" customHeight="1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11" customFormat="1" ht="29.28" customHeight="1">
      <c r="A139" s="201"/>
      <c r="B139" s="202"/>
      <c r="C139" s="203" t="s">
        <v>266</v>
      </c>
      <c r="D139" s="204" t="s">
        <v>61</v>
      </c>
      <c r="E139" s="204" t="s">
        <v>57</v>
      </c>
      <c r="F139" s="204" t="s">
        <v>58</v>
      </c>
      <c r="G139" s="204" t="s">
        <v>267</v>
      </c>
      <c r="H139" s="204" t="s">
        <v>268</v>
      </c>
      <c r="I139" s="204" t="s">
        <v>269</v>
      </c>
      <c r="J139" s="205" t="s">
        <v>234</v>
      </c>
      <c r="K139" s="206" t="s">
        <v>270</v>
      </c>
      <c r="L139" s="207"/>
      <c r="M139" s="100" t="s">
        <v>1</v>
      </c>
      <c r="N139" s="101" t="s">
        <v>40</v>
      </c>
      <c r="O139" s="101" t="s">
        <v>271</v>
      </c>
      <c r="P139" s="101" t="s">
        <v>272</v>
      </c>
      <c r="Q139" s="101" t="s">
        <v>273</v>
      </c>
      <c r="R139" s="101" t="s">
        <v>274</v>
      </c>
      <c r="S139" s="101" t="s">
        <v>275</v>
      </c>
      <c r="T139" s="102" t="s">
        <v>276</v>
      </c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</row>
    <row r="140" s="2" customFormat="1" ht="22.8" customHeight="1">
      <c r="A140" s="38"/>
      <c r="B140" s="39"/>
      <c r="C140" s="107" t="s">
        <v>277</v>
      </c>
      <c r="D140" s="40"/>
      <c r="E140" s="40"/>
      <c r="F140" s="40"/>
      <c r="G140" s="40"/>
      <c r="H140" s="40"/>
      <c r="I140" s="40"/>
      <c r="J140" s="208">
        <f>BK140</f>
        <v>0</v>
      </c>
      <c r="K140" s="40"/>
      <c r="L140" s="44"/>
      <c r="M140" s="103"/>
      <c r="N140" s="209"/>
      <c r="O140" s="104"/>
      <c r="P140" s="210">
        <f>P141+P385</f>
        <v>0</v>
      </c>
      <c r="Q140" s="104"/>
      <c r="R140" s="210">
        <f>R141+R385</f>
        <v>169.491841026</v>
      </c>
      <c r="S140" s="104"/>
      <c r="T140" s="211">
        <f>T141+T385</f>
        <v>408.62684155000005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75</v>
      </c>
      <c r="AU140" s="17" t="s">
        <v>236</v>
      </c>
      <c r="BK140" s="212">
        <f>BK141+BK385</f>
        <v>0</v>
      </c>
    </row>
    <row r="141" s="12" customFormat="1" ht="25.92" customHeight="1">
      <c r="A141" s="12"/>
      <c r="B141" s="213"/>
      <c r="C141" s="214"/>
      <c r="D141" s="215" t="s">
        <v>75</v>
      </c>
      <c r="E141" s="216" t="s">
        <v>278</v>
      </c>
      <c r="F141" s="216" t="s">
        <v>279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P142+P164+P173+P175+P182+P286+P334+P383</f>
        <v>0</v>
      </c>
      <c r="Q141" s="221"/>
      <c r="R141" s="222">
        <f>R142+R164+R173+R175+R182+R286+R334+R383</f>
        <v>93.387094559999994</v>
      </c>
      <c r="S141" s="221"/>
      <c r="T141" s="223">
        <f>T142+T164+T173+T175+T182+T286+T334+T383</f>
        <v>327.85976500000004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84</v>
      </c>
      <c r="AT141" s="225" t="s">
        <v>75</v>
      </c>
      <c r="AU141" s="225" t="s">
        <v>76</v>
      </c>
      <c r="AY141" s="224" t="s">
        <v>280</v>
      </c>
      <c r="BK141" s="226">
        <f>BK142+BK164+BK173+BK175+BK182+BK286+BK334+BK383</f>
        <v>0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84</v>
      </c>
      <c r="F142" s="227" t="s">
        <v>148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SUM(P143:P163)</f>
        <v>0</v>
      </c>
      <c r="Q142" s="221"/>
      <c r="R142" s="222">
        <f>SUM(R143:R163)</f>
        <v>3.6432989999999998</v>
      </c>
      <c r="S142" s="221"/>
      <c r="T142" s="223">
        <f>SUM(T143:T163)</f>
        <v>52.468695000000004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84</v>
      </c>
      <c r="AT142" s="225" t="s">
        <v>75</v>
      </c>
      <c r="AU142" s="225" t="s">
        <v>84</v>
      </c>
      <c r="AY142" s="224" t="s">
        <v>280</v>
      </c>
      <c r="BK142" s="226">
        <f>SUM(BK143:BK163)</f>
        <v>0</v>
      </c>
    </row>
    <row r="143" s="2" customFormat="1" ht="24.15" customHeight="1">
      <c r="A143" s="38"/>
      <c r="B143" s="39"/>
      <c r="C143" s="229" t="s">
        <v>84</v>
      </c>
      <c r="D143" s="229" t="s">
        <v>281</v>
      </c>
      <c r="E143" s="230" t="s">
        <v>1751</v>
      </c>
      <c r="F143" s="231" t="s">
        <v>1752</v>
      </c>
      <c r="G143" s="232" t="s">
        <v>354</v>
      </c>
      <c r="H143" s="233">
        <v>2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284</v>
      </c>
      <c r="AT143" s="241" t="s">
        <v>281</v>
      </c>
      <c r="AU143" s="241" t="s">
        <v>86</v>
      </c>
      <c r="AY143" s="17" t="s">
        <v>280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84</v>
      </c>
      <c r="BK143" s="242">
        <f>ROUND(I143*H143,2)</f>
        <v>0</v>
      </c>
      <c r="BL143" s="17" t="s">
        <v>284</v>
      </c>
      <c r="BM143" s="241" t="s">
        <v>1753</v>
      </c>
    </row>
    <row r="144" s="2" customFormat="1" ht="24.15" customHeight="1">
      <c r="A144" s="38"/>
      <c r="B144" s="39"/>
      <c r="C144" s="229" t="s">
        <v>86</v>
      </c>
      <c r="D144" s="229" t="s">
        <v>281</v>
      </c>
      <c r="E144" s="230" t="s">
        <v>282</v>
      </c>
      <c r="F144" s="231" t="s">
        <v>283</v>
      </c>
      <c r="G144" s="232" t="s">
        <v>194</v>
      </c>
      <c r="H144" s="233">
        <v>66.293000000000006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0.28999999999999998</v>
      </c>
      <c r="T144" s="240">
        <f>S144*H144</f>
        <v>19.224969999999999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284</v>
      </c>
      <c r="AT144" s="241" t="s">
        <v>281</v>
      </c>
      <c r="AU144" s="241" t="s">
        <v>86</v>
      </c>
      <c r="AY144" s="17" t="s">
        <v>280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84</v>
      </c>
      <c r="BK144" s="242">
        <f>ROUND(I144*H144,2)</f>
        <v>0</v>
      </c>
      <c r="BL144" s="17" t="s">
        <v>284</v>
      </c>
      <c r="BM144" s="241" t="s">
        <v>1754</v>
      </c>
    </row>
    <row r="145" s="13" customFormat="1">
      <c r="A145" s="13"/>
      <c r="B145" s="243"/>
      <c r="C145" s="244"/>
      <c r="D145" s="245" t="s">
        <v>286</v>
      </c>
      <c r="E145" s="246" t="s">
        <v>1</v>
      </c>
      <c r="F145" s="247" t="s">
        <v>1755</v>
      </c>
      <c r="G145" s="244"/>
      <c r="H145" s="248">
        <v>66.293000000000006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286</v>
      </c>
      <c r="AU145" s="254" t="s">
        <v>86</v>
      </c>
      <c r="AV145" s="13" t="s">
        <v>86</v>
      </c>
      <c r="AW145" s="13" t="s">
        <v>32</v>
      </c>
      <c r="AX145" s="13" t="s">
        <v>84</v>
      </c>
      <c r="AY145" s="254" t="s">
        <v>280</v>
      </c>
    </row>
    <row r="146" s="2" customFormat="1" ht="24.15" customHeight="1">
      <c r="A146" s="38"/>
      <c r="B146" s="39"/>
      <c r="C146" s="229" t="s">
        <v>136</v>
      </c>
      <c r="D146" s="229" t="s">
        <v>281</v>
      </c>
      <c r="E146" s="230" t="s">
        <v>288</v>
      </c>
      <c r="F146" s="231" t="s">
        <v>289</v>
      </c>
      <c r="G146" s="232" t="s">
        <v>194</v>
      </c>
      <c r="H146" s="233">
        <v>66.293000000000006</v>
      </c>
      <c r="I146" s="234"/>
      <c r="J146" s="235">
        <f>ROUND(I146*H146,2)</f>
        <v>0</v>
      </c>
      <c r="K146" s="236"/>
      <c r="L146" s="44"/>
      <c r="M146" s="237" t="s">
        <v>1</v>
      </c>
      <c r="N146" s="238" t="s">
        <v>41</v>
      </c>
      <c r="O146" s="91"/>
      <c r="P146" s="239">
        <f>O146*H146</f>
        <v>0</v>
      </c>
      <c r="Q146" s="239">
        <v>0</v>
      </c>
      <c r="R146" s="239">
        <f>Q146*H146</f>
        <v>0</v>
      </c>
      <c r="S146" s="239">
        <v>0.32500000000000001</v>
      </c>
      <c r="T146" s="240">
        <f>S146*H146</f>
        <v>21.545225000000002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284</v>
      </c>
      <c r="AT146" s="241" t="s">
        <v>281</v>
      </c>
      <c r="AU146" s="241" t="s">
        <v>86</v>
      </c>
      <c r="AY146" s="17" t="s">
        <v>280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84</v>
      </c>
      <c r="BK146" s="242">
        <f>ROUND(I146*H146,2)</f>
        <v>0</v>
      </c>
      <c r="BL146" s="17" t="s">
        <v>284</v>
      </c>
      <c r="BM146" s="241" t="s">
        <v>1756</v>
      </c>
    </row>
    <row r="147" s="13" customFormat="1">
      <c r="A147" s="13"/>
      <c r="B147" s="243"/>
      <c r="C147" s="244"/>
      <c r="D147" s="245" t="s">
        <v>286</v>
      </c>
      <c r="E147" s="246" t="s">
        <v>1</v>
      </c>
      <c r="F147" s="247" t="s">
        <v>1755</v>
      </c>
      <c r="G147" s="244"/>
      <c r="H147" s="248">
        <v>66.293000000000006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286</v>
      </c>
      <c r="AU147" s="254" t="s">
        <v>86</v>
      </c>
      <c r="AV147" s="13" t="s">
        <v>86</v>
      </c>
      <c r="AW147" s="13" t="s">
        <v>32</v>
      </c>
      <c r="AX147" s="13" t="s">
        <v>84</v>
      </c>
      <c r="AY147" s="254" t="s">
        <v>280</v>
      </c>
    </row>
    <row r="148" s="2" customFormat="1" ht="24.15" customHeight="1">
      <c r="A148" s="38"/>
      <c r="B148" s="39"/>
      <c r="C148" s="229" t="s">
        <v>284</v>
      </c>
      <c r="D148" s="229" t="s">
        <v>281</v>
      </c>
      <c r="E148" s="230" t="s">
        <v>292</v>
      </c>
      <c r="F148" s="231" t="s">
        <v>293</v>
      </c>
      <c r="G148" s="232" t="s">
        <v>194</v>
      </c>
      <c r="H148" s="233">
        <v>10.635</v>
      </c>
      <c r="I148" s="234"/>
      <c r="J148" s="235">
        <f>ROUND(I148*H148,2)</f>
        <v>0</v>
      </c>
      <c r="K148" s="236"/>
      <c r="L148" s="44"/>
      <c r="M148" s="237" t="s">
        <v>1</v>
      </c>
      <c r="N148" s="238" t="s">
        <v>41</v>
      </c>
      <c r="O148" s="91"/>
      <c r="P148" s="239">
        <f>O148*H148</f>
        <v>0</v>
      </c>
      <c r="Q148" s="239">
        <v>0</v>
      </c>
      <c r="R148" s="239">
        <f>Q148*H148</f>
        <v>0</v>
      </c>
      <c r="S148" s="239">
        <v>0.22</v>
      </c>
      <c r="T148" s="240">
        <f>S148*H148</f>
        <v>2.3397000000000001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284</v>
      </c>
      <c r="AT148" s="241" t="s">
        <v>281</v>
      </c>
      <c r="AU148" s="241" t="s">
        <v>86</v>
      </c>
      <c r="AY148" s="17" t="s">
        <v>280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84</v>
      </c>
      <c r="BK148" s="242">
        <f>ROUND(I148*H148,2)</f>
        <v>0</v>
      </c>
      <c r="BL148" s="17" t="s">
        <v>284</v>
      </c>
      <c r="BM148" s="241" t="s">
        <v>1757</v>
      </c>
    </row>
    <row r="149" s="13" customFormat="1">
      <c r="A149" s="13"/>
      <c r="B149" s="243"/>
      <c r="C149" s="244"/>
      <c r="D149" s="245" t="s">
        <v>286</v>
      </c>
      <c r="E149" s="246" t="s">
        <v>1</v>
      </c>
      <c r="F149" s="247" t="s">
        <v>1758</v>
      </c>
      <c r="G149" s="244"/>
      <c r="H149" s="248">
        <v>10.635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286</v>
      </c>
      <c r="AU149" s="254" t="s">
        <v>86</v>
      </c>
      <c r="AV149" s="13" t="s">
        <v>86</v>
      </c>
      <c r="AW149" s="13" t="s">
        <v>32</v>
      </c>
      <c r="AX149" s="13" t="s">
        <v>84</v>
      </c>
      <c r="AY149" s="254" t="s">
        <v>280</v>
      </c>
    </row>
    <row r="150" s="2" customFormat="1" ht="33" customHeight="1">
      <c r="A150" s="38"/>
      <c r="B150" s="39"/>
      <c r="C150" s="229" t="s">
        <v>300</v>
      </c>
      <c r="D150" s="229" t="s">
        <v>281</v>
      </c>
      <c r="E150" s="230" t="s">
        <v>296</v>
      </c>
      <c r="F150" s="231" t="s">
        <v>297</v>
      </c>
      <c r="G150" s="232" t="s">
        <v>194</v>
      </c>
      <c r="H150" s="233">
        <v>21.27</v>
      </c>
      <c r="I150" s="234"/>
      <c r="J150" s="235">
        <f>ROUND(I150*H150,2)</f>
        <v>0</v>
      </c>
      <c r="K150" s="236"/>
      <c r="L150" s="44"/>
      <c r="M150" s="237" t="s">
        <v>1</v>
      </c>
      <c r="N150" s="238" t="s">
        <v>41</v>
      </c>
      <c r="O150" s="91"/>
      <c r="P150" s="239">
        <f>O150*H150</f>
        <v>0</v>
      </c>
      <c r="Q150" s="239">
        <v>0</v>
      </c>
      <c r="R150" s="239">
        <f>Q150*H150</f>
        <v>0</v>
      </c>
      <c r="S150" s="239">
        <v>0.44</v>
      </c>
      <c r="T150" s="240">
        <f>S150*H150</f>
        <v>9.3588000000000005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284</v>
      </c>
      <c r="AT150" s="241" t="s">
        <v>281</v>
      </c>
      <c r="AU150" s="241" t="s">
        <v>86</v>
      </c>
      <c r="AY150" s="17" t="s">
        <v>280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84</v>
      </c>
      <c r="BK150" s="242">
        <f>ROUND(I150*H150,2)</f>
        <v>0</v>
      </c>
      <c r="BL150" s="17" t="s">
        <v>284</v>
      </c>
      <c r="BM150" s="241" t="s">
        <v>1759</v>
      </c>
    </row>
    <row r="151" s="13" customFormat="1">
      <c r="A151" s="13"/>
      <c r="B151" s="243"/>
      <c r="C151" s="244"/>
      <c r="D151" s="245" t="s">
        <v>286</v>
      </c>
      <c r="E151" s="246" t="s">
        <v>1</v>
      </c>
      <c r="F151" s="247" t="s">
        <v>1760</v>
      </c>
      <c r="G151" s="244"/>
      <c r="H151" s="248">
        <v>21.27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286</v>
      </c>
      <c r="AU151" s="254" t="s">
        <v>86</v>
      </c>
      <c r="AV151" s="13" t="s">
        <v>86</v>
      </c>
      <c r="AW151" s="13" t="s">
        <v>32</v>
      </c>
      <c r="AX151" s="13" t="s">
        <v>84</v>
      </c>
      <c r="AY151" s="254" t="s">
        <v>280</v>
      </c>
    </row>
    <row r="152" s="2" customFormat="1" ht="24.15" customHeight="1">
      <c r="A152" s="38"/>
      <c r="B152" s="39"/>
      <c r="C152" s="229" t="s">
        <v>305</v>
      </c>
      <c r="D152" s="229" t="s">
        <v>281</v>
      </c>
      <c r="E152" s="230" t="s">
        <v>301</v>
      </c>
      <c r="F152" s="231" t="s">
        <v>302</v>
      </c>
      <c r="G152" s="232" t="s">
        <v>194</v>
      </c>
      <c r="H152" s="233">
        <v>291.95999999999998</v>
      </c>
      <c r="I152" s="234"/>
      <c r="J152" s="235">
        <f>ROUND(I152*H152,2)</f>
        <v>0</v>
      </c>
      <c r="K152" s="236"/>
      <c r="L152" s="44"/>
      <c r="M152" s="237" t="s">
        <v>1</v>
      </c>
      <c r="N152" s="238" t="s">
        <v>41</v>
      </c>
      <c r="O152" s="91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1" t="s">
        <v>284</v>
      </c>
      <c r="AT152" s="241" t="s">
        <v>281</v>
      </c>
      <c r="AU152" s="241" t="s">
        <v>86</v>
      </c>
      <c r="AY152" s="17" t="s">
        <v>280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7" t="s">
        <v>84</v>
      </c>
      <c r="BK152" s="242">
        <f>ROUND(I152*H152,2)</f>
        <v>0</v>
      </c>
      <c r="BL152" s="17" t="s">
        <v>284</v>
      </c>
      <c r="BM152" s="241" t="s">
        <v>1761</v>
      </c>
    </row>
    <row r="153" s="13" customFormat="1">
      <c r="A153" s="13"/>
      <c r="B153" s="243"/>
      <c r="C153" s="244"/>
      <c r="D153" s="245" t="s">
        <v>286</v>
      </c>
      <c r="E153" s="246" t="s">
        <v>1</v>
      </c>
      <c r="F153" s="247" t="s">
        <v>1762</v>
      </c>
      <c r="G153" s="244"/>
      <c r="H153" s="248">
        <v>291.95999999999998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286</v>
      </c>
      <c r="AU153" s="254" t="s">
        <v>86</v>
      </c>
      <c r="AV153" s="13" t="s">
        <v>86</v>
      </c>
      <c r="AW153" s="13" t="s">
        <v>32</v>
      </c>
      <c r="AX153" s="13" t="s">
        <v>84</v>
      </c>
      <c r="AY153" s="254" t="s">
        <v>280</v>
      </c>
    </row>
    <row r="154" s="2" customFormat="1" ht="16.5" customHeight="1">
      <c r="A154" s="38"/>
      <c r="B154" s="39"/>
      <c r="C154" s="255" t="s">
        <v>313</v>
      </c>
      <c r="D154" s="255" t="s">
        <v>306</v>
      </c>
      <c r="E154" s="256" t="s">
        <v>307</v>
      </c>
      <c r="F154" s="257" t="s">
        <v>308</v>
      </c>
      <c r="G154" s="258" t="s">
        <v>309</v>
      </c>
      <c r="H154" s="259">
        <v>5.359</v>
      </c>
      <c r="I154" s="260"/>
      <c r="J154" s="261">
        <f>ROUND(I154*H154,2)</f>
        <v>0</v>
      </c>
      <c r="K154" s="262"/>
      <c r="L154" s="263"/>
      <c r="M154" s="264" t="s">
        <v>1</v>
      </c>
      <c r="N154" s="265" t="s">
        <v>41</v>
      </c>
      <c r="O154" s="91"/>
      <c r="P154" s="239">
        <f>O154*H154</f>
        <v>0</v>
      </c>
      <c r="Q154" s="239">
        <v>0.001</v>
      </c>
      <c r="R154" s="239">
        <f>Q154*H154</f>
        <v>0.005359</v>
      </c>
      <c r="S154" s="239">
        <v>0</v>
      </c>
      <c r="T154" s="24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1" t="s">
        <v>310</v>
      </c>
      <c r="AT154" s="241" t="s">
        <v>306</v>
      </c>
      <c r="AU154" s="241" t="s">
        <v>86</v>
      </c>
      <c r="AY154" s="17" t="s">
        <v>280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7" t="s">
        <v>84</v>
      </c>
      <c r="BK154" s="242">
        <f>ROUND(I154*H154,2)</f>
        <v>0</v>
      </c>
      <c r="BL154" s="17" t="s">
        <v>284</v>
      </c>
      <c r="BM154" s="241" t="s">
        <v>1763</v>
      </c>
    </row>
    <row r="155" s="13" customFormat="1">
      <c r="A155" s="13"/>
      <c r="B155" s="243"/>
      <c r="C155" s="244"/>
      <c r="D155" s="245" t="s">
        <v>286</v>
      </c>
      <c r="E155" s="244"/>
      <c r="F155" s="247" t="s">
        <v>1764</v>
      </c>
      <c r="G155" s="244"/>
      <c r="H155" s="248">
        <v>5.359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286</v>
      </c>
      <c r="AU155" s="254" t="s">
        <v>86</v>
      </c>
      <c r="AV155" s="13" t="s">
        <v>86</v>
      </c>
      <c r="AW155" s="13" t="s">
        <v>4</v>
      </c>
      <c r="AX155" s="13" t="s">
        <v>84</v>
      </c>
      <c r="AY155" s="254" t="s">
        <v>280</v>
      </c>
    </row>
    <row r="156" s="2" customFormat="1" ht="33" customHeight="1">
      <c r="A156" s="38"/>
      <c r="B156" s="39"/>
      <c r="C156" s="229" t="s">
        <v>310</v>
      </c>
      <c r="D156" s="229" t="s">
        <v>281</v>
      </c>
      <c r="E156" s="230" t="s">
        <v>314</v>
      </c>
      <c r="F156" s="231" t="s">
        <v>315</v>
      </c>
      <c r="G156" s="232" t="s">
        <v>194</v>
      </c>
      <c r="H156" s="233">
        <v>291.95999999999998</v>
      </c>
      <c r="I156" s="234"/>
      <c r="J156" s="235">
        <f>ROUND(I156*H156,2)</f>
        <v>0</v>
      </c>
      <c r="K156" s="236"/>
      <c r="L156" s="44"/>
      <c r="M156" s="237" t="s">
        <v>1</v>
      </c>
      <c r="N156" s="238" t="s">
        <v>41</v>
      </c>
      <c r="O156" s="91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1" t="s">
        <v>284</v>
      </c>
      <c r="AT156" s="241" t="s">
        <v>281</v>
      </c>
      <c r="AU156" s="241" t="s">
        <v>86</v>
      </c>
      <c r="AY156" s="17" t="s">
        <v>280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7" t="s">
        <v>84</v>
      </c>
      <c r="BK156" s="242">
        <f>ROUND(I156*H156,2)</f>
        <v>0</v>
      </c>
      <c r="BL156" s="17" t="s">
        <v>284</v>
      </c>
      <c r="BM156" s="241" t="s">
        <v>1765</v>
      </c>
    </row>
    <row r="157" s="13" customFormat="1">
      <c r="A157" s="13"/>
      <c r="B157" s="243"/>
      <c r="C157" s="244"/>
      <c r="D157" s="245" t="s">
        <v>286</v>
      </c>
      <c r="E157" s="246" t="s">
        <v>1</v>
      </c>
      <c r="F157" s="247" t="s">
        <v>1762</v>
      </c>
      <c r="G157" s="244"/>
      <c r="H157" s="248">
        <v>291.95999999999998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286</v>
      </c>
      <c r="AU157" s="254" t="s">
        <v>86</v>
      </c>
      <c r="AV157" s="13" t="s">
        <v>86</v>
      </c>
      <c r="AW157" s="13" t="s">
        <v>32</v>
      </c>
      <c r="AX157" s="13" t="s">
        <v>84</v>
      </c>
      <c r="AY157" s="254" t="s">
        <v>280</v>
      </c>
    </row>
    <row r="158" s="2" customFormat="1" ht="16.5" customHeight="1">
      <c r="A158" s="38"/>
      <c r="B158" s="39"/>
      <c r="C158" s="255" t="s">
        <v>323</v>
      </c>
      <c r="D158" s="255" t="s">
        <v>306</v>
      </c>
      <c r="E158" s="256" t="s">
        <v>317</v>
      </c>
      <c r="F158" s="257" t="s">
        <v>318</v>
      </c>
      <c r="G158" s="258" t="s">
        <v>319</v>
      </c>
      <c r="H158" s="259">
        <v>16.934000000000001</v>
      </c>
      <c r="I158" s="260"/>
      <c r="J158" s="261">
        <f>ROUND(I158*H158,2)</f>
        <v>0</v>
      </c>
      <c r="K158" s="262"/>
      <c r="L158" s="263"/>
      <c r="M158" s="264" t="s">
        <v>1</v>
      </c>
      <c r="N158" s="265" t="s">
        <v>41</v>
      </c>
      <c r="O158" s="91"/>
      <c r="P158" s="239">
        <f>O158*H158</f>
        <v>0</v>
      </c>
      <c r="Q158" s="239">
        <v>0.20999999999999999</v>
      </c>
      <c r="R158" s="239">
        <f>Q158*H158</f>
        <v>3.5561400000000001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310</v>
      </c>
      <c r="AT158" s="241" t="s">
        <v>306</v>
      </c>
      <c r="AU158" s="241" t="s">
        <v>86</v>
      </c>
      <c r="AY158" s="17" t="s">
        <v>280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84</v>
      </c>
      <c r="BK158" s="242">
        <f>ROUND(I158*H158,2)</f>
        <v>0</v>
      </c>
      <c r="BL158" s="17" t="s">
        <v>284</v>
      </c>
      <c r="BM158" s="241" t="s">
        <v>1766</v>
      </c>
    </row>
    <row r="159" s="13" customFormat="1">
      <c r="A159" s="13"/>
      <c r="B159" s="243"/>
      <c r="C159" s="244"/>
      <c r="D159" s="245" t="s">
        <v>286</v>
      </c>
      <c r="E159" s="244"/>
      <c r="F159" s="247" t="s">
        <v>1767</v>
      </c>
      <c r="G159" s="244"/>
      <c r="H159" s="248">
        <v>16.934000000000001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286</v>
      </c>
      <c r="AU159" s="254" t="s">
        <v>86</v>
      </c>
      <c r="AV159" s="13" t="s">
        <v>86</v>
      </c>
      <c r="AW159" s="13" t="s">
        <v>4</v>
      </c>
      <c r="AX159" s="13" t="s">
        <v>84</v>
      </c>
      <c r="AY159" s="254" t="s">
        <v>280</v>
      </c>
    </row>
    <row r="160" s="2" customFormat="1" ht="24.15" customHeight="1">
      <c r="A160" s="38"/>
      <c r="B160" s="39"/>
      <c r="C160" s="229" t="s">
        <v>111</v>
      </c>
      <c r="D160" s="229" t="s">
        <v>281</v>
      </c>
      <c r="E160" s="230" t="s">
        <v>1768</v>
      </c>
      <c r="F160" s="231" t="s">
        <v>1769</v>
      </c>
      <c r="G160" s="232" t="s">
        <v>354</v>
      </c>
      <c r="H160" s="233">
        <v>2</v>
      </c>
      <c r="I160" s="234"/>
      <c r="J160" s="235">
        <f>ROUND(I160*H160,2)</f>
        <v>0</v>
      </c>
      <c r="K160" s="236"/>
      <c r="L160" s="44"/>
      <c r="M160" s="237" t="s">
        <v>1</v>
      </c>
      <c r="N160" s="238" t="s">
        <v>41</v>
      </c>
      <c r="O160" s="91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1" t="s">
        <v>284</v>
      </c>
      <c r="AT160" s="241" t="s">
        <v>281</v>
      </c>
      <c r="AU160" s="241" t="s">
        <v>86</v>
      </c>
      <c r="AY160" s="17" t="s">
        <v>280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7" t="s">
        <v>84</v>
      </c>
      <c r="BK160" s="242">
        <f>ROUND(I160*H160,2)</f>
        <v>0</v>
      </c>
      <c r="BL160" s="17" t="s">
        <v>284</v>
      </c>
      <c r="BM160" s="241" t="s">
        <v>1770</v>
      </c>
    </row>
    <row r="161" s="2" customFormat="1" ht="16.5" customHeight="1">
      <c r="A161" s="38"/>
      <c r="B161" s="39"/>
      <c r="C161" s="255" t="s">
        <v>114</v>
      </c>
      <c r="D161" s="255" t="s">
        <v>306</v>
      </c>
      <c r="E161" s="256" t="s">
        <v>1771</v>
      </c>
      <c r="F161" s="257" t="s">
        <v>1772</v>
      </c>
      <c r="G161" s="258" t="s">
        <v>354</v>
      </c>
      <c r="H161" s="259">
        <v>2</v>
      </c>
      <c r="I161" s="260"/>
      <c r="J161" s="261">
        <f>ROUND(I161*H161,2)</f>
        <v>0</v>
      </c>
      <c r="K161" s="262"/>
      <c r="L161" s="263"/>
      <c r="M161" s="264" t="s">
        <v>1</v>
      </c>
      <c r="N161" s="265" t="s">
        <v>41</v>
      </c>
      <c r="O161" s="91"/>
      <c r="P161" s="239">
        <f>O161*H161</f>
        <v>0</v>
      </c>
      <c r="Q161" s="239">
        <v>0.040000000000000001</v>
      </c>
      <c r="R161" s="239">
        <f>Q161*H161</f>
        <v>0.080000000000000002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310</v>
      </c>
      <c r="AT161" s="241" t="s">
        <v>306</v>
      </c>
      <c r="AU161" s="241" t="s">
        <v>86</v>
      </c>
      <c r="AY161" s="17" t="s">
        <v>280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84</v>
      </c>
      <c r="BK161" s="242">
        <f>ROUND(I161*H161,2)</f>
        <v>0</v>
      </c>
      <c r="BL161" s="17" t="s">
        <v>284</v>
      </c>
      <c r="BM161" s="241" t="s">
        <v>1773</v>
      </c>
    </row>
    <row r="162" s="13" customFormat="1">
      <c r="A162" s="13"/>
      <c r="B162" s="243"/>
      <c r="C162" s="244"/>
      <c r="D162" s="245" t="s">
        <v>286</v>
      </c>
      <c r="E162" s="246" t="s">
        <v>1</v>
      </c>
      <c r="F162" s="247" t="s">
        <v>1774</v>
      </c>
      <c r="G162" s="244"/>
      <c r="H162" s="248">
        <v>2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286</v>
      </c>
      <c r="AU162" s="254" t="s">
        <v>86</v>
      </c>
      <c r="AV162" s="13" t="s">
        <v>86</v>
      </c>
      <c r="AW162" s="13" t="s">
        <v>32</v>
      </c>
      <c r="AX162" s="13" t="s">
        <v>84</v>
      </c>
      <c r="AY162" s="254" t="s">
        <v>280</v>
      </c>
    </row>
    <row r="163" s="2" customFormat="1" ht="24.15" customHeight="1">
      <c r="A163" s="38"/>
      <c r="B163" s="39"/>
      <c r="C163" s="229" t="s">
        <v>117</v>
      </c>
      <c r="D163" s="229" t="s">
        <v>281</v>
      </c>
      <c r="E163" s="230" t="s">
        <v>1775</v>
      </c>
      <c r="F163" s="231" t="s">
        <v>1776</v>
      </c>
      <c r="G163" s="232" t="s">
        <v>194</v>
      </c>
      <c r="H163" s="233">
        <v>5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41</v>
      </c>
      <c r="O163" s="91"/>
      <c r="P163" s="239">
        <f>O163*H163</f>
        <v>0</v>
      </c>
      <c r="Q163" s="239">
        <v>0.00036000000000000002</v>
      </c>
      <c r="R163" s="239">
        <f>Q163*H163</f>
        <v>0.0018000000000000002</v>
      </c>
      <c r="S163" s="239">
        <v>0</v>
      </c>
      <c r="T163" s="24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284</v>
      </c>
      <c r="AT163" s="241" t="s">
        <v>281</v>
      </c>
      <c r="AU163" s="241" t="s">
        <v>86</v>
      </c>
      <c r="AY163" s="17" t="s">
        <v>280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84</v>
      </c>
      <c r="BK163" s="242">
        <f>ROUND(I163*H163,2)</f>
        <v>0</v>
      </c>
      <c r="BL163" s="17" t="s">
        <v>284</v>
      </c>
      <c r="BM163" s="241" t="s">
        <v>1777</v>
      </c>
    </row>
    <row r="164" s="12" customFormat="1" ht="22.8" customHeight="1">
      <c r="A164" s="12"/>
      <c r="B164" s="213"/>
      <c r="C164" s="214"/>
      <c r="D164" s="215" t="s">
        <v>75</v>
      </c>
      <c r="E164" s="227" t="s">
        <v>136</v>
      </c>
      <c r="F164" s="227" t="s">
        <v>322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SUM(P165:P172)</f>
        <v>0</v>
      </c>
      <c r="Q164" s="221"/>
      <c r="R164" s="222">
        <f>SUM(R165:R172)</f>
        <v>6.1326112999999998</v>
      </c>
      <c r="S164" s="221"/>
      <c r="T164" s="223">
        <f>SUM(T165:T172)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84</v>
      </c>
      <c r="AT164" s="225" t="s">
        <v>75</v>
      </c>
      <c r="AU164" s="225" t="s">
        <v>84</v>
      </c>
      <c r="AY164" s="224" t="s">
        <v>280</v>
      </c>
      <c r="BK164" s="226">
        <f>SUM(BK165:BK172)</f>
        <v>0</v>
      </c>
    </row>
    <row r="165" s="2" customFormat="1" ht="33" customHeight="1">
      <c r="A165" s="38"/>
      <c r="B165" s="39"/>
      <c r="C165" s="229" t="s">
        <v>127</v>
      </c>
      <c r="D165" s="229" t="s">
        <v>281</v>
      </c>
      <c r="E165" s="230" t="s">
        <v>1778</v>
      </c>
      <c r="F165" s="231" t="s">
        <v>1779</v>
      </c>
      <c r="G165" s="232" t="s">
        <v>194</v>
      </c>
      <c r="H165" s="233">
        <v>2.7549999999999999</v>
      </c>
      <c r="I165" s="234"/>
      <c r="J165" s="235">
        <f>ROUND(I165*H165,2)</f>
        <v>0</v>
      </c>
      <c r="K165" s="236"/>
      <c r="L165" s="44"/>
      <c r="M165" s="237" t="s">
        <v>1</v>
      </c>
      <c r="N165" s="238" t="s">
        <v>41</v>
      </c>
      <c r="O165" s="91"/>
      <c r="P165" s="239">
        <f>O165*H165</f>
        <v>0</v>
      </c>
      <c r="Q165" s="239">
        <v>0.17763999999999999</v>
      </c>
      <c r="R165" s="239">
        <f>Q165*H165</f>
        <v>0.48939819999999995</v>
      </c>
      <c r="S165" s="239">
        <v>0</v>
      </c>
      <c r="T165" s="24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1" t="s">
        <v>284</v>
      </c>
      <c r="AT165" s="241" t="s">
        <v>281</v>
      </c>
      <c r="AU165" s="241" t="s">
        <v>86</v>
      </c>
      <c r="AY165" s="17" t="s">
        <v>280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7" t="s">
        <v>84</v>
      </c>
      <c r="BK165" s="242">
        <f>ROUND(I165*H165,2)</f>
        <v>0</v>
      </c>
      <c r="BL165" s="17" t="s">
        <v>284</v>
      </c>
      <c r="BM165" s="241" t="s">
        <v>1780</v>
      </c>
    </row>
    <row r="166" s="13" customFormat="1">
      <c r="A166" s="13"/>
      <c r="B166" s="243"/>
      <c r="C166" s="244"/>
      <c r="D166" s="245" t="s">
        <v>286</v>
      </c>
      <c r="E166" s="246" t="s">
        <v>1</v>
      </c>
      <c r="F166" s="247" t="s">
        <v>1781</v>
      </c>
      <c r="G166" s="244"/>
      <c r="H166" s="248">
        <v>2.7549999999999999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286</v>
      </c>
      <c r="AU166" s="254" t="s">
        <v>86</v>
      </c>
      <c r="AV166" s="13" t="s">
        <v>86</v>
      </c>
      <c r="AW166" s="13" t="s">
        <v>32</v>
      </c>
      <c r="AX166" s="13" t="s">
        <v>84</v>
      </c>
      <c r="AY166" s="254" t="s">
        <v>280</v>
      </c>
    </row>
    <row r="167" s="2" customFormat="1" ht="33" customHeight="1">
      <c r="A167" s="38"/>
      <c r="B167" s="39"/>
      <c r="C167" s="229" t="s">
        <v>130</v>
      </c>
      <c r="D167" s="229" t="s">
        <v>281</v>
      </c>
      <c r="E167" s="230" t="s">
        <v>1782</v>
      </c>
      <c r="F167" s="231" t="s">
        <v>1783</v>
      </c>
      <c r="G167" s="232" t="s">
        <v>194</v>
      </c>
      <c r="H167" s="233">
        <v>29.809999999999999</v>
      </c>
      <c r="I167" s="234"/>
      <c r="J167" s="235">
        <f>ROUND(I167*H167,2)</f>
        <v>0</v>
      </c>
      <c r="K167" s="236"/>
      <c r="L167" s="44"/>
      <c r="M167" s="237" t="s">
        <v>1</v>
      </c>
      <c r="N167" s="238" t="s">
        <v>41</v>
      </c>
      <c r="O167" s="91"/>
      <c r="P167" s="239">
        <f>O167*H167</f>
        <v>0</v>
      </c>
      <c r="Q167" s="239">
        <v>0.17351</v>
      </c>
      <c r="R167" s="239">
        <f>Q167*H167</f>
        <v>5.1723330999999995</v>
      </c>
      <c r="S167" s="239">
        <v>0</v>
      </c>
      <c r="T167" s="24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1" t="s">
        <v>284</v>
      </c>
      <c r="AT167" s="241" t="s">
        <v>281</v>
      </c>
      <c r="AU167" s="241" t="s">
        <v>86</v>
      </c>
      <c r="AY167" s="17" t="s">
        <v>280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7" t="s">
        <v>84</v>
      </c>
      <c r="BK167" s="242">
        <f>ROUND(I167*H167,2)</f>
        <v>0</v>
      </c>
      <c r="BL167" s="17" t="s">
        <v>284</v>
      </c>
      <c r="BM167" s="241" t="s">
        <v>1784</v>
      </c>
    </row>
    <row r="168" s="13" customFormat="1">
      <c r="A168" s="13"/>
      <c r="B168" s="243"/>
      <c r="C168" s="244"/>
      <c r="D168" s="245" t="s">
        <v>286</v>
      </c>
      <c r="E168" s="246" t="s">
        <v>1</v>
      </c>
      <c r="F168" s="247" t="s">
        <v>1785</v>
      </c>
      <c r="G168" s="244"/>
      <c r="H168" s="248">
        <v>18.094000000000001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286</v>
      </c>
      <c r="AU168" s="254" t="s">
        <v>86</v>
      </c>
      <c r="AV168" s="13" t="s">
        <v>86</v>
      </c>
      <c r="AW168" s="13" t="s">
        <v>32</v>
      </c>
      <c r="AX168" s="13" t="s">
        <v>76</v>
      </c>
      <c r="AY168" s="254" t="s">
        <v>280</v>
      </c>
    </row>
    <row r="169" s="13" customFormat="1">
      <c r="A169" s="13"/>
      <c r="B169" s="243"/>
      <c r="C169" s="244"/>
      <c r="D169" s="245" t="s">
        <v>286</v>
      </c>
      <c r="E169" s="246" t="s">
        <v>1</v>
      </c>
      <c r="F169" s="247" t="s">
        <v>1786</v>
      </c>
      <c r="G169" s="244"/>
      <c r="H169" s="248">
        <v>11.715999999999999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286</v>
      </c>
      <c r="AU169" s="254" t="s">
        <v>86</v>
      </c>
      <c r="AV169" s="13" t="s">
        <v>86</v>
      </c>
      <c r="AW169" s="13" t="s">
        <v>32</v>
      </c>
      <c r="AX169" s="13" t="s">
        <v>76</v>
      </c>
      <c r="AY169" s="254" t="s">
        <v>280</v>
      </c>
    </row>
    <row r="170" s="14" customFormat="1">
      <c r="A170" s="14"/>
      <c r="B170" s="266"/>
      <c r="C170" s="267"/>
      <c r="D170" s="245" t="s">
        <v>286</v>
      </c>
      <c r="E170" s="268" t="s">
        <v>1</v>
      </c>
      <c r="F170" s="269" t="s">
        <v>378</v>
      </c>
      <c r="G170" s="267"/>
      <c r="H170" s="270">
        <v>29.809999999999999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6" t="s">
        <v>286</v>
      </c>
      <c r="AU170" s="276" t="s">
        <v>86</v>
      </c>
      <c r="AV170" s="14" t="s">
        <v>284</v>
      </c>
      <c r="AW170" s="14" t="s">
        <v>32</v>
      </c>
      <c r="AX170" s="14" t="s">
        <v>84</v>
      </c>
      <c r="AY170" s="276" t="s">
        <v>280</v>
      </c>
    </row>
    <row r="171" s="2" customFormat="1" ht="24.15" customHeight="1">
      <c r="A171" s="38"/>
      <c r="B171" s="39"/>
      <c r="C171" s="229" t="s">
        <v>8</v>
      </c>
      <c r="D171" s="229" t="s">
        <v>281</v>
      </c>
      <c r="E171" s="230" t="s">
        <v>324</v>
      </c>
      <c r="F171" s="231" t="s">
        <v>325</v>
      </c>
      <c r="G171" s="232" t="s">
        <v>326</v>
      </c>
      <c r="H171" s="233">
        <v>0.432</v>
      </c>
      <c r="I171" s="234"/>
      <c r="J171" s="235">
        <f>ROUND(I171*H171,2)</f>
        <v>0</v>
      </c>
      <c r="K171" s="236"/>
      <c r="L171" s="44"/>
      <c r="M171" s="237" t="s">
        <v>1</v>
      </c>
      <c r="N171" s="238" t="s">
        <v>41</v>
      </c>
      <c r="O171" s="91"/>
      <c r="P171" s="239">
        <f>O171*H171</f>
        <v>0</v>
      </c>
      <c r="Q171" s="239">
        <v>1.0900000000000001</v>
      </c>
      <c r="R171" s="239">
        <f>Q171*H171</f>
        <v>0.47088000000000002</v>
      </c>
      <c r="S171" s="239">
        <v>0</v>
      </c>
      <c r="T171" s="24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1" t="s">
        <v>284</v>
      </c>
      <c r="AT171" s="241" t="s">
        <v>281</v>
      </c>
      <c r="AU171" s="241" t="s">
        <v>86</v>
      </c>
      <c r="AY171" s="17" t="s">
        <v>280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7" t="s">
        <v>84</v>
      </c>
      <c r="BK171" s="242">
        <f>ROUND(I171*H171,2)</f>
        <v>0</v>
      </c>
      <c r="BL171" s="17" t="s">
        <v>284</v>
      </c>
      <c r="BM171" s="241" t="s">
        <v>1787</v>
      </c>
    </row>
    <row r="172" s="13" customFormat="1">
      <c r="A172" s="13"/>
      <c r="B172" s="243"/>
      <c r="C172" s="244"/>
      <c r="D172" s="245" t="s">
        <v>286</v>
      </c>
      <c r="E172" s="246" t="s">
        <v>1</v>
      </c>
      <c r="F172" s="247" t="s">
        <v>1788</v>
      </c>
      <c r="G172" s="244"/>
      <c r="H172" s="248">
        <v>0.432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286</v>
      </c>
      <c r="AU172" s="254" t="s">
        <v>86</v>
      </c>
      <c r="AV172" s="13" t="s">
        <v>86</v>
      </c>
      <c r="AW172" s="13" t="s">
        <v>32</v>
      </c>
      <c r="AX172" s="13" t="s">
        <v>84</v>
      </c>
      <c r="AY172" s="254" t="s">
        <v>280</v>
      </c>
    </row>
    <row r="173" s="12" customFormat="1" ht="22.8" customHeight="1">
      <c r="A173" s="12"/>
      <c r="B173" s="213"/>
      <c r="C173" s="214"/>
      <c r="D173" s="215" t="s">
        <v>75</v>
      </c>
      <c r="E173" s="227" t="s">
        <v>284</v>
      </c>
      <c r="F173" s="227" t="s">
        <v>333</v>
      </c>
      <c r="G173" s="214"/>
      <c r="H173" s="214"/>
      <c r="I173" s="217"/>
      <c r="J173" s="228">
        <f>BK173</f>
        <v>0</v>
      </c>
      <c r="K173" s="214"/>
      <c r="L173" s="219"/>
      <c r="M173" s="220"/>
      <c r="N173" s="221"/>
      <c r="O173" s="221"/>
      <c r="P173" s="222">
        <f>P174</f>
        <v>0</v>
      </c>
      <c r="Q173" s="221"/>
      <c r="R173" s="222">
        <f>R174</f>
        <v>0.23599999999999999</v>
      </c>
      <c r="S173" s="221"/>
      <c r="T173" s="223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4" t="s">
        <v>84</v>
      </c>
      <c r="AT173" s="225" t="s">
        <v>75</v>
      </c>
      <c r="AU173" s="225" t="s">
        <v>84</v>
      </c>
      <c r="AY173" s="224" t="s">
        <v>280</v>
      </c>
      <c r="BK173" s="226">
        <f>BK174</f>
        <v>0</v>
      </c>
    </row>
    <row r="174" s="2" customFormat="1" ht="24.15" customHeight="1">
      <c r="A174" s="38"/>
      <c r="B174" s="39"/>
      <c r="C174" s="229" t="s">
        <v>185</v>
      </c>
      <c r="D174" s="229" t="s">
        <v>281</v>
      </c>
      <c r="E174" s="230" t="s">
        <v>352</v>
      </c>
      <c r="F174" s="231" t="s">
        <v>353</v>
      </c>
      <c r="G174" s="232" t="s">
        <v>354</v>
      </c>
      <c r="H174" s="233">
        <v>4</v>
      </c>
      <c r="I174" s="234"/>
      <c r="J174" s="235">
        <f>ROUND(I174*H174,2)</f>
        <v>0</v>
      </c>
      <c r="K174" s="236"/>
      <c r="L174" s="44"/>
      <c r="M174" s="237" t="s">
        <v>1</v>
      </c>
      <c r="N174" s="238" t="s">
        <v>41</v>
      </c>
      <c r="O174" s="91"/>
      <c r="P174" s="239">
        <f>O174*H174</f>
        <v>0</v>
      </c>
      <c r="Q174" s="239">
        <v>0.058999999999999997</v>
      </c>
      <c r="R174" s="239">
        <f>Q174*H174</f>
        <v>0.23599999999999999</v>
      </c>
      <c r="S174" s="239">
        <v>0</v>
      </c>
      <c r="T174" s="24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1" t="s">
        <v>284</v>
      </c>
      <c r="AT174" s="241" t="s">
        <v>281</v>
      </c>
      <c r="AU174" s="241" t="s">
        <v>86</v>
      </c>
      <c r="AY174" s="17" t="s">
        <v>280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7" t="s">
        <v>84</v>
      </c>
      <c r="BK174" s="242">
        <f>ROUND(I174*H174,2)</f>
        <v>0</v>
      </c>
      <c r="BL174" s="17" t="s">
        <v>284</v>
      </c>
      <c r="BM174" s="241" t="s">
        <v>1789</v>
      </c>
    </row>
    <row r="175" s="12" customFormat="1" ht="22.8" customHeight="1">
      <c r="A175" s="12"/>
      <c r="B175" s="213"/>
      <c r="C175" s="214"/>
      <c r="D175" s="215" t="s">
        <v>75</v>
      </c>
      <c r="E175" s="227" t="s">
        <v>300</v>
      </c>
      <c r="F175" s="227" t="s">
        <v>356</v>
      </c>
      <c r="G175" s="214"/>
      <c r="H175" s="214"/>
      <c r="I175" s="217"/>
      <c r="J175" s="228">
        <f>BK175</f>
        <v>0</v>
      </c>
      <c r="K175" s="214"/>
      <c r="L175" s="219"/>
      <c r="M175" s="220"/>
      <c r="N175" s="221"/>
      <c r="O175" s="221"/>
      <c r="P175" s="222">
        <f>SUM(P176:P181)</f>
        <v>0</v>
      </c>
      <c r="Q175" s="221"/>
      <c r="R175" s="222">
        <f>SUM(R176:R181)</f>
        <v>35.619187499999995</v>
      </c>
      <c r="S175" s="221"/>
      <c r="T175" s="223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84</v>
      </c>
      <c r="AT175" s="225" t="s">
        <v>75</v>
      </c>
      <c r="AU175" s="225" t="s">
        <v>84</v>
      </c>
      <c r="AY175" s="224" t="s">
        <v>280</v>
      </c>
      <c r="BK175" s="226">
        <f>SUM(BK176:BK181)</f>
        <v>0</v>
      </c>
    </row>
    <row r="176" s="2" customFormat="1" ht="24.15" customHeight="1">
      <c r="A176" s="38"/>
      <c r="B176" s="39"/>
      <c r="C176" s="229" t="s">
        <v>357</v>
      </c>
      <c r="D176" s="229" t="s">
        <v>281</v>
      </c>
      <c r="E176" s="230" t="s">
        <v>358</v>
      </c>
      <c r="F176" s="231" t="s">
        <v>359</v>
      </c>
      <c r="G176" s="232" t="s">
        <v>194</v>
      </c>
      <c r="H176" s="233">
        <v>55.658000000000001</v>
      </c>
      <c r="I176" s="234"/>
      <c r="J176" s="235">
        <f>ROUND(I176*H176,2)</f>
        <v>0</v>
      </c>
      <c r="K176" s="236"/>
      <c r="L176" s="44"/>
      <c r="M176" s="237" t="s">
        <v>1</v>
      </c>
      <c r="N176" s="238" t="s">
        <v>41</v>
      </c>
      <c r="O176" s="91"/>
      <c r="P176" s="239">
        <f>O176*H176</f>
        <v>0</v>
      </c>
      <c r="Q176" s="239">
        <v>0.29699999999999999</v>
      </c>
      <c r="R176" s="239">
        <f>Q176*H176</f>
        <v>16.530425999999999</v>
      </c>
      <c r="S176" s="239">
        <v>0</v>
      </c>
      <c r="T176" s="24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1" t="s">
        <v>284</v>
      </c>
      <c r="AT176" s="241" t="s">
        <v>281</v>
      </c>
      <c r="AU176" s="241" t="s">
        <v>86</v>
      </c>
      <c r="AY176" s="17" t="s">
        <v>280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7" t="s">
        <v>84</v>
      </c>
      <c r="BK176" s="242">
        <f>ROUND(I176*H176,2)</f>
        <v>0</v>
      </c>
      <c r="BL176" s="17" t="s">
        <v>284</v>
      </c>
      <c r="BM176" s="241" t="s">
        <v>1790</v>
      </c>
    </row>
    <row r="177" s="13" customFormat="1">
      <c r="A177" s="13"/>
      <c r="B177" s="243"/>
      <c r="C177" s="244"/>
      <c r="D177" s="245" t="s">
        <v>286</v>
      </c>
      <c r="E177" s="246" t="s">
        <v>1</v>
      </c>
      <c r="F177" s="247" t="s">
        <v>1791</v>
      </c>
      <c r="G177" s="244"/>
      <c r="H177" s="248">
        <v>55.658000000000001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286</v>
      </c>
      <c r="AU177" s="254" t="s">
        <v>86</v>
      </c>
      <c r="AV177" s="13" t="s">
        <v>86</v>
      </c>
      <c r="AW177" s="13" t="s">
        <v>32</v>
      </c>
      <c r="AX177" s="13" t="s">
        <v>84</v>
      </c>
      <c r="AY177" s="254" t="s">
        <v>280</v>
      </c>
    </row>
    <row r="178" s="2" customFormat="1" ht="44.25" customHeight="1">
      <c r="A178" s="38"/>
      <c r="B178" s="39"/>
      <c r="C178" s="229" t="s">
        <v>361</v>
      </c>
      <c r="D178" s="229" t="s">
        <v>281</v>
      </c>
      <c r="E178" s="230" t="s">
        <v>362</v>
      </c>
      <c r="F178" s="231" t="s">
        <v>363</v>
      </c>
      <c r="G178" s="232" t="s">
        <v>194</v>
      </c>
      <c r="H178" s="233">
        <v>21.27</v>
      </c>
      <c r="I178" s="234"/>
      <c r="J178" s="235">
        <f>ROUND(I178*H178,2)</f>
        <v>0</v>
      </c>
      <c r="K178" s="236"/>
      <c r="L178" s="44"/>
      <c r="M178" s="237" t="s">
        <v>1</v>
      </c>
      <c r="N178" s="238" t="s">
        <v>41</v>
      </c>
      <c r="O178" s="91"/>
      <c r="P178" s="239">
        <f>O178*H178</f>
        <v>0</v>
      </c>
      <c r="Q178" s="239">
        <v>0.20745</v>
      </c>
      <c r="R178" s="239">
        <f>Q178*H178</f>
        <v>4.4124615</v>
      </c>
      <c r="S178" s="239">
        <v>0</v>
      </c>
      <c r="T178" s="24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1" t="s">
        <v>284</v>
      </c>
      <c r="AT178" s="241" t="s">
        <v>281</v>
      </c>
      <c r="AU178" s="241" t="s">
        <v>86</v>
      </c>
      <c r="AY178" s="17" t="s">
        <v>280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7" t="s">
        <v>84</v>
      </c>
      <c r="BK178" s="242">
        <f>ROUND(I178*H178,2)</f>
        <v>0</v>
      </c>
      <c r="BL178" s="17" t="s">
        <v>284</v>
      </c>
      <c r="BM178" s="241" t="s">
        <v>1792</v>
      </c>
    </row>
    <row r="179" s="13" customFormat="1">
      <c r="A179" s="13"/>
      <c r="B179" s="243"/>
      <c r="C179" s="244"/>
      <c r="D179" s="245" t="s">
        <v>286</v>
      </c>
      <c r="E179" s="246" t="s">
        <v>1</v>
      </c>
      <c r="F179" s="247" t="s">
        <v>1760</v>
      </c>
      <c r="G179" s="244"/>
      <c r="H179" s="248">
        <v>21.27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286</v>
      </c>
      <c r="AU179" s="254" t="s">
        <v>86</v>
      </c>
      <c r="AV179" s="13" t="s">
        <v>86</v>
      </c>
      <c r="AW179" s="13" t="s">
        <v>32</v>
      </c>
      <c r="AX179" s="13" t="s">
        <v>84</v>
      </c>
      <c r="AY179" s="254" t="s">
        <v>280</v>
      </c>
    </row>
    <row r="180" s="2" customFormat="1" ht="33" customHeight="1">
      <c r="A180" s="38"/>
      <c r="B180" s="39"/>
      <c r="C180" s="229" t="s">
        <v>365</v>
      </c>
      <c r="D180" s="229" t="s">
        <v>281</v>
      </c>
      <c r="E180" s="230" t="s">
        <v>366</v>
      </c>
      <c r="F180" s="231" t="s">
        <v>367</v>
      </c>
      <c r="G180" s="232" t="s">
        <v>194</v>
      </c>
      <c r="H180" s="233">
        <v>21.27</v>
      </c>
      <c r="I180" s="234"/>
      <c r="J180" s="235">
        <f>ROUND(I180*H180,2)</f>
        <v>0</v>
      </c>
      <c r="K180" s="236"/>
      <c r="L180" s="44"/>
      <c r="M180" s="237" t="s">
        <v>1</v>
      </c>
      <c r="N180" s="238" t="s">
        <v>41</v>
      </c>
      <c r="O180" s="91"/>
      <c r="P180" s="239">
        <f>O180*H180</f>
        <v>0</v>
      </c>
      <c r="Q180" s="239">
        <v>0.23000000000000001</v>
      </c>
      <c r="R180" s="239">
        <f>Q180*H180</f>
        <v>4.8921000000000001</v>
      </c>
      <c r="S180" s="239">
        <v>0</v>
      </c>
      <c r="T180" s="24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1" t="s">
        <v>284</v>
      </c>
      <c r="AT180" s="241" t="s">
        <v>281</v>
      </c>
      <c r="AU180" s="241" t="s">
        <v>86</v>
      </c>
      <c r="AY180" s="17" t="s">
        <v>280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7" t="s">
        <v>84</v>
      </c>
      <c r="BK180" s="242">
        <f>ROUND(I180*H180,2)</f>
        <v>0</v>
      </c>
      <c r="BL180" s="17" t="s">
        <v>284</v>
      </c>
      <c r="BM180" s="241" t="s">
        <v>1793</v>
      </c>
    </row>
    <row r="181" s="2" customFormat="1" ht="33" customHeight="1">
      <c r="A181" s="38"/>
      <c r="B181" s="39"/>
      <c r="C181" s="229" t="s">
        <v>369</v>
      </c>
      <c r="D181" s="229" t="s">
        <v>281</v>
      </c>
      <c r="E181" s="230" t="s">
        <v>370</v>
      </c>
      <c r="F181" s="231" t="s">
        <v>371</v>
      </c>
      <c r="G181" s="232" t="s">
        <v>194</v>
      </c>
      <c r="H181" s="233">
        <v>21.27</v>
      </c>
      <c r="I181" s="234"/>
      <c r="J181" s="235">
        <f>ROUND(I181*H181,2)</f>
        <v>0</v>
      </c>
      <c r="K181" s="236"/>
      <c r="L181" s="44"/>
      <c r="M181" s="237" t="s">
        <v>1</v>
      </c>
      <c r="N181" s="238" t="s">
        <v>41</v>
      </c>
      <c r="O181" s="91"/>
      <c r="P181" s="239">
        <f>O181*H181</f>
        <v>0</v>
      </c>
      <c r="Q181" s="239">
        <v>0.46000000000000002</v>
      </c>
      <c r="R181" s="239">
        <f>Q181*H181</f>
        <v>9.7842000000000002</v>
      </c>
      <c r="S181" s="239">
        <v>0</v>
      </c>
      <c r="T181" s="24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1" t="s">
        <v>284</v>
      </c>
      <c r="AT181" s="241" t="s">
        <v>281</v>
      </c>
      <c r="AU181" s="241" t="s">
        <v>86</v>
      </c>
      <c r="AY181" s="17" t="s">
        <v>280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7" t="s">
        <v>84</v>
      </c>
      <c r="BK181" s="242">
        <f>ROUND(I181*H181,2)</f>
        <v>0</v>
      </c>
      <c r="BL181" s="17" t="s">
        <v>284</v>
      </c>
      <c r="BM181" s="241" t="s">
        <v>1794</v>
      </c>
    </row>
    <row r="182" s="12" customFormat="1" ht="22.8" customHeight="1">
      <c r="A182" s="12"/>
      <c r="B182" s="213"/>
      <c r="C182" s="214"/>
      <c r="D182" s="215" t="s">
        <v>75</v>
      </c>
      <c r="E182" s="227" t="s">
        <v>305</v>
      </c>
      <c r="F182" s="227" t="s">
        <v>373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SUM(P183:P285)</f>
        <v>0</v>
      </c>
      <c r="Q182" s="221"/>
      <c r="R182" s="222">
        <f>SUM(R183:R285)</f>
        <v>47.697124959999996</v>
      </c>
      <c r="S182" s="221"/>
      <c r="T182" s="223">
        <f>SUM(T183:T285)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84</v>
      </c>
      <c r="AT182" s="225" t="s">
        <v>75</v>
      </c>
      <c r="AU182" s="225" t="s">
        <v>84</v>
      </c>
      <c r="AY182" s="224" t="s">
        <v>280</v>
      </c>
      <c r="BK182" s="226">
        <f>SUM(BK183:BK285)</f>
        <v>0</v>
      </c>
    </row>
    <row r="183" s="2" customFormat="1" ht="24.15" customHeight="1">
      <c r="A183" s="38"/>
      <c r="B183" s="39"/>
      <c r="C183" s="229" t="s">
        <v>7</v>
      </c>
      <c r="D183" s="229" t="s">
        <v>281</v>
      </c>
      <c r="E183" s="230" t="s">
        <v>374</v>
      </c>
      <c r="F183" s="231" t="s">
        <v>375</v>
      </c>
      <c r="G183" s="232" t="s">
        <v>194</v>
      </c>
      <c r="H183" s="233">
        <v>194.47300000000001</v>
      </c>
      <c r="I183" s="234"/>
      <c r="J183" s="235">
        <f>ROUND(I183*H183,2)</f>
        <v>0</v>
      </c>
      <c r="K183" s="236"/>
      <c r="L183" s="44"/>
      <c r="M183" s="237" t="s">
        <v>1</v>
      </c>
      <c r="N183" s="238" t="s">
        <v>41</v>
      </c>
      <c r="O183" s="91"/>
      <c r="P183" s="239">
        <f>O183*H183</f>
        <v>0</v>
      </c>
      <c r="Q183" s="239">
        <v>0.0043800000000000002</v>
      </c>
      <c r="R183" s="239">
        <f>Q183*H183</f>
        <v>0.85179174000000013</v>
      </c>
      <c r="S183" s="239">
        <v>0</v>
      </c>
      <c r="T183" s="24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1" t="s">
        <v>284</v>
      </c>
      <c r="AT183" s="241" t="s">
        <v>281</v>
      </c>
      <c r="AU183" s="241" t="s">
        <v>86</v>
      </c>
      <c r="AY183" s="17" t="s">
        <v>280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7" t="s">
        <v>84</v>
      </c>
      <c r="BK183" s="242">
        <f>ROUND(I183*H183,2)</f>
        <v>0</v>
      </c>
      <c r="BL183" s="17" t="s">
        <v>284</v>
      </c>
      <c r="BM183" s="241" t="s">
        <v>1795</v>
      </c>
    </row>
    <row r="184" s="13" customFormat="1">
      <c r="A184" s="13"/>
      <c r="B184" s="243"/>
      <c r="C184" s="244"/>
      <c r="D184" s="245" t="s">
        <v>286</v>
      </c>
      <c r="E184" s="246" t="s">
        <v>1</v>
      </c>
      <c r="F184" s="247" t="s">
        <v>1796</v>
      </c>
      <c r="G184" s="244"/>
      <c r="H184" s="248">
        <v>53.673000000000002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286</v>
      </c>
      <c r="AU184" s="254" t="s">
        <v>86</v>
      </c>
      <c r="AV184" s="13" t="s">
        <v>86</v>
      </c>
      <c r="AW184" s="13" t="s">
        <v>32</v>
      </c>
      <c r="AX184" s="13" t="s">
        <v>76</v>
      </c>
      <c r="AY184" s="254" t="s">
        <v>280</v>
      </c>
    </row>
    <row r="185" s="13" customFormat="1">
      <c r="A185" s="13"/>
      <c r="B185" s="243"/>
      <c r="C185" s="244"/>
      <c r="D185" s="245" t="s">
        <v>286</v>
      </c>
      <c r="E185" s="246" t="s">
        <v>1</v>
      </c>
      <c r="F185" s="247" t="s">
        <v>1797</v>
      </c>
      <c r="G185" s="244"/>
      <c r="H185" s="248">
        <v>32.560000000000002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286</v>
      </c>
      <c r="AU185" s="254" t="s">
        <v>86</v>
      </c>
      <c r="AV185" s="13" t="s">
        <v>86</v>
      </c>
      <c r="AW185" s="13" t="s">
        <v>32</v>
      </c>
      <c r="AX185" s="13" t="s">
        <v>76</v>
      </c>
      <c r="AY185" s="254" t="s">
        <v>280</v>
      </c>
    </row>
    <row r="186" s="13" customFormat="1">
      <c r="A186" s="13"/>
      <c r="B186" s="243"/>
      <c r="C186" s="244"/>
      <c r="D186" s="245" t="s">
        <v>286</v>
      </c>
      <c r="E186" s="246" t="s">
        <v>1</v>
      </c>
      <c r="F186" s="247" t="s">
        <v>1748</v>
      </c>
      <c r="G186" s="244"/>
      <c r="H186" s="248">
        <v>108.24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286</v>
      </c>
      <c r="AU186" s="254" t="s">
        <v>86</v>
      </c>
      <c r="AV186" s="13" t="s">
        <v>86</v>
      </c>
      <c r="AW186" s="13" t="s">
        <v>32</v>
      </c>
      <c r="AX186" s="13" t="s">
        <v>76</v>
      </c>
      <c r="AY186" s="254" t="s">
        <v>280</v>
      </c>
    </row>
    <row r="187" s="14" customFormat="1">
      <c r="A187" s="14"/>
      <c r="B187" s="266"/>
      <c r="C187" s="267"/>
      <c r="D187" s="245" t="s">
        <v>286</v>
      </c>
      <c r="E187" s="268" t="s">
        <v>1</v>
      </c>
      <c r="F187" s="269" t="s">
        <v>1798</v>
      </c>
      <c r="G187" s="267"/>
      <c r="H187" s="270">
        <v>194.47300000000001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6" t="s">
        <v>286</v>
      </c>
      <c r="AU187" s="276" t="s">
        <v>86</v>
      </c>
      <c r="AV187" s="14" t="s">
        <v>284</v>
      </c>
      <c r="AW187" s="14" t="s">
        <v>32</v>
      </c>
      <c r="AX187" s="14" t="s">
        <v>84</v>
      </c>
      <c r="AY187" s="276" t="s">
        <v>280</v>
      </c>
    </row>
    <row r="188" s="2" customFormat="1" ht="24.15" customHeight="1">
      <c r="A188" s="38"/>
      <c r="B188" s="39"/>
      <c r="C188" s="229" t="s">
        <v>379</v>
      </c>
      <c r="D188" s="229" t="s">
        <v>281</v>
      </c>
      <c r="E188" s="230" t="s">
        <v>380</v>
      </c>
      <c r="F188" s="231" t="s">
        <v>381</v>
      </c>
      <c r="G188" s="232" t="s">
        <v>194</v>
      </c>
      <c r="H188" s="233">
        <v>200.98500000000001</v>
      </c>
      <c r="I188" s="234"/>
      <c r="J188" s="235">
        <f>ROUND(I188*H188,2)</f>
        <v>0</v>
      </c>
      <c r="K188" s="236"/>
      <c r="L188" s="44"/>
      <c r="M188" s="237" t="s">
        <v>1</v>
      </c>
      <c r="N188" s="238" t="s">
        <v>41</v>
      </c>
      <c r="O188" s="91"/>
      <c r="P188" s="239">
        <f>O188*H188</f>
        <v>0</v>
      </c>
      <c r="Q188" s="239">
        <v>0.0030000000000000001</v>
      </c>
      <c r="R188" s="239">
        <f>Q188*H188</f>
        <v>0.60295500000000002</v>
      </c>
      <c r="S188" s="239">
        <v>0</v>
      </c>
      <c r="T188" s="24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1" t="s">
        <v>284</v>
      </c>
      <c r="AT188" s="241" t="s">
        <v>281</v>
      </c>
      <c r="AU188" s="241" t="s">
        <v>86</v>
      </c>
      <c r="AY188" s="17" t="s">
        <v>280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7" t="s">
        <v>84</v>
      </c>
      <c r="BK188" s="242">
        <f>ROUND(I188*H188,2)</f>
        <v>0</v>
      </c>
      <c r="BL188" s="17" t="s">
        <v>284</v>
      </c>
      <c r="BM188" s="241" t="s">
        <v>1799</v>
      </c>
    </row>
    <row r="189" s="13" customFormat="1">
      <c r="A189" s="13"/>
      <c r="B189" s="243"/>
      <c r="C189" s="244"/>
      <c r="D189" s="245" t="s">
        <v>286</v>
      </c>
      <c r="E189" s="246" t="s">
        <v>1</v>
      </c>
      <c r="F189" s="247" t="s">
        <v>1796</v>
      </c>
      <c r="G189" s="244"/>
      <c r="H189" s="248">
        <v>53.673000000000002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286</v>
      </c>
      <c r="AU189" s="254" t="s">
        <v>86</v>
      </c>
      <c r="AV189" s="13" t="s">
        <v>86</v>
      </c>
      <c r="AW189" s="13" t="s">
        <v>32</v>
      </c>
      <c r="AX189" s="13" t="s">
        <v>76</v>
      </c>
      <c r="AY189" s="254" t="s">
        <v>280</v>
      </c>
    </row>
    <row r="190" s="13" customFormat="1">
      <c r="A190" s="13"/>
      <c r="B190" s="243"/>
      <c r="C190" s="244"/>
      <c r="D190" s="245" t="s">
        <v>286</v>
      </c>
      <c r="E190" s="246" t="s">
        <v>1</v>
      </c>
      <c r="F190" s="247" t="s">
        <v>1800</v>
      </c>
      <c r="G190" s="244"/>
      <c r="H190" s="248">
        <v>39.072000000000003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286</v>
      </c>
      <c r="AU190" s="254" t="s">
        <v>86</v>
      </c>
      <c r="AV190" s="13" t="s">
        <v>86</v>
      </c>
      <c r="AW190" s="13" t="s">
        <v>32</v>
      </c>
      <c r="AX190" s="13" t="s">
        <v>76</v>
      </c>
      <c r="AY190" s="254" t="s">
        <v>280</v>
      </c>
    </row>
    <row r="191" s="13" customFormat="1">
      <c r="A191" s="13"/>
      <c r="B191" s="243"/>
      <c r="C191" s="244"/>
      <c r="D191" s="245" t="s">
        <v>286</v>
      </c>
      <c r="E191" s="246" t="s">
        <v>1</v>
      </c>
      <c r="F191" s="247" t="s">
        <v>1748</v>
      </c>
      <c r="G191" s="244"/>
      <c r="H191" s="248">
        <v>108.24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286</v>
      </c>
      <c r="AU191" s="254" t="s">
        <v>86</v>
      </c>
      <c r="AV191" s="13" t="s">
        <v>86</v>
      </c>
      <c r="AW191" s="13" t="s">
        <v>32</v>
      </c>
      <c r="AX191" s="13" t="s">
        <v>76</v>
      </c>
      <c r="AY191" s="254" t="s">
        <v>280</v>
      </c>
    </row>
    <row r="192" s="14" customFormat="1">
      <c r="A192" s="14"/>
      <c r="B192" s="266"/>
      <c r="C192" s="267"/>
      <c r="D192" s="245" t="s">
        <v>286</v>
      </c>
      <c r="E192" s="268" t="s">
        <v>1</v>
      </c>
      <c r="F192" s="269" t="s">
        <v>378</v>
      </c>
      <c r="G192" s="267"/>
      <c r="H192" s="270">
        <v>200.98500000000001</v>
      </c>
      <c r="I192" s="271"/>
      <c r="J192" s="267"/>
      <c r="K192" s="267"/>
      <c r="L192" s="272"/>
      <c r="M192" s="273"/>
      <c r="N192" s="274"/>
      <c r="O192" s="274"/>
      <c r="P192" s="274"/>
      <c r="Q192" s="274"/>
      <c r="R192" s="274"/>
      <c r="S192" s="274"/>
      <c r="T192" s="27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6" t="s">
        <v>286</v>
      </c>
      <c r="AU192" s="276" t="s">
        <v>86</v>
      </c>
      <c r="AV192" s="14" t="s">
        <v>284</v>
      </c>
      <c r="AW192" s="14" t="s">
        <v>32</v>
      </c>
      <c r="AX192" s="14" t="s">
        <v>84</v>
      </c>
      <c r="AY192" s="276" t="s">
        <v>280</v>
      </c>
    </row>
    <row r="193" s="2" customFormat="1" ht="24.15" customHeight="1">
      <c r="A193" s="38"/>
      <c r="B193" s="39"/>
      <c r="C193" s="229" t="s">
        <v>383</v>
      </c>
      <c r="D193" s="229" t="s">
        <v>281</v>
      </c>
      <c r="E193" s="230" t="s">
        <v>394</v>
      </c>
      <c r="F193" s="231" t="s">
        <v>395</v>
      </c>
      <c r="G193" s="232" t="s">
        <v>194</v>
      </c>
      <c r="H193" s="233">
        <v>270.58600000000001</v>
      </c>
      <c r="I193" s="234"/>
      <c r="J193" s="235">
        <f>ROUND(I193*H193,2)</f>
        <v>0</v>
      </c>
      <c r="K193" s="236"/>
      <c r="L193" s="44"/>
      <c r="M193" s="237" t="s">
        <v>1</v>
      </c>
      <c r="N193" s="238" t="s">
        <v>41</v>
      </c>
      <c r="O193" s="91"/>
      <c r="P193" s="239">
        <f>O193*H193</f>
        <v>0</v>
      </c>
      <c r="Q193" s="239">
        <v>0.015599999999999999</v>
      </c>
      <c r="R193" s="239">
        <f>Q193*H193</f>
        <v>4.2211416000000002</v>
      </c>
      <c r="S193" s="239">
        <v>0</v>
      </c>
      <c r="T193" s="24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1" t="s">
        <v>284</v>
      </c>
      <c r="AT193" s="241" t="s">
        <v>281</v>
      </c>
      <c r="AU193" s="241" t="s">
        <v>86</v>
      </c>
      <c r="AY193" s="17" t="s">
        <v>280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7" t="s">
        <v>84</v>
      </c>
      <c r="BK193" s="242">
        <f>ROUND(I193*H193,2)</f>
        <v>0</v>
      </c>
      <c r="BL193" s="17" t="s">
        <v>284</v>
      </c>
      <c r="BM193" s="241" t="s">
        <v>1801</v>
      </c>
    </row>
    <row r="194" s="13" customFormat="1">
      <c r="A194" s="13"/>
      <c r="B194" s="243"/>
      <c r="C194" s="244"/>
      <c r="D194" s="245" t="s">
        <v>286</v>
      </c>
      <c r="E194" s="246" t="s">
        <v>1</v>
      </c>
      <c r="F194" s="247" t="s">
        <v>1802</v>
      </c>
      <c r="G194" s="244"/>
      <c r="H194" s="248">
        <v>270.58600000000001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286</v>
      </c>
      <c r="AU194" s="254" t="s">
        <v>86</v>
      </c>
      <c r="AV194" s="13" t="s">
        <v>86</v>
      </c>
      <c r="AW194" s="13" t="s">
        <v>32</v>
      </c>
      <c r="AX194" s="13" t="s">
        <v>84</v>
      </c>
      <c r="AY194" s="254" t="s">
        <v>280</v>
      </c>
    </row>
    <row r="195" s="2" customFormat="1" ht="16.5" customHeight="1">
      <c r="A195" s="38"/>
      <c r="B195" s="39"/>
      <c r="C195" s="229" t="s">
        <v>388</v>
      </c>
      <c r="D195" s="229" t="s">
        <v>281</v>
      </c>
      <c r="E195" s="230" t="s">
        <v>399</v>
      </c>
      <c r="F195" s="231" t="s">
        <v>400</v>
      </c>
      <c r="G195" s="232" t="s">
        <v>194</v>
      </c>
      <c r="H195" s="233">
        <v>287.16000000000003</v>
      </c>
      <c r="I195" s="234"/>
      <c r="J195" s="235">
        <f>ROUND(I195*H195,2)</f>
        <v>0</v>
      </c>
      <c r="K195" s="236"/>
      <c r="L195" s="44"/>
      <c r="M195" s="237" t="s">
        <v>1</v>
      </c>
      <c r="N195" s="238" t="s">
        <v>41</v>
      </c>
      <c r="O195" s="91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1" t="s">
        <v>284</v>
      </c>
      <c r="AT195" s="241" t="s">
        <v>281</v>
      </c>
      <c r="AU195" s="241" t="s">
        <v>86</v>
      </c>
      <c r="AY195" s="17" t="s">
        <v>280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7" t="s">
        <v>84</v>
      </c>
      <c r="BK195" s="242">
        <f>ROUND(I195*H195,2)</f>
        <v>0</v>
      </c>
      <c r="BL195" s="17" t="s">
        <v>284</v>
      </c>
      <c r="BM195" s="241" t="s">
        <v>1803</v>
      </c>
    </row>
    <row r="196" s="13" customFormat="1">
      <c r="A196" s="13"/>
      <c r="B196" s="243"/>
      <c r="C196" s="244"/>
      <c r="D196" s="245" t="s">
        <v>286</v>
      </c>
      <c r="E196" s="246" t="s">
        <v>1</v>
      </c>
      <c r="F196" s="247" t="s">
        <v>1804</v>
      </c>
      <c r="G196" s="244"/>
      <c r="H196" s="248">
        <v>287.16000000000003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286</v>
      </c>
      <c r="AU196" s="254" t="s">
        <v>86</v>
      </c>
      <c r="AV196" s="13" t="s">
        <v>86</v>
      </c>
      <c r="AW196" s="13" t="s">
        <v>32</v>
      </c>
      <c r="AX196" s="13" t="s">
        <v>84</v>
      </c>
      <c r="AY196" s="254" t="s">
        <v>280</v>
      </c>
    </row>
    <row r="197" s="2" customFormat="1" ht="24.15" customHeight="1">
      <c r="A197" s="38"/>
      <c r="B197" s="39"/>
      <c r="C197" s="229" t="s">
        <v>393</v>
      </c>
      <c r="D197" s="229" t="s">
        <v>281</v>
      </c>
      <c r="E197" s="230" t="s">
        <v>419</v>
      </c>
      <c r="F197" s="231" t="s">
        <v>420</v>
      </c>
      <c r="G197" s="232" t="s">
        <v>194</v>
      </c>
      <c r="H197" s="233">
        <v>71.007000000000005</v>
      </c>
      <c r="I197" s="234"/>
      <c r="J197" s="235">
        <f>ROUND(I197*H197,2)</f>
        <v>0</v>
      </c>
      <c r="K197" s="236"/>
      <c r="L197" s="44"/>
      <c r="M197" s="237" t="s">
        <v>1</v>
      </c>
      <c r="N197" s="238" t="s">
        <v>41</v>
      </c>
      <c r="O197" s="91"/>
      <c r="P197" s="239">
        <f>O197*H197</f>
        <v>0</v>
      </c>
      <c r="Q197" s="239">
        <v>0.027300000000000001</v>
      </c>
      <c r="R197" s="239">
        <f>Q197*H197</f>
        <v>1.9384911000000002</v>
      </c>
      <c r="S197" s="239">
        <v>0</v>
      </c>
      <c r="T197" s="24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1" t="s">
        <v>284</v>
      </c>
      <c r="AT197" s="241" t="s">
        <v>281</v>
      </c>
      <c r="AU197" s="241" t="s">
        <v>86</v>
      </c>
      <c r="AY197" s="17" t="s">
        <v>280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7" t="s">
        <v>84</v>
      </c>
      <c r="BK197" s="242">
        <f>ROUND(I197*H197,2)</f>
        <v>0</v>
      </c>
      <c r="BL197" s="17" t="s">
        <v>284</v>
      </c>
      <c r="BM197" s="241" t="s">
        <v>1805</v>
      </c>
    </row>
    <row r="198" s="13" customFormat="1">
      <c r="A198" s="13"/>
      <c r="B198" s="243"/>
      <c r="C198" s="244"/>
      <c r="D198" s="245" t="s">
        <v>286</v>
      </c>
      <c r="E198" s="246" t="s">
        <v>1</v>
      </c>
      <c r="F198" s="247" t="s">
        <v>1708</v>
      </c>
      <c r="G198" s="244"/>
      <c r="H198" s="248">
        <v>71.007000000000005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286</v>
      </c>
      <c r="AU198" s="254" t="s">
        <v>86</v>
      </c>
      <c r="AV198" s="13" t="s">
        <v>86</v>
      </c>
      <c r="AW198" s="13" t="s">
        <v>32</v>
      </c>
      <c r="AX198" s="13" t="s">
        <v>84</v>
      </c>
      <c r="AY198" s="254" t="s">
        <v>280</v>
      </c>
    </row>
    <row r="199" s="2" customFormat="1" ht="24.15" customHeight="1">
      <c r="A199" s="38"/>
      <c r="B199" s="39"/>
      <c r="C199" s="229" t="s">
        <v>398</v>
      </c>
      <c r="D199" s="229" t="s">
        <v>281</v>
      </c>
      <c r="E199" s="230" t="s">
        <v>423</v>
      </c>
      <c r="F199" s="231" t="s">
        <v>424</v>
      </c>
      <c r="G199" s="232" t="s">
        <v>194</v>
      </c>
      <c r="H199" s="233">
        <v>71.007000000000005</v>
      </c>
      <c r="I199" s="234"/>
      <c r="J199" s="235">
        <f>ROUND(I199*H199,2)</f>
        <v>0</v>
      </c>
      <c r="K199" s="236"/>
      <c r="L199" s="44"/>
      <c r="M199" s="237" t="s">
        <v>1</v>
      </c>
      <c r="N199" s="238" t="s">
        <v>41</v>
      </c>
      <c r="O199" s="91"/>
      <c r="P199" s="239">
        <f>O199*H199</f>
        <v>0</v>
      </c>
      <c r="Q199" s="239">
        <v>0.010500000000000001</v>
      </c>
      <c r="R199" s="239">
        <f>Q199*H199</f>
        <v>0.74557350000000011</v>
      </c>
      <c r="S199" s="239">
        <v>0</v>
      </c>
      <c r="T199" s="24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1" t="s">
        <v>284</v>
      </c>
      <c r="AT199" s="241" t="s">
        <v>281</v>
      </c>
      <c r="AU199" s="241" t="s">
        <v>86</v>
      </c>
      <c r="AY199" s="17" t="s">
        <v>280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7" t="s">
        <v>84</v>
      </c>
      <c r="BK199" s="242">
        <f>ROUND(I199*H199,2)</f>
        <v>0</v>
      </c>
      <c r="BL199" s="17" t="s">
        <v>284</v>
      </c>
      <c r="BM199" s="241" t="s">
        <v>1806</v>
      </c>
    </row>
    <row r="200" s="13" customFormat="1">
      <c r="A200" s="13"/>
      <c r="B200" s="243"/>
      <c r="C200" s="244"/>
      <c r="D200" s="245" t="s">
        <v>286</v>
      </c>
      <c r="E200" s="246" t="s">
        <v>1</v>
      </c>
      <c r="F200" s="247" t="s">
        <v>1708</v>
      </c>
      <c r="G200" s="244"/>
      <c r="H200" s="248">
        <v>71.007000000000005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286</v>
      </c>
      <c r="AU200" s="254" t="s">
        <v>86</v>
      </c>
      <c r="AV200" s="13" t="s">
        <v>86</v>
      </c>
      <c r="AW200" s="13" t="s">
        <v>32</v>
      </c>
      <c r="AX200" s="13" t="s">
        <v>84</v>
      </c>
      <c r="AY200" s="254" t="s">
        <v>280</v>
      </c>
    </row>
    <row r="201" s="2" customFormat="1" ht="24.15" customHeight="1">
      <c r="A201" s="38"/>
      <c r="B201" s="39"/>
      <c r="C201" s="229" t="s">
        <v>403</v>
      </c>
      <c r="D201" s="229" t="s">
        <v>281</v>
      </c>
      <c r="E201" s="230" t="s">
        <v>427</v>
      </c>
      <c r="F201" s="231" t="s">
        <v>428</v>
      </c>
      <c r="G201" s="232" t="s">
        <v>194</v>
      </c>
      <c r="H201" s="233">
        <v>496.89800000000002</v>
      </c>
      <c r="I201" s="234"/>
      <c r="J201" s="235">
        <f>ROUND(I201*H201,2)</f>
        <v>0</v>
      </c>
      <c r="K201" s="236"/>
      <c r="L201" s="44"/>
      <c r="M201" s="237" t="s">
        <v>1</v>
      </c>
      <c r="N201" s="238" t="s">
        <v>41</v>
      </c>
      <c r="O201" s="91"/>
      <c r="P201" s="239">
        <f>O201*H201</f>
        <v>0</v>
      </c>
      <c r="Q201" s="239">
        <v>0.00025000000000000001</v>
      </c>
      <c r="R201" s="239">
        <f>Q201*H201</f>
        <v>0.12422450000000002</v>
      </c>
      <c r="S201" s="239">
        <v>0</v>
      </c>
      <c r="T201" s="24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1" t="s">
        <v>284</v>
      </c>
      <c r="AT201" s="241" t="s">
        <v>281</v>
      </c>
      <c r="AU201" s="241" t="s">
        <v>86</v>
      </c>
      <c r="AY201" s="17" t="s">
        <v>280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7" t="s">
        <v>84</v>
      </c>
      <c r="BK201" s="242">
        <f>ROUND(I201*H201,2)</f>
        <v>0</v>
      </c>
      <c r="BL201" s="17" t="s">
        <v>284</v>
      </c>
      <c r="BM201" s="241" t="s">
        <v>1807</v>
      </c>
    </row>
    <row r="202" s="13" customFormat="1">
      <c r="A202" s="13"/>
      <c r="B202" s="243"/>
      <c r="C202" s="244"/>
      <c r="D202" s="245" t="s">
        <v>286</v>
      </c>
      <c r="E202" s="246" t="s">
        <v>1</v>
      </c>
      <c r="F202" s="247" t="s">
        <v>1808</v>
      </c>
      <c r="G202" s="244"/>
      <c r="H202" s="248">
        <v>496.89800000000002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286</v>
      </c>
      <c r="AU202" s="254" t="s">
        <v>86</v>
      </c>
      <c r="AV202" s="13" t="s">
        <v>86</v>
      </c>
      <c r="AW202" s="13" t="s">
        <v>32</v>
      </c>
      <c r="AX202" s="13" t="s">
        <v>84</v>
      </c>
      <c r="AY202" s="254" t="s">
        <v>280</v>
      </c>
    </row>
    <row r="203" s="2" customFormat="1" ht="24.15" customHeight="1">
      <c r="A203" s="38"/>
      <c r="B203" s="39"/>
      <c r="C203" s="229" t="s">
        <v>409</v>
      </c>
      <c r="D203" s="229" t="s">
        <v>281</v>
      </c>
      <c r="E203" s="230" t="s">
        <v>432</v>
      </c>
      <c r="F203" s="231" t="s">
        <v>433</v>
      </c>
      <c r="G203" s="232" t="s">
        <v>194</v>
      </c>
      <c r="H203" s="233">
        <v>71.007000000000005</v>
      </c>
      <c r="I203" s="234"/>
      <c r="J203" s="235">
        <f>ROUND(I203*H203,2)</f>
        <v>0</v>
      </c>
      <c r="K203" s="236"/>
      <c r="L203" s="44"/>
      <c r="M203" s="237" t="s">
        <v>1</v>
      </c>
      <c r="N203" s="238" t="s">
        <v>41</v>
      </c>
      <c r="O203" s="91"/>
      <c r="P203" s="239">
        <f>O203*H203</f>
        <v>0</v>
      </c>
      <c r="Q203" s="239">
        <v>0.00020000000000000001</v>
      </c>
      <c r="R203" s="239">
        <f>Q203*H203</f>
        <v>0.014201400000000001</v>
      </c>
      <c r="S203" s="239">
        <v>0</v>
      </c>
      <c r="T203" s="24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1" t="s">
        <v>284</v>
      </c>
      <c r="AT203" s="241" t="s">
        <v>281</v>
      </c>
      <c r="AU203" s="241" t="s">
        <v>86</v>
      </c>
      <c r="AY203" s="17" t="s">
        <v>280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7" t="s">
        <v>84</v>
      </c>
      <c r="BK203" s="242">
        <f>ROUND(I203*H203,2)</f>
        <v>0</v>
      </c>
      <c r="BL203" s="17" t="s">
        <v>284</v>
      </c>
      <c r="BM203" s="241" t="s">
        <v>1809</v>
      </c>
    </row>
    <row r="204" s="13" customFormat="1">
      <c r="A204" s="13"/>
      <c r="B204" s="243"/>
      <c r="C204" s="244"/>
      <c r="D204" s="245" t="s">
        <v>286</v>
      </c>
      <c r="E204" s="246" t="s">
        <v>1</v>
      </c>
      <c r="F204" s="247" t="s">
        <v>1705</v>
      </c>
      <c r="G204" s="244"/>
      <c r="H204" s="248">
        <v>71.007000000000005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286</v>
      </c>
      <c r="AU204" s="254" t="s">
        <v>86</v>
      </c>
      <c r="AV204" s="13" t="s">
        <v>86</v>
      </c>
      <c r="AW204" s="13" t="s">
        <v>32</v>
      </c>
      <c r="AX204" s="13" t="s">
        <v>84</v>
      </c>
      <c r="AY204" s="254" t="s">
        <v>280</v>
      </c>
    </row>
    <row r="205" s="2" customFormat="1" ht="44.25" customHeight="1">
      <c r="A205" s="38"/>
      <c r="B205" s="39"/>
      <c r="C205" s="229" t="s">
        <v>414</v>
      </c>
      <c r="D205" s="229" t="s">
        <v>281</v>
      </c>
      <c r="E205" s="230" t="s">
        <v>436</v>
      </c>
      <c r="F205" s="231" t="s">
        <v>437</v>
      </c>
      <c r="G205" s="232" t="s">
        <v>194</v>
      </c>
      <c r="H205" s="233">
        <v>442.82299999999998</v>
      </c>
      <c r="I205" s="234"/>
      <c r="J205" s="235">
        <f>ROUND(I205*H205,2)</f>
        <v>0</v>
      </c>
      <c r="K205" s="236"/>
      <c r="L205" s="44"/>
      <c r="M205" s="237" t="s">
        <v>1</v>
      </c>
      <c r="N205" s="238" t="s">
        <v>41</v>
      </c>
      <c r="O205" s="91"/>
      <c r="P205" s="239">
        <f>O205*H205</f>
        <v>0</v>
      </c>
      <c r="Q205" s="239">
        <v>0.0086</v>
      </c>
      <c r="R205" s="239">
        <f>Q205*H205</f>
        <v>3.8082777999999999</v>
      </c>
      <c r="S205" s="239">
        <v>0</v>
      </c>
      <c r="T205" s="24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1" t="s">
        <v>284</v>
      </c>
      <c r="AT205" s="241" t="s">
        <v>281</v>
      </c>
      <c r="AU205" s="241" t="s">
        <v>86</v>
      </c>
      <c r="AY205" s="17" t="s">
        <v>280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7" t="s">
        <v>84</v>
      </c>
      <c r="BK205" s="242">
        <f>ROUND(I205*H205,2)</f>
        <v>0</v>
      </c>
      <c r="BL205" s="17" t="s">
        <v>284</v>
      </c>
      <c r="BM205" s="241" t="s">
        <v>1810</v>
      </c>
    </row>
    <row r="206" s="13" customFormat="1">
      <c r="A206" s="13"/>
      <c r="B206" s="243"/>
      <c r="C206" s="244"/>
      <c r="D206" s="245" t="s">
        <v>286</v>
      </c>
      <c r="E206" s="246" t="s">
        <v>1</v>
      </c>
      <c r="F206" s="247" t="s">
        <v>1811</v>
      </c>
      <c r="G206" s="244"/>
      <c r="H206" s="248">
        <v>442.82299999999998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286</v>
      </c>
      <c r="AU206" s="254" t="s">
        <v>86</v>
      </c>
      <c r="AV206" s="13" t="s">
        <v>86</v>
      </c>
      <c r="AW206" s="13" t="s">
        <v>32</v>
      </c>
      <c r="AX206" s="13" t="s">
        <v>84</v>
      </c>
      <c r="AY206" s="254" t="s">
        <v>280</v>
      </c>
    </row>
    <row r="207" s="2" customFormat="1" ht="24.15" customHeight="1">
      <c r="A207" s="38"/>
      <c r="B207" s="39"/>
      <c r="C207" s="255" t="s">
        <v>418</v>
      </c>
      <c r="D207" s="255" t="s">
        <v>306</v>
      </c>
      <c r="E207" s="256" t="s">
        <v>1812</v>
      </c>
      <c r="F207" s="257" t="s">
        <v>1813</v>
      </c>
      <c r="G207" s="258" t="s">
        <v>194</v>
      </c>
      <c r="H207" s="259">
        <v>74.557000000000002</v>
      </c>
      <c r="I207" s="260"/>
      <c r="J207" s="261">
        <f>ROUND(I207*H207,2)</f>
        <v>0</v>
      </c>
      <c r="K207" s="262"/>
      <c r="L207" s="263"/>
      <c r="M207" s="264" t="s">
        <v>1</v>
      </c>
      <c r="N207" s="265" t="s">
        <v>41</v>
      </c>
      <c r="O207" s="91"/>
      <c r="P207" s="239">
        <f>O207*H207</f>
        <v>0</v>
      </c>
      <c r="Q207" s="239">
        <v>0.0048999999999999998</v>
      </c>
      <c r="R207" s="239">
        <f>Q207*H207</f>
        <v>0.36532930000000002</v>
      </c>
      <c r="S207" s="239">
        <v>0</v>
      </c>
      <c r="T207" s="24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1" t="s">
        <v>310</v>
      </c>
      <c r="AT207" s="241" t="s">
        <v>306</v>
      </c>
      <c r="AU207" s="241" t="s">
        <v>86</v>
      </c>
      <c r="AY207" s="17" t="s">
        <v>280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7" t="s">
        <v>84</v>
      </c>
      <c r="BK207" s="242">
        <f>ROUND(I207*H207,2)</f>
        <v>0</v>
      </c>
      <c r="BL207" s="17" t="s">
        <v>284</v>
      </c>
      <c r="BM207" s="241" t="s">
        <v>1814</v>
      </c>
    </row>
    <row r="208" s="13" customFormat="1">
      <c r="A208" s="13"/>
      <c r="B208" s="243"/>
      <c r="C208" s="244"/>
      <c r="D208" s="245" t="s">
        <v>286</v>
      </c>
      <c r="E208" s="246" t="s">
        <v>1</v>
      </c>
      <c r="F208" s="247" t="s">
        <v>1708</v>
      </c>
      <c r="G208" s="244"/>
      <c r="H208" s="248">
        <v>71.007000000000005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286</v>
      </c>
      <c r="AU208" s="254" t="s">
        <v>86</v>
      </c>
      <c r="AV208" s="13" t="s">
        <v>86</v>
      </c>
      <c r="AW208" s="13" t="s">
        <v>32</v>
      </c>
      <c r="AX208" s="13" t="s">
        <v>84</v>
      </c>
      <c r="AY208" s="254" t="s">
        <v>280</v>
      </c>
    </row>
    <row r="209" s="13" customFormat="1">
      <c r="A209" s="13"/>
      <c r="B209" s="243"/>
      <c r="C209" s="244"/>
      <c r="D209" s="245" t="s">
        <v>286</v>
      </c>
      <c r="E209" s="244"/>
      <c r="F209" s="247" t="s">
        <v>1815</v>
      </c>
      <c r="G209" s="244"/>
      <c r="H209" s="248">
        <v>74.557000000000002</v>
      </c>
      <c r="I209" s="249"/>
      <c r="J209" s="244"/>
      <c r="K209" s="244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286</v>
      </c>
      <c r="AU209" s="254" t="s">
        <v>86</v>
      </c>
      <c r="AV209" s="13" t="s">
        <v>86</v>
      </c>
      <c r="AW209" s="13" t="s">
        <v>4</v>
      </c>
      <c r="AX209" s="13" t="s">
        <v>84</v>
      </c>
      <c r="AY209" s="254" t="s">
        <v>280</v>
      </c>
    </row>
    <row r="210" s="2" customFormat="1" ht="21.75" customHeight="1">
      <c r="A210" s="38"/>
      <c r="B210" s="39"/>
      <c r="C210" s="255" t="s">
        <v>422</v>
      </c>
      <c r="D210" s="255" t="s">
        <v>306</v>
      </c>
      <c r="E210" s="256" t="s">
        <v>1816</v>
      </c>
      <c r="F210" s="257" t="s">
        <v>1817</v>
      </c>
      <c r="G210" s="258" t="s">
        <v>194</v>
      </c>
      <c r="H210" s="259">
        <v>390.40699999999998</v>
      </c>
      <c r="I210" s="260"/>
      <c r="J210" s="261">
        <f>ROUND(I210*H210,2)</f>
        <v>0</v>
      </c>
      <c r="K210" s="262"/>
      <c r="L210" s="263"/>
      <c r="M210" s="264" t="s">
        <v>1</v>
      </c>
      <c r="N210" s="265" t="s">
        <v>41</v>
      </c>
      <c r="O210" s="91"/>
      <c r="P210" s="239">
        <f>O210*H210</f>
        <v>0</v>
      </c>
      <c r="Q210" s="239">
        <v>0.0023999999999999998</v>
      </c>
      <c r="R210" s="239">
        <f>Q210*H210</f>
        <v>0.93697679999999983</v>
      </c>
      <c r="S210" s="239">
        <v>0</v>
      </c>
      <c r="T210" s="24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1" t="s">
        <v>310</v>
      </c>
      <c r="AT210" s="241" t="s">
        <v>306</v>
      </c>
      <c r="AU210" s="241" t="s">
        <v>86</v>
      </c>
      <c r="AY210" s="17" t="s">
        <v>280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7" t="s">
        <v>84</v>
      </c>
      <c r="BK210" s="242">
        <f>ROUND(I210*H210,2)</f>
        <v>0</v>
      </c>
      <c r="BL210" s="17" t="s">
        <v>284</v>
      </c>
      <c r="BM210" s="241" t="s">
        <v>1818</v>
      </c>
    </row>
    <row r="211" s="13" customFormat="1">
      <c r="A211" s="13"/>
      <c r="B211" s="243"/>
      <c r="C211" s="244"/>
      <c r="D211" s="245" t="s">
        <v>286</v>
      </c>
      <c r="E211" s="246" t="s">
        <v>1</v>
      </c>
      <c r="F211" s="247" t="s">
        <v>1710</v>
      </c>
      <c r="G211" s="244"/>
      <c r="H211" s="248">
        <v>371.81599999999997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286</v>
      </c>
      <c r="AU211" s="254" t="s">
        <v>86</v>
      </c>
      <c r="AV211" s="13" t="s">
        <v>86</v>
      </c>
      <c r="AW211" s="13" t="s">
        <v>32</v>
      </c>
      <c r="AX211" s="13" t="s">
        <v>84</v>
      </c>
      <c r="AY211" s="254" t="s">
        <v>280</v>
      </c>
    </row>
    <row r="212" s="13" customFormat="1">
      <c r="A212" s="13"/>
      <c r="B212" s="243"/>
      <c r="C212" s="244"/>
      <c r="D212" s="245" t="s">
        <v>286</v>
      </c>
      <c r="E212" s="244"/>
      <c r="F212" s="247" t="s">
        <v>1819</v>
      </c>
      <c r="G212" s="244"/>
      <c r="H212" s="248">
        <v>390.40699999999998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286</v>
      </c>
      <c r="AU212" s="254" t="s">
        <v>86</v>
      </c>
      <c r="AV212" s="13" t="s">
        <v>86</v>
      </c>
      <c r="AW212" s="13" t="s">
        <v>4</v>
      </c>
      <c r="AX212" s="13" t="s">
        <v>84</v>
      </c>
      <c r="AY212" s="254" t="s">
        <v>280</v>
      </c>
    </row>
    <row r="213" s="2" customFormat="1" ht="44.25" customHeight="1">
      <c r="A213" s="38"/>
      <c r="B213" s="39"/>
      <c r="C213" s="229" t="s">
        <v>426</v>
      </c>
      <c r="D213" s="229" t="s">
        <v>281</v>
      </c>
      <c r="E213" s="230" t="s">
        <v>457</v>
      </c>
      <c r="F213" s="231" t="s">
        <v>458</v>
      </c>
      <c r="G213" s="232" t="s">
        <v>194</v>
      </c>
      <c r="H213" s="233">
        <v>94.676000000000002</v>
      </c>
      <c r="I213" s="234"/>
      <c r="J213" s="235">
        <f>ROUND(I213*H213,2)</f>
        <v>0</v>
      </c>
      <c r="K213" s="236"/>
      <c r="L213" s="44"/>
      <c r="M213" s="237" t="s">
        <v>1</v>
      </c>
      <c r="N213" s="238" t="s">
        <v>41</v>
      </c>
      <c r="O213" s="91"/>
      <c r="P213" s="239">
        <f>O213*H213</f>
        <v>0</v>
      </c>
      <c r="Q213" s="239">
        <v>0.011599999999999999</v>
      </c>
      <c r="R213" s="239">
        <f>Q213*H213</f>
        <v>1.0982415999999999</v>
      </c>
      <c r="S213" s="239">
        <v>0</v>
      </c>
      <c r="T213" s="24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1" t="s">
        <v>284</v>
      </c>
      <c r="AT213" s="241" t="s">
        <v>281</v>
      </c>
      <c r="AU213" s="241" t="s">
        <v>86</v>
      </c>
      <c r="AY213" s="17" t="s">
        <v>280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7" t="s">
        <v>84</v>
      </c>
      <c r="BK213" s="242">
        <f>ROUND(I213*H213,2)</f>
        <v>0</v>
      </c>
      <c r="BL213" s="17" t="s">
        <v>284</v>
      </c>
      <c r="BM213" s="241" t="s">
        <v>1820</v>
      </c>
    </row>
    <row r="214" s="13" customFormat="1">
      <c r="A214" s="13"/>
      <c r="B214" s="243"/>
      <c r="C214" s="244"/>
      <c r="D214" s="245" t="s">
        <v>286</v>
      </c>
      <c r="E214" s="246" t="s">
        <v>1</v>
      </c>
      <c r="F214" s="247" t="s">
        <v>1713</v>
      </c>
      <c r="G214" s="244"/>
      <c r="H214" s="248">
        <v>94.676000000000002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286</v>
      </c>
      <c r="AU214" s="254" t="s">
        <v>86</v>
      </c>
      <c r="AV214" s="13" t="s">
        <v>86</v>
      </c>
      <c r="AW214" s="13" t="s">
        <v>32</v>
      </c>
      <c r="AX214" s="13" t="s">
        <v>84</v>
      </c>
      <c r="AY214" s="254" t="s">
        <v>280</v>
      </c>
    </row>
    <row r="215" s="2" customFormat="1" ht="24.15" customHeight="1">
      <c r="A215" s="38"/>
      <c r="B215" s="39"/>
      <c r="C215" s="255" t="s">
        <v>431</v>
      </c>
      <c r="D215" s="255" t="s">
        <v>306</v>
      </c>
      <c r="E215" s="256" t="s">
        <v>1821</v>
      </c>
      <c r="F215" s="257" t="s">
        <v>1822</v>
      </c>
      <c r="G215" s="258" t="s">
        <v>194</v>
      </c>
      <c r="H215" s="259">
        <v>99.409999999999997</v>
      </c>
      <c r="I215" s="260"/>
      <c r="J215" s="261">
        <f>ROUND(I215*H215,2)</f>
        <v>0</v>
      </c>
      <c r="K215" s="262"/>
      <c r="L215" s="263"/>
      <c r="M215" s="264" t="s">
        <v>1</v>
      </c>
      <c r="N215" s="265" t="s">
        <v>41</v>
      </c>
      <c r="O215" s="91"/>
      <c r="P215" s="239">
        <f>O215*H215</f>
        <v>0</v>
      </c>
      <c r="Q215" s="239">
        <v>0.017999999999999999</v>
      </c>
      <c r="R215" s="239">
        <f>Q215*H215</f>
        <v>1.7893799999999998</v>
      </c>
      <c r="S215" s="239">
        <v>0</v>
      </c>
      <c r="T215" s="24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1" t="s">
        <v>310</v>
      </c>
      <c r="AT215" s="241" t="s">
        <v>306</v>
      </c>
      <c r="AU215" s="241" t="s">
        <v>86</v>
      </c>
      <c r="AY215" s="17" t="s">
        <v>280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7" t="s">
        <v>84</v>
      </c>
      <c r="BK215" s="242">
        <f>ROUND(I215*H215,2)</f>
        <v>0</v>
      </c>
      <c r="BL215" s="17" t="s">
        <v>284</v>
      </c>
      <c r="BM215" s="241" t="s">
        <v>1823</v>
      </c>
    </row>
    <row r="216" s="13" customFormat="1">
      <c r="A216" s="13"/>
      <c r="B216" s="243"/>
      <c r="C216" s="244"/>
      <c r="D216" s="245" t="s">
        <v>286</v>
      </c>
      <c r="E216" s="244"/>
      <c r="F216" s="247" t="s">
        <v>1824</v>
      </c>
      <c r="G216" s="244"/>
      <c r="H216" s="248">
        <v>99.409999999999997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286</v>
      </c>
      <c r="AU216" s="254" t="s">
        <v>86</v>
      </c>
      <c r="AV216" s="13" t="s">
        <v>86</v>
      </c>
      <c r="AW216" s="13" t="s">
        <v>4</v>
      </c>
      <c r="AX216" s="13" t="s">
        <v>84</v>
      </c>
      <c r="AY216" s="254" t="s">
        <v>280</v>
      </c>
    </row>
    <row r="217" s="2" customFormat="1" ht="37.8" customHeight="1">
      <c r="A217" s="38"/>
      <c r="B217" s="39"/>
      <c r="C217" s="229" t="s">
        <v>435</v>
      </c>
      <c r="D217" s="229" t="s">
        <v>281</v>
      </c>
      <c r="E217" s="230" t="s">
        <v>466</v>
      </c>
      <c r="F217" s="231" t="s">
        <v>467</v>
      </c>
      <c r="G217" s="232" t="s">
        <v>190</v>
      </c>
      <c r="H217" s="233">
        <v>243.97</v>
      </c>
      <c r="I217" s="234"/>
      <c r="J217" s="235">
        <f>ROUND(I217*H217,2)</f>
        <v>0</v>
      </c>
      <c r="K217" s="236"/>
      <c r="L217" s="44"/>
      <c r="M217" s="237" t="s">
        <v>1</v>
      </c>
      <c r="N217" s="238" t="s">
        <v>41</v>
      </c>
      <c r="O217" s="91"/>
      <c r="P217" s="239">
        <f>O217*H217</f>
        <v>0</v>
      </c>
      <c r="Q217" s="239">
        <v>0.0017600000000000001</v>
      </c>
      <c r="R217" s="239">
        <f>Q217*H217</f>
        <v>0.42938720000000002</v>
      </c>
      <c r="S217" s="239">
        <v>0</v>
      </c>
      <c r="T217" s="24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1" t="s">
        <v>284</v>
      </c>
      <c r="AT217" s="241" t="s">
        <v>281</v>
      </c>
      <c r="AU217" s="241" t="s">
        <v>86</v>
      </c>
      <c r="AY217" s="17" t="s">
        <v>280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7" t="s">
        <v>84</v>
      </c>
      <c r="BK217" s="242">
        <f>ROUND(I217*H217,2)</f>
        <v>0</v>
      </c>
      <c r="BL217" s="17" t="s">
        <v>284</v>
      </c>
      <c r="BM217" s="241" t="s">
        <v>1825</v>
      </c>
    </row>
    <row r="218" s="13" customFormat="1">
      <c r="A218" s="13"/>
      <c r="B218" s="243"/>
      <c r="C218" s="244"/>
      <c r="D218" s="245" t="s">
        <v>286</v>
      </c>
      <c r="E218" s="246" t="s">
        <v>1</v>
      </c>
      <c r="F218" s="247" t="s">
        <v>1826</v>
      </c>
      <c r="G218" s="244"/>
      <c r="H218" s="248">
        <v>243.97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286</v>
      </c>
      <c r="AU218" s="254" t="s">
        <v>86</v>
      </c>
      <c r="AV218" s="13" t="s">
        <v>86</v>
      </c>
      <c r="AW218" s="13" t="s">
        <v>32</v>
      </c>
      <c r="AX218" s="13" t="s">
        <v>84</v>
      </c>
      <c r="AY218" s="254" t="s">
        <v>280</v>
      </c>
    </row>
    <row r="219" s="2" customFormat="1" ht="24.15" customHeight="1">
      <c r="A219" s="38"/>
      <c r="B219" s="39"/>
      <c r="C219" s="255" t="s">
        <v>440</v>
      </c>
      <c r="D219" s="255" t="s">
        <v>306</v>
      </c>
      <c r="E219" s="256" t="s">
        <v>471</v>
      </c>
      <c r="F219" s="257" t="s">
        <v>472</v>
      </c>
      <c r="G219" s="258" t="s">
        <v>194</v>
      </c>
      <c r="H219" s="259">
        <v>48.307000000000002</v>
      </c>
      <c r="I219" s="260"/>
      <c r="J219" s="261">
        <f>ROUND(I219*H219,2)</f>
        <v>0</v>
      </c>
      <c r="K219" s="262"/>
      <c r="L219" s="263"/>
      <c r="M219" s="264" t="s">
        <v>1</v>
      </c>
      <c r="N219" s="265" t="s">
        <v>41</v>
      </c>
      <c r="O219" s="91"/>
      <c r="P219" s="239">
        <f>O219*H219</f>
        <v>0</v>
      </c>
      <c r="Q219" s="239">
        <v>0.0465</v>
      </c>
      <c r="R219" s="239">
        <f>Q219*H219</f>
        <v>2.2462754999999999</v>
      </c>
      <c r="S219" s="239">
        <v>0</v>
      </c>
      <c r="T219" s="24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1" t="s">
        <v>310</v>
      </c>
      <c r="AT219" s="241" t="s">
        <v>306</v>
      </c>
      <c r="AU219" s="241" t="s">
        <v>86</v>
      </c>
      <c r="AY219" s="17" t="s">
        <v>280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7" t="s">
        <v>84</v>
      </c>
      <c r="BK219" s="242">
        <f>ROUND(I219*H219,2)</f>
        <v>0</v>
      </c>
      <c r="BL219" s="17" t="s">
        <v>284</v>
      </c>
      <c r="BM219" s="241" t="s">
        <v>1827</v>
      </c>
    </row>
    <row r="220" s="13" customFormat="1">
      <c r="A220" s="13"/>
      <c r="B220" s="243"/>
      <c r="C220" s="244"/>
      <c r="D220" s="245" t="s">
        <v>286</v>
      </c>
      <c r="E220" s="246" t="s">
        <v>1</v>
      </c>
      <c r="F220" s="247" t="s">
        <v>1828</v>
      </c>
      <c r="G220" s="244"/>
      <c r="H220" s="248">
        <v>43.914999999999999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286</v>
      </c>
      <c r="AU220" s="254" t="s">
        <v>86</v>
      </c>
      <c r="AV220" s="13" t="s">
        <v>86</v>
      </c>
      <c r="AW220" s="13" t="s">
        <v>32</v>
      </c>
      <c r="AX220" s="13" t="s">
        <v>84</v>
      </c>
      <c r="AY220" s="254" t="s">
        <v>280</v>
      </c>
    </row>
    <row r="221" s="13" customFormat="1">
      <c r="A221" s="13"/>
      <c r="B221" s="243"/>
      <c r="C221" s="244"/>
      <c r="D221" s="245" t="s">
        <v>286</v>
      </c>
      <c r="E221" s="244"/>
      <c r="F221" s="247" t="s">
        <v>1829</v>
      </c>
      <c r="G221" s="244"/>
      <c r="H221" s="248">
        <v>48.307000000000002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286</v>
      </c>
      <c r="AU221" s="254" t="s">
        <v>86</v>
      </c>
      <c r="AV221" s="13" t="s">
        <v>86</v>
      </c>
      <c r="AW221" s="13" t="s">
        <v>4</v>
      </c>
      <c r="AX221" s="13" t="s">
        <v>84</v>
      </c>
      <c r="AY221" s="254" t="s">
        <v>280</v>
      </c>
    </row>
    <row r="222" s="2" customFormat="1" ht="37.8" customHeight="1">
      <c r="A222" s="38"/>
      <c r="B222" s="39"/>
      <c r="C222" s="229" t="s">
        <v>445</v>
      </c>
      <c r="D222" s="229" t="s">
        <v>281</v>
      </c>
      <c r="E222" s="230" t="s">
        <v>476</v>
      </c>
      <c r="F222" s="231" t="s">
        <v>477</v>
      </c>
      <c r="G222" s="232" t="s">
        <v>194</v>
      </c>
      <c r="H222" s="233">
        <v>442.82299999999998</v>
      </c>
      <c r="I222" s="234"/>
      <c r="J222" s="235">
        <f>ROUND(I222*H222,2)</f>
        <v>0</v>
      </c>
      <c r="K222" s="236"/>
      <c r="L222" s="44"/>
      <c r="M222" s="237" t="s">
        <v>1</v>
      </c>
      <c r="N222" s="238" t="s">
        <v>41</v>
      </c>
      <c r="O222" s="91"/>
      <c r="P222" s="239">
        <f>O222*H222</f>
        <v>0</v>
      </c>
      <c r="Q222" s="239">
        <v>8.0000000000000007E-05</v>
      </c>
      <c r="R222" s="239">
        <f>Q222*H222</f>
        <v>0.03542584</v>
      </c>
      <c r="S222" s="239">
        <v>0</v>
      </c>
      <c r="T222" s="24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1" t="s">
        <v>284</v>
      </c>
      <c r="AT222" s="241" t="s">
        <v>281</v>
      </c>
      <c r="AU222" s="241" t="s">
        <v>86</v>
      </c>
      <c r="AY222" s="17" t="s">
        <v>280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7" t="s">
        <v>84</v>
      </c>
      <c r="BK222" s="242">
        <f>ROUND(I222*H222,2)</f>
        <v>0</v>
      </c>
      <c r="BL222" s="17" t="s">
        <v>284</v>
      </c>
      <c r="BM222" s="241" t="s">
        <v>1830</v>
      </c>
    </row>
    <row r="223" s="13" customFormat="1">
      <c r="A223" s="13"/>
      <c r="B223" s="243"/>
      <c r="C223" s="244"/>
      <c r="D223" s="245" t="s">
        <v>286</v>
      </c>
      <c r="E223" s="246" t="s">
        <v>1</v>
      </c>
      <c r="F223" s="247" t="s">
        <v>1811</v>
      </c>
      <c r="G223" s="244"/>
      <c r="H223" s="248">
        <v>442.82299999999998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286</v>
      </c>
      <c r="AU223" s="254" t="s">
        <v>86</v>
      </c>
      <c r="AV223" s="13" t="s">
        <v>86</v>
      </c>
      <c r="AW223" s="13" t="s">
        <v>32</v>
      </c>
      <c r="AX223" s="13" t="s">
        <v>84</v>
      </c>
      <c r="AY223" s="254" t="s">
        <v>280</v>
      </c>
    </row>
    <row r="224" s="2" customFormat="1" ht="37.8" customHeight="1">
      <c r="A224" s="38"/>
      <c r="B224" s="39"/>
      <c r="C224" s="229" t="s">
        <v>450</v>
      </c>
      <c r="D224" s="229" t="s">
        <v>281</v>
      </c>
      <c r="E224" s="230" t="s">
        <v>480</v>
      </c>
      <c r="F224" s="231" t="s">
        <v>481</v>
      </c>
      <c r="G224" s="232" t="s">
        <v>194</v>
      </c>
      <c r="H224" s="233">
        <v>94.676000000000002</v>
      </c>
      <c r="I224" s="234"/>
      <c r="J224" s="235">
        <f>ROUND(I224*H224,2)</f>
        <v>0</v>
      </c>
      <c r="K224" s="236"/>
      <c r="L224" s="44"/>
      <c r="M224" s="237" t="s">
        <v>1</v>
      </c>
      <c r="N224" s="238" t="s">
        <v>41</v>
      </c>
      <c r="O224" s="91"/>
      <c r="P224" s="239">
        <f>O224*H224</f>
        <v>0</v>
      </c>
      <c r="Q224" s="239">
        <v>8.0000000000000007E-05</v>
      </c>
      <c r="R224" s="239">
        <f>Q224*H224</f>
        <v>0.0075740800000000004</v>
      </c>
      <c r="S224" s="239">
        <v>0</v>
      </c>
      <c r="T224" s="24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1" t="s">
        <v>284</v>
      </c>
      <c r="AT224" s="241" t="s">
        <v>281</v>
      </c>
      <c r="AU224" s="241" t="s">
        <v>86</v>
      </c>
      <c r="AY224" s="17" t="s">
        <v>280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7" t="s">
        <v>84</v>
      </c>
      <c r="BK224" s="242">
        <f>ROUND(I224*H224,2)</f>
        <v>0</v>
      </c>
      <c r="BL224" s="17" t="s">
        <v>284</v>
      </c>
      <c r="BM224" s="241" t="s">
        <v>1831</v>
      </c>
    </row>
    <row r="225" s="13" customFormat="1">
      <c r="A225" s="13"/>
      <c r="B225" s="243"/>
      <c r="C225" s="244"/>
      <c r="D225" s="245" t="s">
        <v>286</v>
      </c>
      <c r="E225" s="246" t="s">
        <v>1</v>
      </c>
      <c r="F225" s="247" t="s">
        <v>1713</v>
      </c>
      <c r="G225" s="244"/>
      <c r="H225" s="248">
        <v>94.676000000000002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286</v>
      </c>
      <c r="AU225" s="254" t="s">
        <v>86</v>
      </c>
      <c r="AV225" s="13" t="s">
        <v>86</v>
      </c>
      <c r="AW225" s="13" t="s">
        <v>32</v>
      </c>
      <c r="AX225" s="13" t="s">
        <v>84</v>
      </c>
      <c r="AY225" s="254" t="s">
        <v>280</v>
      </c>
    </row>
    <row r="226" s="2" customFormat="1" ht="24.15" customHeight="1">
      <c r="A226" s="38"/>
      <c r="B226" s="39"/>
      <c r="C226" s="229" t="s">
        <v>456</v>
      </c>
      <c r="D226" s="229" t="s">
        <v>281</v>
      </c>
      <c r="E226" s="230" t="s">
        <v>493</v>
      </c>
      <c r="F226" s="231" t="s">
        <v>494</v>
      </c>
      <c r="G226" s="232" t="s">
        <v>190</v>
      </c>
      <c r="H226" s="233">
        <v>105.19499999999999</v>
      </c>
      <c r="I226" s="234"/>
      <c r="J226" s="235">
        <f>ROUND(I226*H226,2)</f>
        <v>0</v>
      </c>
      <c r="K226" s="236"/>
      <c r="L226" s="44"/>
      <c r="M226" s="237" t="s">
        <v>1</v>
      </c>
      <c r="N226" s="238" t="s">
        <v>41</v>
      </c>
      <c r="O226" s="91"/>
      <c r="P226" s="239">
        <f>O226*H226</f>
        <v>0</v>
      </c>
      <c r="Q226" s="239">
        <v>3.0000000000000001E-05</v>
      </c>
      <c r="R226" s="239">
        <f>Q226*H226</f>
        <v>0.00315585</v>
      </c>
      <c r="S226" s="239">
        <v>0</v>
      </c>
      <c r="T226" s="24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1" t="s">
        <v>284</v>
      </c>
      <c r="AT226" s="241" t="s">
        <v>281</v>
      </c>
      <c r="AU226" s="241" t="s">
        <v>86</v>
      </c>
      <c r="AY226" s="17" t="s">
        <v>280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7" t="s">
        <v>84</v>
      </c>
      <c r="BK226" s="242">
        <f>ROUND(I226*H226,2)</f>
        <v>0</v>
      </c>
      <c r="BL226" s="17" t="s">
        <v>284</v>
      </c>
      <c r="BM226" s="241" t="s">
        <v>1832</v>
      </c>
    </row>
    <row r="227" s="13" customFormat="1">
      <c r="A227" s="13"/>
      <c r="B227" s="243"/>
      <c r="C227" s="244"/>
      <c r="D227" s="245" t="s">
        <v>286</v>
      </c>
      <c r="E227" s="246" t="s">
        <v>1</v>
      </c>
      <c r="F227" s="247" t="s">
        <v>1833</v>
      </c>
      <c r="G227" s="244"/>
      <c r="H227" s="248">
        <v>105.19499999999999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286</v>
      </c>
      <c r="AU227" s="254" t="s">
        <v>86</v>
      </c>
      <c r="AV227" s="13" t="s">
        <v>86</v>
      </c>
      <c r="AW227" s="13" t="s">
        <v>32</v>
      </c>
      <c r="AX227" s="13" t="s">
        <v>84</v>
      </c>
      <c r="AY227" s="254" t="s">
        <v>280</v>
      </c>
    </row>
    <row r="228" s="2" customFormat="1" ht="24.15" customHeight="1">
      <c r="A228" s="38"/>
      <c r="B228" s="39"/>
      <c r="C228" s="255" t="s">
        <v>460</v>
      </c>
      <c r="D228" s="255" t="s">
        <v>306</v>
      </c>
      <c r="E228" s="256" t="s">
        <v>1834</v>
      </c>
      <c r="F228" s="257" t="s">
        <v>1835</v>
      </c>
      <c r="G228" s="258" t="s">
        <v>190</v>
      </c>
      <c r="H228" s="259">
        <v>115.715</v>
      </c>
      <c r="I228" s="260"/>
      <c r="J228" s="261">
        <f>ROUND(I228*H228,2)</f>
        <v>0</v>
      </c>
      <c r="K228" s="262"/>
      <c r="L228" s="263"/>
      <c r="M228" s="264" t="s">
        <v>1</v>
      </c>
      <c r="N228" s="265" t="s">
        <v>41</v>
      </c>
      <c r="O228" s="91"/>
      <c r="P228" s="239">
        <f>O228*H228</f>
        <v>0</v>
      </c>
      <c r="Q228" s="239">
        <v>0.00059999999999999995</v>
      </c>
      <c r="R228" s="239">
        <f>Q228*H228</f>
        <v>0.069428999999999991</v>
      </c>
      <c r="S228" s="239">
        <v>0</v>
      </c>
      <c r="T228" s="24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1" t="s">
        <v>310</v>
      </c>
      <c r="AT228" s="241" t="s">
        <v>306</v>
      </c>
      <c r="AU228" s="241" t="s">
        <v>86</v>
      </c>
      <c r="AY228" s="17" t="s">
        <v>280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7" t="s">
        <v>84</v>
      </c>
      <c r="BK228" s="242">
        <f>ROUND(I228*H228,2)</f>
        <v>0</v>
      </c>
      <c r="BL228" s="17" t="s">
        <v>284</v>
      </c>
      <c r="BM228" s="241" t="s">
        <v>1836</v>
      </c>
    </row>
    <row r="229" s="13" customFormat="1">
      <c r="A229" s="13"/>
      <c r="B229" s="243"/>
      <c r="C229" s="244"/>
      <c r="D229" s="245" t="s">
        <v>286</v>
      </c>
      <c r="E229" s="244"/>
      <c r="F229" s="247" t="s">
        <v>1837</v>
      </c>
      <c r="G229" s="244"/>
      <c r="H229" s="248">
        <v>115.715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286</v>
      </c>
      <c r="AU229" s="254" t="s">
        <v>86</v>
      </c>
      <c r="AV229" s="13" t="s">
        <v>86</v>
      </c>
      <c r="AW229" s="13" t="s">
        <v>4</v>
      </c>
      <c r="AX229" s="13" t="s">
        <v>84</v>
      </c>
      <c r="AY229" s="254" t="s">
        <v>280</v>
      </c>
    </row>
    <row r="230" s="2" customFormat="1" ht="16.5" customHeight="1">
      <c r="A230" s="38"/>
      <c r="B230" s="39"/>
      <c r="C230" s="229" t="s">
        <v>465</v>
      </c>
      <c r="D230" s="229" t="s">
        <v>281</v>
      </c>
      <c r="E230" s="230" t="s">
        <v>503</v>
      </c>
      <c r="F230" s="231" t="s">
        <v>504</v>
      </c>
      <c r="G230" s="232" t="s">
        <v>190</v>
      </c>
      <c r="H230" s="233">
        <v>598.16499999999996</v>
      </c>
      <c r="I230" s="234"/>
      <c r="J230" s="235">
        <f>ROUND(I230*H230,2)</f>
        <v>0</v>
      </c>
      <c r="K230" s="236"/>
      <c r="L230" s="44"/>
      <c r="M230" s="237" t="s">
        <v>1</v>
      </c>
      <c r="N230" s="238" t="s">
        <v>41</v>
      </c>
      <c r="O230" s="91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1" t="s">
        <v>284</v>
      </c>
      <c r="AT230" s="241" t="s">
        <v>281</v>
      </c>
      <c r="AU230" s="241" t="s">
        <v>86</v>
      </c>
      <c r="AY230" s="17" t="s">
        <v>280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7" t="s">
        <v>84</v>
      </c>
      <c r="BK230" s="242">
        <f>ROUND(I230*H230,2)</f>
        <v>0</v>
      </c>
      <c r="BL230" s="17" t="s">
        <v>284</v>
      </c>
      <c r="BM230" s="241" t="s">
        <v>1838</v>
      </c>
    </row>
    <row r="231" s="13" customFormat="1">
      <c r="A231" s="13"/>
      <c r="B231" s="243"/>
      <c r="C231" s="244"/>
      <c r="D231" s="245" t="s">
        <v>286</v>
      </c>
      <c r="E231" s="246" t="s">
        <v>1</v>
      </c>
      <c r="F231" s="247" t="s">
        <v>1839</v>
      </c>
      <c r="G231" s="244"/>
      <c r="H231" s="248">
        <v>239.83500000000001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286</v>
      </c>
      <c r="AU231" s="254" t="s">
        <v>86</v>
      </c>
      <c r="AV231" s="13" t="s">
        <v>86</v>
      </c>
      <c r="AW231" s="13" t="s">
        <v>32</v>
      </c>
      <c r="AX231" s="13" t="s">
        <v>76</v>
      </c>
      <c r="AY231" s="254" t="s">
        <v>280</v>
      </c>
    </row>
    <row r="232" s="13" customFormat="1">
      <c r="A232" s="13"/>
      <c r="B232" s="243"/>
      <c r="C232" s="244"/>
      <c r="D232" s="245" t="s">
        <v>286</v>
      </c>
      <c r="E232" s="246" t="s">
        <v>1</v>
      </c>
      <c r="F232" s="247" t="s">
        <v>1840</v>
      </c>
      <c r="G232" s="244"/>
      <c r="H232" s="248">
        <v>13</v>
      </c>
      <c r="I232" s="249"/>
      <c r="J232" s="244"/>
      <c r="K232" s="244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286</v>
      </c>
      <c r="AU232" s="254" t="s">
        <v>86</v>
      </c>
      <c r="AV232" s="13" t="s">
        <v>86</v>
      </c>
      <c r="AW232" s="13" t="s">
        <v>32</v>
      </c>
      <c r="AX232" s="13" t="s">
        <v>76</v>
      </c>
      <c r="AY232" s="254" t="s">
        <v>280</v>
      </c>
    </row>
    <row r="233" s="13" customFormat="1">
      <c r="A233" s="13"/>
      <c r="B233" s="243"/>
      <c r="C233" s="244"/>
      <c r="D233" s="245" t="s">
        <v>286</v>
      </c>
      <c r="E233" s="246" t="s">
        <v>1</v>
      </c>
      <c r="F233" s="247" t="s">
        <v>1716</v>
      </c>
      <c r="G233" s="244"/>
      <c r="H233" s="248">
        <v>168.91999999999999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286</v>
      </c>
      <c r="AU233" s="254" t="s">
        <v>86</v>
      </c>
      <c r="AV233" s="13" t="s">
        <v>86</v>
      </c>
      <c r="AW233" s="13" t="s">
        <v>32</v>
      </c>
      <c r="AX233" s="13" t="s">
        <v>76</v>
      </c>
      <c r="AY233" s="254" t="s">
        <v>280</v>
      </c>
    </row>
    <row r="234" s="13" customFormat="1">
      <c r="A234" s="13"/>
      <c r="B234" s="243"/>
      <c r="C234" s="244"/>
      <c r="D234" s="245" t="s">
        <v>286</v>
      </c>
      <c r="E234" s="246" t="s">
        <v>1</v>
      </c>
      <c r="F234" s="247" t="s">
        <v>1841</v>
      </c>
      <c r="G234" s="244"/>
      <c r="H234" s="248">
        <v>96.319999999999993</v>
      </c>
      <c r="I234" s="249"/>
      <c r="J234" s="244"/>
      <c r="K234" s="244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286</v>
      </c>
      <c r="AU234" s="254" t="s">
        <v>86</v>
      </c>
      <c r="AV234" s="13" t="s">
        <v>86</v>
      </c>
      <c r="AW234" s="13" t="s">
        <v>32</v>
      </c>
      <c r="AX234" s="13" t="s">
        <v>76</v>
      </c>
      <c r="AY234" s="254" t="s">
        <v>280</v>
      </c>
    </row>
    <row r="235" s="13" customFormat="1">
      <c r="A235" s="13"/>
      <c r="B235" s="243"/>
      <c r="C235" s="244"/>
      <c r="D235" s="245" t="s">
        <v>286</v>
      </c>
      <c r="E235" s="246" t="s">
        <v>1</v>
      </c>
      <c r="F235" s="247" t="s">
        <v>1719</v>
      </c>
      <c r="G235" s="244"/>
      <c r="H235" s="248">
        <v>75.049999999999997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286</v>
      </c>
      <c r="AU235" s="254" t="s">
        <v>86</v>
      </c>
      <c r="AV235" s="13" t="s">
        <v>86</v>
      </c>
      <c r="AW235" s="13" t="s">
        <v>32</v>
      </c>
      <c r="AX235" s="13" t="s">
        <v>76</v>
      </c>
      <c r="AY235" s="254" t="s">
        <v>280</v>
      </c>
    </row>
    <row r="236" s="13" customFormat="1">
      <c r="A236" s="13"/>
      <c r="B236" s="243"/>
      <c r="C236" s="244"/>
      <c r="D236" s="245" t="s">
        <v>286</v>
      </c>
      <c r="E236" s="246" t="s">
        <v>1</v>
      </c>
      <c r="F236" s="247" t="s">
        <v>1842</v>
      </c>
      <c r="G236" s="244"/>
      <c r="H236" s="248">
        <v>5.04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286</v>
      </c>
      <c r="AU236" s="254" t="s">
        <v>86</v>
      </c>
      <c r="AV236" s="13" t="s">
        <v>86</v>
      </c>
      <c r="AW236" s="13" t="s">
        <v>32</v>
      </c>
      <c r="AX236" s="13" t="s">
        <v>76</v>
      </c>
      <c r="AY236" s="254" t="s">
        <v>280</v>
      </c>
    </row>
    <row r="237" s="14" customFormat="1">
      <c r="A237" s="14"/>
      <c r="B237" s="266"/>
      <c r="C237" s="267"/>
      <c r="D237" s="245" t="s">
        <v>286</v>
      </c>
      <c r="E237" s="268" t="s">
        <v>1</v>
      </c>
      <c r="F237" s="269" t="s">
        <v>378</v>
      </c>
      <c r="G237" s="267"/>
      <c r="H237" s="270">
        <v>598.16499999999996</v>
      </c>
      <c r="I237" s="271"/>
      <c r="J237" s="267"/>
      <c r="K237" s="267"/>
      <c r="L237" s="272"/>
      <c r="M237" s="273"/>
      <c r="N237" s="274"/>
      <c r="O237" s="274"/>
      <c r="P237" s="274"/>
      <c r="Q237" s="274"/>
      <c r="R237" s="274"/>
      <c r="S237" s="274"/>
      <c r="T237" s="27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6" t="s">
        <v>286</v>
      </c>
      <c r="AU237" s="276" t="s">
        <v>86</v>
      </c>
      <c r="AV237" s="14" t="s">
        <v>284</v>
      </c>
      <c r="AW237" s="14" t="s">
        <v>32</v>
      </c>
      <c r="AX237" s="14" t="s">
        <v>84</v>
      </c>
      <c r="AY237" s="276" t="s">
        <v>280</v>
      </c>
    </row>
    <row r="238" s="2" customFormat="1" ht="24.15" customHeight="1">
      <c r="A238" s="38"/>
      <c r="B238" s="39"/>
      <c r="C238" s="255" t="s">
        <v>470</v>
      </c>
      <c r="D238" s="255" t="s">
        <v>306</v>
      </c>
      <c r="E238" s="256" t="s">
        <v>512</v>
      </c>
      <c r="F238" s="257" t="s">
        <v>513</v>
      </c>
      <c r="G238" s="258" t="s">
        <v>190</v>
      </c>
      <c r="H238" s="259">
        <v>251.827</v>
      </c>
      <c r="I238" s="260"/>
      <c r="J238" s="261">
        <f>ROUND(I238*H238,2)</f>
        <v>0</v>
      </c>
      <c r="K238" s="262"/>
      <c r="L238" s="263"/>
      <c r="M238" s="264" t="s">
        <v>1</v>
      </c>
      <c r="N238" s="265" t="s">
        <v>41</v>
      </c>
      <c r="O238" s="91"/>
      <c r="P238" s="239">
        <f>O238*H238</f>
        <v>0</v>
      </c>
      <c r="Q238" s="239">
        <v>3.0000000000000001E-05</v>
      </c>
      <c r="R238" s="239">
        <f>Q238*H238</f>
        <v>0.0075548100000000003</v>
      </c>
      <c r="S238" s="239">
        <v>0</v>
      </c>
      <c r="T238" s="24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1" t="s">
        <v>310</v>
      </c>
      <c r="AT238" s="241" t="s">
        <v>306</v>
      </c>
      <c r="AU238" s="241" t="s">
        <v>86</v>
      </c>
      <c r="AY238" s="17" t="s">
        <v>280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7" t="s">
        <v>84</v>
      </c>
      <c r="BK238" s="242">
        <f>ROUND(I238*H238,2)</f>
        <v>0</v>
      </c>
      <c r="BL238" s="17" t="s">
        <v>284</v>
      </c>
      <c r="BM238" s="241" t="s">
        <v>1843</v>
      </c>
    </row>
    <row r="239" s="13" customFormat="1">
      <c r="A239" s="13"/>
      <c r="B239" s="243"/>
      <c r="C239" s="244"/>
      <c r="D239" s="245" t="s">
        <v>286</v>
      </c>
      <c r="E239" s="246" t="s">
        <v>1</v>
      </c>
      <c r="F239" s="247" t="s">
        <v>1839</v>
      </c>
      <c r="G239" s="244"/>
      <c r="H239" s="248">
        <v>239.83500000000001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286</v>
      </c>
      <c r="AU239" s="254" t="s">
        <v>86</v>
      </c>
      <c r="AV239" s="13" t="s">
        <v>86</v>
      </c>
      <c r="AW239" s="13" t="s">
        <v>32</v>
      </c>
      <c r="AX239" s="13" t="s">
        <v>84</v>
      </c>
      <c r="AY239" s="254" t="s">
        <v>280</v>
      </c>
    </row>
    <row r="240" s="13" customFormat="1">
      <c r="A240" s="13"/>
      <c r="B240" s="243"/>
      <c r="C240" s="244"/>
      <c r="D240" s="245" t="s">
        <v>286</v>
      </c>
      <c r="E240" s="244"/>
      <c r="F240" s="247" t="s">
        <v>1844</v>
      </c>
      <c r="G240" s="244"/>
      <c r="H240" s="248">
        <v>251.827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286</v>
      </c>
      <c r="AU240" s="254" t="s">
        <v>86</v>
      </c>
      <c r="AV240" s="13" t="s">
        <v>86</v>
      </c>
      <c r="AW240" s="13" t="s">
        <v>4</v>
      </c>
      <c r="AX240" s="13" t="s">
        <v>84</v>
      </c>
      <c r="AY240" s="254" t="s">
        <v>280</v>
      </c>
    </row>
    <row r="241" s="2" customFormat="1" ht="24.15" customHeight="1">
      <c r="A241" s="38"/>
      <c r="B241" s="39"/>
      <c r="C241" s="255" t="s">
        <v>475</v>
      </c>
      <c r="D241" s="255" t="s">
        <v>306</v>
      </c>
      <c r="E241" s="256" t="s">
        <v>522</v>
      </c>
      <c r="F241" s="257" t="s">
        <v>523</v>
      </c>
      <c r="G241" s="258" t="s">
        <v>190</v>
      </c>
      <c r="H241" s="259">
        <v>13.65</v>
      </c>
      <c r="I241" s="260"/>
      <c r="J241" s="261">
        <f>ROUND(I241*H241,2)</f>
        <v>0</v>
      </c>
      <c r="K241" s="262"/>
      <c r="L241" s="263"/>
      <c r="M241" s="264" t="s">
        <v>1</v>
      </c>
      <c r="N241" s="265" t="s">
        <v>41</v>
      </c>
      <c r="O241" s="91"/>
      <c r="P241" s="239">
        <f>O241*H241</f>
        <v>0</v>
      </c>
      <c r="Q241" s="239">
        <v>0.00050000000000000001</v>
      </c>
      <c r="R241" s="239">
        <f>Q241*H241</f>
        <v>0.0068250000000000003</v>
      </c>
      <c r="S241" s="239">
        <v>0</v>
      </c>
      <c r="T241" s="24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1" t="s">
        <v>310</v>
      </c>
      <c r="AT241" s="241" t="s">
        <v>306</v>
      </c>
      <c r="AU241" s="241" t="s">
        <v>86</v>
      </c>
      <c r="AY241" s="17" t="s">
        <v>280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7" t="s">
        <v>84</v>
      </c>
      <c r="BK241" s="242">
        <f>ROUND(I241*H241,2)</f>
        <v>0</v>
      </c>
      <c r="BL241" s="17" t="s">
        <v>284</v>
      </c>
      <c r="BM241" s="241" t="s">
        <v>1845</v>
      </c>
    </row>
    <row r="242" s="13" customFormat="1">
      <c r="A242" s="13"/>
      <c r="B242" s="243"/>
      <c r="C242" s="244"/>
      <c r="D242" s="245" t="s">
        <v>286</v>
      </c>
      <c r="E242" s="246" t="s">
        <v>1</v>
      </c>
      <c r="F242" s="247" t="s">
        <v>1840</v>
      </c>
      <c r="G242" s="244"/>
      <c r="H242" s="248">
        <v>13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286</v>
      </c>
      <c r="AU242" s="254" t="s">
        <v>86</v>
      </c>
      <c r="AV242" s="13" t="s">
        <v>86</v>
      </c>
      <c r="AW242" s="13" t="s">
        <v>32</v>
      </c>
      <c r="AX242" s="13" t="s">
        <v>84</v>
      </c>
      <c r="AY242" s="254" t="s">
        <v>280</v>
      </c>
    </row>
    <row r="243" s="13" customFormat="1">
      <c r="A243" s="13"/>
      <c r="B243" s="243"/>
      <c r="C243" s="244"/>
      <c r="D243" s="245" t="s">
        <v>286</v>
      </c>
      <c r="E243" s="244"/>
      <c r="F243" s="247" t="s">
        <v>1846</v>
      </c>
      <c r="G243" s="244"/>
      <c r="H243" s="248">
        <v>13.65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286</v>
      </c>
      <c r="AU243" s="254" t="s">
        <v>86</v>
      </c>
      <c r="AV243" s="13" t="s">
        <v>86</v>
      </c>
      <c r="AW243" s="13" t="s">
        <v>4</v>
      </c>
      <c r="AX243" s="13" t="s">
        <v>84</v>
      </c>
      <c r="AY243" s="254" t="s">
        <v>280</v>
      </c>
    </row>
    <row r="244" s="2" customFormat="1" ht="24.15" customHeight="1">
      <c r="A244" s="38"/>
      <c r="B244" s="39"/>
      <c r="C244" s="255" t="s">
        <v>479</v>
      </c>
      <c r="D244" s="255" t="s">
        <v>306</v>
      </c>
      <c r="E244" s="256" t="s">
        <v>527</v>
      </c>
      <c r="F244" s="257" t="s">
        <v>528</v>
      </c>
      <c r="G244" s="258" t="s">
        <v>190</v>
      </c>
      <c r="H244" s="259">
        <v>177.36600000000001</v>
      </c>
      <c r="I244" s="260"/>
      <c r="J244" s="261">
        <f>ROUND(I244*H244,2)</f>
        <v>0</v>
      </c>
      <c r="K244" s="262"/>
      <c r="L244" s="263"/>
      <c r="M244" s="264" t="s">
        <v>1</v>
      </c>
      <c r="N244" s="265" t="s">
        <v>41</v>
      </c>
      <c r="O244" s="91"/>
      <c r="P244" s="239">
        <f>O244*H244</f>
        <v>0</v>
      </c>
      <c r="Q244" s="239">
        <v>4.0000000000000003E-05</v>
      </c>
      <c r="R244" s="239">
        <f>Q244*H244</f>
        <v>0.007094640000000001</v>
      </c>
      <c r="S244" s="239">
        <v>0</v>
      </c>
      <c r="T244" s="24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1" t="s">
        <v>310</v>
      </c>
      <c r="AT244" s="241" t="s">
        <v>306</v>
      </c>
      <c r="AU244" s="241" t="s">
        <v>86</v>
      </c>
      <c r="AY244" s="17" t="s">
        <v>280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7" t="s">
        <v>84</v>
      </c>
      <c r="BK244" s="242">
        <f>ROUND(I244*H244,2)</f>
        <v>0</v>
      </c>
      <c r="BL244" s="17" t="s">
        <v>284</v>
      </c>
      <c r="BM244" s="241" t="s">
        <v>1847</v>
      </c>
    </row>
    <row r="245" s="13" customFormat="1">
      <c r="A245" s="13"/>
      <c r="B245" s="243"/>
      <c r="C245" s="244"/>
      <c r="D245" s="245" t="s">
        <v>286</v>
      </c>
      <c r="E245" s="246" t="s">
        <v>1</v>
      </c>
      <c r="F245" s="247" t="s">
        <v>1716</v>
      </c>
      <c r="G245" s="244"/>
      <c r="H245" s="248">
        <v>168.91999999999999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286</v>
      </c>
      <c r="AU245" s="254" t="s">
        <v>86</v>
      </c>
      <c r="AV245" s="13" t="s">
        <v>86</v>
      </c>
      <c r="AW245" s="13" t="s">
        <v>32</v>
      </c>
      <c r="AX245" s="13" t="s">
        <v>84</v>
      </c>
      <c r="AY245" s="254" t="s">
        <v>280</v>
      </c>
    </row>
    <row r="246" s="13" customFormat="1">
      <c r="A246" s="13"/>
      <c r="B246" s="243"/>
      <c r="C246" s="244"/>
      <c r="D246" s="245" t="s">
        <v>286</v>
      </c>
      <c r="E246" s="244"/>
      <c r="F246" s="247" t="s">
        <v>1848</v>
      </c>
      <c r="G246" s="244"/>
      <c r="H246" s="248">
        <v>177.36600000000001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286</v>
      </c>
      <c r="AU246" s="254" t="s">
        <v>86</v>
      </c>
      <c r="AV246" s="13" t="s">
        <v>86</v>
      </c>
      <c r="AW246" s="13" t="s">
        <v>4</v>
      </c>
      <c r="AX246" s="13" t="s">
        <v>84</v>
      </c>
      <c r="AY246" s="254" t="s">
        <v>280</v>
      </c>
    </row>
    <row r="247" s="2" customFormat="1" ht="24.15" customHeight="1">
      <c r="A247" s="38"/>
      <c r="B247" s="39"/>
      <c r="C247" s="255" t="s">
        <v>483</v>
      </c>
      <c r="D247" s="255" t="s">
        <v>306</v>
      </c>
      <c r="E247" s="256" t="s">
        <v>532</v>
      </c>
      <c r="F247" s="257" t="s">
        <v>533</v>
      </c>
      <c r="G247" s="258" t="s">
        <v>190</v>
      </c>
      <c r="H247" s="259">
        <v>101.136</v>
      </c>
      <c r="I247" s="260"/>
      <c r="J247" s="261">
        <f>ROUND(I247*H247,2)</f>
        <v>0</v>
      </c>
      <c r="K247" s="262"/>
      <c r="L247" s="263"/>
      <c r="M247" s="264" t="s">
        <v>1</v>
      </c>
      <c r="N247" s="265" t="s">
        <v>41</v>
      </c>
      <c r="O247" s="91"/>
      <c r="P247" s="239">
        <f>O247*H247</f>
        <v>0</v>
      </c>
      <c r="Q247" s="239">
        <v>0.00050000000000000001</v>
      </c>
      <c r="R247" s="239">
        <f>Q247*H247</f>
        <v>0.050568000000000002</v>
      </c>
      <c r="S247" s="239">
        <v>0</v>
      </c>
      <c r="T247" s="24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1" t="s">
        <v>310</v>
      </c>
      <c r="AT247" s="241" t="s">
        <v>306</v>
      </c>
      <c r="AU247" s="241" t="s">
        <v>86</v>
      </c>
      <c r="AY247" s="17" t="s">
        <v>280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7" t="s">
        <v>84</v>
      </c>
      <c r="BK247" s="242">
        <f>ROUND(I247*H247,2)</f>
        <v>0</v>
      </c>
      <c r="BL247" s="17" t="s">
        <v>284</v>
      </c>
      <c r="BM247" s="241" t="s">
        <v>1849</v>
      </c>
    </row>
    <row r="248" s="13" customFormat="1">
      <c r="A248" s="13"/>
      <c r="B248" s="243"/>
      <c r="C248" s="244"/>
      <c r="D248" s="245" t="s">
        <v>286</v>
      </c>
      <c r="E248" s="246" t="s">
        <v>1</v>
      </c>
      <c r="F248" s="247" t="s">
        <v>1841</v>
      </c>
      <c r="G248" s="244"/>
      <c r="H248" s="248">
        <v>96.319999999999993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286</v>
      </c>
      <c r="AU248" s="254" t="s">
        <v>86</v>
      </c>
      <c r="AV248" s="13" t="s">
        <v>86</v>
      </c>
      <c r="AW248" s="13" t="s">
        <v>32</v>
      </c>
      <c r="AX248" s="13" t="s">
        <v>84</v>
      </c>
      <c r="AY248" s="254" t="s">
        <v>280</v>
      </c>
    </row>
    <row r="249" s="13" customFormat="1">
      <c r="A249" s="13"/>
      <c r="B249" s="243"/>
      <c r="C249" s="244"/>
      <c r="D249" s="245" t="s">
        <v>286</v>
      </c>
      <c r="E249" s="244"/>
      <c r="F249" s="247" t="s">
        <v>1850</v>
      </c>
      <c r="G249" s="244"/>
      <c r="H249" s="248">
        <v>101.136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286</v>
      </c>
      <c r="AU249" s="254" t="s">
        <v>86</v>
      </c>
      <c r="AV249" s="13" t="s">
        <v>86</v>
      </c>
      <c r="AW249" s="13" t="s">
        <v>4</v>
      </c>
      <c r="AX249" s="13" t="s">
        <v>84</v>
      </c>
      <c r="AY249" s="254" t="s">
        <v>280</v>
      </c>
    </row>
    <row r="250" s="2" customFormat="1" ht="24.15" customHeight="1">
      <c r="A250" s="38"/>
      <c r="B250" s="39"/>
      <c r="C250" s="255" t="s">
        <v>488</v>
      </c>
      <c r="D250" s="255" t="s">
        <v>306</v>
      </c>
      <c r="E250" s="256" t="s">
        <v>537</v>
      </c>
      <c r="F250" s="257" t="s">
        <v>538</v>
      </c>
      <c r="G250" s="258" t="s">
        <v>190</v>
      </c>
      <c r="H250" s="259">
        <v>78.802999999999997</v>
      </c>
      <c r="I250" s="260"/>
      <c r="J250" s="261">
        <f>ROUND(I250*H250,2)</f>
        <v>0</v>
      </c>
      <c r="K250" s="262"/>
      <c r="L250" s="263"/>
      <c r="M250" s="264" t="s">
        <v>1</v>
      </c>
      <c r="N250" s="265" t="s">
        <v>41</v>
      </c>
      <c r="O250" s="91"/>
      <c r="P250" s="239">
        <f>O250*H250</f>
        <v>0</v>
      </c>
      <c r="Q250" s="239">
        <v>0.00010000000000000001</v>
      </c>
      <c r="R250" s="239">
        <f>Q250*H250</f>
        <v>0.0078802999999999998</v>
      </c>
      <c r="S250" s="239">
        <v>0</v>
      </c>
      <c r="T250" s="24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1" t="s">
        <v>310</v>
      </c>
      <c r="AT250" s="241" t="s">
        <v>306</v>
      </c>
      <c r="AU250" s="241" t="s">
        <v>86</v>
      </c>
      <c r="AY250" s="17" t="s">
        <v>280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7" t="s">
        <v>84</v>
      </c>
      <c r="BK250" s="242">
        <f>ROUND(I250*H250,2)</f>
        <v>0</v>
      </c>
      <c r="BL250" s="17" t="s">
        <v>284</v>
      </c>
      <c r="BM250" s="241" t="s">
        <v>1851</v>
      </c>
    </row>
    <row r="251" s="2" customFormat="1">
      <c r="A251" s="38"/>
      <c r="B251" s="39"/>
      <c r="C251" s="40"/>
      <c r="D251" s="245" t="s">
        <v>540</v>
      </c>
      <c r="E251" s="40"/>
      <c r="F251" s="287" t="s">
        <v>541</v>
      </c>
      <c r="G251" s="40"/>
      <c r="H251" s="40"/>
      <c r="I251" s="288"/>
      <c r="J251" s="40"/>
      <c r="K251" s="40"/>
      <c r="L251" s="44"/>
      <c r="M251" s="289"/>
      <c r="N251" s="290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540</v>
      </c>
      <c r="AU251" s="17" t="s">
        <v>86</v>
      </c>
    </row>
    <row r="252" s="13" customFormat="1">
      <c r="A252" s="13"/>
      <c r="B252" s="243"/>
      <c r="C252" s="244"/>
      <c r="D252" s="245" t="s">
        <v>286</v>
      </c>
      <c r="E252" s="246" t="s">
        <v>1</v>
      </c>
      <c r="F252" s="247" t="s">
        <v>1719</v>
      </c>
      <c r="G252" s="244"/>
      <c r="H252" s="248">
        <v>75.049999999999997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286</v>
      </c>
      <c r="AU252" s="254" t="s">
        <v>86</v>
      </c>
      <c r="AV252" s="13" t="s">
        <v>86</v>
      </c>
      <c r="AW252" s="13" t="s">
        <v>32</v>
      </c>
      <c r="AX252" s="13" t="s">
        <v>84</v>
      </c>
      <c r="AY252" s="254" t="s">
        <v>280</v>
      </c>
    </row>
    <row r="253" s="13" customFormat="1">
      <c r="A253" s="13"/>
      <c r="B253" s="243"/>
      <c r="C253" s="244"/>
      <c r="D253" s="245" t="s">
        <v>286</v>
      </c>
      <c r="E253" s="244"/>
      <c r="F253" s="247" t="s">
        <v>1852</v>
      </c>
      <c r="G253" s="244"/>
      <c r="H253" s="248">
        <v>78.802999999999997</v>
      </c>
      <c r="I253" s="249"/>
      <c r="J253" s="244"/>
      <c r="K253" s="244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286</v>
      </c>
      <c r="AU253" s="254" t="s">
        <v>86</v>
      </c>
      <c r="AV253" s="13" t="s">
        <v>86</v>
      </c>
      <c r="AW253" s="13" t="s">
        <v>4</v>
      </c>
      <c r="AX253" s="13" t="s">
        <v>84</v>
      </c>
      <c r="AY253" s="254" t="s">
        <v>280</v>
      </c>
    </row>
    <row r="254" s="2" customFormat="1" ht="21.75" customHeight="1">
      <c r="A254" s="38"/>
      <c r="B254" s="39"/>
      <c r="C254" s="255" t="s">
        <v>492</v>
      </c>
      <c r="D254" s="255" t="s">
        <v>306</v>
      </c>
      <c r="E254" s="256" t="s">
        <v>544</v>
      </c>
      <c r="F254" s="257" t="s">
        <v>545</v>
      </c>
      <c r="G254" s="258" t="s">
        <v>190</v>
      </c>
      <c r="H254" s="259">
        <v>5.2919999999999998</v>
      </c>
      <c r="I254" s="260"/>
      <c r="J254" s="261">
        <f>ROUND(I254*H254,2)</f>
        <v>0</v>
      </c>
      <c r="K254" s="262"/>
      <c r="L254" s="263"/>
      <c r="M254" s="264" t="s">
        <v>1</v>
      </c>
      <c r="N254" s="265" t="s">
        <v>41</v>
      </c>
      <c r="O254" s="91"/>
      <c r="P254" s="239">
        <f>O254*H254</f>
        <v>0</v>
      </c>
      <c r="Q254" s="239">
        <v>0.00029999999999999997</v>
      </c>
      <c r="R254" s="239">
        <f>Q254*H254</f>
        <v>0.0015875999999999998</v>
      </c>
      <c r="S254" s="239">
        <v>0</v>
      </c>
      <c r="T254" s="24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1" t="s">
        <v>310</v>
      </c>
      <c r="AT254" s="241" t="s">
        <v>306</v>
      </c>
      <c r="AU254" s="241" t="s">
        <v>86</v>
      </c>
      <c r="AY254" s="17" t="s">
        <v>280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7" t="s">
        <v>84</v>
      </c>
      <c r="BK254" s="242">
        <f>ROUND(I254*H254,2)</f>
        <v>0</v>
      </c>
      <c r="BL254" s="17" t="s">
        <v>284</v>
      </c>
      <c r="BM254" s="241" t="s">
        <v>1853</v>
      </c>
    </row>
    <row r="255" s="13" customFormat="1">
      <c r="A255" s="13"/>
      <c r="B255" s="243"/>
      <c r="C255" s="244"/>
      <c r="D255" s="245" t="s">
        <v>286</v>
      </c>
      <c r="E255" s="246" t="s">
        <v>1</v>
      </c>
      <c r="F255" s="247" t="s">
        <v>1842</v>
      </c>
      <c r="G255" s="244"/>
      <c r="H255" s="248">
        <v>5.04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286</v>
      </c>
      <c r="AU255" s="254" t="s">
        <v>86</v>
      </c>
      <c r="AV255" s="13" t="s">
        <v>86</v>
      </c>
      <c r="AW255" s="13" t="s">
        <v>32</v>
      </c>
      <c r="AX255" s="13" t="s">
        <v>84</v>
      </c>
      <c r="AY255" s="254" t="s">
        <v>280</v>
      </c>
    </row>
    <row r="256" s="13" customFormat="1">
      <c r="A256" s="13"/>
      <c r="B256" s="243"/>
      <c r="C256" s="244"/>
      <c r="D256" s="245" t="s">
        <v>286</v>
      </c>
      <c r="E256" s="244"/>
      <c r="F256" s="247" t="s">
        <v>1854</v>
      </c>
      <c r="G256" s="244"/>
      <c r="H256" s="248">
        <v>5.2919999999999998</v>
      </c>
      <c r="I256" s="249"/>
      <c r="J256" s="244"/>
      <c r="K256" s="244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286</v>
      </c>
      <c r="AU256" s="254" t="s">
        <v>86</v>
      </c>
      <c r="AV256" s="13" t="s">
        <v>86</v>
      </c>
      <c r="AW256" s="13" t="s">
        <v>4</v>
      </c>
      <c r="AX256" s="13" t="s">
        <v>84</v>
      </c>
      <c r="AY256" s="254" t="s">
        <v>280</v>
      </c>
    </row>
    <row r="257" s="2" customFormat="1" ht="24.15" customHeight="1">
      <c r="A257" s="38"/>
      <c r="B257" s="39"/>
      <c r="C257" s="229" t="s">
        <v>497</v>
      </c>
      <c r="D257" s="229" t="s">
        <v>281</v>
      </c>
      <c r="E257" s="230" t="s">
        <v>549</v>
      </c>
      <c r="F257" s="231" t="s">
        <v>550</v>
      </c>
      <c r="G257" s="232" t="s">
        <v>194</v>
      </c>
      <c r="H257" s="233">
        <v>466.49200000000002</v>
      </c>
      <c r="I257" s="234"/>
      <c r="J257" s="235">
        <f>ROUND(I257*H257,2)</f>
        <v>0</v>
      </c>
      <c r="K257" s="236"/>
      <c r="L257" s="44"/>
      <c r="M257" s="237" t="s">
        <v>1</v>
      </c>
      <c r="N257" s="238" t="s">
        <v>41</v>
      </c>
      <c r="O257" s="91"/>
      <c r="P257" s="239">
        <f>O257*H257</f>
        <v>0</v>
      </c>
      <c r="Q257" s="239">
        <v>0.01146</v>
      </c>
      <c r="R257" s="239">
        <f>Q257*H257</f>
        <v>5.3459983199999996</v>
      </c>
      <c r="S257" s="239">
        <v>0</v>
      </c>
      <c r="T257" s="24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1" t="s">
        <v>284</v>
      </c>
      <c r="AT257" s="241" t="s">
        <v>281</v>
      </c>
      <c r="AU257" s="241" t="s">
        <v>86</v>
      </c>
      <c r="AY257" s="17" t="s">
        <v>280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7" t="s">
        <v>84</v>
      </c>
      <c r="BK257" s="242">
        <f>ROUND(I257*H257,2)</f>
        <v>0</v>
      </c>
      <c r="BL257" s="17" t="s">
        <v>284</v>
      </c>
      <c r="BM257" s="241" t="s">
        <v>1855</v>
      </c>
    </row>
    <row r="258" s="13" customFormat="1">
      <c r="A258" s="13"/>
      <c r="B258" s="243"/>
      <c r="C258" s="244"/>
      <c r="D258" s="245" t="s">
        <v>286</v>
      </c>
      <c r="E258" s="246" t="s">
        <v>1</v>
      </c>
      <c r="F258" s="247" t="s">
        <v>1856</v>
      </c>
      <c r="G258" s="244"/>
      <c r="H258" s="248">
        <v>466.49200000000002</v>
      </c>
      <c r="I258" s="249"/>
      <c r="J258" s="244"/>
      <c r="K258" s="244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286</v>
      </c>
      <c r="AU258" s="254" t="s">
        <v>86</v>
      </c>
      <c r="AV258" s="13" t="s">
        <v>86</v>
      </c>
      <c r="AW258" s="13" t="s">
        <v>32</v>
      </c>
      <c r="AX258" s="13" t="s">
        <v>84</v>
      </c>
      <c r="AY258" s="254" t="s">
        <v>280</v>
      </c>
    </row>
    <row r="259" s="2" customFormat="1" ht="24.15" customHeight="1">
      <c r="A259" s="38"/>
      <c r="B259" s="39"/>
      <c r="C259" s="229" t="s">
        <v>502</v>
      </c>
      <c r="D259" s="229" t="s">
        <v>281</v>
      </c>
      <c r="E259" s="230" t="s">
        <v>554</v>
      </c>
      <c r="F259" s="231" t="s">
        <v>555</v>
      </c>
      <c r="G259" s="232" t="s">
        <v>194</v>
      </c>
      <c r="H259" s="233">
        <v>71.007000000000005</v>
      </c>
      <c r="I259" s="234"/>
      <c r="J259" s="235">
        <f>ROUND(I259*H259,2)</f>
        <v>0</v>
      </c>
      <c r="K259" s="236"/>
      <c r="L259" s="44"/>
      <c r="M259" s="237" t="s">
        <v>1</v>
      </c>
      <c r="N259" s="238" t="s">
        <v>41</v>
      </c>
      <c r="O259" s="91"/>
      <c r="P259" s="239">
        <f>O259*H259</f>
        <v>0</v>
      </c>
      <c r="Q259" s="239">
        <v>0.0057000000000000002</v>
      </c>
      <c r="R259" s="239">
        <f>Q259*H259</f>
        <v>0.40473990000000004</v>
      </c>
      <c r="S259" s="239">
        <v>0</v>
      </c>
      <c r="T259" s="24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1" t="s">
        <v>284</v>
      </c>
      <c r="AT259" s="241" t="s">
        <v>281</v>
      </c>
      <c r="AU259" s="241" t="s">
        <v>86</v>
      </c>
      <c r="AY259" s="17" t="s">
        <v>280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7" t="s">
        <v>84</v>
      </c>
      <c r="BK259" s="242">
        <f>ROUND(I259*H259,2)</f>
        <v>0</v>
      </c>
      <c r="BL259" s="17" t="s">
        <v>284</v>
      </c>
      <c r="BM259" s="241" t="s">
        <v>1857</v>
      </c>
    </row>
    <row r="260" s="13" customFormat="1">
      <c r="A260" s="13"/>
      <c r="B260" s="243"/>
      <c r="C260" s="244"/>
      <c r="D260" s="245" t="s">
        <v>286</v>
      </c>
      <c r="E260" s="246" t="s">
        <v>1</v>
      </c>
      <c r="F260" s="247" t="s">
        <v>1705</v>
      </c>
      <c r="G260" s="244"/>
      <c r="H260" s="248">
        <v>71.007000000000005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286</v>
      </c>
      <c r="AU260" s="254" t="s">
        <v>86</v>
      </c>
      <c r="AV260" s="13" t="s">
        <v>86</v>
      </c>
      <c r="AW260" s="13" t="s">
        <v>32</v>
      </c>
      <c r="AX260" s="13" t="s">
        <v>84</v>
      </c>
      <c r="AY260" s="254" t="s">
        <v>280</v>
      </c>
    </row>
    <row r="261" s="2" customFormat="1" ht="24.15" customHeight="1">
      <c r="A261" s="38"/>
      <c r="B261" s="39"/>
      <c r="C261" s="229" t="s">
        <v>511</v>
      </c>
      <c r="D261" s="229" t="s">
        <v>281</v>
      </c>
      <c r="E261" s="230" t="s">
        <v>558</v>
      </c>
      <c r="F261" s="231" t="s">
        <v>559</v>
      </c>
      <c r="G261" s="232" t="s">
        <v>194</v>
      </c>
      <c r="H261" s="233">
        <v>510.40699999999998</v>
      </c>
      <c r="I261" s="234"/>
      <c r="J261" s="235">
        <f>ROUND(I261*H261,2)</f>
        <v>0</v>
      </c>
      <c r="K261" s="236"/>
      <c r="L261" s="44"/>
      <c r="M261" s="237" t="s">
        <v>1</v>
      </c>
      <c r="N261" s="238" t="s">
        <v>41</v>
      </c>
      <c r="O261" s="91"/>
      <c r="P261" s="239">
        <f>O261*H261</f>
        <v>0</v>
      </c>
      <c r="Q261" s="239">
        <v>0.00363</v>
      </c>
      <c r="R261" s="239">
        <f>Q261*H261</f>
        <v>1.8527774099999999</v>
      </c>
      <c r="S261" s="239">
        <v>0</v>
      </c>
      <c r="T261" s="24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1" t="s">
        <v>284</v>
      </c>
      <c r="AT261" s="241" t="s">
        <v>281</v>
      </c>
      <c r="AU261" s="241" t="s">
        <v>86</v>
      </c>
      <c r="AY261" s="17" t="s">
        <v>280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7" t="s">
        <v>84</v>
      </c>
      <c r="BK261" s="242">
        <f>ROUND(I261*H261,2)</f>
        <v>0</v>
      </c>
      <c r="BL261" s="17" t="s">
        <v>284</v>
      </c>
      <c r="BM261" s="241" t="s">
        <v>1858</v>
      </c>
    </row>
    <row r="262" s="13" customFormat="1">
      <c r="A262" s="13"/>
      <c r="B262" s="243"/>
      <c r="C262" s="244"/>
      <c r="D262" s="245" t="s">
        <v>286</v>
      </c>
      <c r="E262" s="246" t="s">
        <v>1</v>
      </c>
      <c r="F262" s="247" t="s">
        <v>1859</v>
      </c>
      <c r="G262" s="244"/>
      <c r="H262" s="248">
        <v>510.40699999999998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286</v>
      </c>
      <c r="AU262" s="254" t="s">
        <v>86</v>
      </c>
      <c r="AV262" s="13" t="s">
        <v>86</v>
      </c>
      <c r="AW262" s="13" t="s">
        <v>32</v>
      </c>
      <c r="AX262" s="13" t="s">
        <v>84</v>
      </c>
      <c r="AY262" s="254" t="s">
        <v>280</v>
      </c>
    </row>
    <row r="263" s="2" customFormat="1" ht="24.15" customHeight="1">
      <c r="A263" s="38"/>
      <c r="B263" s="39"/>
      <c r="C263" s="229" t="s">
        <v>516</v>
      </c>
      <c r="D263" s="229" t="s">
        <v>281</v>
      </c>
      <c r="E263" s="230" t="s">
        <v>562</v>
      </c>
      <c r="F263" s="231" t="s">
        <v>563</v>
      </c>
      <c r="G263" s="232" t="s">
        <v>190</v>
      </c>
      <c r="H263" s="233">
        <v>201.51499999999999</v>
      </c>
      <c r="I263" s="234"/>
      <c r="J263" s="235">
        <f>ROUND(I263*H263,2)</f>
        <v>0</v>
      </c>
      <c r="K263" s="236"/>
      <c r="L263" s="44"/>
      <c r="M263" s="237" t="s">
        <v>1</v>
      </c>
      <c r="N263" s="238" t="s">
        <v>41</v>
      </c>
      <c r="O263" s="91"/>
      <c r="P263" s="239">
        <f>O263*H263</f>
        <v>0</v>
      </c>
      <c r="Q263" s="239">
        <v>0.020650000000000002</v>
      </c>
      <c r="R263" s="239">
        <f>Q263*H263</f>
        <v>4.1612847500000001</v>
      </c>
      <c r="S263" s="239">
        <v>0</v>
      </c>
      <c r="T263" s="24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1" t="s">
        <v>284</v>
      </c>
      <c r="AT263" s="241" t="s">
        <v>281</v>
      </c>
      <c r="AU263" s="241" t="s">
        <v>86</v>
      </c>
      <c r="AY263" s="17" t="s">
        <v>280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7" t="s">
        <v>84</v>
      </c>
      <c r="BK263" s="242">
        <f>ROUND(I263*H263,2)</f>
        <v>0</v>
      </c>
      <c r="BL263" s="17" t="s">
        <v>284</v>
      </c>
      <c r="BM263" s="241" t="s">
        <v>1860</v>
      </c>
    </row>
    <row r="264" s="13" customFormat="1">
      <c r="A264" s="13"/>
      <c r="B264" s="243"/>
      <c r="C264" s="244"/>
      <c r="D264" s="245" t="s">
        <v>286</v>
      </c>
      <c r="E264" s="246" t="s">
        <v>1</v>
      </c>
      <c r="F264" s="247" t="s">
        <v>1719</v>
      </c>
      <c r="G264" s="244"/>
      <c r="H264" s="248">
        <v>75.049999999999997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286</v>
      </c>
      <c r="AU264" s="254" t="s">
        <v>86</v>
      </c>
      <c r="AV264" s="13" t="s">
        <v>86</v>
      </c>
      <c r="AW264" s="13" t="s">
        <v>32</v>
      </c>
      <c r="AX264" s="13" t="s">
        <v>76</v>
      </c>
      <c r="AY264" s="254" t="s">
        <v>280</v>
      </c>
    </row>
    <row r="265" s="13" customFormat="1">
      <c r="A265" s="13"/>
      <c r="B265" s="243"/>
      <c r="C265" s="244"/>
      <c r="D265" s="245" t="s">
        <v>286</v>
      </c>
      <c r="E265" s="246" t="s">
        <v>1</v>
      </c>
      <c r="F265" s="247" t="s">
        <v>1861</v>
      </c>
      <c r="G265" s="244"/>
      <c r="H265" s="248">
        <v>126.465</v>
      </c>
      <c r="I265" s="249"/>
      <c r="J265" s="244"/>
      <c r="K265" s="244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286</v>
      </c>
      <c r="AU265" s="254" t="s">
        <v>86</v>
      </c>
      <c r="AV265" s="13" t="s">
        <v>86</v>
      </c>
      <c r="AW265" s="13" t="s">
        <v>32</v>
      </c>
      <c r="AX265" s="13" t="s">
        <v>76</v>
      </c>
      <c r="AY265" s="254" t="s">
        <v>280</v>
      </c>
    </row>
    <row r="266" s="14" customFormat="1">
      <c r="A266" s="14"/>
      <c r="B266" s="266"/>
      <c r="C266" s="267"/>
      <c r="D266" s="245" t="s">
        <v>286</v>
      </c>
      <c r="E266" s="268" t="s">
        <v>1</v>
      </c>
      <c r="F266" s="269" t="s">
        <v>378</v>
      </c>
      <c r="G266" s="267"/>
      <c r="H266" s="270">
        <v>201.51499999999999</v>
      </c>
      <c r="I266" s="271"/>
      <c r="J266" s="267"/>
      <c r="K266" s="267"/>
      <c r="L266" s="272"/>
      <c r="M266" s="273"/>
      <c r="N266" s="274"/>
      <c r="O266" s="274"/>
      <c r="P266" s="274"/>
      <c r="Q266" s="274"/>
      <c r="R266" s="274"/>
      <c r="S266" s="274"/>
      <c r="T266" s="27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6" t="s">
        <v>286</v>
      </c>
      <c r="AU266" s="276" t="s">
        <v>86</v>
      </c>
      <c r="AV266" s="14" t="s">
        <v>284</v>
      </c>
      <c r="AW266" s="14" t="s">
        <v>32</v>
      </c>
      <c r="AX266" s="14" t="s">
        <v>84</v>
      </c>
      <c r="AY266" s="276" t="s">
        <v>280</v>
      </c>
    </row>
    <row r="267" s="2" customFormat="1" ht="16.5" customHeight="1">
      <c r="A267" s="38"/>
      <c r="B267" s="39"/>
      <c r="C267" s="229" t="s">
        <v>521</v>
      </c>
      <c r="D267" s="229" t="s">
        <v>281</v>
      </c>
      <c r="E267" s="230" t="s">
        <v>567</v>
      </c>
      <c r="F267" s="231" t="s">
        <v>568</v>
      </c>
      <c r="G267" s="232" t="s">
        <v>194</v>
      </c>
      <c r="H267" s="233">
        <v>189.69800000000001</v>
      </c>
      <c r="I267" s="234"/>
      <c r="J267" s="235">
        <f>ROUND(I267*H267,2)</f>
        <v>0</v>
      </c>
      <c r="K267" s="236"/>
      <c r="L267" s="44"/>
      <c r="M267" s="237" t="s">
        <v>1</v>
      </c>
      <c r="N267" s="238" t="s">
        <v>41</v>
      </c>
      <c r="O267" s="91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1" t="s">
        <v>284</v>
      </c>
      <c r="AT267" s="241" t="s">
        <v>281</v>
      </c>
      <c r="AU267" s="241" t="s">
        <v>86</v>
      </c>
      <c r="AY267" s="17" t="s">
        <v>280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7" t="s">
        <v>84</v>
      </c>
      <c r="BK267" s="242">
        <f>ROUND(I267*H267,2)</f>
        <v>0</v>
      </c>
      <c r="BL267" s="17" t="s">
        <v>284</v>
      </c>
      <c r="BM267" s="241" t="s">
        <v>1862</v>
      </c>
    </row>
    <row r="268" s="13" customFormat="1">
      <c r="A268" s="13"/>
      <c r="B268" s="243"/>
      <c r="C268" s="244"/>
      <c r="D268" s="245" t="s">
        <v>286</v>
      </c>
      <c r="E268" s="246" t="s">
        <v>1</v>
      </c>
      <c r="F268" s="247" t="s">
        <v>1863</v>
      </c>
      <c r="G268" s="244"/>
      <c r="H268" s="248">
        <v>189.69800000000001</v>
      </c>
      <c r="I268" s="249"/>
      <c r="J268" s="244"/>
      <c r="K268" s="244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286</v>
      </c>
      <c r="AU268" s="254" t="s">
        <v>86</v>
      </c>
      <c r="AV268" s="13" t="s">
        <v>86</v>
      </c>
      <c r="AW268" s="13" t="s">
        <v>32</v>
      </c>
      <c r="AX268" s="13" t="s">
        <v>84</v>
      </c>
      <c r="AY268" s="254" t="s">
        <v>280</v>
      </c>
    </row>
    <row r="269" s="2" customFormat="1" ht="21.75" customHeight="1">
      <c r="A269" s="38"/>
      <c r="B269" s="39"/>
      <c r="C269" s="229" t="s">
        <v>526</v>
      </c>
      <c r="D269" s="229" t="s">
        <v>281</v>
      </c>
      <c r="E269" s="230" t="s">
        <v>572</v>
      </c>
      <c r="F269" s="231" t="s">
        <v>573</v>
      </c>
      <c r="G269" s="232" t="s">
        <v>194</v>
      </c>
      <c r="H269" s="233">
        <v>260.82600000000002</v>
      </c>
      <c r="I269" s="234"/>
      <c r="J269" s="235">
        <f>ROUND(I269*H269,2)</f>
        <v>0</v>
      </c>
      <c r="K269" s="236"/>
      <c r="L269" s="44"/>
      <c r="M269" s="237" t="s">
        <v>1</v>
      </c>
      <c r="N269" s="238" t="s">
        <v>41</v>
      </c>
      <c r="O269" s="91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1" t="s">
        <v>284</v>
      </c>
      <c r="AT269" s="241" t="s">
        <v>281</v>
      </c>
      <c r="AU269" s="241" t="s">
        <v>86</v>
      </c>
      <c r="AY269" s="17" t="s">
        <v>280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7" t="s">
        <v>84</v>
      </c>
      <c r="BK269" s="242">
        <f>ROUND(I269*H269,2)</f>
        <v>0</v>
      </c>
      <c r="BL269" s="17" t="s">
        <v>284</v>
      </c>
      <c r="BM269" s="241" t="s">
        <v>1864</v>
      </c>
    </row>
    <row r="270" s="13" customFormat="1">
      <c r="A270" s="13"/>
      <c r="B270" s="243"/>
      <c r="C270" s="244"/>
      <c r="D270" s="245" t="s">
        <v>286</v>
      </c>
      <c r="E270" s="246" t="s">
        <v>1</v>
      </c>
      <c r="F270" s="247" t="s">
        <v>1723</v>
      </c>
      <c r="G270" s="244"/>
      <c r="H270" s="248">
        <v>260.82600000000002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286</v>
      </c>
      <c r="AU270" s="254" t="s">
        <v>86</v>
      </c>
      <c r="AV270" s="13" t="s">
        <v>86</v>
      </c>
      <c r="AW270" s="13" t="s">
        <v>32</v>
      </c>
      <c r="AX270" s="13" t="s">
        <v>84</v>
      </c>
      <c r="AY270" s="254" t="s">
        <v>280</v>
      </c>
    </row>
    <row r="271" s="2" customFormat="1" ht="16.5" customHeight="1">
      <c r="A271" s="38"/>
      <c r="B271" s="39"/>
      <c r="C271" s="229" t="s">
        <v>531</v>
      </c>
      <c r="D271" s="229" t="s">
        <v>281</v>
      </c>
      <c r="E271" s="230" t="s">
        <v>576</v>
      </c>
      <c r="F271" s="231" t="s">
        <v>577</v>
      </c>
      <c r="G271" s="232" t="s">
        <v>194</v>
      </c>
      <c r="H271" s="233">
        <v>537.49900000000002</v>
      </c>
      <c r="I271" s="234"/>
      <c r="J271" s="235">
        <f>ROUND(I271*H271,2)</f>
        <v>0</v>
      </c>
      <c r="K271" s="236"/>
      <c r="L271" s="44"/>
      <c r="M271" s="237" t="s">
        <v>1</v>
      </c>
      <c r="N271" s="238" t="s">
        <v>41</v>
      </c>
      <c r="O271" s="91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1" t="s">
        <v>284</v>
      </c>
      <c r="AT271" s="241" t="s">
        <v>281</v>
      </c>
      <c r="AU271" s="241" t="s">
        <v>86</v>
      </c>
      <c r="AY271" s="17" t="s">
        <v>280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7" t="s">
        <v>84</v>
      </c>
      <c r="BK271" s="242">
        <f>ROUND(I271*H271,2)</f>
        <v>0</v>
      </c>
      <c r="BL271" s="17" t="s">
        <v>284</v>
      </c>
      <c r="BM271" s="241" t="s">
        <v>1865</v>
      </c>
    </row>
    <row r="272" s="13" customFormat="1">
      <c r="A272" s="13"/>
      <c r="B272" s="243"/>
      <c r="C272" s="244"/>
      <c r="D272" s="245" t="s">
        <v>286</v>
      </c>
      <c r="E272" s="246" t="s">
        <v>1</v>
      </c>
      <c r="F272" s="247" t="s">
        <v>1866</v>
      </c>
      <c r="G272" s="244"/>
      <c r="H272" s="248">
        <v>537.49900000000002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286</v>
      </c>
      <c r="AU272" s="254" t="s">
        <v>86</v>
      </c>
      <c r="AV272" s="13" t="s">
        <v>86</v>
      </c>
      <c r="AW272" s="13" t="s">
        <v>32</v>
      </c>
      <c r="AX272" s="13" t="s">
        <v>84</v>
      </c>
      <c r="AY272" s="254" t="s">
        <v>280</v>
      </c>
    </row>
    <row r="273" s="2" customFormat="1" ht="24.15" customHeight="1">
      <c r="A273" s="38"/>
      <c r="B273" s="39"/>
      <c r="C273" s="229" t="s">
        <v>536</v>
      </c>
      <c r="D273" s="229" t="s">
        <v>281</v>
      </c>
      <c r="E273" s="230" t="s">
        <v>1867</v>
      </c>
      <c r="F273" s="231" t="s">
        <v>1868</v>
      </c>
      <c r="G273" s="232" t="s">
        <v>194</v>
      </c>
      <c r="H273" s="233">
        <v>6.3810000000000002</v>
      </c>
      <c r="I273" s="234"/>
      <c r="J273" s="235">
        <f>ROUND(I273*H273,2)</f>
        <v>0</v>
      </c>
      <c r="K273" s="236"/>
      <c r="L273" s="44"/>
      <c r="M273" s="237" t="s">
        <v>1</v>
      </c>
      <c r="N273" s="238" t="s">
        <v>41</v>
      </c>
      <c r="O273" s="91"/>
      <c r="P273" s="239">
        <f>O273*H273</f>
        <v>0</v>
      </c>
      <c r="Q273" s="239">
        <v>0.093359999999999999</v>
      </c>
      <c r="R273" s="239">
        <f>Q273*H273</f>
        <v>0.59573016000000001</v>
      </c>
      <c r="S273" s="239">
        <v>0</v>
      </c>
      <c r="T273" s="24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1" t="s">
        <v>284</v>
      </c>
      <c r="AT273" s="241" t="s">
        <v>281</v>
      </c>
      <c r="AU273" s="241" t="s">
        <v>86</v>
      </c>
      <c r="AY273" s="17" t="s">
        <v>280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7" t="s">
        <v>84</v>
      </c>
      <c r="BK273" s="242">
        <f>ROUND(I273*H273,2)</f>
        <v>0</v>
      </c>
      <c r="BL273" s="17" t="s">
        <v>284</v>
      </c>
      <c r="BM273" s="241" t="s">
        <v>1869</v>
      </c>
    </row>
    <row r="274" s="13" customFormat="1">
      <c r="A274" s="13"/>
      <c r="B274" s="243"/>
      <c r="C274" s="244"/>
      <c r="D274" s="245" t="s">
        <v>286</v>
      </c>
      <c r="E274" s="246" t="s">
        <v>1</v>
      </c>
      <c r="F274" s="247" t="s">
        <v>1870</v>
      </c>
      <c r="G274" s="244"/>
      <c r="H274" s="248">
        <v>6.3810000000000002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286</v>
      </c>
      <c r="AU274" s="254" t="s">
        <v>86</v>
      </c>
      <c r="AV274" s="13" t="s">
        <v>86</v>
      </c>
      <c r="AW274" s="13" t="s">
        <v>32</v>
      </c>
      <c r="AX274" s="13" t="s">
        <v>84</v>
      </c>
      <c r="AY274" s="254" t="s">
        <v>280</v>
      </c>
    </row>
    <row r="275" s="2" customFormat="1" ht="24.15" customHeight="1">
      <c r="A275" s="38"/>
      <c r="B275" s="39"/>
      <c r="C275" s="229" t="s">
        <v>543</v>
      </c>
      <c r="D275" s="229" t="s">
        <v>281</v>
      </c>
      <c r="E275" s="230" t="s">
        <v>619</v>
      </c>
      <c r="F275" s="231" t="s">
        <v>620</v>
      </c>
      <c r="G275" s="232" t="s">
        <v>194</v>
      </c>
      <c r="H275" s="233">
        <v>55.658000000000001</v>
      </c>
      <c r="I275" s="234"/>
      <c r="J275" s="235">
        <f>ROUND(I275*H275,2)</f>
        <v>0</v>
      </c>
      <c r="K275" s="236"/>
      <c r="L275" s="44"/>
      <c r="M275" s="237" t="s">
        <v>1</v>
      </c>
      <c r="N275" s="238" t="s">
        <v>41</v>
      </c>
      <c r="O275" s="91"/>
      <c r="P275" s="239">
        <f>O275*H275</f>
        <v>0</v>
      </c>
      <c r="Q275" s="239">
        <v>0.28361999999999998</v>
      </c>
      <c r="R275" s="239">
        <f>Q275*H275</f>
        <v>15.78572196</v>
      </c>
      <c r="S275" s="239">
        <v>0</v>
      </c>
      <c r="T275" s="24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1" t="s">
        <v>284</v>
      </c>
      <c r="AT275" s="241" t="s">
        <v>281</v>
      </c>
      <c r="AU275" s="241" t="s">
        <v>86</v>
      </c>
      <c r="AY275" s="17" t="s">
        <v>280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7" t="s">
        <v>84</v>
      </c>
      <c r="BK275" s="242">
        <f>ROUND(I275*H275,2)</f>
        <v>0</v>
      </c>
      <c r="BL275" s="17" t="s">
        <v>284</v>
      </c>
      <c r="BM275" s="241" t="s">
        <v>1871</v>
      </c>
    </row>
    <row r="276" s="13" customFormat="1">
      <c r="A276" s="13"/>
      <c r="B276" s="243"/>
      <c r="C276" s="244"/>
      <c r="D276" s="245" t="s">
        <v>286</v>
      </c>
      <c r="E276" s="246" t="s">
        <v>1</v>
      </c>
      <c r="F276" s="247" t="s">
        <v>1872</v>
      </c>
      <c r="G276" s="244"/>
      <c r="H276" s="248">
        <v>55.658000000000001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286</v>
      </c>
      <c r="AU276" s="254" t="s">
        <v>86</v>
      </c>
      <c r="AV276" s="13" t="s">
        <v>86</v>
      </c>
      <c r="AW276" s="13" t="s">
        <v>32</v>
      </c>
      <c r="AX276" s="13" t="s">
        <v>84</v>
      </c>
      <c r="AY276" s="254" t="s">
        <v>280</v>
      </c>
    </row>
    <row r="277" s="2" customFormat="1" ht="16.5" customHeight="1">
      <c r="A277" s="38"/>
      <c r="B277" s="39"/>
      <c r="C277" s="229" t="s">
        <v>548</v>
      </c>
      <c r="D277" s="229" t="s">
        <v>281</v>
      </c>
      <c r="E277" s="230" t="s">
        <v>634</v>
      </c>
      <c r="F277" s="231" t="s">
        <v>635</v>
      </c>
      <c r="G277" s="232" t="s">
        <v>190</v>
      </c>
      <c r="H277" s="233">
        <v>168.91999999999999</v>
      </c>
      <c r="I277" s="234"/>
      <c r="J277" s="235">
        <f>ROUND(I277*H277,2)</f>
        <v>0</v>
      </c>
      <c r="K277" s="236"/>
      <c r="L277" s="44"/>
      <c r="M277" s="237" t="s">
        <v>1</v>
      </c>
      <c r="N277" s="238" t="s">
        <v>41</v>
      </c>
      <c r="O277" s="91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1" t="s">
        <v>284</v>
      </c>
      <c r="AT277" s="241" t="s">
        <v>281</v>
      </c>
      <c r="AU277" s="241" t="s">
        <v>86</v>
      </c>
      <c r="AY277" s="17" t="s">
        <v>280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7" t="s">
        <v>84</v>
      </c>
      <c r="BK277" s="242">
        <f>ROUND(I277*H277,2)</f>
        <v>0</v>
      </c>
      <c r="BL277" s="17" t="s">
        <v>284</v>
      </c>
      <c r="BM277" s="241" t="s">
        <v>1873</v>
      </c>
    </row>
    <row r="278" s="13" customFormat="1">
      <c r="A278" s="13"/>
      <c r="B278" s="243"/>
      <c r="C278" s="244"/>
      <c r="D278" s="245" t="s">
        <v>286</v>
      </c>
      <c r="E278" s="246" t="s">
        <v>1</v>
      </c>
      <c r="F278" s="247" t="s">
        <v>1716</v>
      </c>
      <c r="G278" s="244"/>
      <c r="H278" s="248">
        <v>168.91999999999999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286</v>
      </c>
      <c r="AU278" s="254" t="s">
        <v>86</v>
      </c>
      <c r="AV278" s="13" t="s">
        <v>86</v>
      </c>
      <c r="AW278" s="13" t="s">
        <v>32</v>
      </c>
      <c r="AX278" s="13" t="s">
        <v>84</v>
      </c>
      <c r="AY278" s="254" t="s">
        <v>280</v>
      </c>
    </row>
    <row r="279" s="2" customFormat="1" ht="16.5" customHeight="1">
      <c r="A279" s="38"/>
      <c r="B279" s="39"/>
      <c r="C279" s="255" t="s">
        <v>553</v>
      </c>
      <c r="D279" s="255" t="s">
        <v>306</v>
      </c>
      <c r="E279" s="256" t="s">
        <v>638</v>
      </c>
      <c r="F279" s="257" t="s">
        <v>639</v>
      </c>
      <c r="G279" s="258" t="s">
        <v>190</v>
      </c>
      <c r="H279" s="259">
        <v>177.36600000000001</v>
      </c>
      <c r="I279" s="260"/>
      <c r="J279" s="261">
        <f>ROUND(I279*H279,2)</f>
        <v>0</v>
      </c>
      <c r="K279" s="262"/>
      <c r="L279" s="263"/>
      <c r="M279" s="264" t="s">
        <v>1</v>
      </c>
      <c r="N279" s="265" t="s">
        <v>41</v>
      </c>
      <c r="O279" s="91"/>
      <c r="P279" s="239">
        <f>O279*H279</f>
        <v>0</v>
      </c>
      <c r="Q279" s="239">
        <v>0.00029999999999999997</v>
      </c>
      <c r="R279" s="239">
        <f>Q279*H279</f>
        <v>0.053209800000000002</v>
      </c>
      <c r="S279" s="239">
        <v>0</v>
      </c>
      <c r="T279" s="24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1" t="s">
        <v>310</v>
      </c>
      <c r="AT279" s="241" t="s">
        <v>306</v>
      </c>
      <c r="AU279" s="241" t="s">
        <v>86</v>
      </c>
      <c r="AY279" s="17" t="s">
        <v>280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7" t="s">
        <v>84</v>
      </c>
      <c r="BK279" s="242">
        <f>ROUND(I279*H279,2)</f>
        <v>0</v>
      </c>
      <c r="BL279" s="17" t="s">
        <v>284</v>
      </c>
      <c r="BM279" s="241" t="s">
        <v>1874</v>
      </c>
    </row>
    <row r="280" s="13" customFormat="1">
      <c r="A280" s="13"/>
      <c r="B280" s="243"/>
      <c r="C280" s="244"/>
      <c r="D280" s="245" t="s">
        <v>286</v>
      </c>
      <c r="E280" s="244"/>
      <c r="F280" s="247" t="s">
        <v>1848</v>
      </c>
      <c r="G280" s="244"/>
      <c r="H280" s="248">
        <v>177.36600000000001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286</v>
      </c>
      <c r="AU280" s="254" t="s">
        <v>86</v>
      </c>
      <c r="AV280" s="13" t="s">
        <v>86</v>
      </c>
      <c r="AW280" s="13" t="s">
        <v>4</v>
      </c>
      <c r="AX280" s="13" t="s">
        <v>84</v>
      </c>
      <c r="AY280" s="254" t="s">
        <v>280</v>
      </c>
    </row>
    <row r="281" s="2" customFormat="1" ht="24.15" customHeight="1">
      <c r="A281" s="38"/>
      <c r="B281" s="39"/>
      <c r="C281" s="229" t="s">
        <v>557</v>
      </c>
      <c r="D281" s="229" t="s">
        <v>281</v>
      </c>
      <c r="E281" s="230" t="s">
        <v>1875</v>
      </c>
      <c r="F281" s="231" t="s">
        <v>643</v>
      </c>
      <c r="G281" s="232" t="s">
        <v>190</v>
      </c>
      <c r="H281" s="233">
        <v>127.05</v>
      </c>
      <c r="I281" s="234"/>
      <c r="J281" s="235">
        <f>ROUND(I281*H281,2)</f>
        <v>0</v>
      </c>
      <c r="K281" s="236"/>
      <c r="L281" s="44"/>
      <c r="M281" s="237" t="s">
        <v>1</v>
      </c>
      <c r="N281" s="238" t="s">
        <v>41</v>
      </c>
      <c r="O281" s="91"/>
      <c r="P281" s="239">
        <f>O281*H281</f>
        <v>0</v>
      </c>
      <c r="Q281" s="239">
        <v>0.00046000000000000001</v>
      </c>
      <c r="R281" s="239">
        <f>Q281*H281</f>
        <v>0.058443000000000002</v>
      </c>
      <c r="S281" s="239">
        <v>0</v>
      </c>
      <c r="T281" s="24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1" t="s">
        <v>284</v>
      </c>
      <c r="AT281" s="241" t="s">
        <v>281</v>
      </c>
      <c r="AU281" s="241" t="s">
        <v>86</v>
      </c>
      <c r="AY281" s="17" t="s">
        <v>280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7" t="s">
        <v>84</v>
      </c>
      <c r="BK281" s="242">
        <f>ROUND(I281*H281,2)</f>
        <v>0</v>
      </c>
      <c r="BL281" s="17" t="s">
        <v>284</v>
      </c>
      <c r="BM281" s="241" t="s">
        <v>1876</v>
      </c>
    </row>
    <row r="282" s="13" customFormat="1">
      <c r="A282" s="13"/>
      <c r="B282" s="243"/>
      <c r="C282" s="244"/>
      <c r="D282" s="245" t="s">
        <v>286</v>
      </c>
      <c r="E282" s="246" t="s">
        <v>1</v>
      </c>
      <c r="F282" s="247" t="s">
        <v>1877</v>
      </c>
      <c r="G282" s="244"/>
      <c r="H282" s="248">
        <v>127.05</v>
      </c>
      <c r="I282" s="249"/>
      <c r="J282" s="244"/>
      <c r="K282" s="244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286</v>
      </c>
      <c r="AU282" s="254" t="s">
        <v>86</v>
      </c>
      <c r="AV282" s="13" t="s">
        <v>86</v>
      </c>
      <c r="AW282" s="13" t="s">
        <v>32</v>
      </c>
      <c r="AX282" s="13" t="s">
        <v>84</v>
      </c>
      <c r="AY282" s="254" t="s">
        <v>280</v>
      </c>
    </row>
    <row r="283" s="2" customFormat="1" ht="16.5" customHeight="1">
      <c r="A283" s="38"/>
      <c r="B283" s="39"/>
      <c r="C283" s="229" t="s">
        <v>561</v>
      </c>
      <c r="D283" s="229" t="s">
        <v>281</v>
      </c>
      <c r="E283" s="230" t="s">
        <v>1878</v>
      </c>
      <c r="F283" s="231" t="s">
        <v>648</v>
      </c>
      <c r="G283" s="232" t="s">
        <v>190</v>
      </c>
      <c r="H283" s="233">
        <v>127.05</v>
      </c>
      <c r="I283" s="234"/>
      <c r="J283" s="235">
        <f>ROUND(I283*H283,2)</f>
        <v>0</v>
      </c>
      <c r="K283" s="236"/>
      <c r="L283" s="44"/>
      <c r="M283" s="237" t="s">
        <v>1</v>
      </c>
      <c r="N283" s="238" t="s">
        <v>41</v>
      </c>
      <c r="O283" s="91"/>
      <c r="P283" s="239">
        <f>O283*H283</f>
        <v>0</v>
      </c>
      <c r="Q283" s="239">
        <v>0.00046000000000000001</v>
      </c>
      <c r="R283" s="239">
        <f>Q283*H283</f>
        <v>0.058443000000000002</v>
      </c>
      <c r="S283" s="239">
        <v>0</v>
      </c>
      <c r="T283" s="24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1" t="s">
        <v>284</v>
      </c>
      <c r="AT283" s="241" t="s">
        <v>281</v>
      </c>
      <c r="AU283" s="241" t="s">
        <v>86</v>
      </c>
      <c r="AY283" s="17" t="s">
        <v>280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7" t="s">
        <v>84</v>
      </c>
      <c r="BK283" s="242">
        <f>ROUND(I283*H283,2)</f>
        <v>0</v>
      </c>
      <c r="BL283" s="17" t="s">
        <v>284</v>
      </c>
      <c r="BM283" s="241" t="s">
        <v>1879</v>
      </c>
    </row>
    <row r="284" s="13" customFormat="1">
      <c r="A284" s="13"/>
      <c r="B284" s="243"/>
      <c r="C284" s="244"/>
      <c r="D284" s="245" t="s">
        <v>286</v>
      </c>
      <c r="E284" s="246" t="s">
        <v>1</v>
      </c>
      <c r="F284" s="247" t="s">
        <v>1877</v>
      </c>
      <c r="G284" s="244"/>
      <c r="H284" s="248">
        <v>127.05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286</v>
      </c>
      <c r="AU284" s="254" t="s">
        <v>86</v>
      </c>
      <c r="AV284" s="13" t="s">
        <v>86</v>
      </c>
      <c r="AW284" s="13" t="s">
        <v>32</v>
      </c>
      <c r="AX284" s="13" t="s">
        <v>84</v>
      </c>
      <c r="AY284" s="254" t="s">
        <v>280</v>
      </c>
    </row>
    <row r="285" s="2" customFormat="1" ht="21.75" customHeight="1">
      <c r="A285" s="38"/>
      <c r="B285" s="39"/>
      <c r="C285" s="255" t="s">
        <v>566</v>
      </c>
      <c r="D285" s="255" t="s">
        <v>306</v>
      </c>
      <c r="E285" s="256" t="s">
        <v>651</v>
      </c>
      <c r="F285" s="257" t="s">
        <v>652</v>
      </c>
      <c r="G285" s="258" t="s">
        <v>190</v>
      </c>
      <c r="H285" s="259">
        <v>127.05</v>
      </c>
      <c r="I285" s="260"/>
      <c r="J285" s="261">
        <f>ROUND(I285*H285,2)</f>
        <v>0</v>
      </c>
      <c r="K285" s="262"/>
      <c r="L285" s="263"/>
      <c r="M285" s="264" t="s">
        <v>1</v>
      </c>
      <c r="N285" s="265" t="s">
        <v>41</v>
      </c>
      <c r="O285" s="91"/>
      <c r="P285" s="239">
        <f>O285*H285</f>
        <v>0</v>
      </c>
      <c r="Q285" s="239">
        <v>9.0000000000000006E-05</v>
      </c>
      <c r="R285" s="239">
        <f>Q285*H285</f>
        <v>0.0114345</v>
      </c>
      <c r="S285" s="239">
        <v>0</v>
      </c>
      <c r="T285" s="24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1" t="s">
        <v>310</v>
      </c>
      <c r="AT285" s="241" t="s">
        <v>306</v>
      </c>
      <c r="AU285" s="241" t="s">
        <v>86</v>
      </c>
      <c r="AY285" s="17" t="s">
        <v>280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7" t="s">
        <v>84</v>
      </c>
      <c r="BK285" s="242">
        <f>ROUND(I285*H285,2)</f>
        <v>0</v>
      </c>
      <c r="BL285" s="17" t="s">
        <v>284</v>
      </c>
      <c r="BM285" s="241" t="s">
        <v>1880</v>
      </c>
    </row>
    <row r="286" s="12" customFormat="1" ht="22.8" customHeight="1">
      <c r="A286" s="12"/>
      <c r="B286" s="213"/>
      <c r="C286" s="214"/>
      <c r="D286" s="215" t="s">
        <v>75</v>
      </c>
      <c r="E286" s="227" t="s">
        <v>323</v>
      </c>
      <c r="F286" s="227" t="s">
        <v>654</v>
      </c>
      <c r="G286" s="214"/>
      <c r="H286" s="214"/>
      <c r="I286" s="217"/>
      <c r="J286" s="228">
        <f>BK286</f>
        <v>0</v>
      </c>
      <c r="K286" s="214"/>
      <c r="L286" s="219"/>
      <c r="M286" s="220"/>
      <c r="N286" s="221"/>
      <c r="O286" s="221"/>
      <c r="P286" s="222">
        <f>SUM(P287:P333)</f>
        <v>0</v>
      </c>
      <c r="Q286" s="221"/>
      <c r="R286" s="222">
        <f>SUM(R287:R333)</f>
        <v>0.058871800000000002</v>
      </c>
      <c r="S286" s="221"/>
      <c r="T286" s="223">
        <f>SUM(T287:T333)</f>
        <v>275.39107000000001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4" t="s">
        <v>84</v>
      </c>
      <c r="AT286" s="225" t="s">
        <v>75</v>
      </c>
      <c r="AU286" s="225" t="s">
        <v>84</v>
      </c>
      <c r="AY286" s="224" t="s">
        <v>280</v>
      </c>
      <c r="BK286" s="226">
        <f>SUM(BK287:BK333)</f>
        <v>0</v>
      </c>
    </row>
    <row r="287" s="2" customFormat="1" ht="24.15" customHeight="1">
      <c r="A287" s="38"/>
      <c r="B287" s="39"/>
      <c r="C287" s="229" t="s">
        <v>571</v>
      </c>
      <c r="D287" s="229" t="s">
        <v>281</v>
      </c>
      <c r="E287" s="230" t="s">
        <v>656</v>
      </c>
      <c r="F287" s="231" t="s">
        <v>657</v>
      </c>
      <c r="G287" s="232" t="s">
        <v>190</v>
      </c>
      <c r="H287" s="233">
        <v>23.27</v>
      </c>
      <c r="I287" s="234"/>
      <c r="J287" s="235">
        <f>ROUND(I287*H287,2)</f>
        <v>0</v>
      </c>
      <c r="K287" s="236"/>
      <c r="L287" s="44"/>
      <c r="M287" s="237" t="s">
        <v>1</v>
      </c>
      <c r="N287" s="238" t="s">
        <v>41</v>
      </c>
      <c r="O287" s="91"/>
      <c r="P287" s="239">
        <f>O287*H287</f>
        <v>0</v>
      </c>
      <c r="Q287" s="239">
        <v>0.00034000000000000002</v>
      </c>
      <c r="R287" s="239">
        <f>Q287*H287</f>
        <v>0.0079118000000000001</v>
      </c>
      <c r="S287" s="239">
        <v>0</v>
      </c>
      <c r="T287" s="24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1" t="s">
        <v>284</v>
      </c>
      <c r="AT287" s="241" t="s">
        <v>281</v>
      </c>
      <c r="AU287" s="241" t="s">
        <v>86</v>
      </c>
      <c r="AY287" s="17" t="s">
        <v>280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7" t="s">
        <v>84</v>
      </c>
      <c r="BK287" s="242">
        <f>ROUND(I287*H287,2)</f>
        <v>0</v>
      </c>
      <c r="BL287" s="17" t="s">
        <v>284</v>
      </c>
      <c r="BM287" s="241" t="s">
        <v>1881</v>
      </c>
    </row>
    <row r="288" s="13" customFormat="1">
      <c r="A288" s="13"/>
      <c r="B288" s="243"/>
      <c r="C288" s="244"/>
      <c r="D288" s="245" t="s">
        <v>286</v>
      </c>
      <c r="E288" s="246" t="s">
        <v>1</v>
      </c>
      <c r="F288" s="247" t="s">
        <v>1882</v>
      </c>
      <c r="G288" s="244"/>
      <c r="H288" s="248">
        <v>23.27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286</v>
      </c>
      <c r="AU288" s="254" t="s">
        <v>86</v>
      </c>
      <c r="AV288" s="13" t="s">
        <v>86</v>
      </c>
      <c r="AW288" s="13" t="s">
        <v>32</v>
      </c>
      <c r="AX288" s="13" t="s">
        <v>84</v>
      </c>
      <c r="AY288" s="254" t="s">
        <v>280</v>
      </c>
    </row>
    <row r="289" s="2" customFormat="1" ht="24.15" customHeight="1">
      <c r="A289" s="38"/>
      <c r="B289" s="39"/>
      <c r="C289" s="229" t="s">
        <v>575</v>
      </c>
      <c r="D289" s="229" t="s">
        <v>281</v>
      </c>
      <c r="E289" s="230" t="s">
        <v>661</v>
      </c>
      <c r="F289" s="231" t="s">
        <v>662</v>
      </c>
      <c r="G289" s="232" t="s">
        <v>190</v>
      </c>
      <c r="H289" s="233">
        <v>21.27</v>
      </c>
      <c r="I289" s="234"/>
      <c r="J289" s="235">
        <f>ROUND(I289*H289,2)</f>
        <v>0</v>
      </c>
      <c r="K289" s="236"/>
      <c r="L289" s="44"/>
      <c r="M289" s="237" t="s">
        <v>1</v>
      </c>
      <c r="N289" s="238" t="s">
        <v>41</v>
      </c>
      <c r="O289" s="91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1" t="s">
        <v>284</v>
      </c>
      <c r="AT289" s="241" t="s">
        <v>281</v>
      </c>
      <c r="AU289" s="241" t="s">
        <v>86</v>
      </c>
      <c r="AY289" s="17" t="s">
        <v>280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7" t="s">
        <v>84</v>
      </c>
      <c r="BK289" s="242">
        <f>ROUND(I289*H289,2)</f>
        <v>0</v>
      </c>
      <c r="BL289" s="17" t="s">
        <v>284</v>
      </c>
      <c r="BM289" s="241" t="s">
        <v>1883</v>
      </c>
    </row>
    <row r="290" s="13" customFormat="1">
      <c r="A290" s="13"/>
      <c r="B290" s="243"/>
      <c r="C290" s="244"/>
      <c r="D290" s="245" t="s">
        <v>286</v>
      </c>
      <c r="E290" s="246" t="s">
        <v>1</v>
      </c>
      <c r="F290" s="247" t="s">
        <v>1760</v>
      </c>
      <c r="G290" s="244"/>
      <c r="H290" s="248">
        <v>21.27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286</v>
      </c>
      <c r="AU290" s="254" t="s">
        <v>86</v>
      </c>
      <c r="AV290" s="13" t="s">
        <v>86</v>
      </c>
      <c r="AW290" s="13" t="s">
        <v>32</v>
      </c>
      <c r="AX290" s="13" t="s">
        <v>84</v>
      </c>
      <c r="AY290" s="254" t="s">
        <v>280</v>
      </c>
    </row>
    <row r="291" s="2" customFormat="1" ht="33" customHeight="1">
      <c r="A291" s="38"/>
      <c r="B291" s="39"/>
      <c r="C291" s="229" t="s">
        <v>580</v>
      </c>
      <c r="D291" s="229" t="s">
        <v>281</v>
      </c>
      <c r="E291" s="230" t="s">
        <v>666</v>
      </c>
      <c r="F291" s="231" t="s">
        <v>667</v>
      </c>
      <c r="G291" s="232" t="s">
        <v>194</v>
      </c>
      <c r="H291" s="233">
        <v>793.82899999999995</v>
      </c>
      <c r="I291" s="234"/>
      <c r="J291" s="235">
        <f>ROUND(I291*H291,2)</f>
        <v>0</v>
      </c>
      <c r="K291" s="236"/>
      <c r="L291" s="44"/>
      <c r="M291" s="237" t="s">
        <v>1</v>
      </c>
      <c r="N291" s="238" t="s">
        <v>41</v>
      </c>
      <c r="O291" s="91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1" t="s">
        <v>284</v>
      </c>
      <c r="AT291" s="241" t="s">
        <v>281</v>
      </c>
      <c r="AU291" s="241" t="s">
        <v>86</v>
      </c>
      <c r="AY291" s="17" t="s">
        <v>280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7" t="s">
        <v>84</v>
      </c>
      <c r="BK291" s="242">
        <f>ROUND(I291*H291,2)</f>
        <v>0</v>
      </c>
      <c r="BL291" s="17" t="s">
        <v>284</v>
      </c>
      <c r="BM291" s="241" t="s">
        <v>1884</v>
      </c>
    </row>
    <row r="292" s="13" customFormat="1">
      <c r="A292" s="13"/>
      <c r="B292" s="243"/>
      <c r="C292" s="244"/>
      <c r="D292" s="245" t="s">
        <v>286</v>
      </c>
      <c r="E292" s="246" t="s">
        <v>1</v>
      </c>
      <c r="F292" s="247" t="s">
        <v>1726</v>
      </c>
      <c r="G292" s="244"/>
      <c r="H292" s="248">
        <v>793.82899999999995</v>
      </c>
      <c r="I292" s="249"/>
      <c r="J292" s="244"/>
      <c r="K292" s="244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286</v>
      </c>
      <c r="AU292" s="254" t="s">
        <v>86</v>
      </c>
      <c r="AV292" s="13" t="s">
        <v>86</v>
      </c>
      <c r="AW292" s="13" t="s">
        <v>32</v>
      </c>
      <c r="AX292" s="13" t="s">
        <v>84</v>
      </c>
      <c r="AY292" s="254" t="s">
        <v>280</v>
      </c>
    </row>
    <row r="293" s="2" customFormat="1" ht="33" customHeight="1">
      <c r="A293" s="38"/>
      <c r="B293" s="39"/>
      <c r="C293" s="229" t="s">
        <v>585</v>
      </c>
      <c r="D293" s="229" t="s">
        <v>281</v>
      </c>
      <c r="E293" s="230" t="s">
        <v>670</v>
      </c>
      <c r="F293" s="231" t="s">
        <v>671</v>
      </c>
      <c r="G293" s="232" t="s">
        <v>194</v>
      </c>
      <c r="H293" s="233">
        <v>47629.739999999998</v>
      </c>
      <c r="I293" s="234"/>
      <c r="J293" s="235">
        <f>ROUND(I293*H293,2)</f>
        <v>0</v>
      </c>
      <c r="K293" s="236"/>
      <c r="L293" s="44"/>
      <c r="M293" s="237" t="s">
        <v>1</v>
      </c>
      <c r="N293" s="238" t="s">
        <v>41</v>
      </c>
      <c r="O293" s="91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1" t="s">
        <v>284</v>
      </c>
      <c r="AT293" s="241" t="s">
        <v>281</v>
      </c>
      <c r="AU293" s="241" t="s">
        <v>86</v>
      </c>
      <c r="AY293" s="17" t="s">
        <v>280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7" t="s">
        <v>84</v>
      </c>
      <c r="BK293" s="242">
        <f>ROUND(I293*H293,2)</f>
        <v>0</v>
      </c>
      <c r="BL293" s="17" t="s">
        <v>284</v>
      </c>
      <c r="BM293" s="241" t="s">
        <v>1885</v>
      </c>
    </row>
    <row r="294" s="13" customFormat="1">
      <c r="A294" s="13"/>
      <c r="B294" s="243"/>
      <c r="C294" s="244"/>
      <c r="D294" s="245" t="s">
        <v>286</v>
      </c>
      <c r="E294" s="246" t="s">
        <v>1</v>
      </c>
      <c r="F294" s="247" t="s">
        <v>1886</v>
      </c>
      <c r="G294" s="244"/>
      <c r="H294" s="248">
        <v>47629.739999999998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286</v>
      </c>
      <c r="AU294" s="254" t="s">
        <v>86</v>
      </c>
      <c r="AV294" s="13" t="s">
        <v>86</v>
      </c>
      <c r="AW294" s="13" t="s">
        <v>32</v>
      </c>
      <c r="AX294" s="13" t="s">
        <v>84</v>
      </c>
      <c r="AY294" s="254" t="s">
        <v>280</v>
      </c>
    </row>
    <row r="295" s="2" customFormat="1" ht="33" customHeight="1">
      <c r="A295" s="38"/>
      <c r="B295" s="39"/>
      <c r="C295" s="229" t="s">
        <v>590</v>
      </c>
      <c r="D295" s="229" t="s">
        <v>281</v>
      </c>
      <c r="E295" s="230" t="s">
        <v>675</v>
      </c>
      <c r="F295" s="231" t="s">
        <v>676</v>
      </c>
      <c r="G295" s="232" t="s">
        <v>194</v>
      </c>
      <c r="H295" s="233">
        <v>793.82899999999995</v>
      </c>
      <c r="I295" s="234"/>
      <c r="J295" s="235">
        <f>ROUND(I295*H295,2)</f>
        <v>0</v>
      </c>
      <c r="K295" s="236"/>
      <c r="L295" s="44"/>
      <c r="M295" s="237" t="s">
        <v>1</v>
      </c>
      <c r="N295" s="238" t="s">
        <v>41</v>
      </c>
      <c r="O295" s="91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1" t="s">
        <v>284</v>
      </c>
      <c r="AT295" s="241" t="s">
        <v>281</v>
      </c>
      <c r="AU295" s="241" t="s">
        <v>86</v>
      </c>
      <c r="AY295" s="17" t="s">
        <v>280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7" t="s">
        <v>84</v>
      </c>
      <c r="BK295" s="242">
        <f>ROUND(I295*H295,2)</f>
        <v>0</v>
      </c>
      <c r="BL295" s="17" t="s">
        <v>284</v>
      </c>
      <c r="BM295" s="241" t="s">
        <v>1887</v>
      </c>
    </row>
    <row r="296" s="13" customFormat="1">
      <c r="A296" s="13"/>
      <c r="B296" s="243"/>
      <c r="C296" s="244"/>
      <c r="D296" s="245" t="s">
        <v>286</v>
      </c>
      <c r="E296" s="246" t="s">
        <v>1</v>
      </c>
      <c r="F296" s="247" t="s">
        <v>1726</v>
      </c>
      <c r="G296" s="244"/>
      <c r="H296" s="248">
        <v>793.82899999999995</v>
      </c>
      <c r="I296" s="249"/>
      <c r="J296" s="244"/>
      <c r="K296" s="244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286</v>
      </c>
      <c r="AU296" s="254" t="s">
        <v>86</v>
      </c>
      <c r="AV296" s="13" t="s">
        <v>86</v>
      </c>
      <c r="AW296" s="13" t="s">
        <v>32</v>
      </c>
      <c r="AX296" s="13" t="s">
        <v>84</v>
      </c>
      <c r="AY296" s="254" t="s">
        <v>280</v>
      </c>
    </row>
    <row r="297" s="2" customFormat="1" ht="16.5" customHeight="1">
      <c r="A297" s="38"/>
      <c r="B297" s="39"/>
      <c r="C297" s="229" t="s">
        <v>594</v>
      </c>
      <c r="D297" s="229" t="s">
        <v>281</v>
      </c>
      <c r="E297" s="230" t="s">
        <v>679</v>
      </c>
      <c r="F297" s="231" t="s">
        <v>680</v>
      </c>
      <c r="G297" s="232" t="s">
        <v>194</v>
      </c>
      <c r="H297" s="233">
        <v>793.82899999999995</v>
      </c>
      <c r="I297" s="234"/>
      <c r="J297" s="235">
        <f>ROUND(I297*H297,2)</f>
        <v>0</v>
      </c>
      <c r="K297" s="236"/>
      <c r="L297" s="44"/>
      <c r="M297" s="237" t="s">
        <v>1</v>
      </c>
      <c r="N297" s="238" t="s">
        <v>41</v>
      </c>
      <c r="O297" s="91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1" t="s">
        <v>284</v>
      </c>
      <c r="AT297" s="241" t="s">
        <v>281</v>
      </c>
      <c r="AU297" s="241" t="s">
        <v>86</v>
      </c>
      <c r="AY297" s="17" t="s">
        <v>280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7" t="s">
        <v>84</v>
      </c>
      <c r="BK297" s="242">
        <f>ROUND(I297*H297,2)</f>
        <v>0</v>
      </c>
      <c r="BL297" s="17" t="s">
        <v>284</v>
      </c>
      <c r="BM297" s="241" t="s">
        <v>1888</v>
      </c>
    </row>
    <row r="298" s="13" customFormat="1">
      <c r="A298" s="13"/>
      <c r="B298" s="243"/>
      <c r="C298" s="244"/>
      <c r="D298" s="245" t="s">
        <v>286</v>
      </c>
      <c r="E298" s="246" t="s">
        <v>1</v>
      </c>
      <c r="F298" s="247" t="s">
        <v>1726</v>
      </c>
      <c r="G298" s="244"/>
      <c r="H298" s="248">
        <v>793.82899999999995</v>
      </c>
      <c r="I298" s="249"/>
      <c r="J298" s="244"/>
      <c r="K298" s="244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286</v>
      </c>
      <c r="AU298" s="254" t="s">
        <v>86</v>
      </c>
      <c r="AV298" s="13" t="s">
        <v>86</v>
      </c>
      <c r="AW298" s="13" t="s">
        <v>32</v>
      </c>
      <c r="AX298" s="13" t="s">
        <v>84</v>
      </c>
      <c r="AY298" s="254" t="s">
        <v>280</v>
      </c>
    </row>
    <row r="299" s="2" customFormat="1" ht="21.75" customHeight="1">
      <c r="A299" s="38"/>
      <c r="B299" s="39"/>
      <c r="C299" s="229" t="s">
        <v>598</v>
      </c>
      <c r="D299" s="229" t="s">
        <v>281</v>
      </c>
      <c r="E299" s="230" t="s">
        <v>683</v>
      </c>
      <c r="F299" s="231" t="s">
        <v>684</v>
      </c>
      <c r="G299" s="232" t="s">
        <v>194</v>
      </c>
      <c r="H299" s="233">
        <v>47629.739999999998</v>
      </c>
      <c r="I299" s="234"/>
      <c r="J299" s="235">
        <f>ROUND(I299*H299,2)</f>
        <v>0</v>
      </c>
      <c r="K299" s="236"/>
      <c r="L299" s="44"/>
      <c r="M299" s="237" t="s">
        <v>1</v>
      </c>
      <c r="N299" s="238" t="s">
        <v>41</v>
      </c>
      <c r="O299" s="91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1" t="s">
        <v>284</v>
      </c>
      <c r="AT299" s="241" t="s">
        <v>281</v>
      </c>
      <c r="AU299" s="241" t="s">
        <v>86</v>
      </c>
      <c r="AY299" s="17" t="s">
        <v>280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7" t="s">
        <v>84</v>
      </c>
      <c r="BK299" s="242">
        <f>ROUND(I299*H299,2)</f>
        <v>0</v>
      </c>
      <c r="BL299" s="17" t="s">
        <v>284</v>
      </c>
      <c r="BM299" s="241" t="s">
        <v>1889</v>
      </c>
    </row>
    <row r="300" s="13" customFormat="1">
      <c r="A300" s="13"/>
      <c r="B300" s="243"/>
      <c r="C300" s="244"/>
      <c r="D300" s="245" t="s">
        <v>286</v>
      </c>
      <c r="E300" s="246" t="s">
        <v>1</v>
      </c>
      <c r="F300" s="247" t="s">
        <v>1886</v>
      </c>
      <c r="G300" s="244"/>
      <c r="H300" s="248">
        <v>47629.739999999998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286</v>
      </c>
      <c r="AU300" s="254" t="s">
        <v>86</v>
      </c>
      <c r="AV300" s="13" t="s">
        <v>86</v>
      </c>
      <c r="AW300" s="13" t="s">
        <v>32</v>
      </c>
      <c r="AX300" s="13" t="s">
        <v>84</v>
      </c>
      <c r="AY300" s="254" t="s">
        <v>280</v>
      </c>
    </row>
    <row r="301" s="2" customFormat="1" ht="21.75" customHeight="1">
      <c r="A301" s="38"/>
      <c r="B301" s="39"/>
      <c r="C301" s="229" t="s">
        <v>603</v>
      </c>
      <c r="D301" s="229" t="s">
        <v>281</v>
      </c>
      <c r="E301" s="230" t="s">
        <v>687</v>
      </c>
      <c r="F301" s="231" t="s">
        <v>688</v>
      </c>
      <c r="G301" s="232" t="s">
        <v>194</v>
      </c>
      <c r="H301" s="233">
        <v>793.82899999999995</v>
      </c>
      <c r="I301" s="234"/>
      <c r="J301" s="235">
        <f>ROUND(I301*H301,2)</f>
        <v>0</v>
      </c>
      <c r="K301" s="236"/>
      <c r="L301" s="44"/>
      <c r="M301" s="237" t="s">
        <v>1</v>
      </c>
      <c r="N301" s="238" t="s">
        <v>41</v>
      </c>
      <c r="O301" s="91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1" t="s">
        <v>284</v>
      </c>
      <c r="AT301" s="241" t="s">
        <v>281</v>
      </c>
      <c r="AU301" s="241" t="s">
        <v>86</v>
      </c>
      <c r="AY301" s="17" t="s">
        <v>280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7" t="s">
        <v>84</v>
      </c>
      <c r="BK301" s="242">
        <f>ROUND(I301*H301,2)</f>
        <v>0</v>
      </c>
      <c r="BL301" s="17" t="s">
        <v>284</v>
      </c>
      <c r="BM301" s="241" t="s">
        <v>1890</v>
      </c>
    </row>
    <row r="302" s="13" customFormat="1">
      <c r="A302" s="13"/>
      <c r="B302" s="243"/>
      <c r="C302" s="244"/>
      <c r="D302" s="245" t="s">
        <v>286</v>
      </c>
      <c r="E302" s="246" t="s">
        <v>1</v>
      </c>
      <c r="F302" s="247" t="s">
        <v>1726</v>
      </c>
      <c r="G302" s="244"/>
      <c r="H302" s="248">
        <v>793.82899999999995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286</v>
      </c>
      <c r="AU302" s="254" t="s">
        <v>86</v>
      </c>
      <c r="AV302" s="13" t="s">
        <v>86</v>
      </c>
      <c r="AW302" s="13" t="s">
        <v>32</v>
      </c>
      <c r="AX302" s="13" t="s">
        <v>84</v>
      </c>
      <c r="AY302" s="254" t="s">
        <v>280</v>
      </c>
    </row>
    <row r="303" s="2" customFormat="1" ht="33" customHeight="1">
      <c r="A303" s="38"/>
      <c r="B303" s="39"/>
      <c r="C303" s="229" t="s">
        <v>607</v>
      </c>
      <c r="D303" s="229" t="s">
        <v>281</v>
      </c>
      <c r="E303" s="230" t="s">
        <v>1891</v>
      </c>
      <c r="F303" s="231" t="s">
        <v>1892</v>
      </c>
      <c r="G303" s="232" t="s">
        <v>354</v>
      </c>
      <c r="H303" s="233">
        <v>2</v>
      </c>
      <c r="I303" s="234"/>
      <c r="J303" s="235">
        <f>ROUND(I303*H303,2)</f>
        <v>0</v>
      </c>
      <c r="K303" s="236"/>
      <c r="L303" s="44"/>
      <c r="M303" s="237" t="s">
        <v>1</v>
      </c>
      <c r="N303" s="238" t="s">
        <v>41</v>
      </c>
      <c r="O303" s="91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41" t="s">
        <v>284</v>
      </c>
      <c r="AT303" s="241" t="s">
        <v>281</v>
      </c>
      <c r="AU303" s="241" t="s">
        <v>86</v>
      </c>
      <c r="AY303" s="17" t="s">
        <v>280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7" t="s">
        <v>84</v>
      </c>
      <c r="BK303" s="242">
        <f>ROUND(I303*H303,2)</f>
        <v>0</v>
      </c>
      <c r="BL303" s="17" t="s">
        <v>284</v>
      </c>
      <c r="BM303" s="241" t="s">
        <v>1893</v>
      </c>
    </row>
    <row r="304" s="2" customFormat="1" ht="33" customHeight="1">
      <c r="A304" s="38"/>
      <c r="B304" s="39"/>
      <c r="C304" s="229" t="s">
        <v>613</v>
      </c>
      <c r="D304" s="229" t="s">
        <v>281</v>
      </c>
      <c r="E304" s="230" t="s">
        <v>1894</v>
      </c>
      <c r="F304" s="231" t="s">
        <v>1895</v>
      </c>
      <c r="G304" s="232" t="s">
        <v>354</v>
      </c>
      <c r="H304" s="233">
        <v>40</v>
      </c>
      <c r="I304" s="234"/>
      <c r="J304" s="235">
        <f>ROUND(I304*H304,2)</f>
        <v>0</v>
      </c>
      <c r="K304" s="236"/>
      <c r="L304" s="44"/>
      <c r="M304" s="237" t="s">
        <v>1</v>
      </c>
      <c r="N304" s="238" t="s">
        <v>41</v>
      </c>
      <c r="O304" s="91"/>
      <c r="P304" s="239">
        <f>O304*H304</f>
        <v>0</v>
      </c>
      <c r="Q304" s="239">
        <v>0</v>
      </c>
      <c r="R304" s="239">
        <f>Q304*H304</f>
        <v>0</v>
      </c>
      <c r="S304" s="239">
        <v>0</v>
      </c>
      <c r="T304" s="24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41" t="s">
        <v>284</v>
      </c>
      <c r="AT304" s="241" t="s">
        <v>281</v>
      </c>
      <c r="AU304" s="241" t="s">
        <v>86</v>
      </c>
      <c r="AY304" s="17" t="s">
        <v>280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7" t="s">
        <v>84</v>
      </c>
      <c r="BK304" s="242">
        <f>ROUND(I304*H304,2)</f>
        <v>0</v>
      </c>
      <c r="BL304" s="17" t="s">
        <v>284</v>
      </c>
      <c r="BM304" s="241" t="s">
        <v>1896</v>
      </c>
    </row>
    <row r="305" s="13" customFormat="1">
      <c r="A305" s="13"/>
      <c r="B305" s="243"/>
      <c r="C305" s="244"/>
      <c r="D305" s="245" t="s">
        <v>286</v>
      </c>
      <c r="E305" s="246" t="s">
        <v>1</v>
      </c>
      <c r="F305" s="247" t="s">
        <v>1897</v>
      </c>
      <c r="G305" s="244"/>
      <c r="H305" s="248">
        <v>40</v>
      </c>
      <c r="I305" s="249"/>
      <c r="J305" s="244"/>
      <c r="K305" s="244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286</v>
      </c>
      <c r="AU305" s="254" t="s">
        <v>86</v>
      </c>
      <c r="AV305" s="13" t="s">
        <v>86</v>
      </c>
      <c r="AW305" s="13" t="s">
        <v>32</v>
      </c>
      <c r="AX305" s="13" t="s">
        <v>84</v>
      </c>
      <c r="AY305" s="254" t="s">
        <v>280</v>
      </c>
    </row>
    <row r="306" s="2" customFormat="1" ht="33" customHeight="1">
      <c r="A306" s="38"/>
      <c r="B306" s="39"/>
      <c r="C306" s="229" t="s">
        <v>618</v>
      </c>
      <c r="D306" s="229" t="s">
        <v>281</v>
      </c>
      <c r="E306" s="230" t="s">
        <v>1898</v>
      </c>
      <c r="F306" s="231" t="s">
        <v>1899</v>
      </c>
      <c r="G306" s="232" t="s">
        <v>354</v>
      </c>
      <c r="H306" s="233">
        <v>2</v>
      </c>
      <c r="I306" s="234"/>
      <c r="J306" s="235">
        <f>ROUND(I306*H306,2)</f>
        <v>0</v>
      </c>
      <c r="K306" s="236"/>
      <c r="L306" s="44"/>
      <c r="M306" s="237" t="s">
        <v>1</v>
      </c>
      <c r="N306" s="238" t="s">
        <v>41</v>
      </c>
      <c r="O306" s="91"/>
      <c r="P306" s="239">
        <f>O306*H306</f>
        <v>0</v>
      </c>
      <c r="Q306" s="239">
        <v>0</v>
      </c>
      <c r="R306" s="239">
        <f>Q306*H306</f>
        <v>0</v>
      </c>
      <c r="S306" s="239">
        <v>0</v>
      </c>
      <c r="T306" s="24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1" t="s">
        <v>284</v>
      </c>
      <c r="AT306" s="241" t="s">
        <v>281</v>
      </c>
      <c r="AU306" s="241" t="s">
        <v>86</v>
      </c>
      <c r="AY306" s="17" t="s">
        <v>280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7" t="s">
        <v>84</v>
      </c>
      <c r="BK306" s="242">
        <f>ROUND(I306*H306,2)</f>
        <v>0</v>
      </c>
      <c r="BL306" s="17" t="s">
        <v>284</v>
      </c>
      <c r="BM306" s="241" t="s">
        <v>1900</v>
      </c>
    </row>
    <row r="307" s="2" customFormat="1" ht="24.15" customHeight="1">
      <c r="A307" s="38"/>
      <c r="B307" s="39"/>
      <c r="C307" s="229" t="s">
        <v>623</v>
      </c>
      <c r="D307" s="229" t="s">
        <v>281</v>
      </c>
      <c r="E307" s="230" t="s">
        <v>691</v>
      </c>
      <c r="F307" s="231" t="s">
        <v>692</v>
      </c>
      <c r="G307" s="232" t="s">
        <v>693</v>
      </c>
      <c r="H307" s="233">
        <v>4</v>
      </c>
      <c r="I307" s="234"/>
      <c r="J307" s="235">
        <f>ROUND(I307*H307,2)</f>
        <v>0</v>
      </c>
      <c r="K307" s="236"/>
      <c r="L307" s="44"/>
      <c r="M307" s="237" t="s">
        <v>1</v>
      </c>
      <c r="N307" s="238" t="s">
        <v>41</v>
      </c>
      <c r="O307" s="91"/>
      <c r="P307" s="239">
        <f>O307*H307</f>
        <v>0</v>
      </c>
      <c r="Q307" s="239">
        <v>0</v>
      </c>
      <c r="R307" s="239">
        <f>Q307*H307</f>
        <v>0</v>
      </c>
      <c r="S307" s="239">
        <v>0</v>
      </c>
      <c r="T307" s="24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41" t="s">
        <v>284</v>
      </c>
      <c r="AT307" s="241" t="s">
        <v>281</v>
      </c>
      <c r="AU307" s="241" t="s">
        <v>86</v>
      </c>
      <c r="AY307" s="17" t="s">
        <v>280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7" t="s">
        <v>84</v>
      </c>
      <c r="BK307" s="242">
        <f>ROUND(I307*H307,2)</f>
        <v>0</v>
      </c>
      <c r="BL307" s="17" t="s">
        <v>284</v>
      </c>
      <c r="BM307" s="241" t="s">
        <v>1901</v>
      </c>
    </row>
    <row r="308" s="2" customFormat="1" ht="24.15" customHeight="1">
      <c r="A308" s="38"/>
      <c r="B308" s="39"/>
      <c r="C308" s="229" t="s">
        <v>628</v>
      </c>
      <c r="D308" s="229" t="s">
        <v>281</v>
      </c>
      <c r="E308" s="230" t="s">
        <v>696</v>
      </c>
      <c r="F308" s="231" t="s">
        <v>697</v>
      </c>
      <c r="G308" s="232" t="s">
        <v>693</v>
      </c>
      <c r="H308" s="233">
        <v>80</v>
      </c>
      <c r="I308" s="234"/>
      <c r="J308" s="235">
        <f>ROUND(I308*H308,2)</f>
        <v>0</v>
      </c>
      <c r="K308" s="236"/>
      <c r="L308" s="44"/>
      <c r="M308" s="237" t="s">
        <v>1</v>
      </c>
      <c r="N308" s="238" t="s">
        <v>41</v>
      </c>
      <c r="O308" s="91"/>
      <c r="P308" s="239">
        <f>O308*H308</f>
        <v>0</v>
      </c>
      <c r="Q308" s="239">
        <v>0</v>
      </c>
      <c r="R308" s="239">
        <f>Q308*H308</f>
        <v>0</v>
      </c>
      <c r="S308" s="239">
        <v>0</v>
      </c>
      <c r="T308" s="24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41" t="s">
        <v>284</v>
      </c>
      <c r="AT308" s="241" t="s">
        <v>281</v>
      </c>
      <c r="AU308" s="241" t="s">
        <v>86</v>
      </c>
      <c r="AY308" s="17" t="s">
        <v>280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7" t="s">
        <v>84</v>
      </c>
      <c r="BK308" s="242">
        <f>ROUND(I308*H308,2)</f>
        <v>0</v>
      </c>
      <c r="BL308" s="17" t="s">
        <v>284</v>
      </c>
      <c r="BM308" s="241" t="s">
        <v>1902</v>
      </c>
    </row>
    <row r="309" s="13" customFormat="1">
      <c r="A309" s="13"/>
      <c r="B309" s="243"/>
      <c r="C309" s="244"/>
      <c r="D309" s="245" t="s">
        <v>286</v>
      </c>
      <c r="E309" s="246" t="s">
        <v>1</v>
      </c>
      <c r="F309" s="247" t="s">
        <v>1903</v>
      </c>
      <c r="G309" s="244"/>
      <c r="H309" s="248">
        <v>80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286</v>
      </c>
      <c r="AU309" s="254" t="s">
        <v>86</v>
      </c>
      <c r="AV309" s="13" t="s">
        <v>86</v>
      </c>
      <c r="AW309" s="13" t="s">
        <v>32</v>
      </c>
      <c r="AX309" s="13" t="s">
        <v>84</v>
      </c>
      <c r="AY309" s="254" t="s">
        <v>280</v>
      </c>
    </row>
    <row r="310" s="2" customFormat="1" ht="24.15" customHeight="1">
      <c r="A310" s="38"/>
      <c r="B310" s="39"/>
      <c r="C310" s="229" t="s">
        <v>633</v>
      </c>
      <c r="D310" s="229" t="s">
        <v>281</v>
      </c>
      <c r="E310" s="230" t="s">
        <v>701</v>
      </c>
      <c r="F310" s="231" t="s">
        <v>702</v>
      </c>
      <c r="G310" s="232" t="s">
        <v>693</v>
      </c>
      <c r="H310" s="233">
        <v>4</v>
      </c>
      <c r="I310" s="234"/>
      <c r="J310" s="235">
        <f>ROUND(I310*H310,2)</f>
        <v>0</v>
      </c>
      <c r="K310" s="236"/>
      <c r="L310" s="44"/>
      <c r="M310" s="237" t="s">
        <v>1</v>
      </c>
      <c r="N310" s="238" t="s">
        <v>41</v>
      </c>
      <c r="O310" s="91"/>
      <c r="P310" s="239">
        <f>O310*H310</f>
        <v>0</v>
      </c>
      <c r="Q310" s="239">
        <v>0</v>
      </c>
      <c r="R310" s="239">
        <f>Q310*H310</f>
        <v>0</v>
      </c>
      <c r="S310" s="239">
        <v>0</v>
      </c>
      <c r="T310" s="24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41" t="s">
        <v>284</v>
      </c>
      <c r="AT310" s="241" t="s">
        <v>281</v>
      </c>
      <c r="AU310" s="241" t="s">
        <v>86</v>
      </c>
      <c r="AY310" s="17" t="s">
        <v>280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7" t="s">
        <v>84</v>
      </c>
      <c r="BK310" s="242">
        <f>ROUND(I310*H310,2)</f>
        <v>0</v>
      </c>
      <c r="BL310" s="17" t="s">
        <v>284</v>
      </c>
      <c r="BM310" s="241" t="s">
        <v>1904</v>
      </c>
    </row>
    <row r="311" s="2" customFormat="1" ht="16.5" customHeight="1">
      <c r="A311" s="38"/>
      <c r="B311" s="39"/>
      <c r="C311" s="229" t="s">
        <v>637</v>
      </c>
      <c r="D311" s="229" t="s">
        <v>281</v>
      </c>
      <c r="E311" s="230" t="s">
        <v>705</v>
      </c>
      <c r="F311" s="231" t="s">
        <v>706</v>
      </c>
      <c r="G311" s="232" t="s">
        <v>194</v>
      </c>
      <c r="H311" s="233">
        <v>931</v>
      </c>
      <c r="I311" s="234"/>
      <c r="J311" s="235">
        <f>ROUND(I311*H311,2)</f>
        <v>0</v>
      </c>
      <c r="K311" s="236"/>
      <c r="L311" s="44"/>
      <c r="M311" s="237" t="s">
        <v>1</v>
      </c>
      <c r="N311" s="238" t="s">
        <v>41</v>
      </c>
      <c r="O311" s="91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41" t="s">
        <v>284</v>
      </c>
      <c r="AT311" s="241" t="s">
        <v>281</v>
      </c>
      <c r="AU311" s="241" t="s">
        <v>86</v>
      </c>
      <c r="AY311" s="17" t="s">
        <v>280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7" t="s">
        <v>84</v>
      </c>
      <c r="BK311" s="242">
        <f>ROUND(I311*H311,2)</f>
        <v>0</v>
      </c>
      <c r="BL311" s="17" t="s">
        <v>284</v>
      </c>
      <c r="BM311" s="241" t="s">
        <v>1905</v>
      </c>
    </row>
    <row r="312" s="13" customFormat="1">
      <c r="A312" s="13"/>
      <c r="B312" s="243"/>
      <c r="C312" s="244"/>
      <c r="D312" s="245" t="s">
        <v>286</v>
      </c>
      <c r="E312" s="246" t="s">
        <v>1</v>
      </c>
      <c r="F312" s="247" t="s">
        <v>1735</v>
      </c>
      <c r="G312" s="244"/>
      <c r="H312" s="248">
        <v>931</v>
      </c>
      <c r="I312" s="249"/>
      <c r="J312" s="244"/>
      <c r="K312" s="244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286</v>
      </c>
      <c r="AU312" s="254" t="s">
        <v>86</v>
      </c>
      <c r="AV312" s="13" t="s">
        <v>86</v>
      </c>
      <c r="AW312" s="13" t="s">
        <v>32</v>
      </c>
      <c r="AX312" s="13" t="s">
        <v>84</v>
      </c>
      <c r="AY312" s="254" t="s">
        <v>280</v>
      </c>
    </row>
    <row r="313" s="2" customFormat="1" ht="16.5" customHeight="1">
      <c r="A313" s="38"/>
      <c r="B313" s="39"/>
      <c r="C313" s="229" t="s">
        <v>641</v>
      </c>
      <c r="D313" s="229" t="s">
        <v>281</v>
      </c>
      <c r="E313" s="230" t="s">
        <v>710</v>
      </c>
      <c r="F313" s="231" t="s">
        <v>711</v>
      </c>
      <c r="G313" s="232" t="s">
        <v>194</v>
      </c>
      <c r="H313" s="233">
        <v>931</v>
      </c>
      <c r="I313" s="234"/>
      <c r="J313" s="235">
        <f>ROUND(I313*H313,2)</f>
        <v>0</v>
      </c>
      <c r="K313" s="236"/>
      <c r="L313" s="44"/>
      <c r="M313" s="237" t="s">
        <v>1</v>
      </c>
      <c r="N313" s="238" t="s">
        <v>41</v>
      </c>
      <c r="O313" s="91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1" t="s">
        <v>284</v>
      </c>
      <c r="AT313" s="241" t="s">
        <v>281</v>
      </c>
      <c r="AU313" s="241" t="s">
        <v>86</v>
      </c>
      <c r="AY313" s="17" t="s">
        <v>280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7" t="s">
        <v>84</v>
      </c>
      <c r="BK313" s="242">
        <f>ROUND(I313*H313,2)</f>
        <v>0</v>
      </c>
      <c r="BL313" s="17" t="s">
        <v>284</v>
      </c>
      <c r="BM313" s="241" t="s">
        <v>1906</v>
      </c>
    </row>
    <row r="314" s="13" customFormat="1">
      <c r="A314" s="13"/>
      <c r="B314" s="243"/>
      <c r="C314" s="244"/>
      <c r="D314" s="245" t="s">
        <v>286</v>
      </c>
      <c r="E314" s="246" t="s">
        <v>1</v>
      </c>
      <c r="F314" s="247" t="s">
        <v>1907</v>
      </c>
      <c r="G314" s="244"/>
      <c r="H314" s="248">
        <v>931</v>
      </c>
      <c r="I314" s="249"/>
      <c r="J314" s="244"/>
      <c r="K314" s="244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286</v>
      </c>
      <c r="AU314" s="254" t="s">
        <v>86</v>
      </c>
      <c r="AV314" s="13" t="s">
        <v>86</v>
      </c>
      <c r="AW314" s="13" t="s">
        <v>32</v>
      </c>
      <c r="AX314" s="13" t="s">
        <v>84</v>
      </c>
      <c r="AY314" s="254" t="s">
        <v>280</v>
      </c>
    </row>
    <row r="315" s="2" customFormat="1" ht="33" customHeight="1">
      <c r="A315" s="38"/>
      <c r="B315" s="39"/>
      <c r="C315" s="229" t="s">
        <v>646</v>
      </c>
      <c r="D315" s="229" t="s">
        <v>281</v>
      </c>
      <c r="E315" s="230" t="s">
        <v>1908</v>
      </c>
      <c r="F315" s="231" t="s">
        <v>1909</v>
      </c>
      <c r="G315" s="232" t="s">
        <v>319</v>
      </c>
      <c r="H315" s="233">
        <v>0.36499999999999999</v>
      </c>
      <c r="I315" s="234"/>
      <c r="J315" s="235">
        <f>ROUND(I315*H315,2)</f>
        <v>0</v>
      </c>
      <c r="K315" s="236"/>
      <c r="L315" s="44"/>
      <c r="M315" s="237" t="s">
        <v>1</v>
      </c>
      <c r="N315" s="238" t="s">
        <v>41</v>
      </c>
      <c r="O315" s="91"/>
      <c r="P315" s="239">
        <f>O315*H315</f>
        <v>0</v>
      </c>
      <c r="Q315" s="239">
        <v>0</v>
      </c>
      <c r="R315" s="239">
        <f>Q315*H315</f>
        <v>0</v>
      </c>
      <c r="S315" s="239">
        <v>1.8</v>
      </c>
      <c r="T315" s="240">
        <f>S315*H315</f>
        <v>0.65700000000000003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41" t="s">
        <v>284</v>
      </c>
      <c r="AT315" s="241" t="s">
        <v>281</v>
      </c>
      <c r="AU315" s="241" t="s">
        <v>86</v>
      </c>
      <c r="AY315" s="17" t="s">
        <v>280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7" t="s">
        <v>84</v>
      </c>
      <c r="BK315" s="242">
        <f>ROUND(I315*H315,2)</f>
        <v>0</v>
      </c>
      <c r="BL315" s="17" t="s">
        <v>284</v>
      </c>
      <c r="BM315" s="241" t="s">
        <v>1910</v>
      </c>
    </row>
    <row r="316" s="13" customFormat="1">
      <c r="A316" s="13"/>
      <c r="B316" s="243"/>
      <c r="C316" s="244"/>
      <c r="D316" s="245" t="s">
        <v>286</v>
      </c>
      <c r="E316" s="246" t="s">
        <v>1</v>
      </c>
      <c r="F316" s="247" t="s">
        <v>1911</v>
      </c>
      <c r="G316" s="244"/>
      <c r="H316" s="248">
        <v>0.36499999999999999</v>
      </c>
      <c r="I316" s="249"/>
      <c r="J316" s="244"/>
      <c r="K316" s="244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286</v>
      </c>
      <c r="AU316" s="254" t="s">
        <v>86</v>
      </c>
      <c r="AV316" s="13" t="s">
        <v>86</v>
      </c>
      <c r="AW316" s="13" t="s">
        <v>32</v>
      </c>
      <c r="AX316" s="13" t="s">
        <v>84</v>
      </c>
      <c r="AY316" s="254" t="s">
        <v>280</v>
      </c>
    </row>
    <row r="317" s="2" customFormat="1" ht="24.15" customHeight="1">
      <c r="A317" s="38"/>
      <c r="B317" s="39"/>
      <c r="C317" s="229" t="s">
        <v>650</v>
      </c>
      <c r="D317" s="229" t="s">
        <v>281</v>
      </c>
      <c r="E317" s="230" t="s">
        <v>1912</v>
      </c>
      <c r="F317" s="231" t="s">
        <v>1913</v>
      </c>
      <c r="G317" s="232" t="s">
        <v>319</v>
      </c>
      <c r="H317" s="233">
        <v>111.72</v>
      </c>
      <c r="I317" s="234"/>
      <c r="J317" s="235">
        <f>ROUND(I317*H317,2)</f>
        <v>0</v>
      </c>
      <c r="K317" s="236"/>
      <c r="L317" s="44"/>
      <c r="M317" s="237" t="s">
        <v>1</v>
      </c>
      <c r="N317" s="238" t="s">
        <v>41</v>
      </c>
      <c r="O317" s="91"/>
      <c r="P317" s="239">
        <f>O317*H317</f>
        <v>0</v>
      </c>
      <c r="Q317" s="239">
        <v>0</v>
      </c>
      <c r="R317" s="239">
        <f>Q317*H317</f>
        <v>0</v>
      </c>
      <c r="S317" s="239">
        <v>1.6000000000000001</v>
      </c>
      <c r="T317" s="240">
        <f>S317*H317</f>
        <v>178.75200000000001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41" t="s">
        <v>284</v>
      </c>
      <c r="AT317" s="241" t="s">
        <v>281</v>
      </c>
      <c r="AU317" s="241" t="s">
        <v>86</v>
      </c>
      <c r="AY317" s="17" t="s">
        <v>280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7" t="s">
        <v>84</v>
      </c>
      <c r="BK317" s="242">
        <f>ROUND(I317*H317,2)</f>
        <v>0</v>
      </c>
      <c r="BL317" s="17" t="s">
        <v>284</v>
      </c>
      <c r="BM317" s="241" t="s">
        <v>1914</v>
      </c>
    </row>
    <row r="318" s="13" customFormat="1">
      <c r="A318" s="13"/>
      <c r="B318" s="243"/>
      <c r="C318" s="244"/>
      <c r="D318" s="245" t="s">
        <v>286</v>
      </c>
      <c r="E318" s="246" t="s">
        <v>1</v>
      </c>
      <c r="F318" s="247" t="s">
        <v>1915</v>
      </c>
      <c r="G318" s="244"/>
      <c r="H318" s="248">
        <v>111.72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286</v>
      </c>
      <c r="AU318" s="254" t="s">
        <v>86</v>
      </c>
      <c r="AV318" s="13" t="s">
        <v>86</v>
      </c>
      <c r="AW318" s="13" t="s">
        <v>32</v>
      </c>
      <c r="AX318" s="13" t="s">
        <v>84</v>
      </c>
      <c r="AY318" s="254" t="s">
        <v>280</v>
      </c>
    </row>
    <row r="319" s="2" customFormat="1" ht="37.8" customHeight="1">
      <c r="A319" s="38"/>
      <c r="B319" s="39"/>
      <c r="C319" s="229" t="s">
        <v>655</v>
      </c>
      <c r="D319" s="229" t="s">
        <v>281</v>
      </c>
      <c r="E319" s="230" t="s">
        <v>1916</v>
      </c>
      <c r="F319" s="231" t="s">
        <v>1917</v>
      </c>
      <c r="G319" s="232" t="s">
        <v>194</v>
      </c>
      <c r="H319" s="233">
        <v>931</v>
      </c>
      <c r="I319" s="234"/>
      <c r="J319" s="235">
        <f>ROUND(I319*H319,2)</f>
        <v>0</v>
      </c>
      <c r="K319" s="236"/>
      <c r="L319" s="44"/>
      <c r="M319" s="237" t="s">
        <v>1</v>
      </c>
      <c r="N319" s="238" t="s">
        <v>41</v>
      </c>
      <c r="O319" s="91"/>
      <c r="P319" s="239">
        <f>O319*H319</f>
        <v>0</v>
      </c>
      <c r="Q319" s="239">
        <v>0</v>
      </c>
      <c r="R319" s="239">
        <f>Q319*H319</f>
        <v>0</v>
      </c>
      <c r="S319" s="239">
        <v>0.089999999999999997</v>
      </c>
      <c r="T319" s="240">
        <f>S319*H319</f>
        <v>83.789999999999992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41" t="s">
        <v>284</v>
      </c>
      <c r="AT319" s="241" t="s">
        <v>281</v>
      </c>
      <c r="AU319" s="241" t="s">
        <v>86</v>
      </c>
      <c r="AY319" s="17" t="s">
        <v>280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7" t="s">
        <v>84</v>
      </c>
      <c r="BK319" s="242">
        <f>ROUND(I319*H319,2)</f>
        <v>0</v>
      </c>
      <c r="BL319" s="17" t="s">
        <v>284</v>
      </c>
      <c r="BM319" s="241" t="s">
        <v>1918</v>
      </c>
    </row>
    <row r="320" s="13" customFormat="1">
      <c r="A320" s="13"/>
      <c r="B320" s="243"/>
      <c r="C320" s="244"/>
      <c r="D320" s="245" t="s">
        <v>286</v>
      </c>
      <c r="E320" s="246" t="s">
        <v>1</v>
      </c>
      <c r="F320" s="247" t="s">
        <v>1735</v>
      </c>
      <c r="G320" s="244"/>
      <c r="H320" s="248">
        <v>931</v>
      </c>
      <c r="I320" s="249"/>
      <c r="J320" s="244"/>
      <c r="K320" s="244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286</v>
      </c>
      <c r="AU320" s="254" t="s">
        <v>86</v>
      </c>
      <c r="AV320" s="13" t="s">
        <v>86</v>
      </c>
      <c r="AW320" s="13" t="s">
        <v>32</v>
      </c>
      <c r="AX320" s="13" t="s">
        <v>84</v>
      </c>
      <c r="AY320" s="254" t="s">
        <v>280</v>
      </c>
    </row>
    <row r="321" s="2" customFormat="1" ht="24.15" customHeight="1">
      <c r="A321" s="38"/>
      <c r="B321" s="39"/>
      <c r="C321" s="229" t="s">
        <v>660</v>
      </c>
      <c r="D321" s="229" t="s">
        <v>281</v>
      </c>
      <c r="E321" s="230" t="s">
        <v>1919</v>
      </c>
      <c r="F321" s="231" t="s">
        <v>1920</v>
      </c>
      <c r="G321" s="232" t="s">
        <v>194</v>
      </c>
      <c r="H321" s="233">
        <v>0.69999999999999996</v>
      </c>
      <c r="I321" s="234"/>
      <c r="J321" s="235">
        <f>ROUND(I321*H321,2)</f>
        <v>0</v>
      </c>
      <c r="K321" s="236"/>
      <c r="L321" s="44"/>
      <c r="M321" s="237" t="s">
        <v>1</v>
      </c>
      <c r="N321" s="238" t="s">
        <v>41</v>
      </c>
      <c r="O321" s="91"/>
      <c r="P321" s="239">
        <f>O321*H321</f>
        <v>0</v>
      </c>
      <c r="Q321" s="239">
        <v>0</v>
      </c>
      <c r="R321" s="239">
        <f>Q321*H321</f>
        <v>0</v>
      </c>
      <c r="S321" s="239">
        <v>0.072999999999999995</v>
      </c>
      <c r="T321" s="240">
        <f>S321*H321</f>
        <v>0.051099999999999993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41" t="s">
        <v>284</v>
      </c>
      <c r="AT321" s="241" t="s">
        <v>281</v>
      </c>
      <c r="AU321" s="241" t="s">
        <v>86</v>
      </c>
      <c r="AY321" s="17" t="s">
        <v>280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7" t="s">
        <v>84</v>
      </c>
      <c r="BK321" s="242">
        <f>ROUND(I321*H321,2)</f>
        <v>0</v>
      </c>
      <c r="BL321" s="17" t="s">
        <v>284</v>
      </c>
      <c r="BM321" s="241" t="s">
        <v>1921</v>
      </c>
    </row>
    <row r="322" s="13" customFormat="1">
      <c r="A322" s="13"/>
      <c r="B322" s="243"/>
      <c r="C322" s="244"/>
      <c r="D322" s="245" t="s">
        <v>286</v>
      </c>
      <c r="E322" s="246" t="s">
        <v>1</v>
      </c>
      <c r="F322" s="247" t="s">
        <v>1922</v>
      </c>
      <c r="G322" s="244"/>
      <c r="H322" s="248">
        <v>0.69999999999999996</v>
      </c>
      <c r="I322" s="249"/>
      <c r="J322" s="244"/>
      <c r="K322" s="244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286</v>
      </c>
      <c r="AU322" s="254" t="s">
        <v>86</v>
      </c>
      <c r="AV322" s="13" t="s">
        <v>86</v>
      </c>
      <c r="AW322" s="13" t="s">
        <v>32</v>
      </c>
      <c r="AX322" s="13" t="s">
        <v>84</v>
      </c>
      <c r="AY322" s="254" t="s">
        <v>280</v>
      </c>
    </row>
    <row r="323" s="2" customFormat="1" ht="24.15" customHeight="1">
      <c r="A323" s="38"/>
      <c r="B323" s="39"/>
      <c r="C323" s="229" t="s">
        <v>665</v>
      </c>
      <c r="D323" s="229" t="s">
        <v>281</v>
      </c>
      <c r="E323" s="230" t="s">
        <v>747</v>
      </c>
      <c r="F323" s="231" t="s">
        <v>748</v>
      </c>
      <c r="G323" s="232" t="s">
        <v>194</v>
      </c>
      <c r="H323" s="233">
        <v>234.27000000000001</v>
      </c>
      <c r="I323" s="234"/>
      <c r="J323" s="235">
        <f>ROUND(I323*H323,2)</f>
        <v>0</v>
      </c>
      <c r="K323" s="236"/>
      <c r="L323" s="44"/>
      <c r="M323" s="237" t="s">
        <v>1</v>
      </c>
      <c r="N323" s="238" t="s">
        <v>41</v>
      </c>
      <c r="O323" s="91"/>
      <c r="P323" s="239">
        <f>O323*H323</f>
        <v>0</v>
      </c>
      <c r="Q323" s="239">
        <v>0</v>
      </c>
      <c r="R323" s="239">
        <f>Q323*H323</f>
        <v>0</v>
      </c>
      <c r="S323" s="239">
        <v>0.050999999999999997</v>
      </c>
      <c r="T323" s="240">
        <f>S323*H323</f>
        <v>11.94777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41" t="s">
        <v>284</v>
      </c>
      <c r="AT323" s="241" t="s">
        <v>281</v>
      </c>
      <c r="AU323" s="241" t="s">
        <v>86</v>
      </c>
      <c r="AY323" s="17" t="s">
        <v>280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7" t="s">
        <v>84</v>
      </c>
      <c r="BK323" s="242">
        <f>ROUND(I323*H323,2)</f>
        <v>0</v>
      </c>
      <c r="BL323" s="17" t="s">
        <v>284</v>
      </c>
      <c r="BM323" s="241" t="s">
        <v>1923</v>
      </c>
    </row>
    <row r="324" s="13" customFormat="1">
      <c r="A324" s="13"/>
      <c r="B324" s="243"/>
      <c r="C324" s="244"/>
      <c r="D324" s="245" t="s">
        <v>286</v>
      </c>
      <c r="E324" s="246" t="s">
        <v>1</v>
      </c>
      <c r="F324" s="247" t="s">
        <v>1924</v>
      </c>
      <c r="G324" s="244"/>
      <c r="H324" s="248">
        <v>103.8</v>
      </c>
      <c r="I324" s="249"/>
      <c r="J324" s="244"/>
      <c r="K324" s="244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286</v>
      </c>
      <c r="AU324" s="254" t="s">
        <v>86</v>
      </c>
      <c r="AV324" s="13" t="s">
        <v>86</v>
      </c>
      <c r="AW324" s="13" t="s">
        <v>32</v>
      </c>
      <c r="AX324" s="13" t="s">
        <v>76</v>
      </c>
      <c r="AY324" s="254" t="s">
        <v>280</v>
      </c>
    </row>
    <row r="325" s="13" customFormat="1">
      <c r="A325" s="13"/>
      <c r="B325" s="243"/>
      <c r="C325" s="244"/>
      <c r="D325" s="245" t="s">
        <v>286</v>
      </c>
      <c r="E325" s="246" t="s">
        <v>1</v>
      </c>
      <c r="F325" s="247" t="s">
        <v>1925</v>
      </c>
      <c r="G325" s="244"/>
      <c r="H325" s="248">
        <v>130.47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286</v>
      </c>
      <c r="AU325" s="254" t="s">
        <v>86</v>
      </c>
      <c r="AV325" s="13" t="s">
        <v>86</v>
      </c>
      <c r="AW325" s="13" t="s">
        <v>32</v>
      </c>
      <c r="AX325" s="13" t="s">
        <v>76</v>
      </c>
      <c r="AY325" s="254" t="s">
        <v>280</v>
      </c>
    </row>
    <row r="326" s="14" customFormat="1">
      <c r="A326" s="14"/>
      <c r="B326" s="266"/>
      <c r="C326" s="267"/>
      <c r="D326" s="245" t="s">
        <v>286</v>
      </c>
      <c r="E326" s="268" t="s">
        <v>1</v>
      </c>
      <c r="F326" s="269" t="s">
        <v>378</v>
      </c>
      <c r="G326" s="267"/>
      <c r="H326" s="270">
        <v>234.27000000000001</v>
      </c>
      <c r="I326" s="271"/>
      <c r="J326" s="267"/>
      <c r="K326" s="267"/>
      <c r="L326" s="272"/>
      <c r="M326" s="273"/>
      <c r="N326" s="274"/>
      <c r="O326" s="274"/>
      <c r="P326" s="274"/>
      <c r="Q326" s="274"/>
      <c r="R326" s="274"/>
      <c r="S326" s="274"/>
      <c r="T326" s="27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6" t="s">
        <v>286</v>
      </c>
      <c r="AU326" s="276" t="s">
        <v>86</v>
      </c>
      <c r="AV326" s="14" t="s">
        <v>284</v>
      </c>
      <c r="AW326" s="14" t="s">
        <v>32</v>
      </c>
      <c r="AX326" s="14" t="s">
        <v>84</v>
      </c>
      <c r="AY326" s="276" t="s">
        <v>280</v>
      </c>
    </row>
    <row r="327" s="2" customFormat="1" ht="21.75" customHeight="1">
      <c r="A327" s="38"/>
      <c r="B327" s="39"/>
      <c r="C327" s="229" t="s">
        <v>669</v>
      </c>
      <c r="D327" s="229" t="s">
        <v>281</v>
      </c>
      <c r="E327" s="230" t="s">
        <v>1926</v>
      </c>
      <c r="F327" s="231" t="s">
        <v>1927</v>
      </c>
      <c r="G327" s="232" t="s">
        <v>194</v>
      </c>
      <c r="H327" s="233">
        <v>2.6000000000000001</v>
      </c>
      <c r="I327" s="234"/>
      <c r="J327" s="235">
        <f>ROUND(I327*H327,2)</f>
        <v>0</v>
      </c>
      <c r="K327" s="236"/>
      <c r="L327" s="44"/>
      <c r="M327" s="237" t="s">
        <v>1</v>
      </c>
      <c r="N327" s="238" t="s">
        <v>41</v>
      </c>
      <c r="O327" s="91"/>
      <c r="P327" s="239">
        <f>O327*H327</f>
        <v>0</v>
      </c>
      <c r="Q327" s="239">
        <v>0</v>
      </c>
      <c r="R327" s="239">
        <f>Q327*H327</f>
        <v>0</v>
      </c>
      <c r="S327" s="239">
        <v>0.062</v>
      </c>
      <c r="T327" s="240">
        <f>S327*H327</f>
        <v>0.16120000000000001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1" t="s">
        <v>284</v>
      </c>
      <c r="AT327" s="241" t="s">
        <v>281</v>
      </c>
      <c r="AU327" s="241" t="s">
        <v>86</v>
      </c>
      <c r="AY327" s="17" t="s">
        <v>280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7" t="s">
        <v>84</v>
      </c>
      <c r="BK327" s="242">
        <f>ROUND(I327*H327,2)</f>
        <v>0</v>
      </c>
      <c r="BL327" s="17" t="s">
        <v>284</v>
      </c>
      <c r="BM327" s="241" t="s">
        <v>1928</v>
      </c>
    </row>
    <row r="328" s="13" customFormat="1">
      <c r="A328" s="13"/>
      <c r="B328" s="243"/>
      <c r="C328" s="244"/>
      <c r="D328" s="245" t="s">
        <v>286</v>
      </c>
      <c r="E328" s="246" t="s">
        <v>1</v>
      </c>
      <c r="F328" s="247" t="s">
        <v>1929</v>
      </c>
      <c r="G328" s="244"/>
      <c r="H328" s="248">
        <v>2.6000000000000001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286</v>
      </c>
      <c r="AU328" s="254" t="s">
        <v>86</v>
      </c>
      <c r="AV328" s="13" t="s">
        <v>86</v>
      </c>
      <c r="AW328" s="13" t="s">
        <v>32</v>
      </c>
      <c r="AX328" s="13" t="s">
        <v>84</v>
      </c>
      <c r="AY328" s="254" t="s">
        <v>280</v>
      </c>
    </row>
    <row r="329" s="2" customFormat="1" ht="24.15" customHeight="1">
      <c r="A329" s="38"/>
      <c r="B329" s="39"/>
      <c r="C329" s="229" t="s">
        <v>674</v>
      </c>
      <c r="D329" s="229" t="s">
        <v>281</v>
      </c>
      <c r="E329" s="230" t="s">
        <v>759</v>
      </c>
      <c r="F329" s="231" t="s">
        <v>760</v>
      </c>
      <c r="G329" s="232" t="s">
        <v>354</v>
      </c>
      <c r="H329" s="233">
        <v>4</v>
      </c>
      <c r="I329" s="234"/>
      <c r="J329" s="235">
        <f>ROUND(I329*H329,2)</f>
        <v>0</v>
      </c>
      <c r="K329" s="236"/>
      <c r="L329" s="44"/>
      <c r="M329" s="237" t="s">
        <v>1</v>
      </c>
      <c r="N329" s="238" t="s">
        <v>41</v>
      </c>
      <c r="O329" s="91"/>
      <c r="P329" s="239">
        <f>O329*H329</f>
        <v>0</v>
      </c>
      <c r="Q329" s="239">
        <v>0</v>
      </c>
      <c r="R329" s="239">
        <f>Q329*H329</f>
        <v>0</v>
      </c>
      <c r="S329" s="239">
        <v>0.0080000000000000002</v>
      </c>
      <c r="T329" s="240">
        <f>S329*H329</f>
        <v>0.032000000000000001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41" t="s">
        <v>284</v>
      </c>
      <c r="AT329" s="241" t="s">
        <v>281</v>
      </c>
      <c r="AU329" s="241" t="s">
        <v>86</v>
      </c>
      <c r="AY329" s="17" t="s">
        <v>280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7" t="s">
        <v>84</v>
      </c>
      <c r="BK329" s="242">
        <f>ROUND(I329*H329,2)</f>
        <v>0</v>
      </c>
      <c r="BL329" s="17" t="s">
        <v>284</v>
      </c>
      <c r="BM329" s="241" t="s">
        <v>1930</v>
      </c>
    </row>
    <row r="330" s="13" customFormat="1">
      <c r="A330" s="13"/>
      <c r="B330" s="243"/>
      <c r="C330" s="244"/>
      <c r="D330" s="245" t="s">
        <v>286</v>
      </c>
      <c r="E330" s="246" t="s">
        <v>1</v>
      </c>
      <c r="F330" s="247" t="s">
        <v>1931</v>
      </c>
      <c r="G330" s="244"/>
      <c r="H330" s="248">
        <v>4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286</v>
      </c>
      <c r="AU330" s="254" t="s">
        <v>86</v>
      </c>
      <c r="AV330" s="13" t="s">
        <v>86</v>
      </c>
      <c r="AW330" s="13" t="s">
        <v>32</v>
      </c>
      <c r="AX330" s="13" t="s">
        <v>84</v>
      </c>
      <c r="AY330" s="254" t="s">
        <v>280</v>
      </c>
    </row>
    <row r="331" s="2" customFormat="1" ht="24.15" customHeight="1">
      <c r="A331" s="38"/>
      <c r="B331" s="39"/>
      <c r="C331" s="229" t="s">
        <v>678</v>
      </c>
      <c r="D331" s="229" t="s">
        <v>281</v>
      </c>
      <c r="E331" s="230" t="s">
        <v>1932</v>
      </c>
      <c r="F331" s="231" t="s">
        <v>1933</v>
      </c>
      <c r="G331" s="232" t="s">
        <v>354</v>
      </c>
      <c r="H331" s="233">
        <v>1</v>
      </c>
      <c r="I331" s="234"/>
      <c r="J331" s="235">
        <f>ROUND(I331*H331,2)</f>
        <v>0</v>
      </c>
      <c r="K331" s="236"/>
      <c r="L331" s="44"/>
      <c r="M331" s="237" t="s">
        <v>1</v>
      </c>
      <c r="N331" s="238" t="s">
        <v>41</v>
      </c>
      <c r="O331" s="91"/>
      <c r="P331" s="239">
        <f>O331*H331</f>
        <v>0</v>
      </c>
      <c r="Q331" s="239">
        <v>0.04981</v>
      </c>
      <c r="R331" s="239">
        <f>Q331*H331</f>
        <v>0.04981</v>
      </c>
      <c r="S331" s="239">
        <v>0</v>
      </c>
      <c r="T331" s="24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41" t="s">
        <v>185</v>
      </c>
      <c r="AT331" s="241" t="s">
        <v>281</v>
      </c>
      <c r="AU331" s="241" t="s">
        <v>86</v>
      </c>
      <c r="AY331" s="17" t="s">
        <v>280</v>
      </c>
      <c r="BE331" s="242">
        <f>IF(N331="základní",J331,0)</f>
        <v>0</v>
      </c>
      <c r="BF331" s="242">
        <f>IF(N331="snížená",J331,0)</f>
        <v>0</v>
      </c>
      <c r="BG331" s="242">
        <f>IF(N331="zákl. přenesená",J331,0)</f>
        <v>0</v>
      </c>
      <c r="BH331" s="242">
        <f>IF(N331="sníž. přenesená",J331,0)</f>
        <v>0</v>
      </c>
      <c r="BI331" s="242">
        <f>IF(N331="nulová",J331,0)</f>
        <v>0</v>
      </c>
      <c r="BJ331" s="17" t="s">
        <v>84</v>
      </c>
      <c r="BK331" s="242">
        <f>ROUND(I331*H331,2)</f>
        <v>0</v>
      </c>
      <c r="BL331" s="17" t="s">
        <v>185</v>
      </c>
      <c r="BM331" s="241" t="s">
        <v>1934</v>
      </c>
    </row>
    <row r="332" s="13" customFormat="1">
      <c r="A332" s="13"/>
      <c r="B332" s="243"/>
      <c r="C332" s="244"/>
      <c r="D332" s="245" t="s">
        <v>286</v>
      </c>
      <c r="E332" s="246" t="s">
        <v>1</v>
      </c>
      <c r="F332" s="247" t="s">
        <v>1935</v>
      </c>
      <c r="G332" s="244"/>
      <c r="H332" s="248">
        <v>1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286</v>
      </c>
      <c r="AU332" s="254" t="s">
        <v>86</v>
      </c>
      <c r="AV332" s="13" t="s">
        <v>86</v>
      </c>
      <c r="AW332" s="13" t="s">
        <v>32</v>
      </c>
      <c r="AX332" s="13" t="s">
        <v>84</v>
      </c>
      <c r="AY332" s="254" t="s">
        <v>280</v>
      </c>
    </row>
    <row r="333" s="2" customFormat="1" ht="24.15" customHeight="1">
      <c r="A333" s="38"/>
      <c r="B333" s="39"/>
      <c r="C333" s="229" t="s">
        <v>682</v>
      </c>
      <c r="D333" s="229" t="s">
        <v>281</v>
      </c>
      <c r="E333" s="230" t="s">
        <v>1936</v>
      </c>
      <c r="F333" s="231" t="s">
        <v>785</v>
      </c>
      <c r="G333" s="232" t="s">
        <v>354</v>
      </c>
      <c r="H333" s="233">
        <v>5</v>
      </c>
      <c r="I333" s="234"/>
      <c r="J333" s="235">
        <f>ROUND(I333*H333,2)</f>
        <v>0</v>
      </c>
      <c r="K333" s="236"/>
      <c r="L333" s="44"/>
      <c r="M333" s="237" t="s">
        <v>1</v>
      </c>
      <c r="N333" s="238" t="s">
        <v>41</v>
      </c>
      <c r="O333" s="91"/>
      <c r="P333" s="239">
        <f>O333*H333</f>
        <v>0</v>
      </c>
      <c r="Q333" s="239">
        <v>0.00023000000000000001</v>
      </c>
      <c r="R333" s="239">
        <f>Q333*H333</f>
        <v>0.00115</v>
      </c>
      <c r="S333" s="239">
        <v>0</v>
      </c>
      <c r="T333" s="24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41" t="s">
        <v>284</v>
      </c>
      <c r="AT333" s="241" t="s">
        <v>281</v>
      </c>
      <c r="AU333" s="241" t="s">
        <v>86</v>
      </c>
      <c r="AY333" s="17" t="s">
        <v>280</v>
      </c>
      <c r="BE333" s="242">
        <f>IF(N333="základní",J333,0)</f>
        <v>0</v>
      </c>
      <c r="BF333" s="242">
        <f>IF(N333="snížená",J333,0)</f>
        <v>0</v>
      </c>
      <c r="BG333" s="242">
        <f>IF(N333="zákl. přenesená",J333,0)</f>
        <v>0</v>
      </c>
      <c r="BH333" s="242">
        <f>IF(N333="sníž. přenesená",J333,0)</f>
        <v>0</v>
      </c>
      <c r="BI333" s="242">
        <f>IF(N333="nulová",J333,0)</f>
        <v>0</v>
      </c>
      <c r="BJ333" s="17" t="s">
        <v>84</v>
      </c>
      <c r="BK333" s="242">
        <f>ROUND(I333*H333,2)</f>
        <v>0</v>
      </c>
      <c r="BL333" s="17" t="s">
        <v>284</v>
      </c>
      <c r="BM333" s="241" t="s">
        <v>1937</v>
      </c>
    </row>
    <row r="334" s="12" customFormat="1" ht="22.8" customHeight="1">
      <c r="A334" s="12"/>
      <c r="B334" s="213"/>
      <c r="C334" s="214"/>
      <c r="D334" s="215" t="s">
        <v>75</v>
      </c>
      <c r="E334" s="227" t="s">
        <v>788</v>
      </c>
      <c r="F334" s="227" t="s">
        <v>789</v>
      </c>
      <c r="G334" s="214"/>
      <c r="H334" s="214"/>
      <c r="I334" s="217"/>
      <c r="J334" s="228">
        <f>BK334</f>
        <v>0</v>
      </c>
      <c r="K334" s="214"/>
      <c r="L334" s="219"/>
      <c r="M334" s="220"/>
      <c r="N334" s="221"/>
      <c r="O334" s="221"/>
      <c r="P334" s="222">
        <f>SUM(P335:P382)</f>
        <v>0</v>
      </c>
      <c r="Q334" s="221"/>
      <c r="R334" s="222">
        <f>SUM(R335:R382)</f>
        <v>0</v>
      </c>
      <c r="S334" s="221"/>
      <c r="T334" s="223">
        <f>SUM(T335:T382)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4" t="s">
        <v>84</v>
      </c>
      <c r="AT334" s="225" t="s">
        <v>75</v>
      </c>
      <c r="AU334" s="225" t="s">
        <v>84</v>
      </c>
      <c r="AY334" s="224" t="s">
        <v>280</v>
      </c>
      <c r="BK334" s="226">
        <f>SUM(BK335:BK382)</f>
        <v>0</v>
      </c>
    </row>
    <row r="335" s="2" customFormat="1" ht="16.5" customHeight="1">
      <c r="A335" s="38"/>
      <c r="B335" s="39"/>
      <c r="C335" s="229" t="s">
        <v>686</v>
      </c>
      <c r="D335" s="229" t="s">
        <v>281</v>
      </c>
      <c r="E335" s="230" t="s">
        <v>791</v>
      </c>
      <c r="F335" s="231" t="s">
        <v>792</v>
      </c>
      <c r="G335" s="232" t="s">
        <v>326</v>
      </c>
      <c r="H335" s="233">
        <v>44.390000000000001</v>
      </c>
      <c r="I335" s="234"/>
      <c r="J335" s="235">
        <f>ROUND(I335*H335,2)</f>
        <v>0</v>
      </c>
      <c r="K335" s="236"/>
      <c r="L335" s="44"/>
      <c r="M335" s="237" t="s">
        <v>1</v>
      </c>
      <c r="N335" s="238" t="s">
        <v>41</v>
      </c>
      <c r="O335" s="91"/>
      <c r="P335" s="239">
        <f>O335*H335</f>
        <v>0</v>
      </c>
      <c r="Q335" s="239">
        <v>0</v>
      </c>
      <c r="R335" s="239">
        <f>Q335*H335</f>
        <v>0</v>
      </c>
      <c r="S335" s="239">
        <v>0</v>
      </c>
      <c r="T335" s="24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41" t="s">
        <v>284</v>
      </c>
      <c r="AT335" s="241" t="s">
        <v>281</v>
      </c>
      <c r="AU335" s="241" t="s">
        <v>86</v>
      </c>
      <c r="AY335" s="17" t="s">
        <v>280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7" t="s">
        <v>84</v>
      </c>
      <c r="BK335" s="242">
        <f>ROUND(I335*H335,2)</f>
        <v>0</v>
      </c>
      <c r="BL335" s="17" t="s">
        <v>284</v>
      </c>
      <c r="BM335" s="241" t="s">
        <v>1938</v>
      </c>
    </row>
    <row r="336" s="13" customFormat="1">
      <c r="A336" s="13"/>
      <c r="B336" s="243"/>
      <c r="C336" s="244"/>
      <c r="D336" s="245" t="s">
        <v>286</v>
      </c>
      <c r="E336" s="246" t="s">
        <v>1</v>
      </c>
      <c r="F336" s="247" t="s">
        <v>1939</v>
      </c>
      <c r="G336" s="244"/>
      <c r="H336" s="248">
        <v>44.390000000000001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286</v>
      </c>
      <c r="AU336" s="254" t="s">
        <v>86</v>
      </c>
      <c r="AV336" s="13" t="s">
        <v>86</v>
      </c>
      <c r="AW336" s="13" t="s">
        <v>32</v>
      </c>
      <c r="AX336" s="13" t="s">
        <v>84</v>
      </c>
      <c r="AY336" s="254" t="s">
        <v>280</v>
      </c>
    </row>
    <row r="337" s="2" customFormat="1" ht="33" customHeight="1">
      <c r="A337" s="38"/>
      <c r="B337" s="39"/>
      <c r="C337" s="229" t="s">
        <v>690</v>
      </c>
      <c r="D337" s="229" t="s">
        <v>281</v>
      </c>
      <c r="E337" s="230" t="s">
        <v>1940</v>
      </c>
      <c r="F337" s="231" t="s">
        <v>1941</v>
      </c>
      <c r="G337" s="232" t="s">
        <v>326</v>
      </c>
      <c r="H337" s="233">
        <v>408.62700000000001</v>
      </c>
      <c r="I337" s="234"/>
      <c r="J337" s="235">
        <f>ROUND(I337*H337,2)</f>
        <v>0</v>
      </c>
      <c r="K337" s="236"/>
      <c r="L337" s="44"/>
      <c r="M337" s="237" t="s">
        <v>1</v>
      </c>
      <c r="N337" s="238" t="s">
        <v>41</v>
      </c>
      <c r="O337" s="91"/>
      <c r="P337" s="239">
        <f>O337*H337</f>
        <v>0</v>
      </c>
      <c r="Q337" s="239">
        <v>0</v>
      </c>
      <c r="R337" s="239">
        <f>Q337*H337</f>
        <v>0</v>
      </c>
      <c r="S337" s="239">
        <v>0</v>
      </c>
      <c r="T337" s="24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41" t="s">
        <v>284</v>
      </c>
      <c r="AT337" s="241" t="s">
        <v>281</v>
      </c>
      <c r="AU337" s="241" t="s">
        <v>86</v>
      </c>
      <c r="AY337" s="17" t="s">
        <v>280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7" t="s">
        <v>84</v>
      </c>
      <c r="BK337" s="242">
        <f>ROUND(I337*H337,2)</f>
        <v>0</v>
      </c>
      <c r="BL337" s="17" t="s">
        <v>284</v>
      </c>
      <c r="BM337" s="241" t="s">
        <v>1942</v>
      </c>
    </row>
    <row r="338" s="2" customFormat="1" ht="16.5" customHeight="1">
      <c r="A338" s="38"/>
      <c r="B338" s="39"/>
      <c r="C338" s="229" t="s">
        <v>695</v>
      </c>
      <c r="D338" s="229" t="s">
        <v>281</v>
      </c>
      <c r="E338" s="230" t="s">
        <v>800</v>
      </c>
      <c r="F338" s="231" t="s">
        <v>801</v>
      </c>
      <c r="G338" s="232" t="s">
        <v>190</v>
      </c>
      <c r="H338" s="233">
        <v>6.5</v>
      </c>
      <c r="I338" s="234"/>
      <c r="J338" s="235">
        <f>ROUND(I338*H338,2)</f>
        <v>0</v>
      </c>
      <c r="K338" s="236"/>
      <c r="L338" s="44"/>
      <c r="M338" s="237" t="s">
        <v>1</v>
      </c>
      <c r="N338" s="238" t="s">
        <v>41</v>
      </c>
      <c r="O338" s="91"/>
      <c r="P338" s="239">
        <f>O338*H338</f>
        <v>0</v>
      </c>
      <c r="Q338" s="239">
        <v>0</v>
      </c>
      <c r="R338" s="239">
        <f>Q338*H338</f>
        <v>0</v>
      </c>
      <c r="S338" s="239">
        <v>0</v>
      </c>
      <c r="T338" s="240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41" t="s">
        <v>284</v>
      </c>
      <c r="AT338" s="241" t="s">
        <v>281</v>
      </c>
      <c r="AU338" s="241" t="s">
        <v>86</v>
      </c>
      <c r="AY338" s="17" t="s">
        <v>280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7" t="s">
        <v>84</v>
      </c>
      <c r="BK338" s="242">
        <f>ROUND(I338*H338,2)</f>
        <v>0</v>
      </c>
      <c r="BL338" s="17" t="s">
        <v>284</v>
      </c>
      <c r="BM338" s="241" t="s">
        <v>1943</v>
      </c>
    </row>
    <row r="339" s="2" customFormat="1" ht="24.15" customHeight="1">
      <c r="A339" s="38"/>
      <c r="B339" s="39"/>
      <c r="C339" s="229" t="s">
        <v>700</v>
      </c>
      <c r="D339" s="229" t="s">
        <v>281</v>
      </c>
      <c r="E339" s="230" t="s">
        <v>804</v>
      </c>
      <c r="F339" s="231" t="s">
        <v>805</v>
      </c>
      <c r="G339" s="232" t="s">
        <v>190</v>
      </c>
      <c r="H339" s="233">
        <v>90</v>
      </c>
      <c r="I339" s="234"/>
      <c r="J339" s="235">
        <f>ROUND(I339*H339,2)</f>
        <v>0</v>
      </c>
      <c r="K339" s="236"/>
      <c r="L339" s="44"/>
      <c r="M339" s="237" t="s">
        <v>1</v>
      </c>
      <c r="N339" s="238" t="s">
        <v>41</v>
      </c>
      <c r="O339" s="91"/>
      <c r="P339" s="239">
        <f>O339*H339</f>
        <v>0</v>
      </c>
      <c r="Q339" s="239">
        <v>0</v>
      </c>
      <c r="R339" s="239">
        <f>Q339*H339</f>
        <v>0</v>
      </c>
      <c r="S339" s="239">
        <v>0</v>
      </c>
      <c r="T339" s="240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41" t="s">
        <v>284</v>
      </c>
      <c r="AT339" s="241" t="s">
        <v>281</v>
      </c>
      <c r="AU339" s="241" t="s">
        <v>86</v>
      </c>
      <c r="AY339" s="17" t="s">
        <v>280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7" t="s">
        <v>84</v>
      </c>
      <c r="BK339" s="242">
        <f>ROUND(I339*H339,2)</f>
        <v>0</v>
      </c>
      <c r="BL339" s="17" t="s">
        <v>284</v>
      </c>
      <c r="BM339" s="241" t="s">
        <v>1944</v>
      </c>
    </row>
    <row r="340" s="13" customFormat="1">
      <c r="A340" s="13"/>
      <c r="B340" s="243"/>
      <c r="C340" s="244"/>
      <c r="D340" s="245" t="s">
        <v>286</v>
      </c>
      <c r="E340" s="246" t="s">
        <v>1</v>
      </c>
      <c r="F340" s="247" t="s">
        <v>1945</v>
      </c>
      <c r="G340" s="244"/>
      <c r="H340" s="248">
        <v>90</v>
      </c>
      <c r="I340" s="249"/>
      <c r="J340" s="244"/>
      <c r="K340" s="244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286</v>
      </c>
      <c r="AU340" s="254" t="s">
        <v>86</v>
      </c>
      <c r="AV340" s="13" t="s">
        <v>86</v>
      </c>
      <c r="AW340" s="13" t="s">
        <v>32</v>
      </c>
      <c r="AX340" s="13" t="s">
        <v>84</v>
      </c>
      <c r="AY340" s="254" t="s">
        <v>280</v>
      </c>
    </row>
    <row r="341" s="2" customFormat="1" ht="24.15" customHeight="1">
      <c r="A341" s="38"/>
      <c r="B341" s="39"/>
      <c r="C341" s="229" t="s">
        <v>704</v>
      </c>
      <c r="D341" s="229" t="s">
        <v>281</v>
      </c>
      <c r="E341" s="230" t="s">
        <v>809</v>
      </c>
      <c r="F341" s="231" t="s">
        <v>810</v>
      </c>
      <c r="G341" s="232" t="s">
        <v>326</v>
      </c>
      <c r="H341" s="233">
        <v>408.62700000000001</v>
      </c>
      <c r="I341" s="234"/>
      <c r="J341" s="235">
        <f>ROUND(I341*H341,2)</f>
        <v>0</v>
      </c>
      <c r="K341" s="236"/>
      <c r="L341" s="44"/>
      <c r="M341" s="237" t="s">
        <v>1</v>
      </c>
      <c r="N341" s="238" t="s">
        <v>41</v>
      </c>
      <c r="O341" s="91"/>
      <c r="P341" s="239">
        <f>O341*H341</f>
        <v>0</v>
      </c>
      <c r="Q341" s="239">
        <v>0</v>
      </c>
      <c r="R341" s="239">
        <f>Q341*H341</f>
        <v>0</v>
      </c>
      <c r="S341" s="239">
        <v>0</v>
      </c>
      <c r="T341" s="24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41" t="s">
        <v>284</v>
      </c>
      <c r="AT341" s="241" t="s">
        <v>281</v>
      </c>
      <c r="AU341" s="241" t="s">
        <v>86</v>
      </c>
      <c r="AY341" s="17" t="s">
        <v>280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7" t="s">
        <v>84</v>
      </c>
      <c r="BK341" s="242">
        <f>ROUND(I341*H341,2)</f>
        <v>0</v>
      </c>
      <c r="BL341" s="17" t="s">
        <v>284</v>
      </c>
      <c r="BM341" s="241" t="s">
        <v>1946</v>
      </c>
    </row>
    <row r="342" s="2" customFormat="1" ht="24.15" customHeight="1">
      <c r="A342" s="38"/>
      <c r="B342" s="39"/>
      <c r="C342" s="229" t="s">
        <v>709</v>
      </c>
      <c r="D342" s="229" t="s">
        <v>281</v>
      </c>
      <c r="E342" s="230" t="s">
        <v>813</v>
      </c>
      <c r="F342" s="231" t="s">
        <v>814</v>
      </c>
      <c r="G342" s="232" t="s">
        <v>326</v>
      </c>
      <c r="H342" s="233">
        <v>6129.4049999999997</v>
      </c>
      <c r="I342" s="234"/>
      <c r="J342" s="235">
        <f>ROUND(I342*H342,2)</f>
        <v>0</v>
      </c>
      <c r="K342" s="236"/>
      <c r="L342" s="44"/>
      <c r="M342" s="237" t="s">
        <v>1</v>
      </c>
      <c r="N342" s="238" t="s">
        <v>41</v>
      </c>
      <c r="O342" s="91"/>
      <c r="P342" s="239">
        <f>O342*H342</f>
        <v>0</v>
      </c>
      <c r="Q342" s="239">
        <v>0</v>
      </c>
      <c r="R342" s="239">
        <f>Q342*H342</f>
        <v>0</v>
      </c>
      <c r="S342" s="239">
        <v>0</v>
      </c>
      <c r="T342" s="240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41" t="s">
        <v>284</v>
      </c>
      <c r="AT342" s="241" t="s">
        <v>281</v>
      </c>
      <c r="AU342" s="241" t="s">
        <v>86</v>
      </c>
      <c r="AY342" s="17" t="s">
        <v>280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7" t="s">
        <v>84</v>
      </c>
      <c r="BK342" s="242">
        <f>ROUND(I342*H342,2)</f>
        <v>0</v>
      </c>
      <c r="BL342" s="17" t="s">
        <v>284</v>
      </c>
      <c r="BM342" s="241" t="s">
        <v>1947</v>
      </c>
    </row>
    <row r="343" s="13" customFormat="1">
      <c r="A343" s="13"/>
      <c r="B343" s="243"/>
      <c r="C343" s="244"/>
      <c r="D343" s="245" t="s">
        <v>286</v>
      </c>
      <c r="E343" s="244"/>
      <c r="F343" s="247" t="s">
        <v>1948</v>
      </c>
      <c r="G343" s="244"/>
      <c r="H343" s="248">
        <v>6129.4049999999997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286</v>
      </c>
      <c r="AU343" s="254" t="s">
        <v>86</v>
      </c>
      <c r="AV343" s="13" t="s">
        <v>86</v>
      </c>
      <c r="AW343" s="13" t="s">
        <v>4</v>
      </c>
      <c r="AX343" s="13" t="s">
        <v>84</v>
      </c>
      <c r="AY343" s="254" t="s">
        <v>280</v>
      </c>
    </row>
    <row r="344" s="2" customFormat="1" ht="33" customHeight="1">
      <c r="A344" s="38"/>
      <c r="B344" s="39"/>
      <c r="C344" s="229" t="s">
        <v>714</v>
      </c>
      <c r="D344" s="229" t="s">
        <v>281</v>
      </c>
      <c r="E344" s="230" t="s">
        <v>818</v>
      </c>
      <c r="F344" s="231" t="s">
        <v>819</v>
      </c>
      <c r="G344" s="232" t="s">
        <v>326</v>
      </c>
      <c r="H344" s="233">
        <v>0.43099999999999999</v>
      </c>
      <c r="I344" s="234"/>
      <c r="J344" s="235">
        <f>ROUND(I344*H344,2)</f>
        <v>0</v>
      </c>
      <c r="K344" s="236"/>
      <c r="L344" s="44"/>
      <c r="M344" s="237" t="s">
        <v>1</v>
      </c>
      <c r="N344" s="238" t="s">
        <v>41</v>
      </c>
      <c r="O344" s="91"/>
      <c r="P344" s="239">
        <f>O344*H344</f>
        <v>0</v>
      </c>
      <c r="Q344" s="239">
        <v>0</v>
      </c>
      <c r="R344" s="239">
        <f>Q344*H344</f>
        <v>0</v>
      </c>
      <c r="S344" s="239">
        <v>0</v>
      </c>
      <c r="T344" s="24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41" t="s">
        <v>284</v>
      </c>
      <c r="AT344" s="241" t="s">
        <v>281</v>
      </c>
      <c r="AU344" s="241" t="s">
        <v>86</v>
      </c>
      <c r="AY344" s="17" t="s">
        <v>280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7" t="s">
        <v>84</v>
      </c>
      <c r="BK344" s="242">
        <f>ROUND(I344*H344,2)</f>
        <v>0</v>
      </c>
      <c r="BL344" s="17" t="s">
        <v>284</v>
      </c>
      <c r="BM344" s="241" t="s">
        <v>1949</v>
      </c>
    </row>
    <row r="345" s="13" customFormat="1">
      <c r="A345" s="13"/>
      <c r="B345" s="243"/>
      <c r="C345" s="244"/>
      <c r="D345" s="245" t="s">
        <v>286</v>
      </c>
      <c r="E345" s="246" t="s">
        <v>1</v>
      </c>
      <c r="F345" s="247" t="s">
        <v>1950</v>
      </c>
      <c r="G345" s="244"/>
      <c r="H345" s="248">
        <v>0.43099999999999999</v>
      </c>
      <c r="I345" s="249"/>
      <c r="J345" s="244"/>
      <c r="K345" s="244"/>
      <c r="L345" s="250"/>
      <c r="M345" s="251"/>
      <c r="N345" s="252"/>
      <c r="O345" s="252"/>
      <c r="P345" s="252"/>
      <c r="Q345" s="252"/>
      <c r="R345" s="252"/>
      <c r="S345" s="252"/>
      <c r="T345" s="25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286</v>
      </c>
      <c r="AU345" s="254" t="s">
        <v>86</v>
      </c>
      <c r="AV345" s="13" t="s">
        <v>86</v>
      </c>
      <c r="AW345" s="13" t="s">
        <v>32</v>
      </c>
      <c r="AX345" s="13" t="s">
        <v>84</v>
      </c>
      <c r="AY345" s="254" t="s">
        <v>280</v>
      </c>
    </row>
    <row r="346" s="2" customFormat="1" ht="49.05" customHeight="1">
      <c r="A346" s="38"/>
      <c r="B346" s="39"/>
      <c r="C346" s="229" t="s">
        <v>719</v>
      </c>
      <c r="D346" s="229" t="s">
        <v>281</v>
      </c>
      <c r="E346" s="230" t="s">
        <v>828</v>
      </c>
      <c r="F346" s="231" t="s">
        <v>829</v>
      </c>
      <c r="G346" s="232" t="s">
        <v>326</v>
      </c>
      <c r="H346" s="233">
        <v>5.3200000000000003</v>
      </c>
      <c r="I346" s="234"/>
      <c r="J346" s="235">
        <f>ROUND(I346*H346,2)</f>
        <v>0</v>
      </c>
      <c r="K346" s="236"/>
      <c r="L346" s="44"/>
      <c r="M346" s="237" t="s">
        <v>1</v>
      </c>
      <c r="N346" s="238" t="s">
        <v>41</v>
      </c>
      <c r="O346" s="91"/>
      <c r="P346" s="239">
        <f>O346*H346</f>
        <v>0</v>
      </c>
      <c r="Q346" s="239">
        <v>0</v>
      </c>
      <c r="R346" s="239">
        <f>Q346*H346</f>
        <v>0</v>
      </c>
      <c r="S346" s="239">
        <v>0</v>
      </c>
      <c r="T346" s="24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41" t="s">
        <v>284</v>
      </c>
      <c r="AT346" s="241" t="s">
        <v>281</v>
      </c>
      <c r="AU346" s="241" t="s">
        <v>86</v>
      </c>
      <c r="AY346" s="17" t="s">
        <v>280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7" t="s">
        <v>84</v>
      </c>
      <c r="BK346" s="242">
        <f>ROUND(I346*H346,2)</f>
        <v>0</v>
      </c>
      <c r="BL346" s="17" t="s">
        <v>284</v>
      </c>
      <c r="BM346" s="241" t="s">
        <v>1951</v>
      </c>
    </row>
    <row r="347" s="13" customFormat="1">
      <c r="A347" s="13"/>
      <c r="B347" s="243"/>
      <c r="C347" s="244"/>
      <c r="D347" s="245" t="s">
        <v>286</v>
      </c>
      <c r="E347" s="246" t="s">
        <v>1</v>
      </c>
      <c r="F347" s="247" t="s">
        <v>1952</v>
      </c>
      <c r="G347" s="244"/>
      <c r="H347" s="248">
        <v>5.3200000000000003</v>
      </c>
      <c r="I347" s="249"/>
      <c r="J347" s="244"/>
      <c r="K347" s="244"/>
      <c r="L347" s="250"/>
      <c r="M347" s="251"/>
      <c r="N347" s="252"/>
      <c r="O347" s="252"/>
      <c r="P347" s="252"/>
      <c r="Q347" s="252"/>
      <c r="R347" s="252"/>
      <c r="S347" s="252"/>
      <c r="T347" s="25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4" t="s">
        <v>286</v>
      </c>
      <c r="AU347" s="254" t="s">
        <v>86</v>
      </c>
      <c r="AV347" s="13" t="s">
        <v>86</v>
      </c>
      <c r="AW347" s="13" t="s">
        <v>32</v>
      </c>
      <c r="AX347" s="13" t="s">
        <v>84</v>
      </c>
      <c r="AY347" s="254" t="s">
        <v>280</v>
      </c>
    </row>
    <row r="348" s="2" customFormat="1" ht="33" customHeight="1">
      <c r="A348" s="38"/>
      <c r="B348" s="39"/>
      <c r="C348" s="229" t="s">
        <v>724</v>
      </c>
      <c r="D348" s="229" t="s">
        <v>281</v>
      </c>
      <c r="E348" s="230" t="s">
        <v>833</v>
      </c>
      <c r="F348" s="231" t="s">
        <v>834</v>
      </c>
      <c r="G348" s="232" t="s">
        <v>326</v>
      </c>
      <c r="H348" s="233">
        <v>23.413</v>
      </c>
      <c r="I348" s="234"/>
      <c r="J348" s="235">
        <f>ROUND(I348*H348,2)</f>
        <v>0</v>
      </c>
      <c r="K348" s="236"/>
      <c r="L348" s="44"/>
      <c r="M348" s="237" t="s">
        <v>1</v>
      </c>
      <c r="N348" s="238" t="s">
        <v>41</v>
      </c>
      <c r="O348" s="91"/>
      <c r="P348" s="239">
        <f>O348*H348</f>
        <v>0</v>
      </c>
      <c r="Q348" s="239">
        <v>0</v>
      </c>
      <c r="R348" s="239">
        <f>Q348*H348</f>
        <v>0</v>
      </c>
      <c r="S348" s="239">
        <v>0</v>
      </c>
      <c r="T348" s="24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41" t="s">
        <v>284</v>
      </c>
      <c r="AT348" s="241" t="s">
        <v>281</v>
      </c>
      <c r="AU348" s="241" t="s">
        <v>86</v>
      </c>
      <c r="AY348" s="17" t="s">
        <v>280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7" t="s">
        <v>84</v>
      </c>
      <c r="BK348" s="242">
        <f>ROUND(I348*H348,2)</f>
        <v>0</v>
      </c>
      <c r="BL348" s="17" t="s">
        <v>284</v>
      </c>
      <c r="BM348" s="241" t="s">
        <v>1953</v>
      </c>
    </row>
    <row r="349" s="13" customFormat="1">
      <c r="A349" s="13"/>
      <c r="B349" s="243"/>
      <c r="C349" s="244"/>
      <c r="D349" s="245" t="s">
        <v>286</v>
      </c>
      <c r="E349" s="246" t="s">
        <v>1</v>
      </c>
      <c r="F349" s="247" t="s">
        <v>1954</v>
      </c>
      <c r="G349" s="244"/>
      <c r="H349" s="248">
        <v>23.413</v>
      </c>
      <c r="I349" s="249"/>
      <c r="J349" s="244"/>
      <c r="K349" s="244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286</v>
      </c>
      <c r="AU349" s="254" t="s">
        <v>86</v>
      </c>
      <c r="AV349" s="13" t="s">
        <v>86</v>
      </c>
      <c r="AW349" s="13" t="s">
        <v>32</v>
      </c>
      <c r="AX349" s="13" t="s">
        <v>84</v>
      </c>
      <c r="AY349" s="254" t="s">
        <v>280</v>
      </c>
    </row>
    <row r="350" s="2" customFormat="1" ht="33" customHeight="1">
      <c r="A350" s="38"/>
      <c r="B350" s="39"/>
      <c r="C350" s="229" t="s">
        <v>729</v>
      </c>
      <c r="D350" s="229" t="s">
        <v>281</v>
      </c>
      <c r="E350" s="230" t="s">
        <v>838</v>
      </c>
      <c r="F350" s="231" t="s">
        <v>839</v>
      </c>
      <c r="G350" s="232" t="s">
        <v>326</v>
      </c>
      <c r="H350" s="233">
        <v>0.047</v>
      </c>
      <c r="I350" s="234"/>
      <c r="J350" s="235">
        <f>ROUND(I350*H350,2)</f>
        <v>0</v>
      </c>
      <c r="K350" s="236"/>
      <c r="L350" s="44"/>
      <c r="M350" s="237" t="s">
        <v>1</v>
      </c>
      <c r="N350" s="238" t="s">
        <v>41</v>
      </c>
      <c r="O350" s="91"/>
      <c r="P350" s="239">
        <f>O350*H350</f>
        <v>0</v>
      </c>
      <c r="Q350" s="239">
        <v>0</v>
      </c>
      <c r="R350" s="239">
        <f>Q350*H350</f>
        <v>0</v>
      </c>
      <c r="S350" s="239">
        <v>0</v>
      </c>
      <c r="T350" s="24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41" t="s">
        <v>284</v>
      </c>
      <c r="AT350" s="241" t="s">
        <v>281</v>
      </c>
      <c r="AU350" s="241" t="s">
        <v>86</v>
      </c>
      <c r="AY350" s="17" t="s">
        <v>280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7" t="s">
        <v>84</v>
      </c>
      <c r="BK350" s="242">
        <f>ROUND(I350*H350,2)</f>
        <v>0</v>
      </c>
      <c r="BL350" s="17" t="s">
        <v>284</v>
      </c>
      <c r="BM350" s="241" t="s">
        <v>1955</v>
      </c>
    </row>
    <row r="351" s="13" customFormat="1">
      <c r="A351" s="13"/>
      <c r="B351" s="243"/>
      <c r="C351" s="244"/>
      <c r="D351" s="245" t="s">
        <v>286</v>
      </c>
      <c r="E351" s="246" t="s">
        <v>1</v>
      </c>
      <c r="F351" s="247" t="s">
        <v>1956</v>
      </c>
      <c r="G351" s="244"/>
      <c r="H351" s="248">
        <v>0.047</v>
      </c>
      <c r="I351" s="249"/>
      <c r="J351" s="244"/>
      <c r="K351" s="244"/>
      <c r="L351" s="250"/>
      <c r="M351" s="251"/>
      <c r="N351" s="252"/>
      <c r="O351" s="252"/>
      <c r="P351" s="252"/>
      <c r="Q351" s="252"/>
      <c r="R351" s="252"/>
      <c r="S351" s="252"/>
      <c r="T351" s="25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4" t="s">
        <v>286</v>
      </c>
      <c r="AU351" s="254" t="s">
        <v>86</v>
      </c>
      <c r="AV351" s="13" t="s">
        <v>86</v>
      </c>
      <c r="AW351" s="13" t="s">
        <v>32</v>
      </c>
      <c r="AX351" s="13" t="s">
        <v>84</v>
      </c>
      <c r="AY351" s="254" t="s">
        <v>280</v>
      </c>
    </row>
    <row r="352" s="2" customFormat="1" ht="24.15" customHeight="1">
      <c r="A352" s="38"/>
      <c r="B352" s="39"/>
      <c r="C352" s="229" t="s">
        <v>736</v>
      </c>
      <c r="D352" s="229" t="s">
        <v>281</v>
      </c>
      <c r="E352" s="230" t="s">
        <v>843</v>
      </c>
      <c r="F352" s="231" t="s">
        <v>844</v>
      </c>
      <c r="G352" s="232" t="s">
        <v>326</v>
      </c>
      <c r="H352" s="233">
        <v>0.57199999999999995</v>
      </c>
      <c r="I352" s="234"/>
      <c r="J352" s="235">
        <f>ROUND(I352*H352,2)</f>
        <v>0</v>
      </c>
      <c r="K352" s="236"/>
      <c r="L352" s="44"/>
      <c r="M352" s="237" t="s">
        <v>1</v>
      </c>
      <c r="N352" s="238" t="s">
        <v>41</v>
      </c>
      <c r="O352" s="91"/>
      <c r="P352" s="239">
        <f>O352*H352</f>
        <v>0</v>
      </c>
      <c r="Q352" s="239">
        <v>0</v>
      </c>
      <c r="R352" s="239">
        <f>Q352*H352</f>
        <v>0</v>
      </c>
      <c r="S352" s="239">
        <v>0</v>
      </c>
      <c r="T352" s="240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41" t="s">
        <v>284</v>
      </c>
      <c r="AT352" s="241" t="s">
        <v>281</v>
      </c>
      <c r="AU352" s="241" t="s">
        <v>86</v>
      </c>
      <c r="AY352" s="17" t="s">
        <v>280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7" t="s">
        <v>84</v>
      </c>
      <c r="BK352" s="242">
        <f>ROUND(I352*H352,2)</f>
        <v>0</v>
      </c>
      <c r="BL352" s="17" t="s">
        <v>284</v>
      </c>
      <c r="BM352" s="241" t="s">
        <v>1957</v>
      </c>
    </row>
    <row r="353" s="13" customFormat="1">
      <c r="A353" s="13"/>
      <c r="B353" s="243"/>
      <c r="C353" s="244"/>
      <c r="D353" s="245" t="s">
        <v>286</v>
      </c>
      <c r="E353" s="246" t="s">
        <v>1</v>
      </c>
      <c r="F353" s="247" t="s">
        <v>1958</v>
      </c>
      <c r="G353" s="244"/>
      <c r="H353" s="248">
        <v>0.57199999999999995</v>
      </c>
      <c r="I353" s="249"/>
      <c r="J353" s="244"/>
      <c r="K353" s="244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286</v>
      </c>
      <c r="AU353" s="254" t="s">
        <v>86</v>
      </c>
      <c r="AV353" s="13" t="s">
        <v>86</v>
      </c>
      <c r="AW353" s="13" t="s">
        <v>32</v>
      </c>
      <c r="AX353" s="13" t="s">
        <v>84</v>
      </c>
      <c r="AY353" s="254" t="s">
        <v>280</v>
      </c>
    </row>
    <row r="354" s="2" customFormat="1" ht="33" customHeight="1">
      <c r="A354" s="38"/>
      <c r="B354" s="39"/>
      <c r="C354" s="229" t="s">
        <v>740</v>
      </c>
      <c r="D354" s="229" t="s">
        <v>281</v>
      </c>
      <c r="E354" s="230" t="s">
        <v>848</v>
      </c>
      <c r="F354" s="231" t="s">
        <v>849</v>
      </c>
      <c r="G354" s="232" t="s">
        <v>326</v>
      </c>
      <c r="H354" s="233">
        <v>11.554</v>
      </c>
      <c r="I354" s="234"/>
      <c r="J354" s="235">
        <f>ROUND(I354*H354,2)</f>
        <v>0</v>
      </c>
      <c r="K354" s="236"/>
      <c r="L354" s="44"/>
      <c r="M354" s="237" t="s">
        <v>1</v>
      </c>
      <c r="N354" s="238" t="s">
        <v>41</v>
      </c>
      <c r="O354" s="91"/>
      <c r="P354" s="239">
        <f>O354*H354</f>
        <v>0</v>
      </c>
      <c r="Q354" s="239">
        <v>0</v>
      </c>
      <c r="R354" s="239">
        <f>Q354*H354</f>
        <v>0</v>
      </c>
      <c r="S354" s="239">
        <v>0</v>
      </c>
      <c r="T354" s="24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41" t="s">
        <v>284</v>
      </c>
      <c r="AT354" s="241" t="s">
        <v>281</v>
      </c>
      <c r="AU354" s="241" t="s">
        <v>86</v>
      </c>
      <c r="AY354" s="17" t="s">
        <v>280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7" t="s">
        <v>84</v>
      </c>
      <c r="BK354" s="242">
        <f>ROUND(I354*H354,2)</f>
        <v>0</v>
      </c>
      <c r="BL354" s="17" t="s">
        <v>284</v>
      </c>
      <c r="BM354" s="241" t="s">
        <v>1959</v>
      </c>
    </row>
    <row r="355" s="13" customFormat="1">
      <c r="A355" s="13"/>
      <c r="B355" s="243"/>
      <c r="C355" s="244"/>
      <c r="D355" s="245" t="s">
        <v>286</v>
      </c>
      <c r="E355" s="246" t="s">
        <v>1</v>
      </c>
      <c r="F355" s="247" t="s">
        <v>1960</v>
      </c>
      <c r="G355" s="244"/>
      <c r="H355" s="248">
        <v>11.554</v>
      </c>
      <c r="I355" s="249"/>
      <c r="J355" s="244"/>
      <c r="K355" s="244"/>
      <c r="L355" s="250"/>
      <c r="M355" s="251"/>
      <c r="N355" s="252"/>
      <c r="O355" s="252"/>
      <c r="P355" s="252"/>
      <c r="Q355" s="252"/>
      <c r="R355" s="252"/>
      <c r="S355" s="252"/>
      <c r="T355" s="25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4" t="s">
        <v>286</v>
      </c>
      <c r="AU355" s="254" t="s">
        <v>86</v>
      </c>
      <c r="AV355" s="13" t="s">
        <v>86</v>
      </c>
      <c r="AW355" s="13" t="s">
        <v>32</v>
      </c>
      <c r="AX355" s="13" t="s">
        <v>84</v>
      </c>
      <c r="AY355" s="254" t="s">
        <v>280</v>
      </c>
    </row>
    <row r="356" s="2" customFormat="1" ht="33" customHeight="1">
      <c r="A356" s="38"/>
      <c r="B356" s="39"/>
      <c r="C356" s="229" t="s">
        <v>746</v>
      </c>
      <c r="D356" s="229" t="s">
        <v>281</v>
      </c>
      <c r="E356" s="230" t="s">
        <v>853</v>
      </c>
      <c r="F356" s="231" t="s">
        <v>854</v>
      </c>
      <c r="G356" s="232" t="s">
        <v>326</v>
      </c>
      <c r="H356" s="233">
        <v>0.36099999999999999</v>
      </c>
      <c r="I356" s="234"/>
      <c r="J356" s="235">
        <f>ROUND(I356*H356,2)</f>
        <v>0</v>
      </c>
      <c r="K356" s="236"/>
      <c r="L356" s="44"/>
      <c r="M356" s="237" t="s">
        <v>1</v>
      </c>
      <c r="N356" s="238" t="s">
        <v>41</v>
      </c>
      <c r="O356" s="91"/>
      <c r="P356" s="239">
        <f>O356*H356</f>
        <v>0</v>
      </c>
      <c r="Q356" s="239">
        <v>0</v>
      </c>
      <c r="R356" s="239">
        <f>Q356*H356</f>
        <v>0</v>
      </c>
      <c r="S356" s="239">
        <v>0</v>
      </c>
      <c r="T356" s="24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41" t="s">
        <v>284</v>
      </c>
      <c r="AT356" s="241" t="s">
        <v>281</v>
      </c>
      <c r="AU356" s="241" t="s">
        <v>86</v>
      </c>
      <c r="AY356" s="17" t="s">
        <v>280</v>
      </c>
      <c r="BE356" s="242">
        <f>IF(N356="základní",J356,0)</f>
        <v>0</v>
      </c>
      <c r="BF356" s="242">
        <f>IF(N356="snížená",J356,0)</f>
        <v>0</v>
      </c>
      <c r="BG356" s="242">
        <f>IF(N356="zákl. přenesená",J356,0)</f>
        <v>0</v>
      </c>
      <c r="BH356" s="242">
        <f>IF(N356="sníž. přenesená",J356,0)</f>
        <v>0</v>
      </c>
      <c r="BI356" s="242">
        <f>IF(N356="nulová",J356,0)</f>
        <v>0</v>
      </c>
      <c r="BJ356" s="17" t="s">
        <v>84</v>
      </c>
      <c r="BK356" s="242">
        <f>ROUND(I356*H356,2)</f>
        <v>0</v>
      </c>
      <c r="BL356" s="17" t="s">
        <v>284</v>
      </c>
      <c r="BM356" s="241" t="s">
        <v>1961</v>
      </c>
    </row>
    <row r="357" s="13" customFormat="1">
      <c r="A357" s="13"/>
      <c r="B357" s="243"/>
      <c r="C357" s="244"/>
      <c r="D357" s="245" t="s">
        <v>286</v>
      </c>
      <c r="E357" s="246" t="s">
        <v>1</v>
      </c>
      <c r="F357" s="247" t="s">
        <v>1962</v>
      </c>
      <c r="G357" s="244"/>
      <c r="H357" s="248">
        <v>0.36099999999999999</v>
      </c>
      <c r="I357" s="249"/>
      <c r="J357" s="244"/>
      <c r="K357" s="244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286</v>
      </c>
      <c r="AU357" s="254" t="s">
        <v>86</v>
      </c>
      <c r="AV357" s="13" t="s">
        <v>86</v>
      </c>
      <c r="AW357" s="13" t="s">
        <v>32</v>
      </c>
      <c r="AX357" s="13" t="s">
        <v>84</v>
      </c>
      <c r="AY357" s="254" t="s">
        <v>280</v>
      </c>
    </row>
    <row r="358" s="2" customFormat="1" ht="33" customHeight="1">
      <c r="A358" s="38"/>
      <c r="B358" s="39"/>
      <c r="C358" s="229" t="s">
        <v>753</v>
      </c>
      <c r="D358" s="229" t="s">
        <v>281</v>
      </c>
      <c r="E358" s="230" t="s">
        <v>858</v>
      </c>
      <c r="F358" s="231" t="s">
        <v>859</v>
      </c>
      <c r="G358" s="232" t="s">
        <v>326</v>
      </c>
      <c r="H358" s="233">
        <v>1.26</v>
      </c>
      <c r="I358" s="234"/>
      <c r="J358" s="235">
        <f>ROUND(I358*H358,2)</f>
        <v>0</v>
      </c>
      <c r="K358" s="236"/>
      <c r="L358" s="44"/>
      <c r="M358" s="237" t="s">
        <v>1</v>
      </c>
      <c r="N358" s="238" t="s">
        <v>41</v>
      </c>
      <c r="O358" s="91"/>
      <c r="P358" s="239">
        <f>O358*H358</f>
        <v>0</v>
      </c>
      <c r="Q358" s="239">
        <v>0</v>
      </c>
      <c r="R358" s="239">
        <f>Q358*H358</f>
        <v>0</v>
      </c>
      <c r="S358" s="239">
        <v>0</v>
      </c>
      <c r="T358" s="24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41" t="s">
        <v>284</v>
      </c>
      <c r="AT358" s="241" t="s">
        <v>281</v>
      </c>
      <c r="AU358" s="241" t="s">
        <v>86</v>
      </c>
      <c r="AY358" s="17" t="s">
        <v>280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7" t="s">
        <v>84</v>
      </c>
      <c r="BK358" s="242">
        <f>ROUND(I358*H358,2)</f>
        <v>0</v>
      </c>
      <c r="BL358" s="17" t="s">
        <v>284</v>
      </c>
      <c r="BM358" s="241" t="s">
        <v>1963</v>
      </c>
    </row>
    <row r="359" s="13" customFormat="1">
      <c r="A359" s="13"/>
      <c r="B359" s="243"/>
      <c r="C359" s="244"/>
      <c r="D359" s="245" t="s">
        <v>286</v>
      </c>
      <c r="E359" s="246" t="s">
        <v>1</v>
      </c>
      <c r="F359" s="247" t="s">
        <v>1964</v>
      </c>
      <c r="G359" s="244"/>
      <c r="H359" s="248">
        <v>1.26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286</v>
      </c>
      <c r="AU359" s="254" t="s">
        <v>86</v>
      </c>
      <c r="AV359" s="13" t="s">
        <v>86</v>
      </c>
      <c r="AW359" s="13" t="s">
        <v>32</v>
      </c>
      <c r="AX359" s="13" t="s">
        <v>84</v>
      </c>
      <c r="AY359" s="254" t="s">
        <v>280</v>
      </c>
    </row>
    <row r="360" s="2" customFormat="1" ht="37.8" customHeight="1">
      <c r="A360" s="38"/>
      <c r="B360" s="39"/>
      <c r="C360" s="229" t="s">
        <v>758</v>
      </c>
      <c r="D360" s="229" t="s">
        <v>281</v>
      </c>
      <c r="E360" s="230" t="s">
        <v>863</v>
      </c>
      <c r="F360" s="231" t="s">
        <v>864</v>
      </c>
      <c r="G360" s="232" t="s">
        <v>326</v>
      </c>
      <c r="H360" s="233">
        <v>23.75</v>
      </c>
      <c r="I360" s="234"/>
      <c r="J360" s="235">
        <f>ROUND(I360*H360,2)</f>
        <v>0</v>
      </c>
      <c r="K360" s="236"/>
      <c r="L360" s="44"/>
      <c r="M360" s="237" t="s">
        <v>1</v>
      </c>
      <c r="N360" s="238" t="s">
        <v>41</v>
      </c>
      <c r="O360" s="91"/>
      <c r="P360" s="239">
        <f>O360*H360</f>
        <v>0</v>
      </c>
      <c r="Q360" s="239">
        <v>0</v>
      </c>
      <c r="R360" s="239">
        <f>Q360*H360</f>
        <v>0</v>
      </c>
      <c r="S360" s="239">
        <v>0</v>
      </c>
      <c r="T360" s="24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41" t="s">
        <v>284</v>
      </c>
      <c r="AT360" s="241" t="s">
        <v>281</v>
      </c>
      <c r="AU360" s="241" t="s">
        <v>86</v>
      </c>
      <c r="AY360" s="17" t="s">
        <v>280</v>
      </c>
      <c r="BE360" s="242">
        <f>IF(N360="základní",J360,0)</f>
        <v>0</v>
      </c>
      <c r="BF360" s="242">
        <f>IF(N360="snížená",J360,0)</f>
        <v>0</v>
      </c>
      <c r="BG360" s="242">
        <f>IF(N360="zákl. přenesená",J360,0)</f>
        <v>0</v>
      </c>
      <c r="BH360" s="242">
        <f>IF(N360="sníž. přenesená",J360,0)</f>
        <v>0</v>
      </c>
      <c r="BI360" s="242">
        <f>IF(N360="nulová",J360,0)</f>
        <v>0</v>
      </c>
      <c r="BJ360" s="17" t="s">
        <v>84</v>
      </c>
      <c r="BK360" s="242">
        <f>ROUND(I360*H360,2)</f>
        <v>0</v>
      </c>
      <c r="BL360" s="17" t="s">
        <v>284</v>
      </c>
      <c r="BM360" s="241" t="s">
        <v>1965</v>
      </c>
    </row>
    <row r="361" s="13" customFormat="1">
      <c r="A361" s="13"/>
      <c r="B361" s="243"/>
      <c r="C361" s="244"/>
      <c r="D361" s="245" t="s">
        <v>286</v>
      </c>
      <c r="E361" s="246" t="s">
        <v>1</v>
      </c>
      <c r="F361" s="247" t="s">
        <v>1966</v>
      </c>
      <c r="G361" s="244"/>
      <c r="H361" s="248">
        <v>23.75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286</v>
      </c>
      <c r="AU361" s="254" t="s">
        <v>86</v>
      </c>
      <c r="AV361" s="13" t="s">
        <v>86</v>
      </c>
      <c r="AW361" s="13" t="s">
        <v>32</v>
      </c>
      <c r="AX361" s="13" t="s">
        <v>84</v>
      </c>
      <c r="AY361" s="254" t="s">
        <v>280</v>
      </c>
    </row>
    <row r="362" s="2" customFormat="1" ht="33" customHeight="1">
      <c r="A362" s="38"/>
      <c r="B362" s="39"/>
      <c r="C362" s="229" t="s">
        <v>763</v>
      </c>
      <c r="D362" s="229" t="s">
        <v>281</v>
      </c>
      <c r="E362" s="230" t="s">
        <v>868</v>
      </c>
      <c r="F362" s="231" t="s">
        <v>869</v>
      </c>
      <c r="G362" s="232" t="s">
        <v>326</v>
      </c>
      <c r="H362" s="233">
        <v>3.1949999999999998</v>
      </c>
      <c r="I362" s="234"/>
      <c r="J362" s="235">
        <f>ROUND(I362*H362,2)</f>
        <v>0</v>
      </c>
      <c r="K362" s="236"/>
      <c r="L362" s="44"/>
      <c r="M362" s="237" t="s">
        <v>1</v>
      </c>
      <c r="N362" s="238" t="s">
        <v>41</v>
      </c>
      <c r="O362" s="91"/>
      <c r="P362" s="239">
        <f>O362*H362</f>
        <v>0</v>
      </c>
      <c r="Q362" s="239">
        <v>0</v>
      </c>
      <c r="R362" s="239">
        <f>Q362*H362</f>
        <v>0</v>
      </c>
      <c r="S362" s="239">
        <v>0</v>
      </c>
      <c r="T362" s="24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41" t="s">
        <v>284</v>
      </c>
      <c r="AT362" s="241" t="s">
        <v>281</v>
      </c>
      <c r="AU362" s="241" t="s">
        <v>86</v>
      </c>
      <c r="AY362" s="17" t="s">
        <v>280</v>
      </c>
      <c r="BE362" s="242">
        <f>IF(N362="základní",J362,0)</f>
        <v>0</v>
      </c>
      <c r="BF362" s="242">
        <f>IF(N362="snížená",J362,0)</f>
        <v>0</v>
      </c>
      <c r="BG362" s="242">
        <f>IF(N362="zákl. přenesená",J362,0)</f>
        <v>0</v>
      </c>
      <c r="BH362" s="242">
        <f>IF(N362="sníž. přenesená",J362,0)</f>
        <v>0</v>
      </c>
      <c r="BI362" s="242">
        <f>IF(N362="nulová",J362,0)</f>
        <v>0</v>
      </c>
      <c r="BJ362" s="17" t="s">
        <v>84</v>
      </c>
      <c r="BK362" s="242">
        <f>ROUND(I362*H362,2)</f>
        <v>0</v>
      </c>
      <c r="BL362" s="17" t="s">
        <v>284</v>
      </c>
      <c r="BM362" s="241" t="s">
        <v>1967</v>
      </c>
    </row>
    <row r="363" s="13" customFormat="1">
      <c r="A363" s="13"/>
      <c r="B363" s="243"/>
      <c r="C363" s="244"/>
      <c r="D363" s="245" t="s">
        <v>286</v>
      </c>
      <c r="E363" s="246" t="s">
        <v>1</v>
      </c>
      <c r="F363" s="247" t="s">
        <v>1968</v>
      </c>
      <c r="G363" s="244"/>
      <c r="H363" s="248">
        <v>3.1949999999999998</v>
      </c>
      <c r="I363" s="249"/>
      <c r="J363" s="244"/>
      <c r="K363" s="244"/>
      <c r="L363" s="250"/>
      <c r="M363" s="251"/>
      <c r="N363" s="252"/>
      <c r="O363" s="252"/>
      <c r="P363" s="252"/>
      <c r="Q363" s="252"/>
      <c r="R363" s="252"/>
      <c r="S363" s="252"/>
      <c r="T363" s="25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4" t="s">
        <v>286</v>
      </c>
      <c r="AU363" s="254" t="s">
        <v>86</v>
      </c>
      <c r="AV363" s="13" t="s">
        <v>86</v>
      </c>
      <c r="AW363" s="13" t="s">
        <v>32</v>
      </c>
      <c r="AX363" s="13" t="s">
        <v>84</v>
      </c>
      <c r="AY363" s="254" t="s">
        <v>280</v>
      </c>
    </row>
    <row r="364" s="2" customFormat="1" ht="37.8" customHeight="1">
      <c r="A364" s="38"/>
      <c r="B364" s="39"/>
      <c r="C364" s="229" t="s">
        <v>768</v>
      </c>
      <c r="D364" s="229" t="s">
        <v>281</v>
      </c>
      <c r="E364" s="230" t="s">
        <v>1969</v>
      </c>
      <c r="F364" s="231" t="s">
        <v>1970</v>
      </c>
      <c r="G364" s="232" t="s">
        <v>326</v>
      </c>
      <c r="H364" s="233">
        <v>0.02</v>
      </c>
      <c r="I364" s="234"/>
      <c r="J364" s="235">
        <f>ROUND(I364*H364,2)</f>
        <v>0</v>
      </c>
      <c r="K364" s="236"/>
      <c r="L364" s="44"/>
      <c r="M364" s="237" t="s">
        <v>1</v>
      </c>
      <c r="N364" s="238" t="s">
        <v>41</v>
      </c>
      <c r="O364" s="91"/>
      <c r="P364" s="239">
        <f>O364*H364</f>
        <v>0</v>
      </c>
      <c r="Q364" s="239">
        <v>0</v>
      </c>
      <c r="R364" s="239">
        <f>Q364*H364</f>
        <v>0</v>
      </c>
      <c r="S364" s="239">
        <v>0</v>
      </c>
      <c r="T364" s="240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41" t="s">
        <v>284</v>
      </c>
      <c r="AT364" s="241" t="s">
        <v>281</v>
      </c>
      <c r="AU364" s="241" t="s">
        <v>86</v>
      </c>
      <c r="AY364" s="17" t="s">
        <v>280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7" t="s">
        <v>84</v>
      </c>
      <c r="BK364" s="242">
        <f>ROUND(I364*H364,2)</f>
        <v>0</v>
      </c>
      <c r="BL364" s="17" t="s">
        <v>284</v>
      </c>
      <c r="BM364" s="241" t="s">
        <v>1971</v>
      </c>
    </row>
    <row r="365" s="2" customFormat="1" ht="33" customHeight="1">
      <c r="A365" s="38"/>
      <c r="B365" s="39"/>
      <c r="C365" s="229" t="s">
        <v>773</v>
      </c>
      <c r="D365" s="229" t="s">
        <v>281</v>
      </c>
      <c r="E365" s="230" t="s">
        <v>873</v>
      </c>
      <c r="F365" s="231" t="s">
        <v>874</v>
      </c>
      <c r="G365" s="232" t="s">
        <v>326</v>
      </c>
      <c r="H365" s="233">
        <v>23.949999999999999</v>
      </c>
      <c r="I365" s="234"/>
      <c r="J365" s="235">
        <f>ROUND(I365*H365,2)</f>
        <v>0</v>
      </c>
      <c r="K365" s="236"/>
      <c r="L365" s="44"/>
      <c r="M365" s="237" t="s">
        <v>1</v>
      </c>
      <c r="N365" s="238" t="s">
        <v>41</v>
      </c>
      <c r="O365" s="91"/>
      <c r="P365" s="239">
        <f>O365*H365</f>
        <v>0</v>
      </c>
      <c r="Q365" s="239">
        <v>0</v>
      </c>
      <c r="R365" s="239">
        <f>Q365*H365</f>
        <v>0</v>
      </c>
      <c r="S365" s="239">
        <v>0</v>
      </c>
      <c r="T365" s="24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41" t="s">
        <v>284</v>
      </c>
      <c r="AT365" s="241" t="s">
        <v>281</v>
      </c>
      <c r="AU365" s="241" t="s">
        <v>86</v>
      </c>
      <c r="AY365" s="17" t="s">
        <v>280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7" t="s">
        <v>84</v>
      </c>
      <c r="BK365" s="242">
        <f>ROUND(I365*H365,2)</f>
        <v>0</v>
      </c>
      <c r="BL365" s="17" t="s">
        <v>284</v>
      </c>
      <c r="BM365" s="241" t="s">
        <v>1972</v>
      </c>
    </row>
    <row r="366" s="13" customFormat="1">
      <c r="A366" s="13"/>
      <c r="B366" s="243"/>
      <c r="C366" s="244"/>
      <c r="D366" s="245" t="s">
        <v>286</v>
      </c>
      <c r="E366" s="246" t="s">
        <v>1</v>
      </c>
      <c r="F366" s="247" t="s">
        <v>1973</v>
      </c>
      <c r="G366" s="244"/>
      <c r="H366" s="248">
        <v>23.949999999999999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286</v>
      </c>
      <c r="AU366" s="254" t="s">
        <v>86</v>
      </c>
      <c r="AV366" s="13" t="s">
        <v>86</v>
      </c>
      <c r="AW366" s="13" t="s">
        <v>32</v>
      </c>
      <c r="AX366" s="13" t="s">
        <v>84</v>
      </c>
      <c r="AY366" s="254" t="s">
        <v>280</v>
      </c>
    </row>
    <row r="367" s="2" customFormat="1" ht="37.8" customHeight="1">
      <c r="A367" s="38"/>
      <c r="B367" s="39"/>
      <c r="C367" s="229" t="s">
        <v>779</v>
      </c>
      <c r="D367" s="229" t="s">
        <v>281</v>
      </c>
      <c r="E367" s="230" t="s">
        <v>878</v>
      </c>
      <c r="F367" s="231" t="s">
        <v>879</v>
      </c>
      <c r="G367" s="232" t="s">
        <v>326</v>
      </c>
      <c r="H367" s="233">
        <v>21.119</v>
      </c>
      <c r="I367" s="234"/>
      <c r="J367" s="235">
        <f>ROUND(I367*H367,2)</f>
        <v>0</v>
      </c>
      <c r="K367" s="236"/>
      <c r="L367" s="44"/>
      <c r="M367" s="237" t="s">
        <v>1</v>
      </c>
      <c r="N367" s="238" t="s">
        <v>41</v>
      </c>
      <c r="O367" s="91"/>
      <c r="P367" s="239">
        <f>O367*H367</f>
        <v>0</v>
      </c>
      <c r="Q367" s="239">
        <v>0</v>
      </c>
      <c r="R367" s="239">
        <f>Q367*H367</f>
        <v>0</v>
      </c>
      <c r="S367" s="239">
        <v>0</v>
      </c>
      <c r="T367" s="24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41" t="s">
        <v>284</v>
      </c>
      <c r="AT367" s="241" t="s">
        <v>281</v>
      </c>
      <c r="AU367" s="241" t="s">
        <v>86</v>
      </c>
      <c r="AY367" s="17" t="s">
        <v>280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7" t="s">
        <v>84</v>
      </c>
      <c r="BK367" s="242">
        <f>ROUND(I367*H367,2)</f>
        <v>0</v>
      </c>
      <c r="BL367" s="17" t="s">
        <v>284</v>
      </c>
      <c r="BM367" s="241" t="s">
        <v>1974</v>
      </c>
    </row>
    <row r="368" s="13" customFormat="1">
      <c r="A368" s="13"/>
      <c r="B368" s="243"/>
      <c r="C368" s="244"/>
      <c r="D368" s="245" t="s">
        <v>286</v>
      </c>
      <c r="E368" s="246" t="s">
        <v>1</v>
      </c>
      <c r="F368" s="247" t="s">
        <v>1975</v>
      </c>
      <c r="G368" s="244"/>
      <c r="H368" s="248">
        <v>21.119</v>
      </c>
      <c r="I368" s="249"/>
      <c r="J368" s="244"/>
      <c r="K368" s="244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286</v>
      </c>
      <c r="AU368" s="254" t="s">
        <v>86</v>
      </c>
      <c r="AV368" s="13" t="s">
        <v>86</v>
      </c>
      <c r="AW368" s="13" t="s">
        <v>32</v>
      </c>
      <c r="AX368" s="13" t="s">
        <v>84</v>
      </c>
      <c r="AY368" s="254" t="s">
        <v>280</v>
      </c>
    </row>
    <row r="369" s="2" customFormat="1" ht="44.25" customHeight="1">
      <c r="A369" s="38"/>
      <c r="B369" s="39"/>
      <c r="C369" s="229" t="s">
        <v>783</v>
      </c>
      <c r="D369" s="229" t="s">
        <v>281</v>
      </c>
      <c r="E369" s="230" t="s">
        <v>888</v>
      </c>
      <c r="F369" s="231" t="s">
        <v>889</v>
      </c>
      <c r="G369" s="232" t="s">
        <v>326</v>
      </c>
      <c r="H369" s="233">
        <v>260.67899999999997</v>
      </c>
      <c r="I369" s="234"/>
      <c r="J369" s="235">
        <f>ROUND(I369*H369,2)</f>
        <v>0</v>
      </c>
      <c r="K369" s="236"/>
      <c r="L369" s="44"/>
      <c r="M369" s="237" t="s">
        <v>1</v>
      </c>
      <c r="N369" s="238" t="s">
        <v>41</v>
      </c>
      <c r="O369" s="91"/>
      <c r="P369" s="239">
        <f>O369*H369</f>
        <v>0</v>
      </c>
      <c r="Q369" s="239">
        <v>0</v>
      </c>
      <c r="R369" s="239">
        <f>Q369*H369</f>
        <v>0</v>
      </c>
      <c r="S369" s="239">
        <v>0</v>
      </c>
      <c r="T369" s="24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41" t="s">
        <v>284</v>
      </c>
      <c r="AT369" s="241" t="s">
        <v>281</v>
      </c>
      <c r="AU369" s="241" t="s">
        <v>86</v>
      </c>
      <c r="AY369" s="17" t="s">
        <v>280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7" t="s">
        <v>84</v>
      </c>
      <c r="BK369" s="242">
        <f>ROUND(I369*H369,2)</f>
        <v>0</v>
      </c>
      <c r="BL369" s="17" t="s">
        <v>284</v>
      </c>
      <c r="BM369" s="241" t="s">
        <v>1976</v>
      </c>
    </row>
    <row r="370" s="13" customFormat="1">
      <c r="A370" s="13"/>
      <c r="B370" s="243"/>
      <c r="C370" s="244"/>
      <c r="D370" s="245" t="s">
        <v>286</v>
      </c>
      <c r="E370" s="246" t="s">
        <v>1</v>
      </c>
      <c r="F370" s="247" t="s">
        <v>1977</v>
      </c>
      <c r="G370" s="244"/>
      <c r="H370" s="248">
        <v>260.67899999999997</v>
      </c>
      <c r="I370" s="249"/>
      <c r="J370" s="244"/>
      <c r="K370" s="244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286</v>
      </c>
      <c r="AU370" s="254" t="s">
        <v>86</v>
      </c>
      <c r="AV370" s="13" t="s">
        <v>86</v>
      </c>
      <c r="AW370" s="13" t="s">
        <v>32</v>
      </c>
      <c r="AX370" s="13" t="s">
        <v>84</v>
      </c>
      <c r="AY370" s="254" t="s">
        <v>280</v>
      </c>
    </row>
    <row r="371" s="2" customFormat="1" ht="44.25" customHeight="1">
      <c r="A371" s="38"/>
      <c r="B371" s="39"/>
      <c r="C371" s="229" t="s">
        <v>790</v>
      </c>
      <c r="D371" s="229" t="s">
        <v>281</v>
      </c>
      <c r="E371" s="230" t="s">
        <v>893</v>
      </c>
      <c r="F371" s="231" t="s">
        <v>894</v>
      </c>
      <c r="G371" s="232" t="s">
        <v>326</v>
      </c>
      <c r="H371" s="233">
        <v>28.007999999999999</v>
      </c>
      <c r="I371" s="234"/>
      <c r="J371" s="235">
        <f>ROUND(I371*H371,2)</f>
        <v>0</v>
      </c>
      <c r="K371" s="236"/>
      <c r="L371" s="44"/>
      <c r="M371" s="237" t="s">
        <v>1</v>
      </c>
      <c r="N371" s="238" t="s">
        <v>41</v>
      </c>
      <c r="O371" s="91"/>
      <c r="P371" s="239">
        <f>O371*H371</f>
        <v>0</v>
      </c>
      <c r="Q371" s="239">
        <v>0</v>
      </c>
      <c r="R371" s="239">
        <f>Q371*H371</f>
        <v>0</v>
      </c>
      <c r="S371" s="239">
        <v>0</v>
      </c>
      <c r="T371" s="240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41" t="s">
        <v>284</v>
      </c>
      <c r="AT371" s="241" t="s">
        <v>281</v>
      </c>
      <c r="AU371" s="241" t="s">
        <v>86</v>
      </c>
      <c r="AY371" s="17" t="s">
        <v>280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7" t="s">
        <v>84</v>
      </c>
      <c r="BK371" s="242">
        <f>ROUND(I371*H371,2)</f>
        <v>0</v>
      </c>
      <c r="BL371" s="17" t="s">
        <v>284</v>
      </c>
      <c r="BM371" s="241" t="s">
        <v>1978</v>
      </c>
    </row>
    <row r="372" s="13" customFormat="1">
      <c r="A372" s="13"/>
      <c r="B372" s="243"/>
      <c r="C372" s="244"/>
      <c r="D372" s="245" t="s">
        <v>286</v>
      </c>
      <c r="E372" s="246" t="s">
        <v>1</v>
      </c>
      <c r="F372" s="247" t="s">
        <v>1979</v>
      </c>
      <c r="G372" s="244"/>
      <c r="H372" s="248">
        <v>28.007999999999999</v>
      </c>
      <c r="I372" s="249"/>
      <c r="J372" s="244"/>
      <c r="K372" s="244"/>
      <c r="L372" s="250"/>
      <c r="M372" s="251"/>
      <c r="N372" s="252"/>
      <c r="O372" s="252"/>
      <c r="P372" s="252"/>
      <c r="Q372" s="252"/>
      <c r="R372" s="252"/>
      <c r="S372" s="252"/>
      <c r="T372" s="25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4" t="s">
        <v>286</v>
      </c>
      <c r="AU372" s="254" t="s">
        <v>86</v>
      </c>
      <c r="AV372" s="13" t="s">
        <v>86</v>
      </c>
      <c r="AW372" s="13" t="s">
        <v>32</v>
      </c>
      <c r="AX372" s="13" t="s">
        <v>84</v>
      </c>
      <c r="AY372" s="254" t="s">
        <v>280</v>
      </c>
    </row>
    <row r="373" s="2" customFormat="1" ht="44.25" customHeight="1">
      <c r="A373" s="38"/>
      <c r="B373" s="39"/>
      <c r="C373" s="229" t="s">
        <v>795</v>
      </c>
      <c r="D373" s="229" t="s">
        <v>281</v>
      </c>
      <c r="E373" s="230" t="s">
        <v>898</v>
      </c>
      <c r="F373" s="231" t="s">
        <v>899</v>
      </c>
      <c r="G373" s="232" t="s">
        <v>326</v>
      </c>
      <c r="H373" s="233">
        <v>2.2930000000000001</v>
      </c>
      <c r="I373" s="234"/>
      <c r="J373" s="235">
        <f>ROUND(I373*H373,2)</f>
        <v>0</v>
      </c>
      <c r="K373" s="236"/>
      <c r="L373" s="44"/>
      <c r="M373" s="237" t="s">
        <v>1</v>
      </c>
      <c r="N373" s="238" t="s">
        <v>41</v>
      </c>
      <c r="O373" s="91"/>
      <c r="P373" s="239">
        <f>O373*H373</f>
        <v>0</v>
      </c>
      <c r="Q373" s="239">
        <v>0</v>
      </c>
      <c r="R373" s="239">
        <f>Q373*H373</f>
        <v>0</v>
      </c>
      <c r="S373" s="239">
        <v>0</v>
      </c>
      <c r="T373" s="240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41" t="s">
        <v>284</v>
      </c>
      <c r="AT373" s="241" t="s">
        <v>281</v>
      </c>
      <c r="AU373" s="241" t="s">
        <v>86</v>
      </c>
      <c r="AY373" s="17" t="s">
        <v>280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7" t="s">
        <v>84</v>
      </c>
      <c r="BK373" s="242">
        <f>ROUND(I373*H373,2)</f>
        <v>0</v>
      </c>
      <c r="BL373" s="17" t="s">
        <v>284</v>
      </c>
      <c r="BM373" s="241" t="s">
        <v>1980</v>
      </c>
    </row>
    <row r="374" s="13" customFormat="1">
      <c r="A374" s="13"/>
      <c r="B374" s="243"/>
      <c r="C374" s="244"/>
      <c r="D374" s="245" t="s">
        <v>286</v>
      </c>
      <c r="E374" s="246" t="s">
        <v>1</v>
      </c>
      <c r="F374" s="247" t="s">
        <v>1981</v>
      </c>
      <c r="G374" s="244"/>
      <c r="H374" s="248">
        <v>2.2930000000000001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286</v>
      </c>
      <c r="AU374" s="254" t="s">
        <v>86</v>
      </c>
      <c r="AV374" s="13" t="s">
        <v>86</v>
      </c>
      <c r="AW374" s="13" t="s">
        <v>32</v>
      </c>
      <c r="AX374" s="13" t="s">
        <v>84</v>
      </c>
      <c r="AY374" s="254" t="s">
        <v>280</v>
      </c>
    </row>
    <row r="375" s="2" customFormat="1" ht="44.25" customHeight="1">
      <c r="A375" s="38"/>
      <c r="B375" s="39"/>
      <c r="C375" s="229" t="s">
        <v>799</v>
      </c>
      <c r="D375" s="229" t="s">
        <v>281</v>
      </c>
      <c r="E375" s="230" t="s">
        <v>903</v>
      </c>
      <c r="F375" s="231" t="s">
        <v>904</v>
      </c>
      <c r="G375" s="232" t="s">
        <v>326</v>
      </c>
      <c r="H375" s="233">
        <v>1.96</v>
      </c>
      <c r="I375" s="234"/>
      <c r="J375" s="235">
        <f>ROUND(I375*H375,2)</f>
        <v>0</v>
      </c>
      <c r="K375" s="236"/>
      <c r="L375" s="44"/>
      <c r="M375" s="237" t="s">
        <v>1</v>
      </c>
      <c r="N375" s="238" t="s">
        <v>41</v>
      </c>
      <c r="O375" s="91"/>
      <c r="P375" s="239">
        <f>O375*H375</f>
        <v>0</v>
      </c>
      <c r="Q375" s="239">
        <v>0</v>
      </c>
      <c r="R375" s="239">
        <f>Q375*H375</f>
        <v>0</v>
      </c>
      <c r="S375" s="239">
        <v>0</v>
      </c>
      <c r="T375" s="24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1" t="s">
        <v>284</v>
      </c>
      <c r="AT375" s="241" t="s">
        <v>281</v>
      </c>
      <c r="AU375" s="241" t="s">
        <v>86</v>
      </c>
      <c r="AY375" s="17" t="s">
        <v>280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7" t="s">
        <v>84</v>
      </c>
      <c r="BK375" s="242">
        <f>ROUND(I375*H375,2)</f>
        <v>0</v>
      </c>
      <c r="BL375" s="17" t="s">
        <v>284</v>
      </c>
      <c r="BM375" s="241" t="s">
        <v>1982</v>
      </c>
    </row>
    <row r="376" s="13" customFormat="1">
      <c r="A376" s="13"/>
      <c r="B376" s="243"/>
      <c r="C376" s="244"/>
      <c r="D376" s="245" t="s">
        <v>286</v>
      </c>
      <c r="E376" s="246" t="s">
        <v>1</v>
      </c>
      <c r="F376" s="247" t="s">
        <v>1983</v>
      </c>
      <c r="G376" s="244"/>
      <c r="H376" s="248">
        <v>1.96</v>
      </c>
      <c r="I376" s="249"/>
      <c r="J376" s="244"/>
      <c r="K376" s="244"/>
      <c r="L376" s="250"/>
      <c r="M376" s="251"/>
      <c r="N376" s="252"/>
      <c r="O376" s="252"/>
      <c r="P376" s="252"/>
      <c r="Q376" s="252"/>
      <c r="R376" s="252"/>
      <c r="S376" s="252"/>
      <c r="T376" s="25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286</v>
      </c>
      <c r="AU376" s="254" t="s">
        <v>86</v>
      </c>
      <c r="AV376" s="13" t="s">
        <v>86</v>
      </c>
      <c r="AW376" s="13" t="s">
        <v>32</v>
      </c>
      <c r="AX376" s="13" t="s">
        <v>84</v>
      </c>
      <c r="AY376" s="254" t="s">
        <v>280</v>
      </c>
    </row>
    <row r="377" s="2" customFormat="1" ht="37.8" customHeight="1">
      <c r="A377" s="38"/>
      <c r="B377" s="39"/>
      <c r="C377" s="229" t="s">
        <v>803</v>
      </c>
      <c r="D377" s="229" t="s">
        <v>281</v>
      </c>
      <c r="E377" s="230" t="s">
        <v>907</v>
      </c>
      <c r="F377" s="231" t="s">
        <v>908</v>
      </c>
      <c r="G377" s="232" t="s">
        <v>326</v>
      </c>
      <c r="H377" s="233">
        <v>0.60799999999999998</v>
      </c>
      <c r="I377" s="234"/>
      <c r="J377" s="235">
        <f>ROUND(I377*H377,2)</f>
        <v>0</v>
      </c>
      <c r="K377" s="236"/>
      <c r="L377" s="44"/>
      <c r="M377" s="237" t="s">
        <v>1</v>
      </c>
      <c r="N377" s="238" t="s">
        <v>41</v>
      </c>
      <c r="O377" s="91"/>
      <c r="P377" s="239">
        <f>O377*H377</f>
        <v>0</v>
      </c>
      <c r="Q377" s="239">
        <v>0</v>
      </c>
      <c r="R377" s="239">
        <f>Q377*H377</f>
        <v>0</v>
      </c>
      <c r="S377" s="239">
        <v>0</v>
      </c>
      <c r="T377" s="24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41" t="s">
        <v>284</v>
      </c>
      <c r="AT377" s="241" t="s">
        <v>281</v>
      </c>
      <c r="AU377" s="241" t="s">
        <v>86</v>
      </c>
      <c r="AY377" s="17" t="s">
        <v>280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7" t="s">
        <v>84</v>
      </c>
      <c r="BK377" s="242">
        <f>ROUND(I377*H377,2)</f>
        <v>0</v>
      </c>
      <c r="BL377" s="17" t="s">
        <v>284</v>
      </c>
      <c r="BM377" s="241" t="s">
        <v>1984</v>
      </c>
    </row>
    <row r="378" s="13" customFormat="1">
      <c r="A378" s="13"/>
      <c r="B378" s="243"/>
      <c r="C378" s="244"/>
      <c r="D378" s="245" t="s">
        <v>286</v>
      </c>
      <c r="E378" s="246" t="s">
        <v>1</v>
      </c>
      <c r="F378" s="247" t="s">
        <v>1985</v>
      </c>
      <c r="G378" s="244"/>
      <c r="H378" s="248">
        <v>0.60799999999999998</v>
      </c>
      <c r="I378" s="249"/>
      <c r="J378" s="244"/>
      <c r="K378" s="244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286</v>
      </c>
      <c r="AU378" s="254" t="s">
        <v>86</v>
      </c>
      <c r="AV378" s="13" t="s">
        <v>86</v>
      </c>
      <c r="AW378" s="13" t="s">
        <v>32</v>
      </c>
      <c r="AX378" s="13" t="s">
        <v>84</v>
      </c>
      <c r="AY378" s="254" t="s">
        <v>280</v>
      </c>
    </row>
    <row r="379" s="2" customFormat="1" ht="33" customHeight="1">
      <c r="A379" s="38"/>
      <c r="B379" s="39"/>
      <c r="C379" s="229" t="s">
        <v>808</v>
      </c>
      <c r="D379" s="229" t="s">
        <v>281</v>
      </c>
      <c r="E379" s="230" t="s">
        <v>912</v>
      </c>
      <c r="F379" s="231" t="s">
        <v>913</v>
      </c>
      <c r="G379" s="232" t="s">
        <v>326</v>
      </c>
      <c r="H379" s="233">
        <v>0.019</v>
      </c>
      <c r="I379" s="234"/>
      <c r="J379" s="235">
        <f>ROUND(I379*H379,2)</f>
        <v>0</v>
      </c>
      <c r="K379" s="236"/>
      <c r="L379" s="44"/>
      <c r="M379" s="237" t="s">
        <v>1</v>
      </c>
      <c r="N379" s="238" t="s">
        <v>41</v>
      </c>
      <c r="O379" s="91"/>
      <c r="P379" s="239">
        <f>O379*H379</f>
        <v>0</v>
      </c>
      <c r="Q379" s="239">
        <v>0</v>
      </c>
      <c r="R379" s="239">
        <f>Q379*H379</f>
        <v>0</v>
      </c>
      <c r="S379" s="239">
        <v>0</v>
      </c>
      <c r="T379" s="240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41" t="s">
        <v>284</v>
      </c>
      <c r="AT379" s="241" t="s">
        <v>281</v>
      </c>
      <c r="AU379" s="241" t="s">
        <v>86</v>
      </c>
      <c r="AY379" s="17" t="s">
        <v>280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7" t="s">
        <v>84</v>
      </c>
      <c r="BK379" s="242">
        <f>ROUND(I379*H379,2)</f>
        <v>0</v>
      </c>
      <c r="BL379" s="17" t="s">
        <v>284</v>
      </c>
      <c r="BM379" s="241" t="s">
        <v>1986</v>
      </c>
    </row>
    <row r="380" s="13" customFormat="1">
      <c r="A380" s="13"/>
      <c r="B380" s="243"/>
      <c r="C380" s="244"/>
      <c r="D380" s="245" t="s">
        <v>286</v>
      </c>
      <c r="E380" s="246" t="s">
        <v>1</v>
      </c>
      <c r="F380" s="247" t="s">
        <v>1987</v>
      </c>
      <c r="G380" s="244"/>
      <c r="H380" s="248">
        <v>0.019</v>
      </c>
      <c r="I380" s="249"/>
      <c r="J380" s="244"/>
      <c r="K380" s="244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286</v>
      </c>
      <c r="AU380" s="254" t="s">
        <v>86</v>
      </c>
      <c r="AV380" s="13" t="s">
        <v>86</v>
      </c>
      <c r="AW380" s="13" t="s">
        <v>32</v>
      </c>
      <c r="AX380" s="13" t="s">
        <v>84</v>
      </c>
      <c r="AY380" s="254" t="s">
        <v>280</v>
      </c>
    </row>
    <row r="381" s="2" customFormat="1" ht="33" customHeight="1">
      <c r="A381" s="38"/>
      <c r="B381" s="39"/>
      <c r="C381" s="229" t="s">
        <v>812</v>
      </c>
      <c r="D381" s="229" t="s">
        <v>281</v>
      </c>
      <c r="E381" s="230" t="s">
        <v>917</v>
      </c>
      <c r="F381" s="231" t="s">
        <v>918</v>
      </c>
      <c r="G381" s="232" t="s">
        <v>326</v>
      </c>
      <c r="H381" s="233">
        <v>0.065000000000000002</v>
      </c>
      <c r="I381" s="234"/>
      <c r="J381" s="235">
        <f>ROUND(I381*H381,2)</f>
        <v>0</v>
      </c>
      <c r="K381" s="236"/>
      <c r="L381" s="44"/>
      <c r="M381" s="237" t="s">
        <v>1</v>
      </c>
      <c r="N381" s="238" t="s">
        <v>41</v>
      </c>
      <c r="O381" s="91"/>
      <c r="P381" s="239">
        <f>O381*H381</f>
        <v>0</v>
      </c>
      <c r="Q381" s="239">
        <v>0</v>
      </c>
      <c r="R381" s="239">
        <f>Q381*H381</f>
        <v>0</v>
      </c>
      <c r="S381" s="239">
        <v>0</v>
      </c>
      <c r="T381" s="240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41" t="s">
        <v>284</v>
      </c>
      <c r="AT381" s="241" t="s">
        <v>281</v>
      </c>
      <c r="AU381" s="241" t="s">
        <v>86</v>
      </c>
      <c r="AY381" s="17" t="s">
        <v>280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7" t="s">
        <v>84</v>
      </c>
      <c r="BK381" s="242">
        <f>ROUND(I381*H381,2)</f>
        <v>0</v>
      </c>
      <c r="BL381" s="17" t="s">
        <v>284</v>
      </c>
      <c r="BM381" s="241" t="s">
        <v>1988</v>
      </c>
    </row>
    <row r="382" s="13" customFormat="1">
      <c r="A382" s="13"/>
      <c r="B382" s="243"/>
      <c r="C382" s="244"/>
      <c r="D382" s="245" t="s">
        <v>286</v>
      </c>
      <c r="E382" s="246" t="s">
        <v>1</v>
      </c>
      <c r="F382" s="247" t="s">
        <v>1989</v>
      </c>
      <c r="G382" s="244"/>
      <c r="H382" s="248">
        <v>0.065000000000000002</v>
      </c>
      <c r="I382" s="249"/>
      <c r="J382" s="244"/>
      <c r="K382" s="244"/>
      <c r="L382" s="250"/>
      <c r="M382" s="251"/>
      <c r="N382" s="252"/>
      <c r="O382" s="252"/>
      <c r="P382" s="252"/>
      <c r="Q382" s="252"/>
      <c r="R382" s="252"/>
      <c r="S382" s="252"/>
      <c r="T382" s="25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4" t="s">
        <v>286</v>
      </c>
      <c r="AU382" s="254" t="s">
        <v>86</v>
      </c>
      <c r="AV382" s="13" t="s">
        <v>86</v>
      </c>
      <c r="AW382" s="13" t="s">
        <v>32</v>
      </c>
      <c r="AX382" s="13" t="s">
        <v>84</v>
      </c>
      <c r="AY382" s="254" t="s">
        <v>280</v>
      </c>
    </row>
    <row r="383" s="12" customFormat="1" ht="22.8" customHeight="1">
      <c r="A383" s="12"/>
      <c r="B383" s="213"/>
      <c r="C383" s="214"/>
      <c r="D383" s="215" t="s">
        <v>75</v>
      </c>
      <c r="E383" s="227" t="s">
        <v>921</v>
      </c>
      <c r="F383" s="227" t="s">
        <v>922</v>
      </c>
      <c r="G383" s="214"/>
      <c r="H383" s="214"/>
      <c r="I383" s="217"/>
      <c r="J383" s="228">
        <f>BK383</f>
        <v>0</v>
      </c>
      <c r="K383" s="214"/>
      <c r="L383" s="219"/>
      <c r="M383" s="220"/>
      <c r="N383" s="221"/>
      <c r="O383" s="221"/>
      <c r="P383" s="222">
        <f>P384</f>
        <v>0</v>
      </c>
      <c r="Q383" s="221"/>
      <c r="R383" s="222">
        <f>R384</f>
        <v>0</v>
      </c>
      <c r="S383" s="221"/>
      <c r="T383" s="223">
        <f>T384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24" t="s">
        <v>84</v>
      </c>
      <c r="AT383" s="225" t="s">
        <v>75</v>
      </c>
      <c r="AU383" s="225" t="s">
        <v>84</v>
      </c>
      <c r="AY383" s="224" t="s">
        <v>280</v>
      </c>
      <c r="BK383" s="226">
        <f>BK384</f>
        <v>0</v>
      </c>
    </row>
    <row r="384" s="2" customFormat="1" ht="16.5" customHeight="1">
      <c r="A384" s="38"/>
      <c r="B384" s="39"/>
      <c r="C384" s="229" t="s">
        <v>817</v>
      </c>
      <c r="D384" s="229" t="s">
        <v>281</v>
      </c>
      <c r="E384" s="230" t="s">
        <v>1990</v>
      </c>
      <c r="F384" s="231" t="s">
        <v>1991</v>
      </c>
      <c r="G384" s="232" t="s">
        <v>326</v>
      </c>
      <c r="H384" s="233">
        <v>93.370999999999995</v>
      </c>
      <c r="I384" s="234"/>
      <c r="J384" s="235">
        <f>ROUND(I384*H384,2)</f>
        <v>0</v>
      </c>
      <c r="K384" s="236"/>
      <c r="L384" s="44"/>
      <c r="M384" s="237" t="s">
        <v>1</v>
      </c>
      <c r="N384" s="238" t="s">
        <v>41</v>
      </c>
      <c r="O384" s="91"/>
      <c r="P384" s="239">
        <f>O384*H384</f>
        <v>0</v>
      </c>
      <c r="Q384" s="239">
        <v>0</v>
      </c>
      <c r="R384" s="239">
        <f>Q384*H384</f>
        <v>0</v>
      </c>
      <c r="S384" s="239">
        <v>0</v>
      </c>
      <c r="T384" s="24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41" t="s">
        <v>284</v>
      </c>
      <c r="AT384" s="241" t="s">
        <v>281</v>
      </c>
      <c r="AU384" s="241" t="s">
        <v>86</v>
      </c>
      <c r="AY384" s="17" t="s">
        <v>280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7" t="s">
        <v>84</v>
      </c>
      <c r="BK384" s="242">
        <f>ROUND(I384*H384,2)</f>
        <v>0</v>
      </c>
      <c r="BL384" s="17" t="s">
        <v>284</v>
      </c>
      <c r="BM384" s="241" t="s">
        <v>1992</v>
      </c>
    </row>
    <row r="385" s="12" customFormat="1" ht="25.92" customHeight="1">
      <c r="A385" s="12"/>
      <c r="B385" s="213"/>
      <c r="C385" s="214"/>
      <c r="D385" s="215" t="s">
        <v>75</v>
      </c>
      <c r="E385" s="216" t="s">
        <v>927</v>
      </c>
      <c r="F385" s="216" t="s">
        <v>928</v>
      </c>
      <c r="G385" s="214"/>
      <c r="H385" s="214"/>
      <c r="I385" s="217"/>
      <c r="J385" s="218">
        <f>BK385</f>
        <v>0</v>
      </c>
      <c r="K385" s="214"/>
      <c r="L385" s="219"/>
      <c r="M385" s="220"/>
      <c r="N385" s="221"/>
      <c r="O385" s="221"/>
      <c r="P385" s="222">
        <f>P386+P400+P468+P521+P533+P537+P554+P558+P566+P610+P630+P691+P694+P703</f>
        <v>0</v>
      </c>
      <c r="Q385" s="221"/>
      <c r="R385" s="222">
        <f>R386+R400+R468+R521+R533+R537+R554+R558+R566+R610+R630+R691+R694+R703</f>
        <v>76.104746466000009</v>
      </c>
      <c r="S385" s="221"/>
      <c r="T385" s="223">
        <f>T386+T400+T468+T521+T533+T537+T554+T558+T566+T610+T630+T691+T694+T703</f>
        <v>80.767076549999999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4" t="s">
        <v>86</v>
      </c>
      <c r="AT385" s="225" t="s">
        <v>75</v>
      </c>
      <c r="AU385" s="225" t="s">
        <v>76</v>
      </c>
      <c r="AY385" s="224" t="s">
        <v>280</v>
      </c>
      <c r="BK385" s="226">
        <f>BK386+BK400+BK468+BK521+BK533+BK537+BK554+BK558+BK566+BK610+BK630+BK691+BK694+BK703</f>
        <v>0</v>
      </c>
    </row>
    <row r="386" s="12" customFormat="1" ht="22.8" customHeight="1">
      <c r="A386" s="12"/>
      <c r="B386" s="213"/>
      <c r="C386" s="214"/>
      <c r="D386" s="215" t="s">
        <v>75</v>
      </c>
      <c r="E386" s="227" t="s">
        <v>929</v>
      </c>
      <c r="F386" s="227" t="s">
        <v>930</v>
      </c>
      <c r="G386" s="214"/>
      <c r="H386" s="214"/>
      <c r="I386" s="217"/>
      <c r="J386" s="228">
        <f>BK386</f>
        <v>0</v>
      </c>
      <c r="K386" s="214"/>
      <c r="L386" s="219"/>
      <c r="M386" s="220"/>
      <c r="N386" s="221"/>
      <c r="O386" s="221"/>
      <c r="P386" s="222">
        <f>SUM(P387:P399)</f>
        <v>0</v>
      </c>
      <c r="Q386" s="221"/>
      <c r="R386" s="222">
        <f>SUM(R387:R399)</f>
        <v>0.52072479999999999</v>
      </c>
      <c r="S386" s="221"/>
      <c r="T386" s="223">
        <f>SUM(T387:T399)</f>
        <v>8.5933080000000004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4" t="s">
        <v>86</v>
      </c>
      <c r="AT386" s="225" t="s">
        <v>75</v>
      </c>
      <c r="AU386" s="225" t="s">
        <v>84</v>
      </c>
      <c r="AY386" s="224" t="s">
        <v>280</v>
      </c>
      <c r="BK386" s="226">
        <f>SUM(BK387:BK399)</f>
        <v>0</v>
      </c>
    </row>
    <row r="387" s="2" customFormat="1" ht="24.15" customHeight="1">
      <c r="A387" s="38"/>
      <c r="B387" s="39"/>
      <c r="C387" s="229" t="s">
        <v>822</v>
      </c>
      <c r="D387" s="229" t="s">
        <v>281</v>
      </c>
      <c r="E387" s="230" t="s">
        <v>932</v>
      </c>
      <c r="F387" s="231" t="s">
        <v>933</v>
      </c>
      <c r="G387" s="232" t="s">
        <v>194</v>
      </c>
      <c r="H387" s="233">
        <v>71.007000000000005</v>
      </c>
      <c r="I387" s="234"/>
      <c r="J387" s="235">
        <f>ROUND(I387*H387,2)</f>
        <v>0</v>
      </c>
      <c r="K387" s="236"/>
      <c r="L387" s="44"/>
      <c r="M387" s="237" t="s">
        <v>1</v>
      </c>
      <c r="N387" s="238" t="s">
        <v>41</v>
      </c>
      <c r="O387" s="91"/>
      <c r="P387" s="239">
        <f>O387*H387</f>
        <v>0</v>
      </c>
      <c r="Q387" s="239">
        <v>0</v>
      </c>
      <c r="R387" s="239">
        <f>Q387*H387</f>
        <v>0</v>
      </c>
      <c r="S387" s="239">
        <v>0</v>
      </c>
      <c r="T387" s="24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41" t="s">
        <v>185</v>
      </c>
      <c r="AT387" s="241" t="s">
        <v>281</v>
      </c>
      <c r="AU387" s="241" t="s">
        <v>86</v>
      </c>
      <c r="AY387" s="17" t="s">
        <v>280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7" t="s">
        <v>84</v>
      </c>
      <c r="BK387" s="242">
        <f>ROUND(I387*H387,2)</f>
        <v>0</v>
      </c>
      <c r="BL387" s="17" t="s">
        <v>185</v>
      </c>
      <c r="BM387" s="241" t="s">
        <v>1993</v>
      </c>
    </row>
    <row r="388" s="13" customFormat="1">
      <c r="A388" s="13"/>
      <c r="B388" s="243"/>
      <c r="C388" s="244"/>
      <c r="D388" s="245" t="s">
        <v>286</v>
      </c>
      <c r="E388" s="246" t="s">
        <v>1</v>
      </c>
      <c r="F388" s="247" t="s">
        <v>1708</v>
      </c>
      <c r="G388" s="244"/>
      <c r="H388" s="248">
        <v>71.007000000000005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286</v>
      </c>
      <c r="AU388" s="254" t="s">
        <v>86</v>
      </c>
      <c r="AV388" s="13" t="s">
        <v>86</v>
      </c>
      <c r="AW388" s="13" t="s">
        <v>32</v>
      </c>
      <c r="AX388" s="13" t="s">
        <v>84</v>
      </c>
      <c r="AY388" s="254" t="s">
        <v>280</v>
      </c>
    </row>
    <row r="389" s="2" customFormat="1" ht="16.5" customHeight="1">
      <c r="A389" s="38"/>
      <c r="B389" s="39"/>
      <c r="C389" s="255" t="s">
        <v>827</v>
      </c>
      <c r="D389" s="255" t="s">
        <v>306</v>
      </c>
      <c r="E389" s="256" t="s">
        <v>936</v>
      </c>
      <c r="F389" s="257" t="s">
        <v>937</v>
      </c>
      <c r="G389" s="258" t="s">
        <v>938</v>
      </c>
      <c r="H389" s="259">
        <v>24.141999999999999</v>
      </c>
      <c r="I389" s="260"/>
      <c r="J389" s="261">
        <f>ROUND(I389*H389,2)</f>
        <v>0</v>
      </c>
      <c r="K389" s="262"/>
      <c r="L389" s="263"/>
      <c r="M389" s="264" t="s">
        <v>1</v>
      </c>
      <c r="N389" s="265" t="s">
        <v>41</v>
      </c>
      <c r="O389" s="91"/>
      <c r="P389" s="239">
        <f>O389*H389</f>
        <v>0</v>
      </c>
      <c r="Q389" s="239">
        <v>0.001</v>
      </c>
      <c r="R389" s="239">
        <f>Q389*H389</f>
        <v>0.024142</v>
      </c>
      <c r="S389" s="239">
        <v>0</v>
      </c>
      <c r="T389" s="240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41" t="s">
        <v>426</v>
      </c>
      <c r="AT389" s="241" t="s">
        <v>306</v>
      </c>
      <c r="AU389" s="241" t="s">
        <v>86</v>
      </c>
      <c r="AY389" s="17" t="s">
        <v>280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7" t="s">
        <v>84</v>
      </c>
      <c r="BK389" s="242">
        <f>ROUND(I389*H389,2)</f>
        <v>0</v>
      </c>
      <c r="BL389" s="17" t="s">
        <v>185</v>
      </c>
      <c r="BM389" s="241" t="s">
        <v>1994</v>
      </c>
    </row>
    <row r="390" s="13" customFormat="1">
      <c r="A390" s="13"/>
      <c r="B390" s="243"/>
      <c r="C390" s="244"/>
      <c r="D390" s="245" t="s">
        <v>286</v>
      </c>
      <c r="E390" s="244"/>
      <c r="F390" s="247" t="s">
        <v>1995</v>
      </c>
      <c r="G390" s="244"/>
      <c r="H390" s="248">
        <v>24.141999999999999</v>
      </c>
      <c r="I390" s="249"/>
      <c r="J390" s="244"/>
      <c r="K390" s="244"/>
      <c r="L390" s="250"/>
      <c r="M390" s="251"/>
      <c r="N390" s="252"/>
      <c r="O390" s="252"/>
      <c r="P390" s="252"/>
      <c r="Q390" s="252"/>
      <c r="R390" s="252"/>
      <c r="S390" s="252"/>
      <c r="T390" s="25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4" t="s">
        <v>286</v>
      </c>
      <c r="AU390" s="254" t="s">
        <v>86</v>
      </c>
      <c r="AV390" s="13" t="s">
        <v>86</v>
      </c>
      <c r="AW390" s="13" t="s">
        <v>4</v>
      </c>
      <c r="AX390" s="13" t="s">
        <v>84</v>
      </c>
      <c r="AY390" s="254" t="s">
        <v>280</v>
      </c>
    </row>
    <row r="391" s="2" customFormat="1" ht="16.5" customHeight="1">
      <c r="A391" s="38"/>
      <c r="B391" s="39"/>
      <c r="C391" s="229" t="s">
        <v>832</v>
      </c>
      <c r="D391" s="229" t="s">
        <v>281</v>
      </c>
      <c r="E391" s="230" t="s">
        <v>942</v>
      </c>
      <c r="F391" s="231" t="s">
        <v>943</v>
      </c>
      <c r="G391" s="232" t="s">
        <v>194</v>
      </c>
      <c r="H391" s="233">
        <v>2148.3270000000002</v>
      </c>
      <c r="I391" s="234"/>
      <c r="J391" s="235">
        <f>ROUND(I391*H391,2)</f>
        <v>0</v>
      </c>
      <c r="K391" s="236"/>
      <c r="L391" s="44"/>
      <c r="M391" s="237" t="s">
        <v>1</v>
      </c>
      <c r="N391" s="238" t="s">
        <v>41</v>
      </c>
      <c r="O391" s="91"/>
      <c r="P391" s="239">
        <f>O391*H391</f>
        <v>0</v>
      </c>
      <c r="Q391" s="239">
        <v>0</v>
      </c>
      <c r="R391" s="239">
        <f>Q391*H391</f>
        <v>0</v>
      </c>
      <c r="S391" s="239">
        <v>0.0040000000000000001</v>
      </c>
      <c r="T391" s="240">
        <f>S391*H391</f>
        <v>8.5933080000000004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41" t="s">
        <v>284</v>
      </c>
      <c r="AT391" s="241" t="s">
        <v>281</v>
      </c>
      <c r="AU391" s="241" t="s">
        <v>86</v>
      </c>
      <c r="AY391" s="17" t="s">
        <v>280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7" t="s">
        <v>84</v>
      </c>
      <c r="BK391" s="242">
        <f>ROUND(I391*H391,2)</f>
        <v>0</v>
      </c>
      <c r="BL391" s="17" t="s">
        <v>284</v>
      </c>
      <c r="BM391" s="241" t="s">
        <v>1996</v>
      </c>
    </row>
    <row r="392" s="13" customFormat="1">
      <c r="A392" s="13"/>
      <c r="B392" s="243"/>
      <c r="C392" s="244"/>
      <c r="D392" s="245" t="s">
        <v>286</v>
      </c>
      <c r="E392" s="246" t="s">
        <v>1</v>
      </c>
      <c r="F392" s="247" t="s">
        <v>1997</v>
      </c>
      <c r="G392" s="244"/>
      <c r="H392" s="248">
        <v>1217.327</v>
      </c>
      <c r="I392" s="249"/>
      <c r="J392" s="244"/>
      <c r="K392" s="244"/>
      <c r="L392" s="250"/>
      <c r="M392" s="251"/>
      <c r="N392" s="252"/>
      <c r="O392" s="252"/>
      <c r="P392" s="252"/>
      <c r="Q392" s="252"/>
      <c r="R392" s="252"/>
      <c r="S392" s="252"/>
      <c r="T392" s="25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4" t="s">
        <v>286</v>
      </c>
      <c r="AU392" s="254" t="s">
        <v>86</v>
      </c>
      <c r="AV392" s="13" t="s">
        <v>86</v>
      </c>
      <c r="AW392" s="13" t="s">
        <v>32</v>
      </c>
      <c r="AX392" s="13" t="s">
        <v>76</v>
      </c>
      <c r="AY392" s="254" t="s">
        <v>280</v>
      </c>
    </row>
    <row r="393" s="13" customFormat="1">
      <c r="A393" s="13"/>
      <c r="B393" s="243"/>
      <c r="C393" s="244"/>
      <c r="D393" s="245" t="s">
        <v>286</v>
      </c>
      <c r="E393" s="246" t="s">
        <v>1</v>
      </c>
      <c r="F393" s="247" t="s">
        <v>1998</v>
      </c>
      <c r="G393" s="244"/>
      <c r="H393" s="248">
        <v>931</v>
      </c>
      <c r="I393" s="249"/>
      <c r="J393" s="244"/>
      <c r="K393" s="244"/>
      <c r="L393" s="250"/>
      <c r="M393" s="251"/>
      <c r="N393" s="252"/>
      <c r="O393" s="252"/>
      <c r="P393" s="252"/>
      <c r="Q393" s="252"/>
      <c r="R393" s="252"/>
      <c r="S393" s="252"/>
      <c r="T393" s="25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4" t="s">
        <v>286</v>
      </c>
      <c r="AU393" s="254" t="s">
        <v>86</v>
      </c>
      <c r="AV393" s="13" t="s">
        <v>86</v>
      </c>
      <c r="AW393" s="13" t="s">
        <v>32</v>
      </c>
      <c r="AX393" s="13" t="s">
        <v>76</v>
      </c>
      <c r="AY393" s="254" t="s">
        <v>280</v>
      </c>
    </row>
    <row r="394" s="14" customFormat="1">
      <c r="A394" s="14"/>
      <c r="B394" s="266"/>
      <c r="C394" s="267"/>
      <c r="D394" s="245" t="s">
        <v>286</v>
      </c>
      <c r="E394" s="268" t="s">
        <v>1</v>
      </c>
      <c r="F394" s="269" t="s">
        <v>378</v>
      </c>
      <c r="G394" s="267"/>
      <c r="H394" s="270">
        <v>2148.3270000000002</v>
      </c>
      <c r="I394" s="271"/>
      <c r="J394" s="267"/>
      <c r="K394" s="267"/>
      <c r="L394" s="272"/>
      <c r="M394" s="273"/>
      <c r="N394" s="274"/>
      <c r="O394" s="274"/>
      <c r="P394" s="274"/>
      <c r="Q394" s="274"/>
      <c r="R394" s="274"/>
      <c r="S394" s="274"/>
      <c r="T394" s="27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6" t="s">
        <v>286</v>
      </c>
      <c r="AU394" s="276" t="s">
        <v>86</v>
      </c>
      <c r="AV394" s="14" t="s">
        <v>284</v>
      </c>
      <c r="AW394" s="14" t="s">
        <v>32</v>
      </c>
      <c r="AX394" s="14" t="s">
        <v>84</v>
      </c>
      <c r="AY394" s="276" t="s">
        <v>280</v>
      </c>
    </row>
    <row r="395" s="2" customFormat="1" ht="24.15" customHeight="1">
      <c r="A395" s="38"/>
      <c r="B395" s="39"/>
      <c r="C395" s="229" t="s">
        <v>837</v>
      </c>
      <c r="D395" s="229" t="s">
        <v>281</v>
      </c>
      <c r="E395" s="230" t="s">
        <v>952</v>
      </c>
      <c r="F395" s="231" t="s">
        <v>953</v>
      </c>
      <c r="G395" s="232" t="s">
        <v>194</v>
      </c>
      <c r="H395" s="233">
        <v>71.007000000000005</v>
      </c>
      <c r="I395" s="234"/>
      <c r="J395" s="235">
        <f>ROUND(I395*H395,2)</f>
        <v>0</v>
      </c>
      <c r="K395" s="236"/>
      <c r="L395" s="44"/>
      <c r="M395" s="237" t="s">
        <v>1</v>
      </c>
      <c r="N395" s="238" t="s">
        <v>41</v>
      </c>
      <c r="O395" s="91"/>
      <c r="P395" s="239">
        <f>O395*H395</f>
        <v>0</v>
      </c>
      <c r="Q395" s="239">
        <v>0.00040000000000000002</v>
      </c>
      <c r="R395" s="239">
        <f>Q395*H395</f>
        <v>0.028402800000000002</v>
      </c>
      <c r="S395" s="239">
        <v>0</v>
      </c>
      <c r="T395" s="240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41" t="s">
        <v>185</v>
      </c>
      <c r="AT395" s="241" t="s">
        <v>281</v>
      </c>
      <c r="AU395" s="241" t="s">
        <v>86</v>
      </c>
      <c r="AY395" s="17" t="s">
        <v>280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7" t="s">
        <v>84</v>
      </c>
      <c r="BK395" s="242">
        <f>ROUND(I395*H395,2)</f>
        <v>0</v>
      </c>
      <c r="BL395" s="17" t="s">
        <v>185</v>
      </c>
      <c r="BM395" s="241" t="s">
        <v>1999</v>
      </c>
    </row>
    <row r="396" s="13" customFormat="1">
      <c r="A396" s="13"/>
      <c r="B396" s="243"/>
      <c r="C396" s="244"/>
      <c r="D396" s="245" t="s">
        <v>286</v>
      </c>
      <c r="E396" s="246" t="s">
        <v>1</v>
      </c>
      <c r="F396" s="247" t="s">
        <v>1708</v>
      </c>
      <c r="G396" s="244"/>
      <c r="H396" s="248">
        <v>71.007000000000005</v>
      </c>
      <c r="I396" s="249"/>
      <c r="J396" s="244"/>
      <c r="K396" s="244"/>
      <c r="L396" s="250"/>
      <c r="M396" s="251"/>
      <c r="N396" s="252"/>
      <c r="O396" s="252"/>
      <c r="P396" s="252"/>
      <c r="Q396" s="252"/>
      <c r="R396" s="252"/>
      <c r="S396" s="252"/>
      <c r="T396" s="25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4" t="s">
        <v>286</v>
      </c>
      <c r="AU396" s="254" t="s">
        <v>86</v>
      </c>
      <c r="AV396" s="13" t="s">
        <v>86</v>
      </c>
      <c r="AW396" s="13" t="s">
        <v>32</v>
      </c>
      <c r="AX396" s="13" t="s">
        <v>84</v>
      </c>
      <c r="AY396" s="254" t="s">
        <v>280</v>
      </c>
    </row>
    <row r="397" s="2" customFormat="1" ht="44.25" customHeight="1">
      <c r="A397" s="38"/>
      <c r="B397" s="39"/>
      <c r="C397" s="255" t="s">
        <v>842</v>
      </c>
      <c r="D397" s="255" t="s">
        <v>306</v>
      </c>
      <c r="E397" s="256" t="s">
        <v>956</v>
      </c>
      <c r="F397" s="257" t="s">
        <v>957</v>
      </c>
      <c r="G397" s="258" t="s">
        <v>194</v>
      </c>
      <c r="H397" s="259">
        <v>86.700000000000003</v>
      </c>
      <c r="I397" s="260"/>
      <c r="J397" s="261">
        <f>ROUND(I397*H397,2)</f>
        <v>0</v>
      </c>
      <c r="K397" s="262"/>
      <c r="L397" s="263"/>
      <c r="M397" s="264" t="s">
        <v>1</v>
      </c>
      <c r="N397" s="265" t="s">
        <v>41</v>
      </c>
      <c r="O397" s="91"/>
      <c r="P397" s="239">
        <f>O397*H397</f>
        <v>0</v>
      </c>
      <c r="Q397" s="239">
        <v>0.0054000000000000003</v>
      </c>
      <c r="R397" s="239">
        <f>Q397*H397</f>
        <v>0.46818000000000004</v>
      </c>
      <c r="S397" s="239">
        <v>0</v>
      </c>
      <c r="T397" s="24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41" t="s">
        <v>426</v>
      </c>
      <c r="AT397" s="241" t="s">
        <v>306</v>
      </c>
      <c r="AU397" s="241" t="s">
        <v>86</v>
      </c>
      <c r="AY397" s="17" t="s">
        <v>280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7" t="s">
        <v>84</v>
      </c>
      <c r="BK397" s="242">
        <f>ROUND(I397*H397,2)</f>
        <v>0</v>
      </c>
      <c r="BL397" s="17" t="s">
        <v>185</v>
      </c>
      <c r="BM397" s="241" t="s">
        <v>2000</v>
      </c>
    </row>
    <row r="398" s="13" customFormat="1">
      <c r="A398" s="13"/>
      <c r="B398" s="243"/>
      <c r="C398" s="244"/>
      <c r="D398" s="245" t="s">
        <v>286</v>
      </c>
      <c r="E398" s="244"/>
      <c r="F398" s="247" t="s">
        <v>2001</v>
      </c>
      <c r="G398" s="244"/>
      <c r="H398" s="248">
        <v>86.700000000000003</v>
      </c>
      <c r="I398" s="249"/>
      <c r="J398" s="244"/>
      <c r="K398" s="244"/>
      <c r="L398" s="250"/>
      <c r="M398" s="251"/>
      <c r="N398" s="252"/>
      <c r="O398" s="252"/>
      <c r="P398" s="252"/>
      <c r="Q398" s="252"/>
      <c r="R398" s="252"/>
      <c r="S398" s="252"/>
      <c r="T398" s="25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4" t="s">
        <v>286</v>
      </c>
      <c r="AU398" s="254" t="s">
        <v>86</v>
      </c>
      <c r="AV398" s="13" t="s">
        <v>86</v>
      </c>
      <c r="AW398" s="13" t="s">
        <v>4</v>
      </c>
      <c r="AX398" s="13" t="s">
        <v>84</v>
      </c>
      <c r="AY398" s="254" t="s">
        <v>280</v>
      </c>
    </row>
    <row r="399" s="2" customFormat="1" ht="24.15" customHeight="1">
      <c r="A399" s="38"/>
      <c r="B399" s="39"/>
      <c r="C399" s="229" t="s">
        <v>847</v>
      </c>
      <c r="D399" s="229" t="s">
        <v>281</v>
      </c>
      <c r="E399" s="230" t="s">
        <v>2002</v>
      </c>
      <c r="F399" s="231" t="s">
        <v>2003</v>
      </c>
      <c r="G399" s="232" t="s">
        <v>326</v>
      </c>
      <c r="H399" s="233">
        <v>0.52100000000000002</v>
      </c>
      <c r="I399" s="234"/>
      <c r="J399" s="235">
        <f>ROUND(I399*H399,2)</f>
        <v>0</v>
      </c>
      <c r="K399" s="236"/>
      <c r="L399" s="44"/>
      <c r="M399" s="237" t="s">
        <v>1</v>
      </c>
      <c r="N399" s="238" t="s">
        <v>41</v>
      </c>
      <c r="O399" s="91"/>
      <c r="P399" s="239">
        <f>O399*H399</f>
        <v>0</v>
      </c>
      <c r="Q399" s="239">
        <v>0</v>
      </c>
      <c r="R399" s="239">
        <f>Q399*H399</f>
        <v>0</v>
      </c>
      <c r="S399" s="239">
        <v>0</v>
      </c>
      <c r="T399" s="240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41" t="s">
        <v>185</v>
      </c>
      <c r="AT399" s="241" t="s">
        <v>281</v>
      </c>
      <c r="AU399" s="241" t="s">
        <v>86</v>
      </c>
      <c r="AY399" s="17" t="s">
        <v>280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7" t="s">
        <v>84</v>
      </c>
      <c r="BK399" s="242">
        <f>ROUND(I399*H399,2)</f>
        <v>0</v>
      </c>
      <c r="BL399" s="17" t="s">
        <v>185</v>
      </c>
      <c r="BM399" s="241" t="s">
        <v>2004</v>
      </c>
    </row>
    <row r="400" s="12" customFormat="1" ht="22.8" customHeight="1">
      <c r="A400" s="12"/>
      <c r="B400" s="213"/>
      <c r="C400" s="214"/>
      <c r="D400" s="215" t="s">
        <v>75</v>
      </c>
      <c r="E400" s="227" t="s">
        <v>964</v>
      </c>
      <c r="F400" s="227" t="s">
        <v>965</v>
      </c>
      <c r="G400" s="214"/>
      <c r="H400" s="214"/>
      <c r="I400" s="217"/>
      <c r="J400" s="228">
        <f>BK400</f>
        <v>0</v>
      </c>
      <c r="K400" s="214"/>
      <c r="L400" s="219"/>
      <c r="M400" s="220"/>
      <c r="N400" s="221"/>
      <c r="O400" s="221"/>
      <c r="P400" s="222">
        <f>SUM(P401:P467)</f>
        <v>0</v>
      </c>
      <c r="Q400" s="221"/>
      <c r="R400" s="222">
        <f>SUM(R401:R467)</f>
        <v>38.349980980000005</v>
      </c>
      <c r="S400" s="221"/>
      <c r="T400" s="223">
        <f>SUM(T401:T467)</f>
        <v>35.286177199999997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4" t="s">
        <v>86</v>
      </c>
      <c r="AT400" s="225" t="s">
        <v>75</v>
      </c>
      <c r="AU400" s="225" t="s">
        <v>84</v>
      </c>
      <c r="AY400" s="224" t="s">
        <v>280</v>
      </c>
      <c r="BK400" s="226">
        <f>SUM(BK401:BK467)</f>
        <v>0</v>
      </c>
    </row>
    <row r="401" s="2" customFormat="1" ht="24.15" customHeight="1">
      <c r="A401" s="38"/>
      <c r="B401" s="39"/>
      <c r="C401" s="229" t="s">
        <v>852</v>
      </c>
      <c r="D401" s="229" t="s">
        <v>281</v>
      </c>
      <c r="E401" s="230" t="s">
        <v>971</v>
      </c>
      <c r="F401" s="231" t="s">
        <v>972</v>
      </c>
      <c r="G401" s="232" t="s">
        <v>194</v>
      </c>
      <c r="H401" s="233">
        <v>1177.4980000000001</v>
      </c>
      <c r="I401" s="234"/>
      <c r="J401" s="235">
        <f>ROUND(I401*H401,2)</f>
        <v>0</v>
      </c>
      <c r="K401" s="236"/>
      <c r="L401" s="44"/>
      <c r="M401" s="237" t="s">
        <v>1</v>
      </c>
      <c r="N401" s="238" t="s">
        <v>41</v>
      </c>
      <c r="O401" s="91"/>
      <c r="P401" s="239">
        <f>O401*H401</f>
        <v>0</v>
      </c>
      <c r="Q401" s="239">
        <v>0</v>
      </c>
      <c r="R401" s="239">
        <f>Q401*H401</f>
        <v>0</v>
      </c>
      <c r="S401" s="239">
        <v>0</v>
      </c>
      <c r="T401" s="240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41" t="s">
        <v>185</v>
      </c>
      <c r="AT401" s="241" t="s">
        <v>281</v>
      </c>
      <c r="AU401" s="241" t="s">
        <v>86</v>
      </c>
      <c r="AY401" s="17" t="s">
        <v>280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7" t="s">
        <v>84</v>
      </c>
      <c r="BK401" s="242">
        <f>ROUND(I401*H401,2)</f>
        <v>0</v>
      </c>
      <c r="BL401" s="17" t="s">
        <v>185</v>
      </c>
      <c r="BM401" s="241" t="s">
        <v>2005</v>
      </c>
    </row>
    <row r="402" s="13" customFormat="1">
      <c r="A402" s="13"/>
      <c r="B402" s="243"/>
      <c r="C402" s="244"/>
      <c r="D402" s="245" t="s">
        <v>286</v>
      </c>
      <c r="E402" s="246" t="s">
        <v>1</v>
      </c>
      <c r="F402" s="247" t="s">
        <v>2006</v>
      </c>
      <c r="G402" s="244"/>
      <c r="H402" s="248">
        <v>1088.9380000000001</v>
      </c>
      <c r="I402" s="249"/>
      <c r="J402" s="244"/>
      <c r="K402" s="244"/>
      <c r="L402" s="250"/>
      <c r="M402" s="251"/>
      <c r="N402" s="252"/>
      <c r="O402" s="252"/>
      <c r="P402" s="252"/>
      <c r="Q402" s="252"/>
      <c r="R402" s="252"/>
      <c r="S402" s="252"/>
      <c r="T402" s="25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4" t="s">
        <v>286</v>
      </c>
      <c r="AU402" s="254" t="s">
        <v>86</v>
      </c>
      <c r="AV402" s="13" t="s">
        <v>86</v>
      </c>
      <c r="AW402" s="13" t="s">
        <v>32</v>
      </c>
      <c r="AX402" s="13" t="s">
        <v>76</v>
      </c>
      <c r="AY402" s="254" t="s">
        <v>280</v>
      </c>
    </row>
    <row r="403" s="13" customFormat="1">
      <c r="A403" s="13"/>
      <c r="B403" s="243"/>
      <c r="C403" s="244"/>
      <c r="D403" s="245" t="s">
        <v>286</v>
      </c>
      <c r="E403" s="246" t="s">
        <v>1</v>
      </c>
      <c r="F403" s="247" t="s">
        <v>2007</v>
      </c>
      <c r="G403" s="244"/>
      <c r="H403" s="248">
        <v>88.560000000000002</v>
      </c>
      <c r="I403" s="249"/>
      <c r="J403" s="244"/>
      <c r="K403" s="244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286</v>
      </c>
      <c r="AU403" s="254" t="s">
        <v>86</v>
      </c>
      <c r="AV403" s="13" t="s">
        <v>86</v>
      </c>
      <c r="AW403" s="13" t="s">
        <v>32</v>
      </c>
      <c r="AX403" s="13" t="s">
        <v>76</v>
      </c>
      <c r="AY403" s="254" t="s">
        <v>280</v>
      </c>
    </row>
    <row r="404" s="14" customFormat="1">
      <c r="A404" s="14"/>
      <c r="B404" s="266"/>
      <c r="C404" s="267"/>
      <c r="D404" s="245" t="s">
        <v>286</v>
      </c>
      <c r="E404" s="268" t="s">
        <v>1</v>
      </c>
      <c r="F404" s="269" t="s">
        <v>378</v>
      </c>
      <c r="G404" s="267"/>
      <c r="H404" s="270">
        <v>1177.4980000000001</v>
      </c>
      <c r="I404" s="271"/>
      <c r="J404" s="267"/>
      <c r="K404" s="267"/>
      <c r="L404" s="272"/>
      <c r="M404" s="273"/>
      <c r="N404" s="274"/>
      <c r="O404" s="274"/>
      <c r="P404" s="274"/>
      <c r="Q404" s="274"/>
      <c r="R404" s="274"/>
      <c r="S404" s="274"/>
      <c r="T404" s="27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76" t="s">
        <v>286</v>
      </c>
      <c r="AU404" s="276" t="s">
        <v>86</v>
      </c>
      <c r="AV404" s="14" t="s">
        <v>284</v>
      </c>
      <c r="AW404" s="14" t="s">
        <v>32</v>
      </c>
      <c r="AX404" s="14" t="s">
        <v>84</v>
      </c>
      <c r="AY404" s="276" t="s">
        <v>280</v>
      </c>
    </row>
    <row r="405" s="2" customFormat="1" ht="16.5" customHeight="1">
      <c r="A405" s="38"/>
      <c r="B405" s="39"/>
      <c r="C405" s="255" t="s">
        <v>857</v>
      </c>
      <c r="D405" s="255" t="s">
        <v>306</v>
      </c>
      <c r="E405" s="256" t="s">
        <v>936</v>
      </c>
      <c r="F405" s="257" t="s">
        <v>937</v>
      </c>
      <c r="G405" s="258" t="s">
        <v>938</v>
      </c>
      <c r="H405" s="259">
        <v>376.79899999999998</v>
      </c>
      <c r="I405" s="260"/>
      <c r="J405" s="261">
        <f>ROUND(I405*H405,2)</f>
        <v>0</v>
      </c>
      <c r="K405" s="262"/>
      <c r="L405" s="263"/>
      <c r="M405" s="264" t="s">
        <v>1</v>
      </c>
      <c r="N405" s="265" t="s">
        <v>41</v>
      </c>
      <c r="O405" s="91"/>
      <c r="P405" s="239">
        <f>O405*H405</f>
        <v>0</v>
      </c>
      <c r="Q405" s="239">
        <v>0.001</v>
      </c>
      <c r="R405" s="239">
        <f>Q405*H405</f>
        <v>0.376799</v>
      </c>
      <c r="S405" s="239">
        <v>0</v>
      </c>
      <c r="T405" s="240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41" t="s">
        <v>426</v>
      </c>
      <c r="AT405" s="241" t="s">
        <v>306</v>
      </c>
      <c r="AU405" s="241" t="s">
        <v>86</v>
      </c>
      <c r="AY405" s="17" t="s">
        <v>280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7" t="s">
        <v>84</v>
      </c>
      <c r="BK405" s="242">
        <f>ROUND(I405*H405,2)</f>
        <v>0</v>
      </c>
      <c r="BL405" s="17" t="s">
        <v>185</v>
      </c>
      <c r="BM405" s="241" t="s">
        <v>2008</v>
      </c>
    </row>
    <row r="406" s="13" customFormat="1">
      <c r="A406" s="13"/>
      <c r="B406" s="243"/>
      <c r="C406" s="244"/>
      <c r="D406" s="245" t="s">
        <v>286</v>
      </c>
      <c r="E406" s="244"/>
      <c r="F406" s="247" t="s">
        <v>2009</v>
      </c>
      <c r="G406" s="244"/>
      <c r="H406" s="248">
        <v>376.79899999999998</v>
      </c>
      <c r="I406" s="249"/>
      <c r="J406" s="244"/>
      <c r="K406" s="244"/>
      <c r="L406" s="250"/>
      <c r="M406" s="251"/>
      <c r="N406" s="252"/>
      <c r="O406" s="252"/>
      <c r="P406" s="252"/>
      <c r="Q406" s="252"/>
      <c r="R406" s="252"/>
      <c r="S406" s="252"/>
      <c r="T406" s="25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4" t="s">
        <v>286</v>
      </c>
      <c r="AU406" s="254" t="s">
        <v>86</v>
      </c>
      <c r="AV406" s="13" t="s">
        <v>86</v>
      </c>
      <c r="AW406" s="13" t="s">
        <v>4</v>
      </c>
      <c r="AX406" s="13" t="s">
        <v>84</v>
      </c>
      <c r="AY406" s="254" t="s">
        <v>280</v>
      </c>
    </row>
    <row r="407" s="2" customFormat="1" ht="24.15" customHeight="1">
      <c r="A407" s="38"/>
      <c r="B407" s="39"/>
      <c r="C407" s="229" t="s">
        <v>862</v>
      </c>
      <c r="D407" s="229" t="s">
        <v>281</v>
      </c>
      <c r="E407" s="230" t="s">
        <v>984</v>
      </c>
      <c r="F407" s="231" t="s">
        <v>985</v>
      </c>
      <c r="G407" s="232" t="s">
        <v>194</v>
      </c>
      <c r="H407" s="233">
        <v>1177.4980000000001</v>
      </c>
      <c r="I407" s="234"/>
      <c r="J407" s="235">
        <f>ROUND(I407*H407,2)</f>
        <v>0</v>
      </c>
      <c r="K407" s="236"/>
      <c r="L407" s="44"/>
      <c r="M407" s="237" t="s">
        <v>1</v>
      </c>
      <c r="N407" s="238" t="s">
        <v>41</v>
      </c>
      <c r="O407" s="91"/>
      <c r="P407" s="239">
        <f>O407*H407</f>
        <v>0</v>
      </c>
      <c r="Q407" s="239">
        <v>0.00088000000000000003</v>
      </c>
      <c r="R407" s="239">
        <f>Q407*H407</f>
        <v>1.0361982400000001</v>
      </c>
      <c r="S407" s="239">
        <v>0</v>
      </c>
      <c r="T407" s="24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41" t="s">
        <v>185</v>
      </c>
      <c r="AT407" s="241" t="s">
        <v>281</v>
      </c>
      <c r="AU407" s="241" t="s">
        <v>86</v>
      </c>
      <c r="AY407" s="17" t="s">
        <v>280</v>
      </c>
      <c r="BE407" s="242">
        <f>IF(N407="základní",J407,0)</f>
        <v>0</v>
      </c>
      <c r="BF407" s="242">
        <f>IF(N407="snížená",J407,0)</f>
        <v>0</v>
      </c>
      <c r="BG407" s="242">
        <f>IF(N407="zákl. přenesená",J407,0)</f>
        <v>0</v>
      </c>
      <c r="BH407" s="242">
        <f>IF(N407="sníž. přenesená",J407,0)</f>
        <v>0</v>
      </c>
      <c r="BI407" s="242">
        <f>IF(N407="nulová",J407,0)</f>
        <v>0</v>
      </c>
      <c r="BJ407" s="17" t="s">
        <v>84</v>
      </c>
      <c r="BK407" s="242">
        <f>ROUND(I407*H407,2)</f>
        <v>0</v>
      </c>
      <c r="BL407" s="17" t="s">
        <v>185</v>
      </c>
      <c r="BM407" s="241" t="s">
        <v>2010</v>
      </c>
    </row>
    <row r="408" s="13" customFormat="1">
      <c r="A408" s="13"/>
      <c r="B408" s="243"/>
      <c r="C408" s="244"/>
      <c r="D408" s="245" t="s">
        <v>286</v>
      </c>
      <c r="E408" s="246" t="s">
        <v>1</v>
      </c>
      <c r="F408" s="247" t="s">
        <v>2006</v>
      </c>
      <c r="G408" s="244"/>
      <c r="H408" s="248">
        <v>1088.9380000000001</v>
      </c>
      <c r="I408" s="249"/>
      <c r="J408" s="244"/>
      <c r="K408" s="244"/>
      <c r="L408" s="250"/>
      <c r="M408" s="251"/>
      <c r="N408" s="252"/>
      <c r="O408" s="252"/>
      <c r="P408" s="252"/>
      <c r="Q408" s="252"/>
      <c r="R408" s="252"/>
      <c r="S408" s="252"/>
      <c r="T408" s="25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4" t="s">
        <v>286</v>
      </c>
      <c r="AU408" s="254" t="s">
        <v>86</v>
      </c>
      <c r="AV408" s="13" t="s">
        <v>86</v>
      </c>
      <c r="AW408" s="13" t="s">
        <v>32</v>
      </c>
      <c r="AX408" s="13" t="s">
        <v>76</v>
      </c>
      <c r="AY408" s="254" t="s">
        <v>280</v>
      </c>
    </row>
    <row r="409" s="13" customFormat="1">
      <c r="A409" s="13"/>
      <c r="B409" s="243"/>
      <c r="C409" s="244"/>
      <c r="D409" s="245" t="s">
        <v>286</v>
      </c>
      <c r="E409" s="246" t="s">
        <v>1</v>
      </c>
      <c r="F409" s="247" t="s">
        <v>2007</v>
      </c>
      <c r="G409" s="244"/>
      <c r="H409" s="248">
        <v>88.560000000000002</v>
      </c>
      <c r="I409" s="249"/>
      <c r="J409" s="244"/>
      <c r="K409" s="244"/>
      <c r="L409" s="250"/>
      <c r="M409" s="251"/>
      <c r="N409" s="252"/>
      <c r="O409" s="252"/>
      <c r="P409" s="252"/>
      <c r="Q409" s="252"/>
      <c r="R409" s="252"/>
      <c r="S409" s="252"/>
      <c r="T409" s="25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4" t="s">
        <v>286</v>
      </c>
      <c r="AU409" s="254" t="s">
        <v>86</v>
      </c>
      <c r="AV409" s="13" t="s">
        <v>86</v>
      </c>
      <c r="AW409" s="13" t="s">
        <v>32</v>
      </c>
      <c r="AX409" s="13" t="s">
        <v>76</v>
      </c>
      <c r="AY409" s="254" t="s">
        <v>280</v>
      </c>
    </row>
    <row r="410" s="14" customFormat="1">
      <c r="A410" s="14"/>
      <c r="B410" s="266"/>
      <c r="C410" s="267"/>
      <c r="D410" s="245" t="s">
        <v>286</v>
      </c>
      <c r="E410" s="268" t="s">
        <v>1</v>
      </c>
      <c r="F410" s="269" t="s">
        <v>378</v>
      </c>
      <c r="G410" s="267"/>
      <c r="H410" s="270">
        <v>1177.4980000000001</v>
      </c>
      <c r="I410" s="271"/>
      <c r="J410" s="267"/>
      <c r="K410" s="267"/>
      <c r="L410" s="272"/>
      <c r="M410" s="273"/>
      <c r="N410" s="274"/>
      <c r="O410" s="274"/>
      <c r="P410" s="274"/>
      <c r="Q410" s="274"/>
      <c r="R410" s="274"/>
      <c r="S410" s="274"/>
      <c r="T410" s="27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76" t="s">
        <v>286</v>
      </c>
      <c r="AU410" s="276" t="s">
        <v>86</v>
      </c>
      <c r="AV410" s="14" t="s">
        <v>284</v>
      </c>
      <c r="AW410" s="14" t="s">
        <v>32</v>
      </c>
      <c r="AX410" s="14" t="s">
        <v>84</v>
      </c>
      <c r="AY410" s="276" t="s">
        <v>280</v>
      </c>
    </row>
    <row r="411" s="2" customFormat="1" ht="44.25" customHeight="1">
      <c r="A411" s="38"/>
      <c r="B411" s="39"/>
      <c r="C411" s="255" t="s">
        <v>867</v>
      </c>
      <c r="D411" s="255" t="s">
        <v>306</v>
      </c>
      <c r="E411" s="256" t="s">
        <v>956</v>
      </c>
      <c r="F411" s="257" t="s">
        <v>957</v>
      </c>
      <c r="G411" s="258" t="s">
        <v>194</v>
      </c>
      <c r="H411" s="259">
        <v>1372.374</v>
      </c>
      <c r="I411" s="260"/>
      <c r="J411" s="261">
        <f>ROUND(I411*H411,2)</f>
        <v>0</v>
      </c>
      <c r="K411" s="262"/>
      <c r="L411" s="263"/>
      <c r="M411" s="264" t="s">
        <v>1</v>
      </c>
      <c r="N411" s="265" t="s">
        <v>41</v>
      </c>
      <c r="O411" s="91"/>
      <c r="P411" s="239">
        <f>O411*H411</f>
        <v>0</v>
      </c>
      <c r="Q411" s="239">
        <v>0.0054000000000000003</v>
      </c>
      <c r="R411" s="239">
        <f>Q411*H411</f>
        <v>7.4108196000000008</v>
      </c>
      <c r="S411" s="239">
        <v>0</v>
      </c>
      <c r="T411" s="240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41" t="s">
        <v>426</v>
      </c>
      <c r="AT411" s="241" t="s">
        <v>306</v>
      </c>
      <c r="AU411" s="241" t="s">
        <v>86</v>
      </c>
      <c r="AY411" s="17" t="s">
        <v>280</v>
      </c>
      <c r="BE411" s="242">
        <f>IF(N411="základní",J411,0)</f>
        <v>0</v>
      </c>
      <c r="BF411" s="242">
        <f>IF(N411="snížená",J411,0)</f>
        <v>0</v>
      </c>
      <c r="BG411" s="242">
        <f>IF(N411="zákl. přenesená",J411,0)</f>
        <v>0</v>
      </c>
      <c r="BH411" s="242">
        <f>IF(N411="sníž. přenesená",J411,0)</f>
        <v>0</v>
      </c>
      <c r="BI411" s="242">
        <f>IF(N411="nulová",J411,0)</f>
        <v>0</v>
      </c>
      <c r="BJ411" s="17" t="s">
        <v>84</v>
      </c>
      <c r="BK411" s="242">
        <f>ROUND(I411*H411,2)</f>
        <v>0</v>
      </c>
      <c r="BL411" s="17" t="s">
        <v>185</v>
      </c>
      <c r="BM411" s="241" t="s">
        <v>2011</v>
      </c>
    </row>
    <row r="412" s="13" customFormat="1">
      <c r="A412" s="13"/>
      <c r="B412" s="243"/>
      <c r="C412" s="244"/>
      <c r="D412" s="245" t="s">
        <v>286</v>
      </c>
      <c r="E412" s="244"/>
      <c r="F412" s="247" t="s">
        <v>2012</v>
      </c>
      <c r="G412" s="244"/>
      <c r="H412" s="248">
        <v>1372.374</v>
      </c>
      <c r="I412" s="249"/>
      <c r="J412" s="244"/>
      <c r="K412" s="244"/>
      <c r="L412" s="250"/>
      <c r="M412" s="251"/>
      <c r="N412" s="252"/>
      <c r="O412" s="252"/>
      <c r="P412" s="252"/>
      <c r="Q412" s="252"/>
      <c r="R412" s="252"/>
      <c r="S412" s="252"/>
      <c r="T412" s="25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4" t="s">
        <v>286</v>
      </c>
      <c r="AU412" s="254" t="s">
        <v>86</v>
      </c>
      <c r="AV412" s="13" t="s">
        <v>86</v>
      </c>
      <c r="AW412" s="13" t="s">
        <v>4</v>
      </c>
      <c r="AX412" s="13" t="s">
        <v>84</v>
      </c>
      <c r="AY412" s="254" t="s">
        <v>280</v>
      </c>
    </row>
    <row r="413" s="2" customFormat="1" ht="24.15" customHeight="1">
      <c r="A413" s="38"/>
      <c r="B413" s="39"/>
      <c r="C413" s="229" t="s">
        <v>872</v>
      </c>
      <c r="D413" s="229" t="s">
        <v>281</v>
      </c>
      <c r="E413" s="230" t="s">
        <v>1052</v>
      </c>
      <c r="F413" s="231" t="s">
        <v>1053</v>
      </c>
      <c r="G413" s="232" t="s">
        <v>354</v>
      </c>
      <c r="H413" s="233">
        <v>4</v>
      </c>
      <c r="I413" s="234"/>
      <c r="J413" s="235">
        <f>ROUND(I413*H413,2)</f>
        <v>0</v>
      </c>
      <c r="K413" s="236"/>
      <c r="L413" s="44"/>
      <c r="M413" s="237" t="s">
        <v>1</v>
      </c>
      <c r="N413" s="238" t="s">
        <v>41</v>
      </c>
      <c r="O413" s="91"/>
      <c r="P413" s="239">
        <f>O413*H413</f>
        <v>0</v>
      </c>
      <c r="Q413" s="239">
        <v>0</v>
      </c>
      <c r="R413" s="239">
        <f>Q413*H413</f>
        <v>0</v>
      </c>
      <c r="S413" s="239">
        <v>0</v>
      </c>
      <c r="T413" s="24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41" t="s">
        <v>185</v>
      </c>
      <c r="AT413" s="241" t="s">
        <v>281</v>
      </c>
      <c r="AU413" s="241" t="s">
        <v>86</v>
      </c>
      <c r="AY413" s="17" t="s">
        <v>280</v>
      </c>
      <c r="BE413" s="242">
        <f>IF(N413="základní",J413,0)</f>
        <v>0</v>
      </c>
      <c r="BF413" s="242">
        <f>IF(N413="snížená",J413,0)</f>
        <v>0</v>
      </c>
      <c r="BG413" s="242">
        <f>IF(N413="zákl. přenesená",J413,0)</f>
        <v>0</v>
      </c>
      <c r="BH413" s="242">
        <f>IF(N413="sníž. přenesená",J413,0)</f>
        <v>0</v>
      </c>
      <c r="BI413" s="242">
        <f>IF(N413="nulová",J413,0)</f>
        <v>0</v>
      </c>
      <c r="BJ413" s="17" t="s">
        <v>84</v>
      </c>
      <c r="BK413" s="242">
        <f>ROUND(I413*H413,2)</f>
        <v>0</v>
      </c>
      <c r="BL413" s="17" t="s">
        <v>185</v>
      </c>
      <c r="BM413" s="241" t="s">
        <v>2013</v>
      </c>
    </row>
    <row r="414" s="2" customFormat="1" ht="24.15" customHeight="1">
      <c r="A414" s="38"/>
      <c r="B414" s="39"/>
      <c r="C414" s="255" t="s">
        <v>877</v>
      </c>
      <c r="D414" s="255" t="s">
        <v>306</v>
      </c>
      <c r="E414" s="256" t="s">
        <v>1056</v>
      </c>
      <c r="F414" s="257" t="s">
        <v>1057</v>
      </c>
      <c r="G414" s="258" t="s">
        <v>354</v>
      </c>
      <c r="H414" s="259">
        <v>4</v>
      </c>
      <c r="I414" s="260"/>
      <c r="J414" s="261">
        <f>ROUND(I414*H414,2)</f>
        <v>0</v>
      </c>
      <c r="K414" s="262"/>
      <c r="L414" s="263"/>
      <c r="M414" s="264" t="s">
        <v>1</v>
      </c>
      <c r="N414" s="265" t="s">
        <v>41</v>
      </c>
      <c r="O414" s="91"/>
      <c r="P414" s="239">
        <f>O414*H414</f>
        <v>0</v>
      </c>
      <c r="Q414" s="239">
        <v>0.00032000000000000003</v>
      </c>
      <c r="R414" s="239">
        <f>Q414*H414</f>
        <v>0.0012800000000000001</v>
      </c>
      <c r="S414" s="239">
        <v>0</v>
      </c>
      <c r="T414" s="240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41" t="s">
        <v>426</v>
      </c>
      <c r="AT414" s="241" t="s">
        <v>306</v>
      </c>
      <c r="AU414" s="241" t="s">
        <v>86</v>
      </c>
      <c r="AY414" s="17" t="s">
        <v>280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7" t="s">
        <v>84</v>
      </c>
      <c r="BK414" s="242">
        <f>ROUND(I414*H414,2)</f>
        <v>0</v>
      </c>
      <c r="BL414" s="17" t="s">
        <v>185</v>
      </c>
      <c r="BM414" s="241" t="s">
        <v>2014</v>
      </c>
    </row>
    <row r="415" s="2" customFormat="1" ht="24.15" customHeight="1">
      <c r="A415" s="38"/>
      <c r="B415" s="39"/>
      <c r="C415" s="229" t="s">
        <v>882</v>
      </c>
      <c r="D415" s="229" t="s">
        <v>281</v>
      </c>
      <c r="E415" s="230" t="s">
        <v>2015</v>
      </c>
      <c r="F415" s="231" t="s">
        <v>2016</v>
      </c>
      <c r="G415" s="232" t="s">
        <v>354</v>
      </c>
      <c r="H415" s="233">
        <v>2</v>
      </c>
      <c r="I415" s="234"/>
      <c r="J415" s="235">
        <f>ROUND(I415*H415,2)</f>
        <v>0</v>
      </c>
      <c r="K415" s="236"/>
      <c r="L415" s="44"/>
      <c r="M415" s="237" t="s">
        <v>1</v>
      </c>
      <c r="N415" s="238" t="s">
        <v>41</v>
      </c>
      <c r="O415" s="91"/>
      <c r="P415" s="239">
        <f>O415*H415</f>
        <v>0</v>
      </c>
      <c r="Q415" s="239">
        <v>0</v>
      </c>
      <c r="R415" s="239">
        <f>Q415*H415</f>
        <v>0</v>
      </c>
      <c r="S415" s="239">
        <v>0.010030000000000001</v>
      </c>
      <c r="T415" s="240">
        <f>S415*H415</f>
        <v>0.020060000000000001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41" t="s">
        <v>185</v>
      </c>
      <c r="AT415" s="241" t="s">
        <v>281</v>
      </c>
      <c r="AU415" s="241" t="s">
        <v>86</v>
      </c>
      <c r="AY415" s="17" t="s">
        <v>280</v>
      </c>
      <c r="BE415" s="242">
        <f>IF(N415="základní",J415,0)</f>
        <v>0</v>
      </c>
      <c r="BF415" s="242">
        <f>IF(N415="snížená",J415,0)</f>
        <v>0</v>
      </c>
      <c r="BG415" s="242">
        <f>IF(N415="zákl. přenesená",J415,0)</f>
        <v>0</v>
      </c>
      <c r="BH415" s="242">
        <f>IF(N415="sníž. přenesená",J415,0)</f>
        <v>0</v>
      </c>
      <c r="BI415" s="242">
        <f>IF(N415="nulová",J415,0)</f>
        <v>0</v>
      </c>
      <c r="BJ415" s="17" t="s">
        <v>84</v>
      </c>
      <c r="BK415" s="242">
        <f>ROUND(I415*H415,2)</f>
        <v>0</v>
      </c>
      <c r="BL415" s="17" t="s">
        <v>185</v>
      </c>
      <c r="BM415" s="241" t="s">
        <v>2017</v>
      </c>
    </row>
    <row r="416" s="13" customFormat="1">
      <c r="A416" s="13"/>
      <c r="B416" s="243"/>
      <c r="C416" s="244"/>
      <c r="D416" s="245" t="s">
        <v>286</v>
      </c>
      <c r="E416" s="246" t="s">
        <v>1</v>
      </c>
      <c r="F416" s="247" t="s">
        <v>2018</v>
      </c>
      <c r="G416" s="244"/>
      <c r="H416" s="248">
        <v>2</v>
      </c>
      <c r="I416" s="249"/>
      <c r="J416" s="244"/>
      <c r="K416" s="244"/>
      <c r="L416" s="250"/>
      <c r="M416" s="251"/>
      <c r="N416" s="252"/>
      <c r="O416" s="252"/>
      <c r="P416" s="252"/>
      <c r="Q416" s="252"/>
      <c r="R416" s="252"/>
      <c r="S416" s="252"/>
      <c r="T416" s="25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4" t="s">
        <v>286</v>
      </c>
      <c r="AU416" s="254" t="s">
        <v>86</v>
      </c>
      <c r="AV416" s="13" t="s">
        <v>86</v>
      </c>
      <c r="AW416" s="13" t="s">
        <v>32</v>
      </c>
      <c r="AX416" s="13" t="s">
        <v>84</v>
      </c>
      <c r="AY416" s="254" t="s">
        <v>280</v>
      </c>
    </row>
    <row r="417" s="2" customFormat="1" ht="24.15" customHeight="1">
      <c r="A417" s="38"/>
      <c r="B417" s="39"/>
      <c r="C417" s="229" t="s">
        <v>887</v>
      </c>
      <c r="D417" s="229" t="s">
        <v>281</v>
      </c>
      <c r="E417" s="230" t="s">
        <v>2019</v>
      </c>
      <c r="F417" s="231" t="s">
        <v>2020</v>
      </c>
      <c r="G417" s="232" t="s">
        <v>194</v>
      </c>
      <c r="H417" s="233">
        <v>1196.9880000000001</v>
      </c>
      <c r="I417" s="234"/>
      <c r="J417" s="235">
        <f>ROUND(I417*H417,2)</f>
        <v>0</v>
      </c>
      <c r="K417" s="236"/>
      <c r="L417" s="44"/>
      <c r="M417" s="237" t="s">
        <v>1</v>
      </c>
      <c r="N417" s="238" t="s">
        <v>41</v>
      </c>
      <c r="O417" s="91"/>
      <c r="P417" s="239">
        <f>O417*H417</f>
        <v>0</v>
      </c>
      <c r="Q417" s="239">
        <v>0</v>
      </c>
      <c r="R417" s="239">
        <f>Q417*H417</f>
        <v>0</v>
      </c>
      <c r="S417" s="239">
        <v>0</v>
      </c>
      <c r="T417" s="240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41" t="s">
        <v>185</v>
      </c>
      <c r="AT417" s="241" t="s">
        <v>281</v>
      </c>
      <c r="AU417" s="241" t="s">
        <v>86</v>
      </c>
      <c r="AY417" s="17" t="s">
        <v>280</v>
      </c>
      <c r="BE417" s="242">
        <f>IF(N417="základní",J417,0)</f>
        <v>0</v>
      </c>
      <c r="BF417" s="242">
        <f>IF(N417="snížená",J417,0)</f>
        <v>0</v>
      </c>
      <c r="BG417" s="242">
        <f>IF(N417="zákl. přenesená",J417,0)</f>
        <v>0</v>
      </c>
      <c r="BH417" s="242">
        <f>IF(N417="sníž. přenesená",J417,0)</f>
        <v>0</v>
      </c>
      <c r="BI417" s="242">
        <f>IF(N417="nulová",J417,0)</f>
        <v>0</v>
      </c>
      <c r="BJ417" s="17" t="s">
        <v>84</v>
      </c>
      <c r="BK417" s="242">
        <f>ROUND(I417*H417,2)</f>
        <v>0</v>
      </c>
      <c r="BL417" s="17" t="s">
        <v>185</v>
      </c>
      <c r="BM417" s="241" t="s">
        <v>2021</v>
      </c>
    </row>
    <row r="418" s="13" customFormat="1">
      <c r="A418" s="13"/>
      <c r="B418" s="243"/>
      <c r="C418" s="244"/>
      <c r="D418" s="245" t="s">
        <v>286</v>
      </c>
      <c r="E418" s="246" t="s">
        <v>1</v>
      </c>
      <c r="F418" s="247" t="s">
        <v>2022</v>
      </c>
      <c r="G418" s="244"/>
      <c r="H418" s="248">
        <v>1128.108</v>
      </c>
      <c r="I418" s="249"/>
      <c r="J418" s="244"/>
      <c r="K418" s="244"/>
      <c r="L418" s="250"/>
      <c r="M418" s="251"/>
      <c r="N418" s="252"/>
      <c r="O418" s="252"/>
      <c r="P418" s="252"/>
      <c r="Q418" s="252"/>
      <c r="R418" s="252"/>
      <c r="S418" s="252"/>
      <c r="T418" s="25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4" t="s">
        <v>286</v>
      </c>
      <c r="AU418" s="254" t="s">
        <v>86</v>
      </c>
      <c r="AV418" s="13" t="s">
        <v>86</v>
      </c>
      <c r="AW418" s="13" t="s">
        <v>32</v>
      </c>
      <c r="AX418" s="13" t="s">
        <v>76</v>
      </c>
      <c r="AY418" s="254" t="s">
        <v>280</v>
      </c>
    </row>
    <row r="419" s="13" customFormat="1">
      <c r="A419" s="13"/>
      <c r="B419" s="243"/>
      <c r="C419" s="244"/>
      <c r="D419" s="245" t="s">
        <v>286</v>
      </c>
      <c r="E419" s="246" t="s">
        <v>1</v>
      </c>
      <c r="F419" s="247" t="s">
        <v>2023</v>
      </c>
      <c r="G419" s="244"/>
      <c r="H419" s="248">
        <v>68.879999999999995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286</v>
      </c>
      <c r="AU419" s="254" t="s">
        <v>86</v>
      </c>
      <c r="AV419" s="13" t="s">
        <v>86</v>
      </c>
      <c r="AW419" s="13" t="s">
        <v>32</v>
      </c>
      <c r="AX419" s="13" t="s">
        <v>76</v>
      </c>
      <c r="AY419" s="254" t="s">
        <v>280</v>
      </c>
    </row>
    <row r="420" s="14" customFormat="1">
      <c r="A420" s="14"/>
      <c r="B420" s="266"/>
      <c r="C420" s="267"/>
      <c r="D420" s="245" t="s">
        <v>286</v>
      </c>
      <c r="E420" s="268" t="s">
        <v>1</v>
      </c>
      <c r="F420" s="269" t="s">
        <v>378</v>
      </c>
      <c r="G420" s="267"/>
      <c r="H420" s="270">
        <v>1196.9880000000001</v>
      </c>
      <c r="I420" s="271"/>
      <c r="J420" s="267"/>
      <c r="K420" s="267"/>
      <c r="L420" s="272"/>
      <c r="M420" s="273"/>
      <c r="N420" s="274"/>
      <c r="O420" s="274"/>
      <c r="P420" s="274"/>
      <c r="Q420" s="274"/>
      <c r="R420" s="274"/>
      <c r="S420" s="274"/>
      <c r="T420" s="27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6" t="s">
        <v>286</v>
      </c>
      <c r="AU420" s="276" t="s">
        <v>86</v>
      </c>
      <c r="AV420" s="14" t="s">
        <v>284</v>
      </c>
      <c r="AW420" s="14" t="s">
        <v>32</v>
      </c>
      <c r="AX420" s="14" t="s">
        <v>84</v>
      </c>
      <c r="AY420" s="276" t="s">
        <v>280</v>
      </c>
    </row>
    <row r="421" s="2" customFormat="1" ht="49.05" customHeight="1">
      <c r="A421" s="38"/>
      <c r="B421" s="39"/>
      <c r="C421" s="255" t="s">
        <v>892</v>
      </c>
      <c r="D421" s="255" t="s">
        <v>306</v>
      </c>
      <c r="E421" s="256" t="s">
        <v>2024</v>
      </c>
      <c r="F421" s="257" t="s">
        <v>2025</v>
      </c>
      <c r="G421" s="258" t="s">
        <v>194</v>
      </c>
      <c r="H421" s="259">
        <v>1196.9880000000001</v>
      </c>
      <c r="I421" s="260"/>
      <c r="J421" s="261">
        <f>ROUND(I421*H421,2)</f>
        <v>0</v>
      </c>
      <c r="K421" s="262"/>
      <c r="L421" s="263"/>
      <c r="M421" s="264" t="s">
        <v>1</v>
      </c>
      <c r="N421" s="265" t="s">
        <v>41</v>
      </c>
      <c r="O421" s="91"/>
      <c r="P421" s="239">
        <f>O421*H421</f>
        <v>0</v>
      </c>
      <c r="Q421" s="239">
        <v>0.0040000000000000001</v>
      </c>
      <c r="R421" s="239">
        <f>Q421*H421</f>
        <v>4.7879520000000007</v>
      </c>
      <c r="S421" s="239">
        <v>0</v>
      </c>
      <c r="T421" s="240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41" t="s">
        <v>426</v>
      </c>
      <c r="AT421" s="241" t="s">
        <v>306</v>
      </c>
      <c r="AU421" s="241" t="s">
        <v>86</v>
      </c>
      <c r="AY421" s="17" t="s">
        <v>280</v>
      </c>
      <c r="BE421" s="242">
        <f>IF(N421="základní",J421,0)</f>
        <v>0</v>
      </c>
      <c r="BF421" s="242">
        <f>IF(N421="snížená",J421,0)</f>
        <v>0</v>
      </c>
      <c r="BG421" s="242">
        <f>IF(N421="zákl. přenesená",J421,0)</f>
        <v>0</v>
      </c>
      <c r="BH421" s="242">
        <f>IF(N421="sníž. přenesená",J421,0)</f>
        <v>0</v>
      </c>
      <c r="BI421" s="242">
        <f>IF(N421="nulová",J421,0)</f>
        <v>0</v>
      </c>
      <c r="BJ421" s="17" t="s">
        <v>84</v>
      </c>
      <c r="BK421" s="242">
        <f>ROUND(I421*H421,2)</f>
        <v>0</v>
      </c>
      <c r="BL421" s="17" t="s">
        <v>185</v>
      </c>
      <c r="BM421" s="241" t="s">
        <v>2026</v>
      </c>
    </row>
    <row r="422" s="2" customFormat="1" ht="24.15" customHeight="1">
      <c r="A422" s="38"/>
      <c r="B422" s="39"/>
      <c r="C422" s="229" t="s">
        <v>897</v>
      </c>
      <c r="D422" s="229" t="s">
        <v>281</v>
      </c>
      <c r="E422" s="230" t="s">
        <v>979</v>
      </c>
      <c r="F422" s="231" t="s">
        <v>980</v>
      </c>
      <c r="G422" s="232" t="s">
        <v>194</v>
      </c>
      <c r="H422" s="233">
        <v>931</v>
      </c>
      <c r="I422" s="234"/>
      <c r="J422" s="235">
        <f>ROUND(I422*H422,2)</f>
        <v>0</v>
      </c>
      <c r="K422" s="236"/>
      <c r="L422" s="44"/>
      <c r="M422" s="237" t="s">
        <v>1</v>
      </c>
      <c r="N422" s="238" t="s">
        <v>41</v>
      </c>
      <c r="O422" s="91"/>
      <c r="P422" s="239">
        <f>O422*H422</f>
        <v>0</v>
      </c>
      <c r="Q422" s="239">
        <v>0</v>
      </c>
      <c r="R422" s="239">
        <f>Q422*H422</f>
        <v>0</v>
      </c>
      <c r="S422" s="239">
        <v>0.016500000000000001</v>
      </c>
      <c r="T422" s="240">
        <f>S422*H422</f>
        <v>15.361500000000001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41" t="s">
        <v>185</v>
      </c>
      <c r="AT422" s="241" t="s">
        <v>281</v>
      </c>
      <c r="AU422" s="241" t="s">
        <v>86</v>
      </c>
      <c r="AY422" s="17" t="s">
        <v>280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7" t="s">
        <v>84</v>
      </c>
      <c r="BK422" s="242">
        <f>ROUND(I422*H422,2)</f>
        <v>0</v>
      </c>
      <c r="BL422" s="17" t="s">
        <v>185</v>
      </c>
      <c r="BM422" s="241" t="s">
        <v>2027</v>
      </c>
    </row>
    <row r="423" s="13" customFormat="1">
      <c r="A423" s="13"/>
      <c r="B423" s="243"/>
      <c r="C423" s="244"/>
      <c r="D423" s="245" t="s">
        <v>286</v>
      </c>
      <c r="E423" s="246" t="s">
        <v>1</v>
      </c>
      <c r="F423" s="247" t="s">
        <v>1735</v>
      </c>
      <c r="G423" s="244"/>
      <c r="H423" s="248">
        <v>931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286</v>
      </c>
      <c r="AU423" s="254" t="s">
        <v>86</v>
      </c>
      <c r="AV423" s="13" t="s">
        <v>86</v>
      </c>
      <c r="AW423" s="13" t="s">
        <v>32</v>
      </c>
      <c r="AX423" s="13" t="s">
        <v>84</v>
      </c>
      <c r="AY423" s="254" t="s">
        <v>280</v>
      </c>
    </row>
    <row r="424" s="2" customFormat="1" ht="24.15" customHeight="1">
      <c r="A424" s="38"/>
      <c r="B424" s="39"/>
      <c r="C424" s="229" t="s">
        <v>902</v>
      </c>
      <c r="D424" s="229" t="s">
        <v>281</v>
      </c>
      <c r="E424" s="230" t="s">
        <v>984</v>
      </c>
      <c r="F424" s="231" t="s">
        <v>985</v>
      </c>
      <c r="G424" s="232" t="s">
        <v>194</v>
      </c>
      <c r="H424" s="233">
        <v>1048.011</v>
      </c>
      <c r="I424" s="234"/>
      <c r="J424" s="235">
        <f>ROUND(I424*H424,2)</f>
        <v>0</v>
      </c>
      <c r="K424" s="236"/>
      <c r="L424" s="44"/>
      <c r="M424" s="237" t="s">
        <v>1</v>
      </c>
      <c r="N424" s="238" t="s">
        <v>41</v>
      </c>
      <c r="O424" s="91"/>
      <c r="P424" s="239">
        <f>O424*H424</f>
        <v>0</v>
      </c>
      <c r="Q424" s="239">
        <v>0.00088000000000000003</v>
      </c>
      <c r="R424" s="239">
        <f>Q424*H424</f>
        <v>0.92224967999999996</v>
      </c>
      <c r="S424" s="239">
        <v>0</v>
      </c>
      <c r="T424" s="240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41" t="s">
        <v>185</v>
      </c>
      <c r="AT424" s="241" t="s">
        <v>281</v>
      </c>
      <c r="AU424" s="241" t="s">
        <v>86</v>
      </c>
      <c r="AY424" s="17" t="s">
        <v>280</v>
      </c>
      <c r="BE424" s="242">
        <f>IF(N424="základní",J424,0)</f>
        <v>0</v>
      </c>
      <c r="BF424" s="242">
        <f>IF(N424="snížená",J424,0)</f>
        <v>0</v>
      </c>
      <c r="BG424" s="242">
        <f>IF(N424="zákl. přenesená",J424,0)</f>
        <v>0</v>
      </c>
      <c r="BH424" s="242">
        <f>IF(N424="sníž. přenesená",J424,0)</f>
        <v>0</v>
      </c>
      <c r="BI424" s="242">
        <f>IF(N424="nulová",J424,0)</f>
        <v>0</v>
      </c>
      <c r="BJ424" s="17" t="s">
        <v>84</v>
      </c>
      <c r="BK424" s="242">
        <f>ROUND(I424*H424,2)</f>
        <v>0</v>
      </c>
      <c r="BL424" s="17" t="s">
        <v>185</v>
      </c>
      <c r="BM424" s="241" t="s">
        <v>2028</v>
      </c>
    </row>
    <row r="425" s="13" customFormat="1">
      <c r="A425" s="13"/>
      <c r="B425" s="243"/>
      <c r="C425" s="244"/>
      <c r="D425" s="245" t="s">
        <v>286</v>
      </c>
      <c r="E425" s="246" t="s">
        <v>1</v>
      </c>
      <c r="F425" s="247" t="s">
        <v>2029</v>
      </c>
      <c r="G425" s="244"/>
      <c r="H425" s="248">
        <v>976.63099999999997</v>
      </c>
      <c r="I425" s="249"/>
      <c r="J425" s="244"/>
      <c r="K425" s="244"/>
      <c r="L425" s="250"/>
      <c r="M425" s="251"/>
      <c r="N425" s="252"/>
      <c r="O425" s="252"/>
      <c r="P425" s="252"/>
      <c r="Q425" s="252"/>
      <c r="R425" s="252"/>
      <c r="S425" s="252"/>
      <c r="T425" s="25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4" t="s">
        <v>286</v>
      </c>
      <c r="AU425" s="254" t="s">
        <v>86</v>
      </c>
      <c r="AV425" s="13" t="s">
        <v>86</v>
      </c>
      <c r="AW425" s="13" t="s">
        <v>32</v>
      </c>
      <c r="AX425" s="13" t="s">
        <v>76</v>
      </c>
      <c r="AY425" s="254" t="s">
        <v>280</v>
      </c>
    </row>
    <row r="426" s="13" customFormat="1">
      <c r="A426" s="13"/>
      <c r="B426" s="243"/>
      <c r="C426" s="244"/>
      <c r="D426" s="245" t="s">
        <v>286</v>
      </c>
      <c r="E426" s="246" t="s">
        <v>1</v>
      </c>
      <c r="F426" s="247" t="s">
        <v>2030</v>
      </c>
      <c r="G426" s="244"/>
      <c r="H426" s="248">
        <v>68.879999999999995</v>
      </c>
      <c r="I426" s="249"/>
      <c r="J426" s="244"/>
      <c r="K426" s="244"/>
      <c r="L426" s="250"/>
      <c r="M426" s="251"/>
      <c r="N426" s="252"/>
      <c r="O426" s="252"/>
      <c r="P426" s="252"/>
      <c r="Q426" s="252"/>
      <c r="R426" s="252"/>
      <c r="S426" s="252"/>
      <c r="T426" s="25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4" t="s">
        <v>286</v>
      </c>
      <c r="AU426" s="254" t="s">
        <v>86</v>
      </c>
      <c r="AV426" s="13" t="s">
        <v>86</v>
      </c>
      <c r="AW426" s="13" t="s">
        <v>32</v>
      </c>
      <c r="AX426" s="13" t="s">
        <v>76</v>
      </c>
      <c r="AY426" s="254" t="s">
        <v>280</v>
      </c>
    </row>
    <row r="427" s="13" customFormat="1">
      <c r="A427" s="13"/>
      <c r="B427" s="243"/>
      <c r="C427" s="244"/>
      <c r="D427" s="245" t="s">
        <v>286</v>
      </c>
      <c r="E427" s="246" t="s">
        <v>1</v>
      </c>
      <c r="F427" s="247" t="s">
        <v>2031</v>
      </c>
      <c r="G427" s="244"/>
      <c r="H427" s="248">
        <v>2.5</v>
      </c>
      <c r="I427" s="249"/>
      <c r="J427" s="244"/>
      <c r="K427" s="244"/>
      <c r="L427" s="250"/>
      <c r="M427" s="251"/>
      <c r="N427" s="252"/>
      <c r="O427" s="252"/>
      <c r="P427" s="252"/>
      <c r="Q427" s="252"/>
      <c r="R427" s="252"/>
      <c r="S427" s="252"/>
      <c r="T427" s="25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4" t="s">
        <v>286</v>
      </c>
      <c r="AU427" s="254" t="s">
        <v>86</v>
      </c>
      <c r="AV427" s="13" t="s">
        <v>86</v>
      </c>
      <c r="AW427" s="13" t="s">
        <v>32</v>
      </c>
      <c r="AX427" s="13" t="s">
        <v>76</v>
      </c>
      <c r="AY427" s="254" t="s">
        <v>280</v>
      </c>
    </row>
    <row r="428" s="14" customFormat="1">
      <c r="A428" s="14"/>
      <c r="B428" s="266"/>
      <c r="C428" s="267"/>
      <c r="D428" s="245" t="s">
        <v>286</v>
      </c>
      <c r="E428" s="268" t="s">
        <v>1</v>
      </c>
      <c r="F428" s="269" t="s">
        <v>378</v>
      </c>
      <c r="G428" s="267"/>
      <c r="H428" s="270">
        <v>1048.011</v>
      </c>
      <c r="I428" s="271"/>
      <c r="J428" s="267"/>
      <c r="K428" s="267"/>
      <c r="L428" s="272"/>
      <c r="M428" s="273"/>
      <c r="N428" s="274"/>
      <c r="O428" s="274"/>
      <c r="P428" s="274"/>
      <c r="Q428" s="274"/>
      <c r="R428" s="274"/>
      <c r="S428" s="274"/>
      <c r="T428" s="27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76" t="s">
        <v>286</v>
      </c>
      <c r="AU428" s="276" t="s">
        <v>86</v>
      </c>
      <c r="AV428" s="14" t="s">
        <v>284</v>
      </c>
      <c r="AW428" s="14" t="s">
        <v>32</v>
      </c>
      <c r="AX428" s="14" t="s">
        <v>84</v>
      </c>
      <c r="AY428" s="276" t="s">
        <v>280</v>
      </c>
    </row>
    <row r="429" s="2" customFormat="1" ht="49.05" customHeight="1">
      <c r="A429" s="38"/>
      <c r="B429" s="39"/>
      <c r="C429" s="255" t="s">
        <v>906</v>
      </c>
      <c r="D429" s="255" t="s">
        <v>306</v>
      </c>
      <c r="E429" s="256" t="s">
        <v>2032</v>
      </c>
      <c r="F429" s="257" t="s">
        <v>2033</v>
      </c>
      <c r="G429" s="258" t="s">
        <v>194</v>
      </c>
      <c r="H429" s="259">
        <v>1221.4570000000001</v>
      </c>
      <c r="I429" s="260"/>
      <c r="J429" s="261">
        <f>ROUND(I429*H429,2)</f>
        <v>0</v>
      </c>
      <c r="K429" s="262"/>
      <c r="L429" s="263"/>
      <c r="M429" s="264" t="s">
        <v>1</v>
      </c>
      <c r="N429" s="265" t="s">
        <v>41</v>
      </c>
      <c r="O429" s="91"/>
      <c r="P429" s="239">
        <f>O429*H429</f>
        <v>0</v>
      </c>
      <c r="Q429" s="239">
        <v>0.0055399999999999998</v>
      </c>
      <c r="R429" s="239">
        <f>Q429*H429</f>
        <v>6.7668717800000007</v>
      </c>
      <c r="S429" s="239">
        <v>0</v>
      </c>
      <c r="T429" s="240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41" t="s">
        <v>426</v>
      </c>
      <c r="AT429" s="241" t="s">
        <v>306</v>
      </c>
      <c r="AU429" s="241" t="s">
        <v>86</v>
      </c>
      <c r="AY429" s="17" t="s">
        <v>280</v>
      </c>
      <c r="BE429" s="242">
        <f>IF(N429="základní",J429,0)</f>
        <v>0</v>
      </c>
      <c r="BF429" s="242">
        <f>IF(N429="snížená",J429,0)</f>
        <v>0</v>
      </c>
      <c r="BG429" s="242">
        <f>IF(N429="zákl. přenesená",J429,0)</f>
        <v>0</v>
      </c>
      <c r="BH429" s="242">
        <f>IF(N429="sníž. přenesená",J429,0)</f>
        <v>0</v>
      </c>
      <c r="BI429" s="242">
        <f>IF(N429="nulová",J429,0)</f>
        <v>0</v>
      </c>
      <c r="BJ429" s="17" t="s">
        <v>84</v>
      </c>
      <c r="BK429" s="242">
        <f>ROUND(I429*H429,2)</f>
        <v>0</v>
      </c>
      <c r="BL429" s="17" t="s">
        <v>185</v>
      </c>
      <c r="BM429" s="241" t="s">
        <v>2034</v>
      </c>
    </row>
    <row r="430" s="13" customFormat="1">
      <c r="A430" s="13"/>
      <c r="B430" s="243"/>
      <c r="C430" s="244"/>
      <c r="D430" s="245" t="s">
        <v>286</v>
      </c>
      <c r="E430" s="244"/>
      <c r="F430" s="247" t="s">
        <v>2035</v>
      </c>
      <c r="G430" s="244"/>
      <c r="H430" s="248">
        <v>1221.4570000000001</v>
      </c>
      <c r="I430" s="249"/>
      <c r="J430" s="244"/>
      <c r="K430" s="244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286</v>
      </c>
      <c r="AU430" s="254" t="s">
        <v>86</v>
      </c>
      <c r="AV430" s="13" t="s">
        <v>86</v>
      </c>
      <c r="AW430" s="13" t="s">
        <v>4</v>
      </c>
      <c r="AX430" s="13" t="s">
        <v>84</v>
      </c>
      <c r="AY430" s="254" t="s">
        <v>280</v>
      </c>
    </row>
    <row r="431" s="2" customFormat="1" ht="37.8" customHeight="1">
      <c r="A431" s="38"/>
      <c r="B431" s="39"/>
      <c r="C431" s="229" t="s">
        <v>911</v>
      </c>
      <c r="D431" s="229" t="s">
        <v>281</v>
      </c>
      <c r="E431" s="230" t="s">
        <v>2036</v>
      </c>
      <c r="F431" s="231" t="s">
        <v>2037</v>
      </c>
      <c r="G431" s="232" t="s">
        <v>354</v>
      </c>
      <c r="H431" s="233">
        <v>40</v>
      </c>
      <c r="I431" s="234"/>
      <c r="J431" s="235">
        <f>ROUND(I431*H431,2)</f>
        <v>0</v>
      </c>
      <c r="K431" s="236"/>
      <c r="L431" s="44"/>
      <c r="M431" s="237" t="s">
        <v>1</v>
      </c>
      <c r="N431" s="238" t="s">
        <v>41</v>
      </c>
      <c r="O431" s="91"/>
      <c r="P431" s="239">
        <f>O431*H431</f>
        <v>0</v>
      </c>
      <c r="Q431" s="239">
        <v>0.00108</v>
      </c>
      <c r="R431" s="239">
        <f>Q431*H431</f>
        <v>0.043200000000000002</v>
      </c>
      <c r="S431" s="239">
        <v>0</v>
      </c>
      <c r="T431" s="240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41" t="s">
        <v>185</v>
      </c>
      <c r="AT431" s="241" t="s">
        <v>281</v>
      </c>
      <c r="AU431" s="241" t="s">
        <v>86</v>
      </c>
      <c r="AY431" s="17" t="s">
        <v>280</v>
      </c>
      <c r="BE431" s="242">
        <f>IF(N431="základní",J431,0)</f>
        <v>0</v>
      </c>
      <c r="BF431" s="242">
        <f>IF(N431="snížená",J431,0)</f>
        <v>0</v>
      </c>
      <c r="BG431" s="242">
        <f>IF(N431="zákl. přenesená",J431,0)</f>
        <v>0</v>
      </c>
      <c r="BH431" s="242">
        <f>IF(N431="sníž. přenesená",J431,0)</f>
        <v>0</v>
      </c>
      <c r="BI431" s="242">
        <f>IF(N431="nulová",J431,0)</f>
        <v>0</v>
      </c>
      <c r="BJ431" s="17" t="s">
        <v>84</v>
      </c>
      <c r="BK431" s="242">
        <f>ROUND(I431*H431,2)</f>
        <v>0</v>
      </c>
      <c r="BL431" s="17" t="s">
        <v>185</v>
      </c>
      <c r="BM431" s="241" t="s">
        <v>2038</v>
      </c>
    </row>
    <row r="432" s="13" customFormat="1">
      <c r="A432" s="13"/>
      <c r="B432" s="243"/>
      <c r="C432" s="244"/>
      <c r="D432" s="245" t="s">
        <v>286</v>
      </c>
      <c r="E432" s="246" t="s">
        <v>1</v>
      </c>
      <c r="F432" s="247" t="s">
        <v>2039</v>
      </c>
      <c r="G432" s="244"/>
      <c r="H432" s="248">
        <v>40</v>
      </c>
      <c r="I432" s="249"/>
      <c r="J432" s="244"/>
      <c r="K432" s="244"/>
      <c r="L432" s="250"/>
      <c r="M432" s="251"/>
      <c r="N432" s="252"/>
      <c r="O432" s="252"/>
      <c r="P432" s="252"/>
      <c r="Q432" s="252"/>
      <c r="R432" s="252"/>
      <c r="S432" s="252"/>
      <c r="T432" s="25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4" t="s">
        <v>286</v>
      </c>
      <c r="AU432" s="254" t="s">
        <v>86</v>
      </c>
      <c r="AV432" s="13" t="s">
        <v>86</v>
      </c>
      <c r="AW432" s="13" t="s">
        <v>32</v>
      </c>
      <c r="AX432" s="13" t="s">
        <v>84</v>
      </c>
      <c r="AY432" s="254" t="s">
        <v>280</v>
      </c>
    </row>
    <row r="433" s="2" customFormat="1" ht="24.15" customHeight="1">
      <c r="A433" s="38"/>
      <c r="B433" s="39"/>
      <c r="C433" s="255" t="s">
        <v>916</v>
      </c>
      <c r="D433" s="255" t="s">
        <v>306</v>
      </c>
      <c r="E433" s="256" t="s">
        <v>2040</v>
      </c>
      <c r="F433" s="257" t="s">
        <v>2041</v>
      </c>
      <c r="G433" s="258" t="s">
        <v>354</v>
      </c>
      <c r="H433" s="259">
        <v>34</v>
      </c>
      <c r="I433" s="260"/>
      <c r="J433" s="261">
        <f>ROUND(I433*H433,2)</f>
        <v>0</v>
      </c>
      <c r="K433" s="262"/>
      <c r="L433" s="263"/>
      <c r="M433" s="264" t="s">
        <v>1</v>
      </c>
      <c r="N433" s="265" t="s">
        <v>41</v>
      </c>
      <c r="O433" s="91"/>
      <c r="P433" s="239">
        <f>O433*H433</f>
        <v>0</v>
      </c>
      <c r="Q433" s="239">
        <v>0.00166</v>
      </c>
      <c r="R433" s="239">
        <f>Q433*H433</f>
        <v>0.056440000000000004</v>
      </c>
      <c r="S433" s="239">
        <v>0</v>
      </c>
      <c r="T433" s="240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41" t="s">
        <v>426</v>
      </c>
      <c r="AT433" s="241" t="s">
        <v>306</v>
      </c>
      <c r="AU433" s="241" t="s">
        <v>86</v>
      </c>
      <c r="AY433" s="17" t="s">
        <v>280</v>
      </c>
      <c r="BE433" s="242">
        <f>IF(N433="základní",J433,0)</f>
        <v>0</v>
      </c>
      <c r="BF433" s="242">
        <f>IF(N433="snížená",J433,0)</f>
        <v>0</v>
      </c>
      <c r="BG433" s="242">
        <f>IF(N433="zákl. přenesená",J433,0)</f>
        <v>0</v>
      </c>
      <c r="BH433" s="242">
        <f>IF(N433="sníž. přenesená",J433,0)</f>
        <v>0</v>
      </c>
      <c r="BI433" s="242">
        <f>IF(N433="nulová",J433,0)</f>
        <v>0</v>
      </c>
      <c r="BJ433" s="17" t="s">
        <v>84</v>
      </c>
      <c r="BK433" s="242">
        <f>ROUND(I433*H433,2)</f>
        <v>0</v>
      </c>
      <c r="BL433" s="17" t="s">
        <v>185</v>
      </c>
      <c r="BM433" s="241" t="s">
        <v>2042</v>
      </c>
    </row>
    <row r="434" s="13" customFormat="1">
      <c r="A434" s="13"/>
      <c r="B434" s="243"/>
      <c r="C434" s="244"/>
      <c r="D434" s="245" t="s">
        <v>286</v>
      </c>
      <c r="E434" s="246" t="s">
        <v>1</v>
      </c>
      <c r="F434" s="247" t="s">
        <v>2043</v>
      </c>
      <c r="G434" s="244"/>
      <c r="H434" s="248">
        <v>34</v>
      </c>
      <c r="I434" s="249"/>
      <c r="J434" s="244"/>
      <c r="K434" s="244"/>
      <c r="L434" s="250"/>
      <c r="M434" s="251"/>
      <c r="N434" s="252"/>
      <c r="O434" s="252"/>
      <c r="P434" s="252"/>
      <c r="Q434" s="252"/>
      <c r="R434" s="252"/>
      <c r="S434" s="252"/>
      <c r="T434" s="25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4" t="s">
        <v>286</v>
      </c>
      <c r="AU434" s="254" t="s">
        <v>86</v>
      </c>
      <c r="AV434" s="13" t="s">
        <v>86</v>
      </c>
      <c r="AW434" s="13" t="s">
        <v>32</v>
      </c>
      <c r="AX434" s="13" t="s">
        <v>84</v>
      </c>
      <c r="AY434" s="254" t="s">
        <v>280</v>
      </c>
    </row>
    <row r="435" s="2" customFormat="1" ht="24.15" customHeight="1">
      <c r="A435" s="38"/>
      <c r="B435" s="39"/>
      <c r="C435" s="255" t="s">
        <v>923</v>
      </c>
      <c r="D435" s="255" t="s">
        <v>306</v>
      </c>
      <c r="E435" s="256" t="s">
        <v>2044</v>
      </c>
      <c r="F435" s="257" t="s">
        <v>2045</v>
      </c>
      <c r="G435" s="258" t="s">
        <v>354</v>
      </c>
      <c r="H435" s="259">
        <v>6</v>
      </c>
      <c r="I435" s="260"/>
      <c r="J435" s="261">
        <f>ROUND(I435*H435,2)</f>
        <v>0</v>
      </c>
      <c r="K435" s="262"/>
      <c r="L435" s="263"/>
      <c r="M435" s="264" t="s">
        <v>1</v>
      </c>
      <c r="N435" s="265" t="s">
        <v>41</v>
      </c>
      <c r="O435" s="91"/>
      <c r="P435" s="239">
        <f>O435*H435</f>
        <v>0</v>
      </c>
      <c r="Q435" s="239">
        <v>0.0031700000000000001</v>
      </c>
      <c r="R435" s="239">
        <f>Q435*H435</f>
        <v>0.019020000000000002</v>
      </c>
      <c r="S435" s="239">
        <v>0</v>
      </c>
      <c r="T435" s="240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41" t="s">
        <v>426</v>
      </c>
      <c r="AT435" s="241" t="s">
        <v>306</v>
      </c>
      <c r="AU435" s="241" t="s">
        <v>86</v>
      </c>
      <c r="AY435" s="17" t="s">
        <v>280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7" t="s">
        <v>84</v>
      </c>
      <c r="BK435" s="242">
        <f>ROUND(I435*H435,2)</f>
        <v>0</v>
      </c>
      <c r="BL435" s="17" t="s">
        <v>185</v>
      </c>
      <c r="BM435" s="241" t="s">
        <v>2046</v>
      </c>
    </row>
    <row r="436" s="13" customFormat="1">
      <c r="A436" s="13"/>
      <c r="B436" s="243"/>
      <c r="C436" s="244"/>
      <c r="D436" s="245" t="s">
        <v>286</v>
      </c>
      <c r="E436" s="246" t="s">
        <v>1</v>
      </c>
      <c r="F436" s="247" t="s">
        <v>2047</v>
      </c>
      <c r="G436" s="244"/>
      <c r="H436" s="248">
        <v>6</v>
      </c>
      <c r="I436" s="249"/>
      <c r="J436" s="244"/>
      <c r="K436" s="244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286</v>
      </c>
      <c r="AU436" s="254" t="s">
        <v>86</v>
      </c>
      <c r="AV436" s="13" t="s">
        <v>86</v>
      </c>
      <c r="AW436" s="13" t="s">
        <v>32</v>
      </c>
      <c r="AX436" s="13" t="s">
        <v>84</v>
      </c>
      <c r="AY436" s="254" t="s">
        <v>280</v>
      </c>
    </row>
    <row r="437" s="2" customFormat="1" ht="37.8" customHeight="1">
      <c r="A437" s="38"/>
      <c r="B437" s="39"/>
      <c r="C437" s="229" t="s">
        <v>931</v>
      </c>
      <c r="D437" s="229" t="s">
        <v>281</v>
      </c>
      <c r="E437" s="230" t="s">
        <v>2048</v>
      </c>
      <c r="F437" s="231" t="s">
        <v>2049</v>
      </c>
      <c r="G437" s="232" t="s">
        <v>354</v>
      </c>
      <c r="H437" s="233">
        <v>5</v>
      </c>
      <c r="I437" s="234"/>
      <c r="J437" s="235">
        <f>ROUND(I437*H437,2)</f>
        <v>0</v>
      </c>
      <c r="K437" s="236"/>
      <c r="L437" s="44"/>
      <c r="M437" s="237" t="s">
        <v>1</v>
      </c>
      <c r="N437" s="238" t="s">
        <v>41</v>
      </c>
      <c r="O437" s="91"/>
      <c r="P437" s="239">
        <f>O437*H437</f>
        <v>0</v>
      </c>
      <c r="Q437" s="239">
        <v>0.00365</v>
      </c>
      <c r="R437" s="239">
        <f>Q437*H437</f>
        <v>0.018249999999999999</v>
      </c>
      <c r="S437" s="239">
        <v>0</v>
      </c>
      <c r="T437" s="240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41" t="s">
        <v>185</v>
      </c>
      <c r="AT437" s="241" t="s">
        <v>281</v>
      </c>
      <c r="AU437" s="241" t="s">
        <v>86</v>
      </c>
      <c r="AY437" s="17" t="s">
        <v>280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7" t="s">
        <v>84</v>
      </c>
      <c r="BK437" s="242">
        <f>ROUND(I437*H437,2)</f>
        <v>0</v>
      </c>
      <c r="BL437" s="17" t="s">
        <v>185</v>
      </c>
      <c r="BM437" s="241" t="s">
        <v>2050</v>
      </c>
    </row>
    <row r="438" s="13" customFormat="1">
      <c r="A438" s="13"/>
      <c r="B438" s="243"/>
      <c r="C438" s="244"/>
      <c r="D438" s="245" t="s">
        <v>286</v>
      </c>
      <c r="E438" s="246" t="s">
        <v>1</v>
      </c>
      <c r="F438" s="247" t="s">
        <v>2051</v>
      </c>
      <c r="G438" s="244"/>
      <c r="H438" s="248">
        <v>5</v>
      </c>
      <c r="I438" s="249"/>
      <c r="J438" s="244"/>
      <c r="K438" s="244"/>
      <c r="L438" s="250"/>
      <c r="M438" s="251"/>
      <c r="N438" s="252"/>
      <c r="O438" s="252"/>
      <c r="P438" s="252"/>
      <c r="Q438" s="252"/>
      <c r="R438" s="252"/>
      <c r="S438" s="252"/>
      <c r="T438" s="25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4" t="s">
        <v>286</v>
      </c>
      <c r="AU438" s="254" t="s">
        <v>86</v>
      </c>
      <c r="AV438" s="13" t="s">
        <v>86</v>
      </c>
      <c r="AW438" s="13" t="s">
        <v>32</v>
      </c>
      <c r="AX438" s="13" t="s">
        <v>84</v>
      </c>
      <c r="AY438" s="254" t="s">
        <v>280</v>
      </c>
    </row>
    <row r="439" s="2" customFormat="1" ht="37.8" customHeight="1">
      <c r="A439" s="38"/>
      <c r="B439" s="39"/>
      <c r="C439" s="229" t="s">
        <v>935</v>
      </c>
      <c r="D439" s="229" t="s">
        <v>281</v>
      </c>
      <c r="E439" s="230" t="s">
        <v>1004</v>
      </c>
      <c r="F439" s="231" t="s">
        <v>1005</v>
      </c>
      <c r="G439" s="232" t="s">
        <v>190</v>
      </c>
      <c r="H439" s="233">
        <v>33</v>
      </c>
      <c r="I439" s="234"/>
      <c r="J439" s="235">
        <f>ROUND(I439*H439,2)</f>
        <v>0</v>
      </c>
      <c r="K439" s="236"/>
      <c r="L439" s="44"/>
      <c r="M439" s="237" t="s">
        <v>1</v>
      </c>
      <c r="N439" s="238" t="s">
        <v>41</v>
      </c>
      <c r="O439" s="91"/>
      <c r="P439" s="239">
        <f>O439*H439</f>
        <v>0</v>
      </c>
      <c r="Q439" s="239">
        <v>0.00059999999999999995</v>
      </c>
      <c r="R439" s="239">
        <f>Q439*H439</f>
        <v>0.019799999999999998</v>
      </c>
      <c r="S439" s="239">
        <v>0</v>
      </c>
      <c r="T439" s="240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41" t="s">
        <v>185</v>
      </c>
      <c r="AT439" s="241" t="s">
        <v>281</v>
      </c>
      <c r="AU439" s="241" t="s">
        <v>86</v>
      </c>
      <c r="AY439" s="17" t="s">
        <v>280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7" t="s">
        <v>84</v>
      </c>
      <c r="BK439" s="242">
        <f>ROUND(I439*H439,2)</f>
        <v>0</v>
      </c>
      <c r="BL439" s="17" t="s">
        <v>185</v>
      </c>
      <c r="BM439" s="241" t="s">
        <v>2052</v>
      </c>
    </row>
    <row r="440" s="13" customFormat="1">
      <c r="A440" s="13"/>
      <c r="B440" s="243"/>
      <c r="C440" s="244"/>
      <c r="D440" s="245" t="s">
        <v>286</v>
      </c>
      <c r="E440" s="246" t="s">
        <v>1</v>
      </c>
      <c r="F440" s="247" t="s">
        <v>1746</v>
      </c>
      <c r="G440" s="244"/>
      <c r="H440" s="248">
        <v>33</v>
      </c>
      <c r="I440" s="249"/>
      <c r="J440" s="244"/>
      <c r="K440" s="244"/>
      <c r="L440" s="250"/>
      <c r="M440" s="251"/>
      <c r="N440" s="252"/>
      <c r="O440" s="252"/>
      <c r="P440" s="252"/>
      <c r="Q440" s="252"/>
      <c r="R440" s="252"/>
      <c r="S440" s="252"/>
      <c r="T440" s="25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4" t="s">
        <v>286</v>
      </c>
      <c r="AU440" s="254" t="s">
        <v>86</v>
      </c>
      <c r="AV440" s="13" t="s">
        <v>86</v>
      </c>
      <c r="AW440" s="13" t="s">
        <v>32</v>
      </c>
      <c r="AX440" s="13" t="s">
        <v>84</v>
      </c>
      <c r="AY440" s="254" t="s">
        <v>280</v>
      </c>
    </row>
    <row r="441" s="2" customFormat="1" ht="37.8" customHeight="1">
      <c r="A441" s="38"/>
      <c r="B441" s="39"/>
      <c r="C441" s="229" t="s">
        <v>941</v>
      </c>
      <c r="D441" s="229" t="s">
        <v>281</v>
      </c>
      <c r="E441" s="230" t="s">
        <v>1009</v>
      </c>
      <c r="F441" s="231" t="s">
        <v>1010</v>
      </c>
      <c r="G441" s="232" t="s">
        <v>190</v>
      </c>
      <c r="H441" s="233">
        <v>33</v>
      </c>
      <c r="I441" s="234"/>
      <c r="J441" s="235">
        <f>ROUND(I441*H441,2)</f>
        <v>0</v>
      </c>
      <c r="K441" s="236"/>
      <c r="L441" s="44"/>
      <c r="M441" s="237" t="s">
        <v>1</v>
      </c>
      <c r="N441" s="238" t="s">
        <v>41</v>
      </c>
      <c r="O441" s="91"/>
      <c r="P441" s="239">
        <f>O441*H441</f>
        <v>0</v>
      </c>
      <c r="Q441" s="239">
        <v>0.00059999999999999995</v>
      </c>
      <c r="R441" s="239">
        <f>Q441*H441</f>
        <v>0.019799999999999998</v>
      </c>
      <c r="S441" s="239">
        <v>0</v>
      </c>
      <c r="T441" s="240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41" t="s">
        <v>185</v>
      </c>
      <c r="AT441" s="241" t="s">
        <v>281</v>
      </c>
      <c r="AU441" s="241" t="s">
        <v>86</v>
      </c>
      <c r="AY441" s="17" t="s">
        <v>280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7" t="s">
        <v>84</v>
      </c>
      <c r="BK441" s="242">
        <f>ROUND(I441*H441,2)</f>
        <v>0</v>
      </c>
      <c r="BL441" s="17" t="s">
        <v>185</v>
      </c>
      <c r="BM441" s="241" t="s">
        <v>2053</v>
      </c>
    </row>
    <row r="442" s="13" customFormat="1">
      <c r="A442" s="13"/>
      <c r="B442" s="243"/>
      <c r="C442" s="244"/>
      <c r="D442" s="245" t="s">
        <v>286</v>
      </c>
      <c r="E442" s="246" t="s">
        <v>1</v>
      </c>
      <c r="F442" s="247" t="s">
        <v>1746</v>
      </c>
      <c r="G442" s="244"/>
      <c r="H442" s="248">
        <v>33</v>
      </c>
      <c r="I442" s="249"/>
      <c r="J442" s="244"/>
      <c r="K442" s="244"/>
      <c r="L442" s="250"/>
      <c r="M442" s="251"/>
      <c r="N442" s="252"/>
      <c r="O442" s="252"/>
      <c r="P442" s="252"/>
      <c r="Q442" s="252"/>
      <c r="R442" s="252"/>
      <c r="S442" s="252"/>
      <c r="T442" s="25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4" t="s">
        <v>286</v>
      </c>
      <c r="AU442" s="254" t="s">
        <v>86</v>
      </c>
      <c r="AV442" s="13" t="s">
        <v>86</v>
      </c>
      <c r="AW442" s="13" t="s">
        <v>32</v>
      </c>
      <c r="AX442" s="13" t="s">
        <v>84</v>
      </c>
      <c r="AY442" s="254" t="s">
        <v>280</v>
      </c>
    </row>
    <row r="443" s="2" customFormat="1" ht="33" customHeight="1">
      <c r="A443" s="38"/>
      <c r="B443" s="39"/>
      <c r="C443" s="229" t="s">
        <v>946</v>
      </c>
      <c r="D443" s="229" t="s">
        <v>281</v>
      </c>
      <c r="E443" s="230" t="s">
        <v>1014</v>
      </c>
      <c r="F443" s="231" t="s">
        <v>1015</v>
      </c>
      <c r="G443" s="232" t="s">
        <v>194</v>
      </c>
      <c r="H443" s="233">
        <v>108</v>
      </c>
      <c r="I443" s="234"/>
      <c r="J443" s="235">
        <f>ROUND(I443*H443,2)</f>
        <v>0</v>
      </c>
      <c r="K443" s="236"/>
      <c r="L443" s="44"/>
      <c r="M443" s="237" t="s">
        <v>1</v>
      </c>
      <c r="N443" s="238" t="s">
        <v>41</v>
      </c>
      <c r="O443" s="91"/>
      <c r="P443" s="239">
        <f>O443*H443</f>
        <v>0</v>
      </c>
      <c r="Q443" s="239">
        <v>0.00027999999999999998</v>
      </c>
      <c r="R443" s="239">
        <f>Q443*H443</f>
        <v>0.030239999999999996</v>
      </c>
      <c r="S443" s="239">
        <v>0</v>
      </c>
      <c r="T443" s="240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41" t="s">
        <v>284</v>
      </c>
      <c r="AT443" s="241" t="s">
        <v>281</v>
      </c>
      <c r="AU443" s="241" t="s">
        <v>86</v>
      </c>
      <c r="AY443" s="17" t="s">
        <v>280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7" t="s">
        <v>84</v>
      </c>
      <c r="BK443" s="242">
        <f>ROUND(I443*H443,2)</f>
        <v>0</v>
      </c>
      <c r="BL443" s="17" t="s">
        <v>284</v>
      </c>
      <c r="BM443" s="241" t="s">
        <v>2054</v>
      </c>
    </row>
    <row r="444" s="13" customFormat="1">
      <c r="A444" s="13"/>
      <c r="B444" s="243"/>
      <c r="C444" s="244"/>
      <c r="D444" s="245" t="s">
        <v>286</v>
      </c>
      <c r="E444" s="246" t="s">
        <v>1</v>
      </c>
      <c r="F444" s="247" t="s">
        <v>1744</v>
      </c>
      <c r="G444" s="244"/>
      <c r="H444" s="248">
        <v>108</v>
      </c>
      <c r="I444" s="249"/>
      <c r="J444" s="244"/>
      <c r="K444" s="244"/>
      <c r="L444" s="250"/>
      <c r="M444" s="251"/>
      <c r="N444" s="252"/>
      <c r="O444" s="252"/>
      <c r="P444" s="252"/>
      <c r="Q444" s="252"/>
      <c r="R444" s="252"/>
      <c r="S444" s="252"/>
      <c r="T444" s="25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4" t="s">
        <v>286</v>
      </c>
      <c r="AU444" s="254" t="s">
        <v>86</v>
      </c>
      <c r="AV444" s="13" t="s">
        <v>86</v>
      </c>
      <c r="AW444" s="13" t="s">
        <v>32</v>
      </c>
      <c r="AX444" s="13" t="s">
        <v>84</v>
      </c>
      <c r="AY444" s="254" t="s">
        <v>280</v>
      </c>
    </row>
    <row r="445" s="2" customFormat="1" ht="37.8" customHeight="1">
      <c r="A445" s="38"/>
      <c r="B445" s="39"/>
      <c r="C445" s="255" t="s">
        <v>951</v>
      </c>
      <c r="D445" s="255" t="s">
        <v>306</v>
      </c>
      <c r="E445" s="256" t="s">
        <v>1019</v>
      </c>
      <c r="F445" s="257" t="s">
        <v>1020</v>
      </c>
      <c r="G445" s="258" t="s">
        <v>194</v>
      </c>
      <c r="H445" s="259">
        <v>125.874</v>
      </c>
      <c r="I445" s="260"/>
      <c r="J445" s="261">
        <f>ROUND(I445*H445,2)</f>
        <v>0</v>
      </c>
      <c r="K445" s="262"/>
      <c r="L445" s="263"/>
      <c r="M445" s="264" t="s">
        <v>1</v>
      </c>
      <c r="N445" s="265" t="s">
        <v>41</v>
      </c>
      <c r="O445" s="91"/>
      <c r="P445" s="239">
        <f>O445*H445</f>
        <v>0</v>
      </c>
      <c r="Q445" s="239">
        <v>0.0025000000000000001</v>
      </c>
      <c r="R445" s="239">
        <f>Q445*H445</f>
        <v>0.31468499999999999</v>
      </c>
      <c r="S445" s="239">
        <v>0</v>
      </c>
      <c r="T445" s="240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41" t="s">
        <v>426</v>
      </c>
      <c r="AT445" s="241" t="s">
        <v>306</v>
      </c>
      <c r="AU445" s="241" t="s">
        <v>86</v>
      </c>
      <c r="AY445" s="17" t="s">
        <v>280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7" t="s">
        <v>84</v>
      </c>
      <c r="BK445" s="242">
        <f>ROUND(I445*H445,2)</f>
        <v>0</v>
      </c>
      <c r="BL445" s="17" t="s">
        <v>185</v>
      </c>
      <c r="BM445" s="241" t="s">
        <v>2055</v>
      </c>
    </row>
    <row r="446" s="13" customFormat="1">
      <c r="A446" s="13"/>
      <c r="B446" s="243"/>
      <c r="C446" s="244"/>
      <c r="D446" s="245" t="s">
        <v>286</v>
      </c>
      <c r="E446" s="244"/>
      <c r="F446" s="247" t="s">
        <v>2056</v>
      </c>
      <c r="G446" s="244"/>
      <c r="H446" s="248">
        <v>125.874</v>
      </c>
      <c r="I446" s="249"/>
      <c r="J446" s="244"/>
      <c r="K446" s="244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286</v>
      </c>
      <c r="AU446" s="254" t="s">
        <v>86</v>
      </c>
      <c r="AV446" s="13" t="s">
        <v>86</v>
      </c>
      <c r="AW446" s="13" t="s">
        <v>4</v>
      </c>
      <c r="AX446" s="13" t="s">
        <v>84</v>
      </c>
      <c r="AY446" s="254" t="s">
        <v>280</v>
      </c>
    </row>
    <row r="447" s="2" customFormat="1" ht="24.15" customHeight="1">
      <c r="A447" s="38"/>
      <c r="B447" s="39"/>
      <c r="C447" s="229" t="s">
        <v>955</v>
      </c>
      <c r="D447" s="229" t="s">
        <v>281</v>
      </c>
      <c r="E447" s="230" t="s">
        <v>2057</v>
      </c>
      <c r="F447" s="231" t="s">
        <v>2058</v>
      </c>
      <c r="G447" s="232" t="s">
        <v>194</v>
      </c>
      <c r="H447" s="233">
        <v>1024.327</v>
      </c>
      <c r="I447" s="234"/>
      <c r="J447" s="235">
        <f>ROUND(I447*H447,2)</f>
        <v>0</v>
      </c>
      <c r="K447" s="236"/>
      <c r="L447" s="44"/>
      <c r="M447" s="237" t="s">
        <v>1</v>
      </c>
      <c r="N447" s="238" t="s">
        <v>41</v>
      </c>
      <c r="O447" s="91"/>
      <c r="P447" s="239">
        <f>O447*H447</f>
        <v>0</v>
      </c>
      <c r="Q447" s="239">
        <v>0</v>
      </c>
      <c r="R447" s="239">
        <f>Q447*H447</f>
        <v>0</v>
      </c>
      <c r="S447" s="239">
        <v>0.0035999999999999999</v>
      </c>
      <c r="T447" s="240">
        <f>S447*H447</f>
        <v>3.6875771999999998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41" t="s">
        <v>185</v>
      </c>
      <c r="AT447" s="241" t="s">
        <v>281</v>
      </c>
      <c r="AU447" s="241" t="s">
        <v>86</v>
      </c>
      <c r="AY447" s="17" t="s">
        <v>280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7" t="s">
        <v>84</v>
      </c>
      <c r="BK447" s="242">
        <f>ROUND(I447*H447,2)</f>
        <v>0</v>
      </c>
      <c r="BL447" s="17" t="s">
        <v>185</v>
      </c>
      <c r="BM447" s="241" t="s">
        <v>2059</v>
      </c>
    </row>
    <row r="448" s="13" customFormat="1">
      <c r="A448" s="13"/>
      <c r="B448" s="243"/>
      <c r="C448" s="244"/>
      <c r="D448" s="245" t="s">
        <v>286</v>
      </c>
      <c r="E448" s="246" t="s">
        <v>1</v>
      </c>
      <c r="F448" s="247" t="s">
        <v>2060</v>
      </c>
      <c r="G448" s="244"/>
      <c r="H448" s="248">
        <v>1024.327</v>
      </c>
      <c r="I448" s="249"/>
      <c r="J448" s="244"/>
      <c r="K448" s="244"/>
      <c r="L448" s="250"/>
      <c r="M448" s="251"/>
      <c r="N448" s="252"/>
      <c r="O448" s="252"/>
      <c r="P448" s="252"/>
      <c r="Q448" s="252"/>
      <c r="R448" s="252"/>
      <c r="S448" s="252"/>
      <c r="T448" s="25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4" t="s">
        <v>286</v>
      </c>
      <c r="AU448" s="254" t="s">
        <v>86</v>
      </c>
      <c r="AV448" s="13" t="s">
        <v>86</v>
      </c>
      <c r="AW448" s="13" t="s">
        <v>32</v>
      </c>
      <c r="AX448" s="13" t="s">
        <v>84</v>
      </c>
      <c r="AY448" s="254" t="s">
        <v>280</v>
      </c>
    </row>
    <row r="449" s="2" customFormat="1" ht="24.15" customHeight="1">
      <c r="A449" s="38"/>
      <c r="B449" s="39"/>
      <c r="C449" s="229" t="s">
        <v>960</v>
      </c>
      <c r="D449" s="229" t="s">
        <v>281</v>
      </c>
      <c r="E449" s="230" t="s">
        <v>1024</v>
      </c>
      <c r="F449" s="231" t="s">
        <v>1025</v>
      </c>
      <c r="G449" s="232" t="s">
        <v>194</v>
      </c>
      <c r="H449" s="233">
        <v>193.06</v>
      </c>
      <c r="I449" s="234"/>
      <c r="J449" s="235">
        <f>ROUND(I449*H449,2)</f>
        <v>0</v>
      </c>
      <c r="K449" s="236"/>
      <c r="L449" s="44"/>
      <c r="M449" s="237" t="s">
        <v>1</v>
      </c>
      <c r="N449" s="238" t="s">
        <v>41</v>
      </c>
      <c r="O449" s="91"/>
      <c r="P449" s="239">
        <f>O449*H449</f>
        <v>0</v>
      </c>
      <c r="Q449" s="239">
        <v>0</v>
      </c>
      <c r="R449" s="239">
        <f>Q449*H449</f>
        <v>0</v>
      </c>
      <c r="S449" s="239">
        <v>0</v>
      </c>
      <c r="T449" s="240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41" t="s">
        <v>185</v>
      </c>
      <c r="AT449" s="241" t="s">
        <v>281</v>
      </c>
      <c r="AU449" s="241" t="s">
        <v>86</v>
      </c>
      <c r="AY449" s="17" t="s">
        <v>280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7" t="s">
        <v>84</v>
      </c>
      <c r="BK449" s="242">
        <f>ROUND(I449*H449,2)</f>
        <v>0</v>
      </c>
      <c r="BL449" s="17" t="s">
        <v>185</v>
      </c>
      <c r="BM449" s="241" t="s">
        <v>2061</v>
      </c>
    </row>
    <row r="450" s="13" customFormat="1">
      <c r="A450" s="13"/>
      <c r="B450" s="243"/>
      <c r="C450" s="244"/>
      <c r="D450" s="245" t="s">
        <v>286</v>
      </c>
      <c r="E450" s="246" t="s">
        <v>1</v>
      </c>
      <c r="F450" s="247" t="s">
        <v>2062</v>
      </c>
      <c r="G450" s="244"/>
      <c r="H450" s="248">
        <v>134.40000000000001</v>
      </c>
      <c r="I450" s="249"/>
      <c r="J450" s="244"/>
      <c r="K450" s="244"/>
      <c r="L450" s="250"/>
      <c r="M450" s="251"/>
      <c r="N450" s="252"/>
      <c r="O450" s="252"/>
      <c r="P450" s="252"/>
      <c r="Q450" s="252"/>
      <c r="R450" s="252"/>
      <c r="S450" s="252"/>
      <c r="T450" s="25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4" t="s">
        <v>286</v>
      </c>
      <c r="AU450" s="254" t="s">
        <v>86</v>
      </c>
      <c r="AV450" s="13" t="s">
        <v>86</v>
      </c>
      <c r="AW450" s="13" t="s">
        <v>32</v>
      </c>
      <c r="AX450" s="13" t="s">
        <v>76</v>
      </c>
      <c r="AY450" s="254" t="s">
        <v>280</v>
      </c>
    </row>
    <row r="451" s="13" customFormat="1">
      <c r="A451" s="13"/>
      <c r="B451" s="243"/>
      <c r="C451" s="244"/>
      <c r="D451" s="245" t="s">
        <v>286</v>
      </c>
      <c r="E451" s="246" t="s">
        <v>1</v>
      </c>
      <c r="F451" s="247" t="s">
        <v>2063</v>
      </c>
      <c r="G451" s="244"/>
      <c r="H451" s="248">
        <v>193.06</v>
      </c>
      <c r="I451" s="249"/>
      <c r="J451" s="244"/>
      <c r="K451" s="244"/>
      <c r="L451" s="250"/>
      <c r="M451" s="251"/>
      <c r="N451" s="252"/>
      <c r="O451" s="252"/>
      <c r="P451" s="252"/>
      <c r="Q451" s="252"/>
      <c r="R451" s="252"/>
      <c r="S451" s="252"/>
      <c r="T451" s="25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4" t="s">
        <v>286</v>
      </c>
      <c r="AU451" s="254" t="s">
        <v>86</v>
      </c>
      <c r="AV451" s="13" t="s">
        <v>86</v>
      </c>
      <c r="AW451" s="13" t="s">
        <v>32</v>
      </c>
      <c r="AX451" s="13" t="s">
        <v>84</v>
      </c>
      <c r="AY451" s="254" t="s">
        <v>280</v>
      </c>
    </row>
    <row r="452" s="2" customFormat="1" ht="24.15" customHeight="1">
      <c r="A452" s="38"/>
      <c r="B452" s="39"/>
      <c r="C452" s="255" t="s">
        <v>966</v>
      </c>
      <c r="D452" s="255" t="s">
        <v>306</v>
      </c>
      <c r="E452" s="256" t="s">
        <v>2064</v>
      </c>
      <c r="F452" s="257" t="s">
        <v>2065</v>
      </c>
      <c r="G452" s="258" t="s">
        <v>194</v>
      </c>
      <c r="H452" s="259">
        <v>222.98400000000001</v>
      </c>
      <c r="I452" s="260"/>
      <c r="J452" s="261">
        <f>ROUND(I452*H452,2)</f>
        <v>0</v>
      </c>
      <c r="K452" s="262"/>
      <c r="L452" s="263"/>
      <c r="M452" s="264" t="s">
        <v>1</v>
      </c>
      <c r="N452" s="265" t="s">
        <v>41</v>
      </c>
      <c r="O452" s="91"/>
      <c r="P452" s="239">
        <f>O452*H452</f>
        <v>0</v>
      </c>
      <c r="Q452" s="239">
        <v>0.00050000000000000001</v>
      </c>
      <c r="R452" s="239">
        <f>Q452*H452</f>
        <v>0.11149200000000001</v>
      </c>
      <c r="S452" s="239">
        <v>0</v>
      </c>
      <c r="T452" s="240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41" t="s">
        <v>426</v>
      </c>
      <c r="AT452" s="241" t="s">
        <v>306</v>
      </c>
      <c r="AU452" s="241" t="s">
        <v>86</v>
      </c>
      <c r="AY452" s="17" t="s">
        <v>280</v>
      </c>
      <c r="BE452" s="242">
        <f>IF(N452="základní",J452,0)</f>
        <v>0</v>
      </c>
      <c r="BF452" s="242">
        <f>IF(N452="snížená",J452,0)</f>
        <v>0</v>
      </c>
      <c r="BG452" s="242">
        <f>IF(N452="zákl. přenesená",J452,0)</f>
        <v>0</v>
      </c>
      <c r="BH452" s="242">
        <f>IF(N452="sníž. přenesená",J452,0)</f>
        <v>0</v>
      </c>
      <c r="BI452" s="242">
        <f>IF(N452="nulová",J452,0)</f>
        <v>0</v>
      </c>
      <c r="BJ452" s="17" t="s">
        <v>84</v>
      </c>
      <c r="BK452" s="242">
        <f>ROUND(I452*H452,2)</f>
        <v>0</v>
      </c>
      <c r="BL452" s="17" t="s">
        <v>185</v>
      </c>
      <c r="BM452" s="241" t="s">
        <v>2066</v>
      </c>
    </row>
    <row r="453" s="13" customFormat="1">
      <c r="A453" s="13"/>
      <c r="B453" s="243"/>
      <c r="C453" s="244"/>
      <c r="D453" s="245" t="s">
        <v>286</v>
      </c>
      <c r="E453" s="244"/>
      <c r="F453" s="247" t="s">
        <v>2067</v>
      </c>
      <c r="G453" s="244"/>
      <c r="H453" s="248">
        <v>222.98400000000001</v>
      </c>
      <c r="I453" s="249"/>
      <c r="J453" s="244"/>
      <c r="K453" s="244"/>
      <c r="L453" s="250"/>
      <c r="M453" s="251"/>
      <c r="N453" s="252"/>
      <c r="O453" s="252"/>
      <c r="P453" s="252"/>
      <c r="Q453" s="252"/>
      <c r="R453" s="252"/>
      <c r="S453" s="252"/>
      <c r="T453" s="25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4" t="s">
        <v>286</v>
      </c>
      <c r="AU453" s="254" t="s">
        <v>86</v>
      </c>
      <c r="AV453" s="13" t="s">
        <v>86</v>
      </c>
      <c r="AW453" s="13" t="s">
        <v>4</v>
      </c>
      <c r="AX453" s="13" t="s">
        <v>84</v>
      </c>
      <c r="AY453" s="254" t="s">
        <v>280</v>
      </c>
    </row>
    <row r="454" s="2" customFormat="1" ht="24.15" customHeight="1">
      <c r="A454" s="38"/>
      <c r="B454" s="39"/>
      <c r="C454" s="229" t="s">
        <v>970</v>
      </c>
      <c r="D454" s="229" t="s">
        <v>281</v>
      </c>
      <c r="E454" s="230" t="s">
        <v>2068</v>
      </c>
      <c r="F454" s="231" t="s">
        <v>2069</v>
      </c>
      <c r="G454" s="232" t="s">
        <v>319</v>
      </c>
      <c r="H454" s="233">
        <v>9.6530000000000005</v>
      </c>
      <c r="I454" s="234"/>
      <c r="J454" s="235">
        <f>ROUND(I454*H454,2)</f>
        <v>0</v>
      </c>
      <c r="K454" s="236"/>
      <c r="L454" s="44"/>
      <c r="M454" s="237" t="s">
        <v>1</v>
      </c>
      <c r="N454" s="238" t="s">
        <v>41</v>
      </c>
      <c r="O454" s="91"/>
      <c r="P454" s="239">
        <f>O454*H454</f>
        <v>0</v>
      </c>
      <c r="Q454" s="239">
        <v>0</v>
      </c>
      <c r="R454" s="239">
        <f>Q454*H454</f>
        <v>0</v>
      </c>
      <c r="S454" s="239">
        <v>0</v>
      </c>
      <c r="T454" s="240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41" t="s">
        <v>185</v>
      </c>
      <c r="AT454" s="241" t="s">
        <v>281</v>
      </c>
      <c r="AU454" s="241" t="s">
        <v>86</v>
      </c>
      <c r="AY454" s="17" t="s">
        <v>280</v>
      </c>
      <c r="BE454" s="242">
        <f>IF(N454="základní",J454,0)</f>
        <v>0</v>
      </c>
      <c r="BF454" s="242">
        <f>IF(N454="snížená",J454,0)</f>
        <v>0</v>
      </c>
      <c r="BG454" s="242">
        <f>IF(N454="zákl. přenesená",J454,0)</f>
        <v>0</v>
      </c>
      <c r="BH454" s="242">
        <f>IF(N454="sníž. přenesená",J454,0)</f>
        <v>0</v>
      </c>
      <c r="BI454" s="242">
        <f>IF(N454="nulová",J454,0)</f>
        <v>0</v>
      </c>
      <c r="BJ454" s="17" t="s">
        <v>84</v>
      </c>
      <c r="BK454" s="242">
        <f>ROUND(I454*H454,2)</f>
        <v>0</v>
      </c>
      <c r="BL454" s="17" t="s">
        <v>185</v>
      </c>
      <c r="BM454" s="241" t="s">
        <v>2070</v>
      </c>
    </row>
    <row r="455" s="13" customFormat="1">
      <c r="A455" s="13"/>
      <c r="B455" s="243"/>
      <c r="C455" s="244"/>
      <c r="D455" s="245" t="s">
        <v>286</v>
      </c>
      <c r="E455" s="246" t="s">
        <v>1</v>
      </c>
      <c r="F455" s="247" t="s">
        <v>2071</v>
      </c>
      <c r="G455" s="244"/>
      <c r="H455" s="248">
        <v>9.6530000000000005</v>
      </c>
      <c r="I455" s="249"/>
      <c r="J455" s="244"/>
      <c r="K455" s="244"/>
      <c r="L455" s="250"/>
      <c r="M455" s="251"/>
      <c r="N455" s="252"/>
      <c r="O455" s="252"/>
      <c r="P455" s="252"/>
      <c r="Q455" s="252"/>
      <c r="R455" s="252"/>
      <c r="S455" s="252"/>
      <c r="T455" s="25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4" t="s">
        <v>286</v>
      </c>
      <c r="AU455" s="254" t="s">
        <v>86</v>
      </c>
      <c r="AV455" s="13" t="s">
        <v>86</v>
      </c>
      <c r="AW455" s="13" t="s">
        <v>32</v>
      </c>
      <c r="AX455" s="13" t="s">
        <v>84</v>
      </c>
      <c r="AY455" s="254" t="s">
        <v>280</v>
      </c>
    </row>
    <row r="456" s="2" customFormat="1" ht="16.5" customHeight="1">
      <c r="A456" s="38"/>
      <c r="B456" s="39"/>
      <c r="C456" s="255" t="s">
        <v>975</v>
      </c>
      <c r="D456" s="255" t="s">
        <v>306</v>
      </c>
      <c r="E456" s="256" t="s">
        <v>2072</v>
      </c>
      <c r="F456" s="257" t="s">
        <v>2073</v>
      </c>
      <c r="G456" s="258" t="s">
        <v>326</v>
      </c>
      <c r="H456" s="259">
        <v>16.41</v>
      </c>
      <c r="I456" s="260"/>
      <c r="J456" s="261">
        <f>ROUND(I456*H456,2)</f>
        <v>0</v>
      </c>
      <c r="K456" s="262"/>
      <c r="L456" s="263"/>
      <c r="M456" s="264" t="s">
        <v>1</v>
      </c>
      <c r="N456" s="265" t="s">
        <v>41</v>
      </c>
      <c r="O456" s="91"/>
      <c r="P456" s="239">
        <f>O456*H456</f>
        <v>0</v>
      </c>
      <c r="Q456" s="239">
        <v>1</v>
      </c>
      <c r="R456" s="239">
        <f>Q456*H456</f>
        <v>16.41</v>
      </c>
      <c r="S456" s="239">
        <v>0</v>
      </c>
      <c r="T456" s="240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41" t="s">
        <v>426</v>
      </c>
      <c r="AT456" s="241" t="s">
        <v>306</v>
      </c>
      <c r="AU456" s="241" t="s">
        <v>86</v>
      </c>
      <c r="AY456" s="17" t="s">
        <v>280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7" t="s">
        <v>84</v>
      </c>
      <c r="BK456" s="242">
        <f>ROUND(I456*H456,2)</f>
        <v>0</v>
      </c>
      <c r="BL456" s="17" t="s">
        <v>185</v>
      </c>
      <c r="BM456" s="241" t="s">
        <v>2074</v>
      </c>
    </row>
    <row r="457" s="13" customFormat="1">
      <c r="A457" s="13"/>
      <c r="B457" s="243"/>
      <c r="C457" s="244"/>
      <c r="D457" s="245" t="s">
        <v>286</v>
      </c>
      <c r="E457" s="244"/>
      <c r="F457" s="247" t="s">
        <v>2075</v>
      </c>
      <c r="G457" s="244"/>
      <c r="H457" s="248">
        <v>16.41</v>
      </c>
      <c r="I457" s="249"/>
      <c r="J457" s="244"/>
      <c r="K457" s="244"/>
      <c r="L457" s="250"/>
      <c r="M457" s="251"/>
      <c r="N457" s="252"/>
      <c r="O457" s="252"/>
      <c r="P457" s="252"/>
      <c r="Q457" s="252"/>
      <c r="R457" s="252"/>
      <c r="S457" s="252"/>
      <c r="T457" s="25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4" t="s">
        <v>286</v>
      </c>
      <c r="AU457" s="254" t="s">
        <v>86</v>
      </c>
      <c r="AV457" s="13" t="s">
        <v>86</v>
      </c>
      <c r="AW457" s="13" t="s">
        <v>4</v>
      </c>
      <c r="AX457" s="13" t="s">
        <v>84</v>
      </c>
      <c r="AY457" s="254" t="s">
        <v>280</v>
      </c>
    </row>
    <row r="458" s="2" customFormat="1" ht="21.75" customHeight="1">
      <c r="A458" s="38"/>
      <c r="B458" s="39"/>
      <c r="C458" s="229" t="s">
        <v>978</v>
      </c>
      <c r="D458" s="229" t="s">
        <v>281</v>
      </c>
      <c r="E458" s="230" t="s">
        <v>2076</v>
      </c>
      <c r="F458" s="231" t="s">
        <v>2077</v>
      </c>
      <c r="G458" s="232" t="s">
        <v>190</v>
      </c>
      <c r="H458" s="233">
        <v>49.200000000000003</v>
      </c>
      <c r="I458" s="234"/>
      <c r="J458" s="235">
        <f>ROUND(I458*H458,2)</f>
        <v>0</v>
      </c>
      <c r="K458" s="236"/>
      <c r="L458" s="44"/>
      <c r="M458" s="237" t="s">
        <v>1</v>
      </c>
      <c r="N458" s="238" t="s">
        <v>41</v>
      </c>
      <c r="O458" s="91"/>
      <c r="P458" s="239">
        <f>O458*H458</f>
        <v>0</v>
      </c>
      <c r="Q458" s="239">
        <v>0</v>
      </c>
      <c r="R458" s="239">
        <f>Q458*H458</f>
        <v>0</v>
      </c>
      <c r="S458" s="239">
        <v>0</v>
      </c>
      <c r="T458" s="240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41" t="s">
        <v>185</v>
      </c>
      <c r="AT458" s="241" t="s">
        <v>281</v>
      </c>
      <c r="AU458" s="241" t="s">
        <v>86</v>
      </c>
      <c r="AY458" s="17" t="s">
        <v>280</v>
      </c>
      <c r="BE458" s="242">
        <f>IF(N458="základní",J458,0)</f>
        <v>0</v>
      </c>
      <c r="BF458" s="242">
        <f>IF(N458="snížená",J458,0)</f>
        <v>0</v>
      </c>
      <c r="BG458" s="242">
        <f>IF(N458="zákl. přenesená",J458,0)</f>
        <v>0</v>
      </c>
      <c r="BH458" s="242">
        <f>IF(N458="sníž. přenesená",J458,0)</f>
        <v>0</v>
      </c>
      <c r="BI458" s="242">
        <f>IF(N458="nulová",J458,0)</f>
        <v>0</v>
      </c>
      <c r="BJ458" s="17" t="s">
        <v>84</v>
      </c>
      <c r="BK458" s="242">
        <f>ROUND(I458*H458,2)</f>
        <v>0</v>
      </c>
      <c r="BL458" s="17" t="s">
        <v>185</v>
      </c>
      <c r="BM458" s="241" t="s">
        <v>2078</v>
      </c>
    </row>
    <row r="459" s="13" customFormat="1">
      <c r="A459" s="13"/>
      <c r="B459" s="243"/>
      <c r="C459" s="244"/>
      <c r="D459" s="245" t="s">
        <v>286</v>
      </c>
      <c r="E459" s="246" t="s">
        <v>1</v>
      </c>
      <c r="F459" s="247" t="s">
        <v>2079</v>
      </c>
      <c r="G459" s="244"/>
      <c r="H459" s="248">
        <v>49.200000000000003</v>
      </c>
      <c r="I459" s="249"/>
      <c r="J459" s="244"/>
      <c r="K459" s="244"/>
      <c r="L459" s="250"/>
      <c r="M459" s="251"/>
      <c r="N459" s="252"/>
      <c r="O459" s="252"/>
      <c r="P459" s="252"/>
      <c r="Q459" s="252"/>
      <c r="R459" s="252"/>
      <c r="S459" s="252"/>
      <c r="T459" s="25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4" t="s">
        <v>286</v>
      </c>
      <c r="AU459" s="254" t="s">
        <v>86</v>
      </c>
      <c r="AV459" s="13" t="s">
        <v>86</v>
      </c>
      <c r="AW459" s="13" t="s">
        <v>32</v>
      </c>
      <c r="AX459" s="13" t="s">
        <v>84</v>
      </c>
      <c r="AY459" s="254" t="s">
        <v>280</v>
      </c>
    </row>
    <row r="460" s="2" customFormat="1" ht="16.5" customHeight="1">
      <c r="A460" s="38"/>
      <c r="B460" s="39"/>
      <c r="C460" s="255" t="s">
        <v>983</v>
      </c>
      <c r="D460" s="255" t="s">
        <v>306</v>
      </c>
      <c r="E460" s="256" t="s">
        <v>2080</v>
      </c>
      <c r="F460" s="257" t="s">
        <v>2081</v>
      </c>
      <c r="G460" s="258" t="s">
        <v>190</v>
      </c>
      <c r="H460" s="259">
        <v>50.183999999999998</v>
      </c>
      <c r="I460" s="260"/>
      <c r="J460" s="261">
        <f>ROUND(I460*H460,2)</f>
        <v>0</v>
      </c>
      <c r="K460" s="262"/>
      <c r="L460" s="263"/>
      <c r="M460" s="264" t="s">
        <v>1</v>
      </c>
      <c r="N460" s="265" t="s">
        <v>41</v>
      </c>
      <c r="O460" s="91"/>
      <c r="P460" s="239">
        <f>O460*H460</f>
        <v>0</v>
      </c>
      <c r="Q460" s="239">
        <v>2.0000000000000002E-05</v>
      </c>
      <c r="R460" s="239">
        <f>Q460*H460</f>
        <v>0.0010036800000000001</v>
      </c>
      <c r="S460" s="239">
        <v>0</v>
      </c>
      <c r="T460" s="240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41" t="s">
        <v>426</v>
      </c>
      <c r="AT460" s="241" t="s">
        <v>306</v>
      </c>
      <c r="AU460" s="241" t="s">
        <v>86</v>
      </c>
      <c r="AY460" s="17" t="s">
        <v>280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7" t="s">
        <v>84</v>
      </c>
      <c r="BK460" s="242">
        <f>ROUND(I460*H460,2)</f>
        <v>0</v>
      </c>
      <c r="BL460" s="17" t="s">
        <v>185</v>
      </c>
      <c r="BM460" s="241" t="s">
        <v>2082</v>
      </c>
    </row>
    <row r="461" s="13" customFormat="1">
      <c r="A461" s="13"/>
      <c r="B461" s="243"/>
      <c r="C461" s="244"/>
      <c r="D461" s="245" t="s">
        <v>286</v>
      </c>
      <c r="E461" s="244"/>
      <c r="F461" s="247" t="s">
        <v>2083</v>
      </c>
      <c r="G461" s="244"/>
      <c r="H461" s="248">
        <v>50.183999999999998</v>
      </c>
      <c r="I461" s="249"/>
      <c r="J461" s="244"/>
      <c r="K461" s="244"/>
      <c r="L461" s="250"/>
      <c r="M461" s="251"/>
      <c r="N461" s="252"/>
      <c r="O461" s="252"/>
      <c r="P461" s="252"/>
      <c r="Q461" s="252"/>
      <c r="R461" s="252"/>
      <c r="S461" s="252"/>
      <c r="T461" s="25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4" t="s">
        <v>286</v>
      </c>
      <c r="AU461" s="254" t="s">
        <v>86</v>
      </c>
      <c r="AV461" s="13" t="s">
        <v>86</v>
      </c>
      <c r="AW461" s="13" t="s">
        <v>4</v>
      </c>
      <c r="AX461" s="13" t="s">
        <v>84</v>
      </c>
      <c r="AY461" s="254" t="s">
        <v>280</v>
      </c>
    </row>
    <row r="462" s="2" customFormat="1" ht="24.15" customHeight="1">
      <c r="A462" s="38"/>
      <c r="B462" s="39"/>
      <c r="C462" s="229" t="s">
        <v>987</v>
      </c>
      <c r="D462" s="229" t="s">
        <v>281</v>
      </c>
      <c r="E462" s="230" t="s">
        <v>2084</v>
      </c>
      <c r="F462" s="231" t="s">
        <v>2085</v>
      </c>
      <c r="G462" s="232" t="s">
        <v>194</v>
      </c>
      <c r="H462" s="233">
        <v>193.06</v>
      </c>
      <c r="I462" s="234"/>
      <c r="J462" s="235">
        <f>ROUND(I462*H462,2)</f>
        <v>0</v>
      </c>
      <c r="K462" s="236"/>
      <c r="L462" s="44"/>
      <c r="M462" s="237" t="s">
        <v>1</v>
      </c>
      <c r="N462" s="238" t="s">
        <v>41</v>
      </c>
      <c r="O462" s="91"/>
      <c r="P462" s="239">
        <f>O462*H462</f>
        <v>0</v>
      </c>
      <c r="Q462" s="239">
        <v>0</v>
      </c>
      <c r="R462" s="239">
        <f>Q462*H462</f>
        <v>0</v>
      </c>
      <c r="S462" s="239">
        <v>0.084000000000000005</v>
      </c>
      <c r="T462" s="240">
        <f>S462*H462</f>
        <v>16.217040000000001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41" t="s">
        <v>185</v>
      </c>
      <c r="AT462" s="241" t="s">
        <v>281</v>
      </c>
      <c r="AU462" s="241" t="s">
        <v>86</v>
      </c>
      <c r="AY462" s="17" t="s">
        <v>280</v>
      </c>
      <c r="BE462" s="242">
        <f>IF(N462="základní",J462,0)</f>
        <v>0</v>
      </c>
      <c r="BF462" s="242">
        <f>IF(N462="snížená",J462,0)</f>
        <v>0</v>
      </c>
      <c r="BG462" s="242">
        <f>IF(N462="zákl. přenesená",J462,0)</f>
        <v>0</v>
      </c>
      <c r="BH462" s="242">
        <f>IF(N462="sníž. přenesená",J462,0)</f>
        <v>0</v>
      </c>
      <c r="BI462" s="242">
        <f>IF(N462="nulová",J462,0)</f>
        <v>0</v>
      </c>
      <c r="BJ462" s="17" t="s">
        <v>84</v>
      </c>
      <c r="BK462" s="242">
        <f>ROUND(I462*H462,2)</f>
        <v>0</v>
      </c>
      <c r="BL462" s="17" t="s">
        <v>185</v>
      </c>
      <c r="BM462" s="241" t="s">
        <v>2086</v>
      </c>
    </row>
    <row r="463" s="13" customFormat="1">
      <c r="A463" s="13"/>
      <c r="B463" s="243"/>
      <c r="C463" s="244"/>
      <c r="D463" s="245" t="s">
        <v>286</v>
      </c>
      <c r="E463" s="246" t="s">
        <v>1</v>
      </c>
      <c r="F463" s="247" t="s">
        <v>2087</v>
      </c>
      <c r="G463" s="244"/>
      <c r="H463" s="248">
        <v>193.06</v>
      </c>
      <c r="I463" s="249"/>
      <c r="J463" s="244"/>
      <c r="K463" s="244"/>
      <c r="L463" s="250"/>
      <c r="M463" s="251"/>
      <c r="N463" s="252"/>
      <c r="O463" s="252"/>
      <c r="P463" s="252"/>
      <c r="Q463" s="252"/>
      <c r="R463" s="252"/>
      <c r="S463" s="252"/>
      <c r="T463" s="25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4" t="s">
        <v>286</v>
      </c>
      <c r="AU463" s="254" t="s">
        <v>86</v>
      </c>
      <c r="AV463" s="13" t="s">
        <v>86</v>
      </c>
      <c r="AW463" s="13" t="s">
        <v>32</v>
      </c>
      <c r="AX463" s="13" t="s">
        <v>84</v>
      </c>
      <c r="AY463" s="254" t="s">
        <v>280</v>
      </c>
    </row>
    <row r="464" s="2" customFormat="1" ht="16.5" customHeight="1">
      <c r="A464" s="38"/>
      <c r="B464" s="39"/>
      <c r="C464" s="229" t="s">
        <v>990</v>
      </c>
      <c r="D464" s="229" t="s">
        <v>281</v>
      </c>
      <c r="E464" s="230" t="s">
        <v>1043</v>
      </c>
      <c r="F464" s="231" t="s">
        <v>1044</v>
      </c>
      <c r="G464" s="232" t="s">
        <v>354</v>
      </c>
      <c r="H464" s="233">
        <v>4</v>
      </c>
      <c r="I464" s="234"/>
      <c r="J464" s="235">
        <f>ROUND(I464*H464,2)</f>
        <v>0</v>
      </c>
      <c r="K464" s="236"/>
      <c r="L464" s="44"/>
      <c r="M464" s="237" t="s">
        <v>1</v>
      </c>
      <c r="N464" s="238" t="s">
        <v>41</v>
      </c>
      <c r="O464" s="91"/>
      <c r="P464" s="239">
        <f>O464*H464</f>
        <v>0</v>
      </c>
      <c r="Q464" s="239">
        <v>6.9999999999999994E-05</v>
      </c>
      <c r="R464" s="239">
        <f>Q464*H464</f>
        <v>0.00027999999999999998</v>
      </c>
      <c r="S464" s="239">
        <v>0</v>
      </c>
      <c r="T464" s="240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41" t="s">
        <v>284</v>
      </c>
      <c r="AT464" s="241" t="s">
        <v>281</v>
      </c>
      <c r="AU464" s="241" t="s">
        <v>86</v>
      </c>
      <c r="AY464" s="17" t="s">
        <v>280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7" t="s">
        <v>84</v>
      </c>
      <c r="BK464" s="242">
        <f>ROUND(I464*H464,2)</f>
        <v>0</v>
      </c>
      <c r="BL464" s="17" t="s">
        <v>284</v>
      </c>
      <c r="BM464" s="241" t="s">
        <v>2088</v>
      </c>
    </row>
    <row r="465" s="2" customFormat="1" ht="24.15" customHeight="1">
      <c r="A465" s="38"/>
      <c r="B465" s="39"/>
      <c r="C465" s="255" t="s">
        <v>994</v>
      </c>
      <c r="D465" s="255" t="s">
        <v>306</v>
      </c>
      <c r="E465" s="256" t="s">
        <v>1047</v>
      </c>
      <c r="F465" s="257" t="s">
        <v>1048</v>
      </c>
      <c r="G465" s="258" t="s">
        <v>354</v>
      </c>
      <c r="H465" s="259">
        <v>4</v>
      </c>
      <c r="I465" s="260"/>
      <c r="J465" s="261">
        <f>ROUND(I465*H465,2)</f>
        <v>0</v>
      </c>
      <c r="K465" s="262"/>
      <c r="L465" s="263"/>
      <c r="M465" s="264" t="s">
        <v>1</v>
      </c>
      <c r="N465" s="265" t="s">
        <v>41</v>
      </c>
      <c r="O465" s="91"/>
      <c r="P465" s="239">
        <f>O465*H465</f>
        <v>0</v>
      </c>
      <c r="Q465" s="239">
        <v>0.00089999999999999998</v>
      </c>
      <c r="R465" s="239">
        <f>Q465*H465</f>
        <v>0.0035999999999999999</v>
      </c>
      <c r="S465" s="239">
        <v>0</v>
      </c>
      <c r="T465" s="240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41" t="s">
        <v>310</v>
      </c>
      <c r="AT465" s="241" t="s">
        <v>306</v>
      </c>
      <c r="AU465" s="241" t="s">
        <v>86</v>
      </c>
      <c r="AY465" s="17" t="s">
        <v>280</v>
      </c>
      <c r="BE465" s="242">
        <f>IF(N465="základní",J465,0)</f>
        <v>0</v>
      </c>
      <c r="BF465" s="242">
        <f>IF(N465="snížená",J465,0)</f>
        <v>0</v>
      </c>
      <c r="BG465" s="242">
        <f>IF(N465="zákl. přenesená",J465,0)</f>
        <v>0</v>
      </c>
      <c r="BH465" s="242">
        <f>IF(N465="sníž. přenesená",J465,0)</f>
        <v>0</v>
      </c>
      <c r="BI465" s="242">
        <f>IF(N465="nulová",J465,0)</f>
        <v>0</v>
      </c>
      <c r="BJ465" s="17" t="s">
        <v>84</v>
      </c>
      <c r="BK465" s="242">
        <f>ROUND(I465*H465,2)</f>
        <v>0</v>
      </c>
      <c r="BL465" s="17" t="s">
        <v>284</v>
      </c>
      <c r="BM465" s="241" t="s">
        <v>2089</v>
      </c>
    </row>
    <row r="466" s="13" customFormat="1">
      <c r="A466" s="13"/>
      <c r="B466" s="243"/>
      <c r="C466" s="244"/>
      <c r="D466" s="245" t="s">
        <v>286</v>
      </c>
      <c r="E466" s="246" t="s">
        <v>1</v>
      </c>
      <c r="F466" s="247" t="s">
        <v>2090</v>
      </c>
      <c r="G466" s="244"/>
      <c r="H466" s="248">
        <v>4</v>
      </c>
      <c r="I466" s="249"/>
      <c r="J466" s="244"/>
      <c r="K466" s="244"/>
      <c r="L466" s="250"/>
      <c r="M466" s="251"/>
      <c r="N466" s="252"/>
      <c r="O466" s="252"/>
      <c r="P466" s="252"/>
      <c r="Q466" s="252"/>
      <c r="R466" s="252"/>
      <c r="S466" s="252"/>
      <c r="T466" s="25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4" t="s">
        <v>286</v>
      </c>
      <c r="AU466" s="254" t="s">
        <v>86</v>
      </c>
      <c r="AV466" s="13" t="s">
        <v>86</v>
      </c>
      <c r="AW466" s="13" t="s">
        <v>32</v>
      </c>
      <c r="AX466" s="13" t="s">
        <v>84</v>
      </c>
      <c r="AY466" s="254" t="s">
        <v>280</v>
      </c>
    </row>
    <row r="467" s="2" customFormat="1" ht="24.15" customHeight="1">
      <c r="A467" s="38"/>
      <c r="B467" s="39"/>
      <c r="C467" s="229" t="s">
        <v>999</v>
      </c>
      <c r="D467" s="229" t="s">
        <v>281</v>
      </c>
      <c r="E467" s="230" t="s">
        <v>2091</v>
      </c>
      <c r="F467" s="231" t="s">
        <v>2092</v>
      </c>
      <c r="G467" s="232" t="s">
        <v>326</v>
      </c>
      <c r="H467" s="233">
        <v>38.316000000000002</v>
      </c>
      <c r="I467" s="234"/>
      <c r="J467" s="235">
        <f>ROUND(I467*H467,2)</f>
        <v>0</v>
      </c>
      <c r="K467" s="236"/>
      <c r="L467" s="44"/>
      <c r="M467" s="237" t="s">
        <v>1</v>
      </c>
      <c r="N467" s="238" t="s">
        <v>41</v>
      </c>
      <c r="O467" s="91"/>
      <c r="P467" s="239">
        <f>O467*H467</f>
        <v>0</v>
      </c>
      <c r="Q467" s="239">
        <v>0</v>
      </c>
      <c r="R467" s="239">
        <f>Q467*H467</f>
        <v>0</v>
      </c>
      <c r="S467" s="239">
        <v>0</v>
      </c>
      <c r="T467" s="240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41" t="s">
        <v>185</v>
      </c>
      <c r="AT467" s="241" t="s">
        <v>281</v>
      </c>
      <c r="AU467" s="241" t="s">
        <v>86</v>
      </c>
      <c r="AY467" s="17" t="s">
        <v>280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7" t="s">
        <v>84</v>
      </c>
      <c r="BK467" s="242">
        <f>ROUND(I467*H467,2)</f>
        <v>0</v>
      </c>
      <c r="BL467" s="17" t="s">
        <v>185</v>
      </c>
      <c r="BM467" s="241" t="s">
        <v>2093</v>
      </c>
    </row>
    <row r="468" s="12" customFormat="1" ht="22.8" customHeight="1">
      <c r="A468" s="12"/>
      <c r="B468" s="213"/>
      <c r="C468" s="214"/>
      <c r="D468" s="215" t="s">
        <v>75</v>
      </c>
      <c r="E468" s="227" t="s">
        <v>1068</v>
      </c>
      <c r="F468" s="227" t="s">
        <v>1069</v>
      </c>
      <c r="G468" s="214"/>
      <c r="H468" s="214"/>
      <c r="I468" s="217"/>
      <c r="J468" s="228">
        <f>BK468</f>
        <v>0</v>
      </c>
      <c r="K468" s="214"/>
      <c r="L468" s="219"/>
      <c r="M468" s="220"/>
      <c r="N468" s="221"/>
      <c r="O468" s="221"/>
      <c r="P468" s="222">
        <f>SUM(P469:P520)</f>
        <v>0</v>
      </c>
      <c r="Q468" s="221"/>
      <c r="R468" s="222">
        <f>SUM(R469:R520)</f>
        <v>10.51022176</v>
      </c>
      <c r="S468" s="221"/>
      <c r="T468" s="223">
        <f>SUM(T469:T520)</f>
        <v>26.533500000000004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24" t="s">
        <v>86</v>
      </c>
      <c r="AT468" s="225" t="s">
        <v>75</v>
      </c>
      <c r="AU468" s="225" t="s">
        <v>84</v>
      </c>
      <c r="AY468" s="224" t="s">
        <v>280</v>
      </c>
      <c r="BK468" s="226">
        <f>SUM(BK469:BK520)</f>
        <v>0</v>
      </c>
    </row>
    <row r="469" s="2" customFormat="1" ht="37.8" customHeight="1">
      <c r="A469" s="38"/>
      <c r="B469" s="39"/>
      <c r="C469" s="229" t="s">
        <v>1003</v>
      </c>
      <c r="D469" s="229" t="s">
        <v>281</v>
      </c>
      <c r="E469" s="230" t="s">
        <v>1085</v>
      </c>
      <c r="F469" s="231" t="s">
        <v>1086</v>
      </c>
      <c r="G469" s="232" t="s">
        <v>194</v>
      </c>
      <c r="H469" s="233">
        <v>189.17699999999999</v>
      </c>
      <c r="I469" s="234"/>
      <c r="J469" s="235">
        <f>ROUND(I469*H469,2)</f>
        <v>0</v>
      </c>
      <c r="K469" s="236"/>
      <c r="L469" s="44"/>
      <c r="M469" s="237" t="s">
        <v>1</v>
      </c>
      <c r="N469" s="238" t="s">
        <v>41</v>
      </c>
      <c r="O469" s="91"/>
      <c r="P469" s="239">
        <f>O469*H469</f>
        <v>0</v>
      </c>
      <c r="Q469" s="239">
        <v>0.0060600000000000003</v>
      </c>
      <c r="R469" s="239">
        <f>Q469*H469</f>
        <v>1.14641262</v>
      </c>
      <c r="S469" s="239">
        <v>0</v>
      </c>
      <c r="T469" s="240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41" t="s">
        <v>185</v>
      </c>
      <c r="AT469" s="241" t="s">
        <v>281</v>
      </c>
      <c r="AU469" s="241" t="s">
        <v>86</v>
      </c>
      <c r="AY469" s="17" t="s">
        <v>280</v>
      </c>
      <c r="BE469" s="242">
        <f>IF(N469="základní",J469,0)</f>
        <v>0</v>
      </c>
      <c r="BF469" s="242">
        <f>IF(N469="snížená",J469,0)</f>
        <v>0</v>
      </c>
      <c r="BG469" s="242">
        <f>IF(N469="zákl. přenesená",J469,0)</f>
        <v>0</v>
      </c>
      <c r="BH469" s="242">
        <f>IF(N469="sníž. přenesená",J469,0)</f>
        <v>0</v>
      </c>
      <c r="BI469" s="242">
        <f>IF(N469="nulová",J469,0)</f>
        <v>0</v>
      </c>
      <c r="BJ469" s="17" t="s">
        <v>84</v>
      </c>
      <c r="BK469" s="242">
        <f>ROUND(I469*H469,2)</f>
        <v>0</v>
      </c>
      <c r="BL469" s="17" t="s">
        <v>185</v>
      </c>
      <c r="BM469" s="241" t="s">
        <v>2094</v>
      </c>
    </row>
    <row r="470" s="13" customFormat="1">
      <c r="A470" s="13"/>
      <c r="B470" s="243"/>
      <c r="C470" s="244"/>
      <c r="D470" s="245" t="s">
        <v>286</v>
      </c>
      <c r="E470" s="246" t="s">
        <v>1</v>
      </c>
      <c r="F470" s="247" t="s">
        <v>2095</v>
      </c>
      <c r="G470" s="244"/>
      <c r="H470" s="248">
        <v>78.968999999999994</v>
      </c>
      <c r="I470" s="249"/>
      <c r="J470" s="244"/>
      <c r="K470" s="244"/>
      <c r="L470" s="250"/>
      <c r="M470" s="251"/>
      <c r="N470" s="252"/>
      <c r="O470" s="252"/>
      <c r="P470" s="252"/>
      <c r="Q470" s="252"/>
      <c r="R470" s="252"/>
      <c r="S470" s="252"/>
      <c r="T470" s="25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4" t="s">
        <v>286</v>
      </c>
      <c r="AU470" s="254" t="s">
        <v>86</v>
      </c>
      <c r="AV470" s="13" t="s">
        <v>86</v>
      </c>
      <c r="AW470" s="13" t="s">
        <v>32</v>
      </c>
      <c r="AX470" s="13" t="s">
        <v>76</v>
      </c>
      <c r="AY470" s="254" t="s">
        <v>280</v>
      </c>
    </row>
    <row r="471" s="13" customFormat="1">
      <c r="A471" s="13"/>
      <c r="B471" s="243"/>
      <c r="C471" s="244"/>
      <c r="D471" s="245" t="s">
        <v>286</v>
      </c>
      <c r="E471" s="246" t="s">
        <v>1</v>
      </c>
      <c r="F471" s="247" t="s">
        <v>2096</v>
      </c>
      <c r="G471" s="244"/>
      <c r="H471" s="248">
        <v>110.208</v>
      </c>
      <c r="I471" s="249"/>
      <c r="J471" s="244"/>
      <c r="K471" s="244"/>
      <c r="L471" s="250"/>
      <c r="M471" s="251"/>
      <c r="N471" s="252"/>
      <c r="O471" s="252"/>
      <c r="P471" s="252"/>
      <c r="Q471" s="252"/>
      <c r="R471" s="252"/>
      <c r="S471" s="252"/>
      <c r="T471" s="25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4" t="s">
        <v>286</v>
      </c>
      <c r="AU471" s="254" t="s">
        <v>86</v>
      </c>
      <c r="AV471" s="13" t="s">
        <v>86</v>
      </c>
      <c r="AW471" s="13" t="s">
        <v>32</v>
      </c>
      <c r="AX471" s="13" t="s">
        <v>76</v>
      </c>
      <c r="AY471" s="254" t="s">
        <v>280</v>
      </c>
    </row>
    <row r="472" s="14" customFormat="1">
      <c r="A472" s="14"/>
      <c r="B472" s="266"/>
      <c r="C472" s="267"/>
      <c r="D472" s="245" t="s">
        <v>286</v>
      </c>
      <c r="E472" s="268" t="s">
        <v>1</v>
      </c>
      <c r="F472" s="269" t="s">
        <v>378</v>
      </c>
      <c r="G472" s="267"/>
      <c r="H472" s="270">
        <v>189.17699999999999</v>
      </c>
      <c r="I472" s="271"/>
      <c r="J472" s="267"/>
      <c r="K472" s="267"/>
      <c r="L472" s="272"/>
      <c r="M472" s="273"/>
      <c r="N472" s="274"/>
      <c r="O472" s="274"/>
      <c r="P472" s="274"/>
      <c r="Q472" s="274"/>
      <c r="R472" s="274"/>
      <c r="S472" s="274"/>
      <c r="T472" s="27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6" t="s">
        <v>286</v>
      </c>
      <c r="AU472" s="276" t="s">
        <v>86</v>
      </c>
      <c r="AV472" s="14" t="s">
        <v>284</v>
      </c>
      <c r="AW472" s="14" t="s">
        <v>32</v>
      </c>
      <c r="AX472" s="14" t="s">
        <v>84</v>
      </c>
      <c r="AY472" s="276" t="s">
        <v>280</v>
      </c>
    </row>
    <row r="473" s="2" customFormat="1" ht="24.15" customHeight="1">
      <c r="A473" s="38"/>
      <c r="B473" s="39"/>
      <c r="C473" s="255" t="s">
        <v>1008</v>
      </c>
      <c r="D473" s="255" t="s">
        <v>306</v>
      </c>
      <c r="E473" s="256" t="s">
        <v>1090</v>
      </c>
      <c r="F473" s="257" t="s">
        <v>1091</v>
      </c>
      <c r="G473" s="258" t="s">
        <v>194</v>
      </c>
      <c r="H473" s="259">
        <v>169.935</v>
      </c>
      <c r="I473" s="260"/>
      <c r="J473" s="261">
        <f>ROUND(I473*H473,2)</f>
        <v>0</v>
      </c>
      <c r="K473" s="262"/>
      <c r="L473" s="263"/>
      <c r="M473" s="264" t="s">
        <v>1</v>
      </c>
      <c r="N473" s="265" t="s">
        <v>41</v>
      </c>
      <c r="O473" s="91"/>
      <c r="P473" s="239">
        <f>O473*H473</f>
        <v>0</v>
      </c>
      <c r="Q473" s="239">
        <v>0.0028999999999999998</v>
      </c>
      <c r="R473" s="239">
        <f>Q473*H473</f>
        <v>0.49281149999999996</v>
      </c>
      <c r="S473" s="239">
        <v>0</v>
      </c>
      <c r="T473" s="240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41" t="s">
        <v>426</v>
      </c>
      <c r="AT473" s="241" t="s">
        <v>306</v>
      </c>
      <c r="AU473" s="241" t="s">
        <v>86</v>
      </c>
      <c r="AY473" s="17" t="s">
        <v>280</v>
      </c>
      <c r="BE473" s="242">
        <f>IF(N473="základní",J473,0)</f>
        <v>0</v>
      </c>
      <c r="BF473" s="242">
        <f>IF(N473="snížená",J473,0)</f>
        <v>0</v>
      </c>
      <c r="BG473" s="242">
        <f>IF(N473="zákl. přenesená",J473,0)</f>
        <v>0</v>
      </c>
      <c r="BH473" s="242">
        <f>IF(N473="sníž. přenesená",J473,0)</f>
        <v>0</v>
      </c>
      <c r="BI473" s="242">
        <f>IF(N473="nulová",J473,0)</f>
        <v>0</v>
      </c>
      <c r="BJ473" s="17" t="s">
        <v>84</v>
      </c>
      <c r="BK473" s="242">
        <f>ROUND(I473*H473,2)</f>
        <v>0</v>
      </c>
      <c r="BL473" s="17" t="s">
        <v>185</v>
      </c>
      <c r="BM473" s="241" t="s">
        <v>2097</v>
      </c>
    </row>
    <row r="474" s="13" customFormat="1">
      <c r="A474" s="13"/>
      <c r="B474" s="243"/>
      <c r="C474" s="244"/>
      <c r="D474" s="245" t="s">
        <v>286</v>
      </c>
      <c r="E474" s="246" t="s">
        <v>1</v>
      </c>
      <c r="F474" s="247" t="s">
        <v>2098</v>
      </c>
      <c r="G474" s="244"/>
      <c r="H474" s="248">
        <v>60.819000000000003</v>
      </c>
      <c r="I474" s="249"/>
      <c r="J474" s="244"/>
      <c r="K474" s="244"/>
      <c r="L474" s="250"/>
      <c r="M474" s="251"/>
      <c r="N474" s="252"/>
      <c r="O474" s="252"/>
      <c r="P474" s="252"/>
      <c r="Q474" s="252"/>
      <c r="R474" s="252"/>
      <c r="S474" s="252"/>
      <c r="T474" s="25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4" t="s">
        <v>286</v>
      </c>
      <c r="AU474" s="254" t="s">
        <v>86</v>
      </c>
      <c r="AV474" s="13" t="s">
        <v>86</v>
      </c>
      <c r="AW474" s="13" t="s">
        <v>32</v>
      </c>
      <c r="AX474" s="13" t="s">
        <v>76</v>
      </c>
      <c r="AY474" s="254" t="s">
        <v>280</v>
      </c>
    </row>
    <row r="475" s="13" customFormat="1">
      <c r="A475" s="13"/>
      <c r="B475" s="243"/>
      <c r="C475" s="244"/>
      <c r="D475" s="245" t="s">
        <v>286</v>
      </c>
      <c r="E475" s="246" t="s">
        <v>1</v>
      </c>
      <c r="F475" s="247" t="s">
        <v>2099</v>
      </c>
      <c r="G475" s="244"/>
      <c r="H475" s="248">
        <v>101.024</v>
      </c>
      <c r="I475" s="249"/>
      <c r="J475" s="244"/>
      <c r="K475" s="244"/>
      <c r="L475" s="250"/>
      <c r="M475" s="251"/>
      <c r="N475" s="252"/>
      <c r="O475" s="252"/>
      <c r="P475" s="252"/>
      <c r="Q475" s="252"/>
      <c r="R475" s="252"/>
      <c r="S475" s="252"/>
      <c r="T475" s="25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4" t="s">
        <v>286</v>
      </c>
      <c r="AU475" s="254" t="s">
        <v>86</v>
      </c>
      <c r="AV475" s="13" t="s">
        <v>86</v>
      </c>
      <c r="AW475" s="13" t="s">
        <v>32</v>
      </c>
      <c r="AX475" s="13" t="s">
        <v>76</v>
      </c>
      <c r="AY475" s="254" t="s">
        <v>280</v>
      </c>
    </row>
    <row r="476" s="14" customFormat="1">
      <c r="A476" s="14"/>
      <c r="B476" s="266"/>
      <c r="C476" s="267"/>
      <c r="D476" s="245" t="s">
        <v>286</v>
      </c>
      <c r="E476" s="268" t="s">
        <v>1</v>
      </c>
      <c r="F476" s="269" t="s">
        <v>378</v>
      </c>
      <c r="G476" s="267"/>
      <c r="H476" s="270">
        <v>161.84299999999999</v>
      </c>
      <c r="I476" s="271"/>
      <c r="J476" s="267"/>
      <c r="K476" s="267"/>
      <c r="L476" s="272"/>
      <c r="M476" s="273"/>
      <c r="N476" s="274"/>
      <c r="O476" s="274"/>
      <c r="P476" s="274"/>
      <c r="Q476" s="274"/>
      <c r="R476" s="274"/>
      <c r="S476" s="274"/>
      <c r="T476" s="27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76" t="s">
        <v>286</v>
      </c>
      <c r="AU476" s="276" t="s">
        <v>86</v>
      </c>
      <c r="AV476" s="14" t="s">
        <v>284</v>
      </c>
      <c r="AW476" s="14" t="s">
        <v>32</v>
      </c>
      <c r="AX476" s="14" t="s">
        <v>84</v>
      </c>
      <c r="AY476" s="276" t="s">
        <v>280</v>
      </c>
    </row>
    <row r="477" s="13" customFormat="1">
      <c r="A477" s="13"/>
      <c r="B477" s="243"/>
      <c r="C477" s="244"/>
      <c r="D477" s="245" t="s">
        <v>286</v>
      </c>
      <c r="E477" s="244"/>
      <c r="F477" s="247" t="s">
        <v>2100</v>
      </c>
      <c r="G477" s="244"/>
      <c r="H477" s="248">
        <v>169.935</v>
      </c>
      <c r="I477" s="249"/>
      <c r="J477" s="244"/>
      <c r="K477" s="244"/>
      <c r="L477" s="250"/>
      <c r="M477" s="251"/>
      <c r="N477" s="252"/>
      <c r="O477" s="252"/>
      <c r="P477" s="252"/>
      <c r="Q477" s="252"/>
      <c r="R477" s="252"/>
      <c r="S477" s="252"/>
      <c r="T477" s="25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4" t="s">
        <v>286</v>
      </c>
      <c r="AU477" s="254" t="s">
        <v>86</v>
      </c>
      <c r="AV477" s="13" t="s">
        <v>86</v>
      </c>
      <c r="AW477" s="13" t="s">
        <v>4</v>
      </c>
      <c r="AX477" s="13" t="s">
        <v>84</v>
      </c>
      <c r="AY477" s="254" t="s">
        <v>280</v>
      </c>
    </row>
    <row r="478" s="2" customFormat="1" ht="24.15" customHeight="1">
      <c r="A478" s="38"/>
      <c r="B478" s="39"/>
      <c r="C478" s="255" t="s">
        <v>1013</v>
      </c>
      <c r="D478" s="255" t="s">
        <v>306</v>
      </c>
      <c r="E478" s="256" t="s">
        <v>2101</v>
      </c>
      <c r="F478" s="257" t="s">
        <v>2102</v>
      </c>
      <c r="G478" s="258" t="s">
        <v>194</v>
      </c>
      <c r="H478" s="259">
        <v>27.334</v>
      </c>
      <c r="I478" s="260"/>
      <c r="J478" s="261">
        <f>ROUND(I478*H478,2)</f>
        <v>0</v>
      </c>
      <c r="K478" s="262"/>
      <c r="L478" s="263"/>
      <c r="M478" s="264" t="s">
        <v>1</v>
      </c>
      <c r="N478" s="265" t="s">
        <v>41</v>
      </c>
      <c r="O478" s="91"/>
      <c r="P478" s="239">
        <f>O478*H478</f>
        <v>0</v>
      </c>
      <c r="Q478" s="239">
        <v>0.01337</v>
      </c>
      <c r="R478" s="239">
        <f>Q478*H478</f>
        <v>0.36545558</v>
      </c>
      <c r="S478" s="239">
        <v>0</v>
      </c>
      <c r="T478" s="240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41" t="s">
        <v>426</v>
      </c>
      <c r="AT478" s="241" t="s">
        <v>306</v>
      </c>
      <c r="AU478" s="241" t="s">
        <v>86</v>
      </c>
      <c r="AY478" s="17" t="s">
        <v>280</v>
      </c>
      <c r="BE478" s="242">
        <f>IF(N478="základní",J478,0)</f>
        <v>0</v>
      </c>
      <c r="BF478" s="242">
        <f>IF(N478="snížená",J478,0)</f>
        <v>0</v>
      </c>
      <c r="BG478" s="242">
        <f>IF(N478="zákl. přenesená",J478,0)</f>
        <v>0</v>
      </c>
      <c r="BH478" s="242">
        <f>IF(N478="sníž. přenesená",J478,0)</f>
        <v>0</v>
      </c>
      <c r="BI478" s="242">
        <f>IF(N478="nulová",J478,0)</f>
        <v>0</v>
      </c>
      <c r="BJ478" s="17" t="s">
        <v>84</v>
      </c>
      <c r="BK478" s="242">
        <f>ROUND(I478*H478,2)</f>
        <v>0</v>
      </c>
      <c r="BL478" s="17" t="s">
        <v>185</v>
      </c>
      <c r="BM478" s="241" t="s">
        <v>2103</v>
      </c>
    </row>
    <row r="479" s="13" customFormat="1">
      <c r="A479" s="13"/>
      <c r="B479" s="243"/>
      <c r="C479" s="244"/>
      <c r="D479" s="245" t="s">
        <v>286</v>
      </c>
      <c r="E479" s="246" t="s">
        <v>1</v>
      </c>
      <c r="F479" s="247" t="s">
        <v>2104</v>
      </c>
      <c r="G479" s="244"/>
      <c r="H479" s="248">
        <v>18.149999999999999</v>
      </c>
      <c r="I479" s="249"/>
      <c r="J479" s="244"/>
      <c r="K479" s="244"/>
      <c r="L479" s="250"/>
      <c r="M479" s="251"/>
      <c r="N479" s="252"/>
      <c r="O479" s="252"/>
      <c r="P479" s="252"/>
      <c r="Q479" s="252"/>
      <c r="R479" s="252"/>
      <c r="S479" s="252"/>
      <c r="T479" s="25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4" t="s">
        <v>286</v>
      </c>
      <c r="AU479" s="254" t="s">
        <v>86</v>
      </c>
      <c r="AV479" s="13" t="s">
        <v>86</v>
      </c>
      <c r="AW479" s="13" t="s">
        <v>32</v>
      </c>
      <c r="AX479" s="13" t="s">
        <v>76</v>
      </c>
      <c r="AY479" s="254" t="s">
        <v>280</v>
      </c>
    </row>
    <row r="480" s="13" customFormat="1">
      <c r="A480" s="13"/>
      <c r="B480" s="243"/>
      <c r="C480" s="244"/>
      <c r="D480" s="245" t="s">
        <v>286</v>
      </c>
      <c r="E480" s="246" t="s">
        <v>1</v>
      </c>
      <c r="F480" s="247" t="s">
        <v>2105</v>
      </c>
      <c r="G480" s="244"/>
      <c r="H480" s="248">
        <v>9.1839999999999993</v>
      </c>
      <c r="I480" s="249"/>
      <c r="J480" s="244"/>
      <c r="K480" s="244"/>
      <c r="L480" s="250"/>
      <c r="M480" s="251"/>
      <c r="N480" s="252"/>
      <c r="O480" s="252"/>
      <c r="P480" s="252"/>
      <c r="Q480" s="252"/>
      <c r="R480" s="252"/>
      <c r="S480" s="252"/>
      <c r="T480" s="25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4" t="s">
        <v>286</v>
      </c>
      <c r="AU480" s="254" t="s">
        <v>86</v>
      </c>
      <c r="AV480" s="13" t="s">
        <v>86</v>
      </c>
      <c r="AW480" s="13" t="s">
        <v>32</v>
      </c>
      <c r="AX480" s="13" t="s">
        <v>76</v>
      </c>
      <c r="AY480" s="254" t="s">
        <v>280</v>
      </c>
    </row>
    <row r="481" s="14" customFormat="1">
      <c r="A481" s="14"/>
      <c r="B481" s="266"/>
      <c r="C481" s="267"/>
      <c r="D481" s="245" t="s">
        <v>286</v>
      </c>
      <c r="E481" s="268" t="s">
        <v>1</v>
      </c>
      <c r="F481" s="269" t="s">
        <v>378</v>
      </c>
      <c r="G481" s="267"/>
      <c r="H481" s="270">
        <v>27.334</v>
      </c>
      <c r="I481" s="271"/>
      <c r="J481" s="267"/>
      <c r="K481" s="267"/>
      <c r="L481" s="272"/>
      <c r="M481" s="273"/>
      <c r="N481" s="274"/>
      <c r="O481" s="274"/>
      <c r="P481" s="274"/>
      <c r="Q481" s="274"/>
      <c r="R481" s="274"/>
      <c r="S481" s="274"/>
      <c r="T481" s="27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6" t="s">
        <v>286</v>
      </c>
      <c r="AU481" s="276" t="s">
        <v>86</v>
      </c>
      <c r="AV481" s="14" t="s">
        <v>284</v>
      </c>
      <c r="AW481" s="14" t="s">
        <v>32</v>
      </c>
      <c r="AX481" s="14" t="s">
        <v>84</v>
      </c>
      <c r="AY481" s="276" t="s">
        <v>280</v>
      </c>
    </row>
    <row r="482" s="2" customFormat="1" ht="33" customHeight="1">
      <c r="A482" s="38"/>
      <c r="B482" s="39"/>
      <c r="C482" s="229" t="s">
        <v>1018</v>
      </c>
      <c r="D482" s="229" t="s">
        <v>281</v>
      </c>
      <c r="E482" s="230" t="s">
        <v>2106</v>
      </c>
      <c r="F482" s="231" t="s">
        <v>2107</v>
      </c>
      <c r="G482" s="232" t="s">
        <v>194</v>
      </c>
      <c r="H482" s="233">
        <v>1862</v>
      </c>
      <c r="I482" s="234"/>
      <c r="J482" s="235">
        <f>ROUND(I482*H482,2)</f>
        <v>0</v>
      </c>
      <c r="K482" s="236"/>
      <c r="L482" s="44"/>
      <c r="M482" s="237" t="s">
        <v>1</v>
      </c>
      <c r="N482" s="238" t="s">
        <v>41</v>
      </c>
      <c r="O482" s="91"/>
      <c r="P482" s="239">
        <f>O482*H482</f>
        <v>0</v>
      </c>
      <c r="Q482" s="239">
        <v>0</v>
      </c>
      <c r="R482" s="239">
        <f>Q482*H482</f>
        <v>0</v>
      </c>
      <c r="S482" s="239">
        <v>0.00175</v>
      </c>
      <c r="T482" s="240">
        <f>S482*H482</f>
        <v>3.2585000000000002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41" t="s">
        <v>185</v>
      </c>
      <c r="AT482" s="241" t="s">
        <v>281</v>
      </c>
      <c r="AU482" s="241" t="s">
        <v>86</v>
      </c>
      <c r="AY482" s="17" t="s">
        <v>280</v>
      </c>
      <c r="BE482" s="242">
        <f>IF(N482="základní",J482,0)</f>
        <v>0</v>
      </c>
      <c r="BF482" s="242">
        <f>IF(N482="snížená",J482,0)</f>
        <v>0</v>
      </c>
      <c r="BG482" s="242">
        <f>IF(N482="zákl. přenesená",J482,0)</f>
        <v>0</v>
      </c>
      <c r="BH482" s="242">
        <f>IF(N482="sníž. přenesená",J482,0)</f>
        <v>0</v>
      </c>
      <c r="BI482" s="242">
        <f>IF(N482="nulová",J482,0)</f>
        <v>0</v>
      </c>
      <c r="BJ482" s="17" t="s">
        <v>84</v>
      </c>
      <c r="BK482" s="242">
        <f>ROUND(I482*H482,2)</f>
        <v>0</v>
      </c>
      <c r="BL482" s="17" t="s">
        <v>185</v>
      </c>
      <c r="BM482" s="241" t="s">
        <v>2108</v>
      </c>
    </row>
    <row r="483" s="13" customFormat="1">
      <c r="A483" s="13"/>
      <c r="B483" s="243"/>
      <c r="C483" s="244"/>
      <c r="D483" s="245" t="s">
        <v>286</v>
      </c>
      <c r="E483" s="246" t="s">
        <v>1</v>
      </c>
      <c r="F483" s="247" t="s">
        <v>2109</v>
      </c>
      <c r="G483" s="244"/>
      <c r="H483" s="248">
        <v>1862</v>
      </c>
      <c r="I483" s="249"/>
      <c r="J483" s="244"/>
      <c r="K483" s="244"/>
      <c r="L483" s="250"/>
      <c r="M483" s="251"/>
      <c r="N483" s="252"/>
      <c r="O483" s="252"/>
      <c r="P483" s="252"/>
      <c r="Q483" s="252"/>
      <c r="R483" s="252"/>
      <c r="S483" s="252"/>
      <c r="T483" s="25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4" t="s">
        <v>286</v>
      </c>
      <c r="AU483" s="254" t="s">
        <v>86</v>
      </c>
      <c r="AV483" s="13" t="s">
        <v>86</v>
      </c>
      <c r="AW483" s="13" t="s">
        <v>32</v>
      </c>
      <c r="AX483" s="13" t="s">
        <v>84</v>
      </c>
      <c r="AY483" s="254" t="s">
        <v>280</v>
      </c>
    </row>
    <row r="484" s="2" customFormat="1" ht="24.15" customHeight="1">
      <c r="A484" s="38"/>
      <c r="B484" s="39"/>
      <c r="C484" s="229" t="s">
        <v>1023</v>
      </c>
      <c r="D484" s="229" t="s">
        <v>281</v>
      </c>
      <c r="E484" s="230" t="s">
        <v>1100</v>
      </c>
      <c r="F484" s="231" t="s">
        <v>1101</v>
      </c>
      <c r="G484" s="232" t="s">
        <v>194</v>
      </c>
      <c r="H484" s="233">
        <v>931</v>
      </c>
      <c r="I484" s="234"/>
      <c r="J484" s="235">
        <f>ROUND(I484*H484,2)</f>
        <v>0</v>
      </c>
      <c r="K484" s="236"/>
      <c r="L484" s="44"/>
      <c r="M484" s="237" t="s">
        <v>1</v>
      </c>
      <c r="N484" s="238" t="s">
        <v>41</v>
      </c>
      <c r="O484" s="91"/>
      <c r="P484" s="239">
        <f>O484*H484</f>
        <v>0</v>
      </c>
      <c r="Q484" s="239">
        <v>0</v>
      </c>
      <c r="R484" s="239">
        <f>Q484*H484</f>
        <v>0</v>
      </c>
      <c r="S484" s="239">
        <v>0</v>
      </c>
      <c r="T484" s="240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41" t="s">
        <v>185</v>
      </c>
      <c r="AT484" s="241" t="s">
        <v>281</v>
      </c>
      <c r="AU484" s="241" t="s">
        <v>86</v>
      </c>
      <c r="AY484" s="17" t="s">
        <v>280</v>
      </c>
      <c r="BE484" s="242">
        <f>IF(N484="základní",J484,0)</f>
        <v>0</v>
      </c>
      <c r="BF484" s="242">
        <f>IF(N484="snížená",J484,0)</f>
        <v>0</v>
      </c>
      <c r="BG484" s="242">
        <f>IF(N484="zákl. přenesená",J484,0)</f>
        <v>0</v>
      </c>
      <c r="BH484" s="242">
        <f>IF(N484="sníž. přenesená",J484,0)</f>
        <v>0</v>
      </c>
      <c r="BI484" s="242">
        <f>IF(N484="nulová",J484,0)</f>
        <v>0</v>
      </c>
      <c r="BJ484" s="17" t="s">
        <v>84</v>
      </c>
      <c r="BK484" s="242">
        <f>ROUND(I484*H484,2)</f>
        <v>0</v>
      </c>
      <c r="BL484" s="17" t="s">
        <v>185</v>
      </c>
      <c r="BM484" s="241" t="s">
        <v>2110</v>
      </c>
    </row>
    <row r="485" s="13" customFormat="1">
      <c r="A485" s="13"/>
      <c r="B485" s="243"/>
      <c r="C485" s="244"/>
      <c r="D485" s="245" t="s">
        <v>286</v>
      </c>
      <c r="E485" s="246" t="s">
        <v>1</v>
      </c>
      <c r="F485" s="247" t="s">
        <v>1735</v>
      </c>
      <c r="G485" s="244"/>
      <c r="H485" s="248">
        <v>931</v>
      </c>
      <c r="I485" s="249"/>
      <c r="J485" s="244"/>
      <c r="K485" s="244"/>
      <c r="L485" s="250"/>
      <c r="M485" s="251"/>
      <c r="N485" s="252"/>
      <c r="O485" s="252"/>
      <c r="P485" s="252"/>
      <c r="Q485" s="252"/>
      <c r="R485" s="252"/>
      <c r="S485" s="252"/>
      <c r="T485" s="25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4" t="s">
        <v>286</v>
      </c>
      <c r="AU485" s="254" t="s">
        <v>86</v>
      </c>
      <c r="AV485" s="13" t="s">
        <v>86</v>
      </c>
      <c r="AW485" s="13" t="s">
        <v>32</v>
      </c>
      <c r="AX485" s="13" t="s">
        <v>84</v>
      </c>
      <c r="AY485" s="254" t="s">
        <v>280</v>
      </c>
    </row>
    <row r="486" s="2" customFormat="1" ht="33" customHeight="1">
      <c r="A486" s="38"/>
      <c r="B486" s="39"/>
      <c r="C486" s="255" t="s">
        <v>1027</v>
      </c>
      <c r="D486" s="255" t="s">
        <v>306</v>
      </c>
      <c r="E486" s="256" t="s">
        <v>1104</v>
      </c>
      <c r="F486" s="257" t="s">
        <v>1105</v>
      </c>
      <c r="G486" s="258" t="s">
        <v>194</v>
      </c>
      <c r="H486" s="259">
        <v>977.54999999999995</v>
      </c>
      <c r="I486" s="260"/>
      <c r="J486" s="261">
        <f>ROUND(I486*H486,2)</f>
        <v>0</v>
      </c>
      <c r="K486" s="262"/>
      <c r="L486" s="263"/>
      <c r="M486" s="264" t="s">
        <v>1</v>
      </c>
      <c r="N486" s="265" t="s">
        <v>41</v>
      </c>
      <c r="O486" s="91"/>
      <c r="P486" s="239">
        <f>O486*H486</f>
        <v>0</v>
      </c>
      <c r="Q486" s="239">
        <v>0.0030000000000000001</v>
      </c>
      <c r="R486" s="239">
        <f>Q486*H486</f>
        <v>2.9326499999999998</v>
      </c>
      <c r="S486" s="239">
        <v>0</v>
      </c>
      <c r="T486" s="240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41" t="s">
        <v>426</v>
      </c>
      <c r="AT486" s="241" t="s">
        <v>306</v>
      </c>
      <c r="AU486" s="241" t="s">
        <v>86</v>
      </c>
      <c r="AY486" s="17" t="s">
        <v>280</v>
      </c>
      <c r="BE486" s="242">
        <f>IF(N486="základní",J486,0)</f>
        <v>0</v>
      </c>
      <c r="BF486" s="242">
        <f>IF(N486="snížená",J486,0)</f>
        <v>0</v>
      </c>
      <c r="BG486" s="242">
        <f>IF(N486="zákl. přenesená",J486,0)</f>
        <v>0</v>
      </c>
      <c r="BH486" s="242">
        <f>IF(N486="sníž. přenesená",J486,0)</f>
        <v>0</v>
      </c>
      <c r="BI486" s="242">
        <f>IF(N486="nulová",J486,0)</f>
        <v>0</v>
      </c>
      <c r="BJ486" s="17" t="s">
        <v>84</v>
      </c>
      <c r="BK486" s="242">
        <f>ROUND(I486*H486,2)</f>
        <v>0</v>
      </c>
      <c r="BL486" s="17" t="s">
        <v>185</v>
      </c>
      <c r="BM486" s="241" t="s">
        <v>2111</v>
      </c>
    </row>
    <row r="487" s="13" customFormat="1">
      <c r="A487" s="13"/>
      <c r="B487" s="243"/>
      <c r="C487" s="244"/>
      <c r="D487" s="245" t="s">
        <v>286</v>
      </c>
      <c r="E487" s="246" t="s">
        <v>1</v>
      </c>
      <c r="F487" s="247" t="s">
        <v>1735</v>
      </c>
      <c r="G487" s="244"/>
      <c r="H487" s="248">
        <v>931</v>
      </c>
      <c r="I487" s="249"/>
      <c r="J487" s="244"/>
      <c r="K487" s="244"/>
      <c r="L487" s="250"/>
      <c r="M487" s="251"/>
      <c r="N487" s="252"/>
      <c r="O487" s="252"/>
      <c r="P487" s="252"/>
      <c r="Q487" s="252"/>
      <c r="R487" s="252"/>
      <c r="S487" s="252"/>
      <c r="T487" s="25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4" t="s">
        <v>286</v>
      </c>
      <c r="AU487" s="254" t="s">
        <v>86</v>
      </c>
      <c r="AV487" s="13" t="s">
        <v>86</v>
      </c>
      <c r="AW487" s="13" t="s">
        <v>32</v>
      </c>
      <c r="AX487" s="13" t="s">
        <v>84</v>
      </c>
      <c r="AY487" s="254" t="s">
        <v>280</v>
      </c>
    </row>
    <row r="488" s="13" customFormat="1">
      <c r="A488" s="13"/>
      <c r="B488" s="243"/>
      <c r="C488" s="244"/>
      <c r="D488" s="245" t="s">
        <v>286</v>
      </c>
      <c r="E488" s="244"/>
      <c r="F488" s="247" t="s">
        <v>2112</v>
      </c>
      <c r="G488" s="244"/>
      <c r="H488" s="248">
        <v>977.54999999999995</v>
      </c>
      <c r="I488" s="249"/>
      <c r="J488" s="244"/>
      <c r="K488" s="244"/>
      <c r="L488" s="250"/>
      <c r="M488" s="251"/>
      <c r="N488" s="252"/>
      <c r="O488" s="252"/>
      <c r="P488" s="252"/>
      <c r="Q488" s="252"/>
      <c r="R488" s="252"/>
      <c r="S488" s="252"/>
      <c r="T488" s="25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4" t="s">
        <v>286</v>
      </c>
      <c r="AU488" s="254" t="s">
        <v>86</v>
      </c>
      <c r="AV488" s="13" t="s">
        <v>86</v>
      </c>
      <c r="AW488" s="13" t="s">
        <v>4</v>
      </c>
      <c r="AX488" s="13" t="s">
        <v>84</v>
      </c>
      <c r="AY488" s="254" t="s">
        <v>280</v>
      </c>
    </row>
    <row r="489" s="2" customFormat="1" ht="24.15" customHeight="1">
      <c r="A489" s="38"/>
      <c r="B489" s="39"/>
      <c r="C489" s="255" t="s">
        <v>1032</v>
      </c>
      <c r="D489" s="255" t="s">
        <v>306</v>
      </c>
      <c r="E489" s="256" t="s">
        <v>1109</v>
      </c>
      <c r="F489" s="257" t="s">
        <v>1110</v>
      </c>
      <c r="G489" s="258" t="s">
        <v>194</v>
      </c>
      <c r="H489" s="259">
        <v>864.14999999999998</v>
      </c>
      <c r="I489" s="260"/>
      <c r="J489" s="261">
        <f>ROUND(I489*H489,2)</f>
        <v>0</v>
      </c>
      <c r="K489" s="262"/>
      <c r="L489" s="263"/>
      <c r="M489" s="264" t="s">
        <v>1</v>
      </c>
      <c r="N489" s="265" t="s">
        <v>41</v>
      </c>
      <c r="O489" s="91"/>
      <c r="P489" s="239">
        <f>O489*H489</f>
        <v>0</v>
      </c>
      <c r="Q489" s="239">
        <v>0.0015</v>
      </c>
      <c r="R489" s="239">
        <f>Q489*H489</f>
        <v>1.296225</v>
      </c>
      <c r="S489" s="239">
        <v>0</v>
      </c>
      <c r="T489" s="240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41" t="s">
        <v>426</v>
      </c>
      <c r="AT489" s="241" t="s">
        <v>306</v>
      </c>
      <c r="AU489" s="241" t="s">
        <v>86</v>
      </c>
      <c r="AY489" s="17" t="s">
        <v>280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7" t="s">
        <v>84</v>
      </c>
      <c r="BK489" s="242">
        <f>ROUND(I489*H489,2)</f>
        <v>0</v>
      </c>
      <c r="BL489" s="17" t="s">
        <v>185</v>
      </c>
      <c r="BM489" s="241" t="s">
        <v>2113</v>
      </c>
    </row>
    <row r="490" s="13" customFormat="1">
      <c r="A490" s="13"/>
      <c r="B490" s="243"/>
      <c r="C490" s="244"/>
      <c r="D490" s="245" t="s">
        <v>286</v>
      </c>
      <c r="E490" s="246" t="s">
        <v>1</v>
      </c>
      <c r="F490" s="247" t="s">
        <v>2114</v>
      </c>
      <c r="G490" s="244"/>
      <c r="H490" s="248">
        <v>823</v>
      </c>
      <c r="I490" s="249"/>
      <c r="J490" s="244"/>
      <c r="K490" s="244"/>
      <c r="L490" s="250"/>
      <c r="M490" s="251"/>
      <c r="N490" s="252"/>
      <c r="O490" s="252"/>
      <c r="P490" s="252"/>
      <c r="Q490" s="252"/>
      <c r="R490" s="252"/>
      <c r="S490" s="252"/>
      <c r="T490" s="25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4" t="s">
        <v>286</v>
      </c>
      <c r="AU490" s="254" t="s">
        <v>86</v>
      </c>
      <c r="AV490" s="13" t="s">
        <v>86</v>
      </c>
      <c r="AW490" s="13" t="s">
        <v>32</v>
      </c>
      <c r="AX490" s="13" t="s">
        <v>84</v>
      </c>
      <c r="AY490" s="254" t="s">
        <v>280</v>
      </c>
    </row>
    <row r="491" s="13" customFormat="1">
      <c r="A491" s="13"/>
      <c r="B491" s="243"/>
      <c r="C491" s="244"/>
      <c r="D491" s="245" t="s">
        <v>286</v>
      </c>
      <c r="E491" s="244"/>
      <c r="F491" s="247" t="s">
        <v>2115</v>
      </c>
      <c r="G491" s="244"/>
      <c r="H491" s="248">
        <v>864.14999999999998</v>
      </c>
      <c r="I491" s="249"/>
      <c r="J491" s="244"/>
      <c r="K491" s="244"/>
      <c r="L491" s="250"/>
      <c r="M491" s="251"/>
      <c r="N491" s="252"/>
      <c r="O491" s="252"/>
      <c r="P491" s="252"/>
      <c r="Q491" s="252"/>
      <c r="R491" s="252"/>
      <c r="S491" s="252"/>
      <c r="T491" s="25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4" t="s">
        <v>286</v>
      </c>
      <c r="AU491" s="254" t="s">
        <v>86</v>
      </c>
      <c r="AV491" s="13" t="s">
        <v>86</v>
      </c>
      <c r="AW491" s="13" t="s">
        <v>4</v>
      </c>
      <c r="AX491" s="13" t="s">
        <v>84</v>
      </c>
      <c r="AY491" s="254" t="s">
        <v>280</v>
      </c>
    </row>
    <row r="492" s="2" customFormat="1" ht="24.15" customHeight="1">
      <c r="A492" s="38"/>
      <c r="B492" s="39"/>
      <c r="C492" s="255" t="s">
        <v>1037</v>
      </c>
      <c r="D492" s="255" t="s">
        <v>306</v>
      </c>
      <c r="E492" s="256" t="s">
        <v>2116</v>
      </c>
      <c r="F492" s="257" t="s">
        <v>2117</v>
      </c>
      <c r="G492" s="258" t="s">
        <v>194</v>
      </c>
      <c r="H492" s="259">
        <v>113.40000000000001</v>
      </c>
      <c r="I492" s="260"/>
      <c r="J492" s="261">
        <f>ROUND(I492*H492,2)</f>
        <v>0</v>
      </c>
      <c r="K492" s="262"/>
      <c r="L492" s="263"/>
      <c r="M492" s="264" t="s">
        <v>1</v>
      </c>
      <c r="N492" s="265" t="s">
        <v>41</v>
      </c>
      <c r="O492" s="91"/>
      <c r="P492" s="239">
        <f>O492*H492</f>
        <v>0</v>
      </c>
      <c r="Q492" s="239">
        <v>0.0066499999999999997</v>
      </c>
      <c r="R492" s="239">
        <f>Q492*H492</f>
        <v>0.75410999999999995</v>
      </c>
      <c r="S492" s="239">
        <v>0</v>
      </c>
      <c r="T492" s="240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41" t="s">
        <v>426</v>
      </c>
      <c r="AT492" s="241" t="s">
        <v>306</v>
      </c>
      <c r="AU492" s="241" t="s">
        <v>86</v>
      </c>
      <c r="AY492" s="17" t="s">
        <v>280</v>
      </c>
      <c r="BE492" s="242">
        <f>IF(N492="základní",J492,0)</f>
        <v>0</v>
      </c>
      <c r="BF492" s="242">
        <f>IF(N492="snížená",J492,0)</f>
        <v>0</v>
      </c>
      <c r="BG492" s="242">
        <f>IF(N492="zákl. přenesená",J492,0)</f>
        <v>0</v>
      </c>
      <c r="BH492" s="242">
        <f>IF(N492="sníž. přenesená",J492,0)</f>
        <v>0</v>
      </c>
      <c r="BI492" s="242">
        <f>IF(N492="nulová",J492,0)</f>
        <v>0</v>
      </c>
      <c r="BJ492" s="17" t="s">
        <v>84</v>
      </c>
      <c r="BK492" s="242">
        <f>ROUND(I492*H492,2)</f>
        <v>0</v>
      </c>
      <c r="BL492" s="17" t="s">
        <v>185</v>
      </c>
      <c r="BM492" s="241" t="s">
        <v>2118</v>
      </c>
    </row>
    <row r="493" s="13" customFormat="1">
      <c r="A493" s="13"/>
      <c r="B493" s="243"/>
      <c r="C493" s="244"/>
      <c r="D493" s="245" t="s">
        <v>286</v>
      </c>
      <c r="E493" s="246" t="s">
        <v>1</v>
      </c>
      <c r="F493" s="247" t="s">
        <v>1744</v>
      </c>
      <c r="G493" s="244"/>
      <c r="H493" s="248">
        <v>108</v>
      </c>
      <c r="I493" s="249"/>
      <c r="J493" s="244"/>
      <c r="K493" s="244"/>
      <c r="L493" s="250"/>
      <c r="M493" s="251"/>
      <c r="N493" s="252"/>
      <c r="O493" s="252"/>
      <c r="P493" s="252"/>
      <c r="Q493" s="252"/>
      <c r="R493" s="252"/>
      <c r="S493" s="252"/>
      <c r="T493" s="25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4" t="s">
        <v>286</v>
      </c>
      <c r="AU493" s="254" t="s">
        <v>86</v>
      </c>
      <c r="AV493" s="13" t="s">
        <v>86</v>
      </c>
      <c r="AW493" s="13" t="s">
        <v>32</v>
      </c>
      <c r="AX493" s="13" t="s">
        <v>84</v>
      </c>
      <c r="AY493" s="254" t="s">
        <v>280</v>
      </c>
    </row>
    <row r="494" s="13" customFormat="1">
      <c r="A494" s="13"/>
      <c r="B494" s="243"/>
      <c r="C494" s="244"/>
      <c r="D494" s="245" t="s">
        <v>286</v>
      </c>
      <c r="E494" s="244"/>
      <c r="F494" s="247" t="s">
        <v>2119</v>
      </c>
      <c r="G494" s="244"/>
      <c r="H494" s="248">
        <v>113.40000000000001</v>
      </c>
      <c r="I494" s="249"/>
      <c r="J494" s="244"/>
      <c r="K494" s="244"/>
      <c r="L494" s="250"/>
      <c r="M494" s="251"/>
      <c r="N494" s="252"/>
      <c r="O494" s="252"/>
      <c r="P494" s="252"/>
      <c r="Q494" s="252"/>
      <c r="R494" s="252"/>
      <c r="S494" s="252"/>
      <c r="T494" s="25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4" t="s">
        <v>286</v>
      </c>
      <c r="AU494" s="254" t="s">
        <v>86</v>
      </c>
      <c r="AV494" s="13" t="s">
        <v>86</v>
      </c>
      <c r="AW494" s="13" t="s">
        <v>4</v>
      </c>
      <c r="AX494" s="13" t="s">
        <v>84</v>
      </c>
      <c r="AY494" s="254" t="s">
        <v>280</v>
      </c>
    </row>
    <row r="495" s="2" customFormat="1" ht="24.15" customHeight="1">
      <c r="A495" s="38"/>
      <c r="B495" s="39"/>
      <c r="C495" s="229" t="s">
        <v>1042</v>
      </c>
      <c r="D495" s="229" t="s">
        <v>281</v>
      </c>
      <c r="E495" s="230" t="s">
        <v>1113</v>
      </c>
      <c r="F495" s="231" t="s">
        <v>1114</v>
      </c>
      <c r="G495" s="232" t="s">
        <v>190</v>
      </c>
      <c r="H495" s="233">
        <v>143.58000000000001</v>
      </c>
      <c r="I495" s="234"/>
      <c r="J495" s="235">
        <f>ROUND(I495*H495,2)</f>
        <v>0</v>
      </c>
      <c r="K495" s="236"/>
      <c r="L495" s="44"/>
      <c r="M495" s="237" t="s">
        <v>1</v>
      </c>
      <c r="N495" s="238" t="s">
        <v>41</v>
      </c>
      <c r="O495" s="91"/>
      <c r="P495" s="239">
        <f>O495*H495</f>
        <v>0</v>
      </c>
      <c r="Q495" s="239">
        <v>0</v>
      </c>
      <c r="R495" s="239">
        <f>Q495*H495</f>
        <v>0</v>
      </c>
      <c r="S495" s="239">
        <v>0</v>
      </c>
      <c r="T495" s="240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41" t="s">
        <v>185</v>
      </c>
      <c r="AT495" s="241" t="s">
        <v>281</v>
      </c>
      <c r="AU495" s="241" t="s">
        <v>86</v>
      </c>
      <c r="AY495" s="17" t="s">
        <v>280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7" t="s">
        <v>84</v>
      </c>
      <c r="BK495" s="242">
        <f>ROUND(I495*H495,2)</f>
        <v>0</v>
      </c>
      <c r="BL495" s="17" t="s">
        <v>185</v>
      </c>
      <c r="BM495" s="241" t="s">
        <v>2120</v>
      </c>
    </row>
    <row r="496" s="13" customFormat="1">
      <c r="A496" s="13"/>
      <c r="B496" s="243"/>
      <c r="C496" s="244"/>
      <c r="D496" s="245" t="s">
        <v>286</v>
      </c>
      <c r="E496" s="246" t="s">
        <v>1</v>
      </c>
      <c r="F496" s="247" t="s">
        <v>1732</v>
      </c>
      <c r="G496" s="244"/>
      <c r="H496" s="248">
        <v>143.58000000000001</v>
      </c>
      <c r="I496" s="249"/>
      <c r="J496" s="244"/>
      <c r="K496" s="244"/>
      <c r="L496" s="250"/>
      <c r="M496" s="251"/>
      <c r="N496" s="252"/>
      <c r="O496" s="252"/>
      <c r="P496" s="252"/>
      <c r="Q496" s="252"/>
      <c r="R496" s="252"/>
      <c r="S496" s="252"/>
      <c r="T496" s="25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4" t="s">
        <v>286</v>
      </c>
      <c r="AU496" s="254" t="s">
        <v>86</v>
      </c>
      <c r="AV496" s="13" t="s">
        <v>86</v>
      </c>
      <c r="AW496" s="13" t="s">
        <v>32</v>
      </c>
      <c r="AX496" s="13" t="s">
        <v>84</v>
      </c>
      <c r="AY496" s="254" t="s">
        <v>280</v>
      </c>
    </row>
    <row r="497" s="2" customFormat="1" ht="24.15" customHeight="1">
      <c r="A497" s="38"/>
      <c r="B497" s="39"/>
      <c r="C497" s="255" t="s">
        <v>1046</v>
      </c>
      <c r="D497" s="255" t="s">
        <v>306</v>
      </c>
      <c r="E497" s="256" t="s">
        <v>1117</v>
      </c>
      <c r="F497" s="257" t="s">
        <v>1118</v>
      </c>
      <c r="G497" s="258" t="s">
        <v>190</v>
      </c>
      <c r="H497" s="259">
        <v>146.452</v>
      </c>
      <c r="I497" s="260"/>
      <c r="J497" s="261">
        <f>ROUND(I497*H497,2)</f>
        <v>0</v>
      </c>
      <c r="K497" s="262"/>
      <c r="L497" s="263"/>
      <c r="M497" s="264" t="s">
        <v>1</v>
      </c>
      <c r="N497" s="265" t="s">
        <v>41</v>
      </c>
      <c r="O497" s="91"/>
      <c r="P497" s="239">
        <f>O497*H497</f>
        <v>0</v>
      </c>
      <c r="Q497" s="239">
        <v>0.00038000000000000002</v>
      </c>
      <c r="R497" s="239">
        <f>Q497*H497</f>
        <v>0.055651760000000002</v>
      </c>
      <c r="S497" s="239">
        <v>0</v>
      </c>
      <c r="T497" s="240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41" t="s">
        <v>426</v>
      </c>
      <c r="AT497" s="241" t="s">
        <v>306</v>
      </c>
      <c r="AU497" s="241" t="s">
        <v>86</v>
      </c>
      <c r="AY497" s="17" t="s">
        <v>280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7" t="s">
        <v>84</v>
      </c>
      <c r="BK497" s="242">
        <f>ROUND(I497*H497,2)</f>
        <v>0</v>
      </c>
      <c r="BL497" s="17" t="s">
        <v>185</v>
      </c>
      <c r="BM497" s="241" t="s">
        <v>2121</v>
      </c>
    </row>
    <row r="498" s="13" customFormat="1">
      <c r="A498" s="13"/>
      <c r="B498" s="243"/>
      <c r="C498" s="244"/>
      <c r="D498" s="245" t="s">
        <v>286</v>
      </c>
      <c r="E498" s="244"/>
      <c r="F498" s="247" t="s">
        <v>2122</v>
      </c>
      <c r="G498" s="244"/>
      <c r="H498" s="248">
        <v>146.452</v>
      </c>
      <c r="I498" s="249"/>
      <c r="J498" s="244"/>
      <c r="K498" s="244"/>
      <c r="L498" s="250"/>
      <c r="M498" s="251"/>
      <c r="N498" s="252"/>
      <c r="O498" s="252"/>
      <c r="P498" s="252"/>
      <c r="Q498" s="252"/>
      <c r="R498" s="252"/>
      <c r="S498" s="252"/>
      <c r="T498" s="25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4" t="s">
        <v>286</v>
      </c>
      <c r="AU498" s="254" t="s">
        <v>86</v>
      </c>
      <c r="AV498" s="13" t="s">
        <v>86</v>
      </c>
      <c r="AW498" s="13" t="s">
        <v>4</v>
      </c>
      <c r="AX498" s="13" t="s">
        <v>84</v>
      </c>
      <c r="AY498" s="254" t="s">
        <v>280</v>
      </c>
    </row>
    <row r="499" s="2" customFormat="1" ht="24.15" customHeight="1">
      <c r="A499" s="38"/>
      <c r="B499" s="39"/>
      <c r="C499" s="229" t="s">
        <v>1051</v>
      </c>
      <c r="D499" s="229" t="s">
        <v>281</v>
      </c>
      <c r="E499" s="230" t="s">
        <v>1122</v>
      </c>
      <c r="F499" s="231" t="s">
        <v>1123</v>
      </c>
      <c r="G499" s="232" t="s">
        <v>194</v>
      </c>
      <c r="H499" s="233">
        <v>931</v>
      </c>
      <c r="I499" s="234"/>
      <c r="J499" s="235">
        <f>ROUND(I499*H499,2)</f>
        <v>0</v>
      </c>
      <c r="K499" s="236"/>
      <c r="L499" s="44"/>
      <c r="M499" s="237" t="s">
        <v>1</v>
      </c>
      <c r="N499" s="238" t="s">
        <v>41</v>
      </c>
      <c r="O499" s="91"/>
      <c r="P499" s="239">
        <f>O499*H499</f>
        <v>0</v>
      </c>
      <c r="Q499" s="239">
        <v>3.0000000000000001E-05</v>
      </c>
      <c r="R499" s="239">
        <f>Q499*H499</f>
        <v>0.02793</v>
      </c>
      <c r="S499" s="239">
        <v>0</v>
      </c>
      <c r="T499" s="240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41" t="s">
        <v>185</v>
      </c>
      <c r="AT499" s="241" t="s">
        <v>281</v>
      </c>
      <c r="AU499" s="241" t="s">
        <v>86</v>
      </c>
      <c r="AY499" s="17" t="s">
        <v>280</v>
      </c>
      <c r="BE499" s="242">
        <f>IF(N499="základní",J499,0)</f>
        <v>0</v>
      </c>
      <c r="BF499" s="242">
        <f>IF(N499="snížená",J499,0)</f>
        <v>0</v>
      </c>
      <c r="BG499" s="242">
        <f>IF(N499="zákl. přenesená",J499,0)</f>
        <v>0</v>
      </c>
      <c r="BH499" s="242">
        <f>IF(N499="sníž. přenesená",J499,0)</f>
        <v>0</v>
      </c>
      <c r="BI499" s="242">
        <f>IF(N499="nulová",J499,0)</f>
        <v>0</v>
      </c>
      <c r="BJ499" s="17" t="s">
        <v>84</v>
      </c>
      <c r="BK499" s="242">
        <f>ROUND(I499*H499,2)</f>
        <v>0</v>
      </c>
      <c r="BL499" s="17" t="s">
        <v>185</v>
      </c>
      <c r="BM499" s="241" t="s">
        <v>2123</v>
      </c>
    </row>
    <row r="500" s="13" customFormat="1">
      <c r="A500" s="13"/>
      <c r="B500" s="243"/>
      <c r="C500" s="244"/>
      <c r="D500" s="245" t="s">
        <v>286</v>
      </c>
      <c r="E500" s="246" t="s">
        <v>1</v>
      </c>
      <c r="F500" s="247" t="s">
        <v>2124</v>
      </c>
      <c r="G500" s="244"/>
      <c r="H500" s="248">
        <v>931</v>
      </c>
      <c r="I500" s="249"/>
      <c r="J500" s="244"/>
      <c r="K500" s="244"/>
      <c r="L500" s="250"/>
      <c r="M500" s="251"/>
      <c r="N500" s="252"/>
      <c r="O500" s="252"/>
      <c r="P500" s="252"/>
      <c r="Q500" s="252"/>
      <c r="R500" s="252"/>
      <c r="S500" s="252"/>
      <c r="T500" s="25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4" t="s">
        <v>286</v>
      </c>
      <c r="AU500" s="254" t="s">
        <v>86</v>
      </c>
      <c r="AV500" s="13" t="s">
        <v>86</v>
      </c>
      <c r="AW500" s="13" t="s">
        <v>32</v>
      </c>
      <c r="AX500" s="13" t="s">
        <v>84</v>
      </c>
      <c r="AY500" s="254" t="s">
        <v>280</v>
      </c>
    </row>
    <row r="501" s="2" customFormat="1" ht="24.15" customHeight="1">
      <c r="A501" s="38"/>
      <c r="B501" s="39"/>
      <c r="C501" s="229" t="s">
        <v>1055</v>
      </c>
      <c r="D501" s="229" t="s">
        <v>281</v>
      </c>
      <c r="E501" s="230" t="s">
        <v>1127</v>
      </c>
      <c r="F501" s="231" t="s">
        <v>1128</v>
      </c>
      <c r="G501" s="232" t="s">
        <v>194</v>
      </c>
      <c r="H501" s="233">
        <v>931</v>
      </c>
      <c r="I501" s="234"/>
      <c r="J501" s="235">
        <f>ROUND(I501*H501,2)</f>
        <v>0</v>
      </c>
      <c r="K501" s="236"/>
      <c r="L501" s="44"/>
      <c r="M501" s="237" t="s">
        <v>1</v>
      </c>
      <c r="N501" s="238" t="s">
        <v>41</v>
      </c>
      <c r="O501" s="91"/>
      <c r="P501" s="239">
        <f>O501*H501</f>
        <v>0</v>
      </c>
      <c r="Q501" s="239">
        <v>0</v>
      </c>
      <c r="R501" s="239">
        <f>Q501*H501</f>
        <v>0</v>
      </c>
      <c r="S501" s="239">
        <v>0</v>
      </c>
      <c r="T501" s="240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41" t="s">
        <v>185</v>
      </c>
      <c r="AT501" s="241" t="s">
        <v>281</v>
      </c>
      <c r="AU501" s="241" t="s">
        <v>86</v>
      </c>
      <c r="AY501" s="17" t="s">
        <v>280</v>
      </c>
      <c r="BE501" s="242">
        <f>IF(N501="základní",J501,0)</f>
        <v>0</v>
      </c>
      <c r="BF501" s="242">
        <f>IF(N501="snížená",J501,0)</f>
        <v>0</v>
      </c>
      <c r="BG501" s="242">
        <f>IF(N501="zákl. přenesená",J501,0)</f>
        <v>0</v>
      </c>
      <c r="BH501" s="242">
        <f>IF(N501="sníž. přenesená",J501,0)</f>
        <v>0</v>
      </c>
      <c r="BI501" s="242">
        <f>IF(N501="nulová",J501,0)</f>
        <v>0</v>
      </c>
      <c r="BJ501" s="17" t="s">
        <v>84</v>
      </c>
      <c r="BK501" s="242">
        <f>ROUND(I501*H501,2)</f>
        <v>0</v>
      </c>
      <c r="BL501" s="17" t="s">
        <v>185</v>
      </c>
      <c r="BM501" s="241" t="s">
        <v>2125</v>
      </c>
    </row>
    <row r="502" s="13" customFormat="1">
      <c r="A502" s="13"/>
      <c r="B502" s="243"/>
      <c r="C502" s="244"/>
      <c r="D502" s="245" t="s">
        <v>286</v>
      </c>
      <c r="E502" s="246" t="s">
        <v>1</v>
      </c>
      <c r="F502" s="247" t="s">
        <v>2126</v>
      </c>
      <c r="G502" s="244"/>
      <c r="H502" s="248">
        <v>823</v>
      </c>
      <c r="I502" s="249"/>
      <c r="J502" s="244"/>
      <c r="K502" s="244"/>
      <c r="L502" s="250"/>
      <c r="M502" s="251"/>
      <c r="N502" s="252"/>
      <c r="O502" s="252"/>
      <c r="P502" s="252"/>
      <c r="Q502" s="252"/>
      <c r="R502" s="252"/>
      <c r="S502" s="252"/>
      <c r="T502" s="25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4" t="s">
        <v>286</v>
      </c>
      <c r="AU502" s="254" t="s">
        <v>86</v>
      </c>
      <c r="AV502" s="13" t="s">
        <v>86</v>
      </c>
      <c r="AW502" s="13" t="s">
        <v>32</v>
      </c>
      <c r="AX502" s="13" t="s">
        <v>76</v>
      </c>
      <c r="AY502" s="254" t="s">
        <v>280</v>
      </c>
    </row>
    <row r="503" s="13" customFormat="1">
      <c r="A503" s="13"/>
      <c r="B503" s="243"/>
      <c r="C503" s="244"/>
      <c r="D503" s="245" t="s">
        <v>286</v>
      </c>
      <c r="E503" s="246" t="s">
        <v>1</v>
      </c>
      <c r="F503" s="247" t="s">
        <v>2127</v>
      </c>
      <c r="G503" s="244"/>
      <c r="H503" s="248">
        <v>108</v>
      </c>
      <c r="I503" s="249"/>
      <c r="J503" s="244"/>
      <c r="K503" s="244"/>
      <c r="L503" s="250"/>
      <c r="M503" s="251"/>
      <c r="N503" s="252"/>
      <c r="O503" s="252"/>
      <c r="P503" s="252"/>
      <c r="Q503" s="252"/>
      <c r="R503" s="252"/>
      <c r="S503" s="252"/>
      <c r="T503" s="25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4" t="s">
        <v>286</v>
      </c>
      <c r="AU503" s="254" t="s">
        <v>86</v>
      </c>
      <c r="AV503" s="13" t="s">
        <v>86</v>
      </c>
      <c r="AW503" s="13" t="s">
        <v>32</v>
      </c>
      <c r="AX503" s="13" t="s">
        <v>76</v>
      </c>
      <c r="AY503" s="254" t="s">
        <v>280</v>
      </c>
    </row>
    <row r="504" s="14" customFormat="1">
      <c r="A504" s="14"/>
      <c r="B504" s="266"/>
      <c r="C504" s="267"/>
      <c r="D504" s="245" t="s">
        <v>286</v>
      </c>
      <c r="E504" s="268" t="s">
        <v>1</v>
      </c>
      <c r="F504" s="269" t="s">
        <v>378</v>
      </c>
      <c r="G504" s="267"/>
      <c r="H504" s="270">
        <v>931</v>
      </c>
      <c r="I504" s="271"/>
      <c r="J504" s="267"/>
      <c r="K504" s="267"/>
      <c r="L504" s="272"/>
      <c r="M504" s="273"/>
      <c r="N504" s="274"/>
      <c r="O504" s="274"/>
      <c r="P504" s="274"/>
      <c r="Q504" s="274"/>
      <c r="R504" s="274"/>
      <c r="S504" s="274"/>
      <c r="T504" s="27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76" t="s">
        <v>286</v>
      </c>
      <c r="AU504" s="276" t="s">
        <v>86</v>
      </c>
      <c r="AV504" s="14" t="s">
        <v>284</v>
      </c>
      <c r="AW504" s="14" t="s">
        <v>32</v>
      </c>
      <c r="AX504" s="14" t="s">
        <v>84</v>
      </c>
      <c r="AY504" s="276" t="s">
        <v>280</v>
      </c>
    </row>
    <row r="505" s="2" customFormat="1" ht="24.15" customHeight="1">
      <c r="A505" s="38"/>
      <c r="B505" s="39"/>
      <c r="C505" s="255" t="s">
        <v>1059</v>
      </c>
      <c r="D505" s="255" t="s">
        <v>306</v>
      </c>
      <c r="E505" s="256" t="s">
        <v>1131</v>
      </c>
      <c r="F505" s="257" t="s">
        <v>1132</v>
      </c>
      <c r="G505" s="258" t="s">
        <v>319</v>
      </c>
      <c r="H505" s="259">
        <v>113.965</v>
      </c>
      <c r="I505" s="260"/>
      <c r="J505" s="261">
        <f>ROUND(I505*H505,2)</f>
        <v>0</v>
      </c>
      <c r="K505" s="262"/>
      <c r="L505" s="263"/>
      <c r="M505" s="264" t="s">
        <v>1</v>
      </c>
      <c r="N505" s="265" t="s">
        <v>41</v>
      </c>
      <c r="O505" s="91"/>
      <c r="P505" s="239">
        <f>O505*H505</f>
        <v>0</v>
      </c>
      <c r="Q505" s="239">
        <v>0.025000000000000001</v>
      </c>
      <c r="R505" s="239">
        <f>Q505*H505</f>
        <v>2.8491250000000004</v>
      </c>
      <c r="S505" s="239">
        <v>0</v>
      </c>
      <c r="T505" s="240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41" t="s">
        <v>426</v>
      </c>
      <c r="AT505" s="241" t="s">
        <v>306</v>
      </c>
      <c r="AU505" s="241" t="s">
        <v>86</v>
      </c>
      <c r="AY505" s="17" t="s">
        <v>280</v>
      </c>
      <c r="BE505" s="242">
        <f>IF(N505="základní",J505,0)</f>
        <v>0</v>
      </c>
      <c r="BF505" s="242">
        <f>IF(N505="snížená",J505,0)</f>
        <v>0</v>
      </c>
      <c r="BG505" s="242">
        <f>IF(N505="zákl. přenesená",J505,0)</f>
        <v>0</v>
      </c>
      <c r="BH505" s="242">
        <f>IF(N505="sníž. přenesená",J505,0)</f>
        <v>0</v>
      </c>
      <c r="BI505" s="242">
        <f>IF(N505="nulová",J505,0)</f>
        <v>0</v>
      </c>
      <c r="BJ505" s="17" t="s">
        <v>84</v>
      </c>
      <c r="BK505" s="242">
        <f>ROUND(I505*H505,2)</f>
        <v>0</v>
      </c>
      <c r="BL505" s="17" t="s">
        <v>185</v>
      </c>
      <c r="BM505" s="241" t="s">
        <v>2128</v>
      </c>
    </row>
    <row r="506" s="13" customFormat="1">
      <c r="A506" s="13"/>
      <c r="B506" s="243"/>
      <c r="C506" s="244"/>
      <c r="D506" s="245" t="s">
        <v>286</v>
      </c>
      <c r="E506" s="246" t="s">
        <v>1</v>
      </c>
      <c r="F506" s="247" t="s">
        <v>2129</v>
      </c>
      <c r="G506" s="244"/>
      <c r="H506" s="248">
        <v>1.548</v>
      </c>
      <c r="I506" s="249"/>
      <c r="J506" s="244"/>
      <c r="K506" s="244"/>
      <c r="L506" s="250"/>
      <c r="M506" s="251"/>
      <c r="N506" s="252"/>
      <c r="O506" s="252"/>
      <c r="P506" s="252"/>
      <c r="Q506" s="252"/>
      <c r="R506" s="252"/>
      <c r="S506" s="252"/>
      <c r="T506" s="25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4" t="s">
        <v>286</v>
      </c>
      <c r="AU506" s="254" t="s">
        <v>86</v>
      </c>
      <c r="AV506" s="13" t="s">
        <v>86</v>
      </c>
      <c r="AW506" s="13" t="s">
        <v>32</v>
      </c>
      <c r="AX506" s="13" t="s">
        <v>76</v>
      </c>
      <c r="AY506" s="254" t="s">
        <v>280</v>
      </c>
    </row>
    <row r="507" s="13" customFormat="1">
      <c r="A507" s="13"/>
      <c r="B507" s="243"/>
      <c r="C507" s="244"/>
      <c r="D507" s="245" t="s">
        <v>286</v>
      </c>
      <c r="E507" s="246" t="s">
        <v>1</v>
      </c>
      <c r="F507" s="247" t="s">
        <v>2130</v>
      </c>
      <c r="G507" s="244"/>
      <c r="H507" s="248">
        <v>106.99</v>
      </c>
      <c r="I507" s="249"/>
      <c r="J507" s="244"/>
      <c r="K507" s="244"/>
      <c r="L507" s="250"/>
      <c r="M507" s="251"/>
      <c r="N507" s="252"/>
      <c r="O507" s="252"/>
      <c r="P507" s="252"/>
      <c r="Q507" s="252"/>
      <c r="R507" s="252"/>
      <c r="S507" s="252"/>
      <c r="T507" s="25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4" t="s">
        <v>286</v>
      </c>
      <c r="AU507" s="254" t="s">
        <v>86</v>
      </c>
      <c r="AV507" s="13" t="s">
        <v>86</v>
      </c>
      <c r="AW507" s="13" t="s">
        <v>32</v>
      </c>
      <c r="AX507" s="13" t="s">
        <v>76</v>
      </c>
      <c r="AY507" s="254" t="s">
        <v>280</v>
      </c>
    </row>
    <row r="508" s="14" customFormat="1">
      <c r="A508" s="14"/>
      <c r="B508" s="266"/>
      <c r="C508" s="267"/>
      <c r="D508" s="245" t="s">
        <v>286</v>
      </c>
      <c r="E508" s="268" t="s">
        <v>1</v>
      </c>
      <c r="F508" s="269" t="s">
        <v>378</v>
      </c>
      <c r="G508" s="267"/>
      <c r="H508" s="270">
        <v>108.538</v>
      </c>
      <c r="I508" s="271"/>
      <c r="J508" s="267"/>
      <c r="K508" s="267"/>
      <c r="L508" s="272"/>
      <c r="M508" s="273"/>
      <c r="N508" s="274"/>
      <c r="O508" s="274"/>
      <c r="P508" s="274"/>
      <c r="Q508" s="274"/>
      <c r="R508" s="274"/>
      <c r="S508" s="274"/>
      <c r="T508" s="27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76" t="s">
        <v>286</v>
      </c>
      <c r="AU508" s="276" t="s">
        <v>86</v>
      </c>
      <c r="AV508" s="14" t="s">
        <v>284</v>
      </c>
      <c r="AW508" s="14" t="s">
        <v>32</v>
      </c>
      <c r="AX508" s="14" t="s">
        <v>84</v>
      </c>
      <c r="AY508" s="276" t="s">
        <v>280</v>
      </c>
    </row>
    <row r="509" s="13" customFormat="1">
      <c r="A509" s="13"/>
      <c r="B509" s="243"/>
      <c r="C509" s="244"/>
      <c r="D509" s="245" t="s">
        <v>286</v>
      </c>
      <c r="E509" s="244"/>
      <c r="F509" s="247" t="s">
        <v>2131</v>
      </c>
      <c r="G509" s="244"/>
      <c r="H509" s="248">
        <v>113.965</v>
      </c>
      <c r="I509" s="249"/>
      <c r="J509" s="244"/>
      <c r="K509" s="244"/>
      <c r="L509" s="250"/>
      <c r="M509" s="251"/>
      <c r="N509" s="252"/>
      <c r="O509" s="252"/>
      <c r="P509" s="252"/>
      <c r="Q509" s="252"/>
      <c r="R509" s="252"/>
      <c r="S509" s="252"/>
      <c r="T509" s="25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4" t="s">
        <v>286</v>
      </c>
      <c r="AU509" s="254" t="s">
        <v>86</v>
      </c>
      <c r="AV509" s="13" t="s">
        <v>86</v>
      </c>
      <c r="AW509" s="13" t="s">
        <v>4</v>
      </c>
      <c r="AX509" s="13" t="s">
        <v>84</v>
      </c>
      <c r="AY509" s="254" t="s">
        <v>280</v>
      </c>
    </row>
    <row r="510" s="2" customFormat="1" ht="21.75" customHeight="1">
      <c r="A510" s="38"/>
      <c r="B510" s="39"/>
      <c r="C510" s="255" t="s">
        <v>1064</v>
      </c>
      <c r="D510" s="255" t="s">
        <v>306</v>
      </c>
      <c r="E510" s="256" t="s">
        <v>2132</v>
      </c>
      <c r="F510" s="257" t="s">
        <v>2133</v>
      </c>
      <c r="G510" s="258" t="s">
        <v>319</v>
      </c>
      <c r="H510" s="259">
        <v>14.502000000000001</v>
      </c>
      <c r="I510" s="260"/>
      <c r="J510" s="261">
        <f>ROUND(I510*H510,2)</f>
        <v>0</v>
      </c>
      <c r="K510" s="262"/>
      <c r="L510" s="263"/>
      <c r="M510" s="264" t="s">
        <v>1</v>
      </c>
      <c r="N510" s="265" t="s">
        <v>41</v>
      </c>
      <c r="O510" s="91"/>
      <c r="P510" s="239">
        <f>O510*H510</f>
        <v>0</v>
      </c>
      <c r="Q510" s="239">
        <v>0.026249999999999999</v>
      </c>
      <c r="R510" s="239">
        <f>Q510*H510</f>
        <v>0.3806775</v>
      </c>
      <c r="S510" s="239">
        <v>0</v>
      </c>
      <c r="T510" s="240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41" t="s">
        <v>426</v>
      </c>
      <c r="AT510" s="241" t="s">
        <v>306</v>
      </c>
      <c r="AU510" s="241" t="s">
        <v>86</v>
      </c>
      <c r="AY510" s="17" t="s">
        <v>280</v>
      </c>
      <c r="BE510" s="242">
        <f>IF(N510="základní",J510,0)</f>
        <v>0</v>
      </c>
      <c r="BF510" s="242">
        <f>IF(N510="snížená",J510,0)</f>
        <v>0</v>
      </c>
      <c r="BG510" s="242">
        <f>IF(N510="zákl. přenesená",J510,0)</f>
        <v>0</v>
      </c>
      <c r="BH510" s="242">
        <f>IF(N510="sníž. přenesená",J510,0)</f>
        <v>0</v>
      </c>
      <c r="BI510" s="242">
        <f>IF(N510="nulová",J510,0)</f>
        <v>0</v>
      </c>
      <c r="BJ510" s="17" t="s">
        <v>84</v>
      </c>
      <c r="BK510" s="242">
        <f>ROUND(I510*H510,2)</f>
        <v>0</v>
      </c>
      <c r="BL510" s="17" t="s">
        <v>185</v>
      </c>
      <c r="BM510" s="241" t="s">
        <v>2134</v>
      </c>
    </row>
    <row r="511" s="13" customFormat="1">
      <c r="A511" s="13"/>
      <c r="B511" s="243"/>
      <c r="C511" s="244"/>
      <c r="D511" s="245" t="s">
        <v>286</v>
      </c>
      <c r="E511" s="246" t="s">
        <v>1</v>
      </c>
      <c r="F511" s="247" t="s">
        <v>2135</v>
      </c>
      <c r="G511" s="244"/>
      <c r="H511" s="248">
        <v>0.46200000000000002</v>
      </c>
      <c r="I511" s="249"/>
      <c r="J511" s="244"/>
      <c r="K511" s="244"/>
      <c r="L511" s="250"/>
      <c r="M511" s="251"/>
      <c r="N511" s="252"/>
      <c r="O511" s="252"/>
      <c r="P511" s="252"/>
      <c r="Q511" s="252"/>
      <c r="R511" s="252"/>
      <c r="S511" s="252"/>
      <c r="T511" s="25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4" t="s">
        <v>286</v>
      </c>
      <c r="AU511" s="254" t="s">
        <v>86</v>
      </c>
      <c r="AV511" s="13" t="s">
        <v>86</v>
      </c>
      <c r="AW511" s="13" t="s">
        <v>32</v>
      </c>
      <c r="AX511" s="13" t="s">
        <v>76</v>
      </c>
      <c r="AY511" s="254" t="s">
        <v>280</v>
      </c>
    </row>
    <row r="512" s="13" customFormat="1">
      <c r="A512" s="13"/>
      <c r="B512" s="243"/>
      <c r="C512" s="244"/>
      <c r="D512" s="245" t="s">
        <v>286</v>
      </c>
      <c r="E512" s="246" t="s">
        <v>1</v>
      </c>
      <c r="F512" s="247" t="s">
        <v>2136</v>
      </c>
      <c r="G512" s="244"/>
      <c r="H512" s="248">
        <v>14.039999999999999</v>
      </c>
      <c r="I512" s="249"/>
      <c r="J512" s="244"/>
      <c r="K512" s="244"/>
      <c r="L512" s="250"/>
      <c r="M512" s="251"/>
      <c r="N512" s="252"/>
      <c r="O512" s="252"/>
      <c r="P512" s="252"/>
      <c r="Q512" s="252"/>
      <c r="R512" s="252"/>
      <c r="S512" s="252"/>
      <c r="T512" s="25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4" t="s">
        <v>286</v>
      </c>
      <c r="AU512" s="254" t="s">
        <v>86</v>
      </c>
      <c r="AV512" s="13" t="s">
        <v>86</v>
      </c>
      <c r="AW512" s="13" t="s">
        <v>32</v>
      </c>
      <c r="AX512" s="13" t="s">
        <v>76</v>
      </c>
      <c r="AY512" s="254" t="s">
        <v>280</v>
      </c>
    </row>
    <row r="513" s="14" customFormat="1">
      <c r="A513" s="14"/>
      <c r="B513" s="266"/>
      <c r="C513" s="267"/>
      <c r="D513" s="245" t="s">
        <v>286</v>
      </c>
      <c r="E513" s="268" t="s">
        <v>1</v>
      </c>
      <c r="F513" s="269" t="s">
        <v>378</v>
      </c>
      <c r="G513" s="267"/>
      <c r="H513" s="270">
        <v>14.502000000000001</v>
      </c>
      <c r="I513" s="271"/>
      <c r="J513" s="267"/>
      <c r="K513" s="267"/>
      <c r="L513" s="272"/>
      <c r="M513" s="273"/>
      <c r="N513" s="274"/>
      <c r="O513" s="274"/>
      <c r="P513" s="274"/>
      <c r="Q513" s="274"/>
      <c r="R513" s="274"/>
      <c r="S513" s="274"/>
      <c r="T513" s="27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6" t="s">
        <v>286</v>
      </c>
      <c r="AU513" s="276" t="s">
        <v>86</v>
      </c>
      <c r="AV513" s="14" t="s">
        <v>284</v>
      </c>
      <c r="AW513" s="14" t="s">
        <v>32</v>
      </c>
      <c r="AX513" s="14" t="s">
        <v>84</v>
      </c>
      <c r="AY513" s="276" t="s">
        <v>280</v>
      </c>
    </row>
    <row r="514" s="2" customFormat="1" ht="24.15" customHeight="1">
      <c r="A514" s="38"/>
      <c r="B514" s="39"/>
      <c r="C514" s="229" t="s">
        <v>1070</v>
      </c>
      <c r="D514" s="229" t="s">
        <v>281</v>
      </c>
      <c r="E514" s="230" t="s">
        <v>1138</v>
      </c>
      <c r="F514" s="231" t="s">
        <v>1139</v>
      </c>
      <c r="G514" s="232" t="s">
        <v>190</v>
      </c>
      <c r="H514" s="233">
        <v>143.58000000000001</v>
      </c>
      <c r="I514" s="234"/>
      <c r="J514" s="235">
        <f>ROUND(I514*H514,2)</f>
        <v>0</v>
      </c>
      <c r="K514" s="236"/>
      <c r="L514" s="44"/>
      <c r="M514" s="237" t="s">
        <v>1</v>
      </c>
      <c r="N514" s="238" t="s">
        <v>41</v>
      </c>
      <c r="O514" s="91"/>
      <c r="P514" s="239">
        <f>O514*H514</f>
        <v>0</v>
      </c>
      <c r="Q514" s="239">
        <v>0.00016000000000000001</v>
      </c>
      <c r="R514" s="239">
        <f>Q514*H514</f>
        <v>0.022972800000000005</v>
      </c>
      <c r="S514" s="239">
        <v>0</v>
      </c>
      <c r="T514" s="240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41" t="s">
        <v>185</v>
      </c>
      <c r="AT514" s="241" t="s">
        <v>281</v>
      </c>
      <c r="AU514" s="241" t="s">
        <v>86</v>
      </c>
      <c r="AY514" s="17" t="s">
        <v>280</v>
      </c>
      <c r="BE514" s="242">
        <f>IF(N514="základní",J514,0)</f>
        <v>0</v>
      </c>
      <c r="BF514" s="242">
        <f>IF(N514="snížená",J514,0)</f>
        <v>0</v>
      </c>
      <c r="BG514" s="242">
        <f>IF(N514="zákl. přenesená",J514,0)</f>
        <v>0</v>
      </c>
      <c r="BH514" s="242">
        <f>IF(N514="sníž. přenesená",J514,0)</f>
        <v>0</v>
      </c>
      <c r="BI514" s="242">
        <f>IF(N514="nulová",J514,0)</f>
        <v>0</v>
      </c>
      <c r="BJ514" s="17" t="s">
        <v>84</v>
      </c>
      <c r="BK514" s="242">
        <f>ROUND(I514*H514,2)</f>
        <v>0</v>
      </c>
      <c r="BL514" s="17" t="s">
        <v>185</v>
      </c>
      <c r="BM514" s="241" t="s">
        <v>2137</v>
      </c>
    </row>
    <row r="515" s="13" customFormat="1">
      <c r="A515" s="13"/>
      <c r="B515" s="243"/>
      <c r="C515" s="244"/>
      <c r="D515" s="245" t="s">
        <v>286</v>
      </c>
      <c r="E515" s="246" t="s">
        <v>1</v>
      </c>
      <c r="F515" s="247" t="s">
        <v>1732</v>
      </c>
      <c r="G515" s="244"/>
      <c r="H515" s="248">
        <v>143.58000000000001</v>
      </c>
      <c r="I515" s="249"/>
      <c r="J515" s="244"/>
      <c r="K515" s="244"/>
      <c r="L515" s="250"/>
      <c r="M515" s="251"/>
      <c r="N515" s="252"/>
      <c r="O515" s="252"/>
      <c r="P515" s="252"/>
      <c r="Q515" s="252"/>
      <c r="R515" s="252"/>
      <c r="S515" s="252"/>
      <c r="T515" s="25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4" t="s">
        <v>286</v>
      </c>
      <c r="AU515" s="254" t="s">
        <v>86</v>
      </c>
      <c r="AV515" s="13" t="s">
        <v>86</v>
      </c>
      <c r="AW515" s="13" t="s">
        <v>32</v>
      </c>
      <c r="AX515" s="13" t="s">
        <v>84</v>
      </c>
      <c r="AY515" s="254" t="s">
        <v>280</v>
      </c>
    </row>
    <row r="516" s="2" customFormat="1" ht="37.8" customHeight="1">
      <c r="A516" s="38"/>
      <c r="B516" s="39"/>
      <c r="C516" s="229" t="s">
        <v>1075</v>
      </c>
      <c r="D516" s="229" t="s">
        <v>281</v>
      </c>
      <c r="E516" s="230" t="s">
        <v>1142</v>
      </c>
      <c r="F516" s="231" t="s">
        <v>1143</v>
      </c>
      <c r="G516" s="232" t="s">
        <v>194</v>
      </c>
      <c r="H516" s="233">
        <v>931</v>
      </c>
      <c r="I516" s="234"/>
      <c r="J516" s="235">
        <f>ROUND(I516*H516,2)</f>
        <v>0</v>
      </c>
      <c r="K516" s="236"/>
      <c r="L516" s="44"/>
      <c r="M516" s="237" t="s">
        <v>1</v>
      </c>
      <c r="N516" s="238" t="s">
        <v>41</v>
      </c>
      <c r="O516" s="91"/>
      <c r="P516" s="239">
        <f>O516*H516</f>
        <v>0</v>
      </c>
      <c r="Q516" s="239">
        <v>0.00020000000000000001</v>
      </c>
      <c r="R516" s="239">
        <f>Q516*H516</f>
        <v>0.1862</v>
      </c>
      <c r="S516" s="239">
        <v>0</v>
      </c>
      <c r="T516" s="240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41" t="s">
        <v>185</v>
      </c>
      <c r="AT516" s="241" t="s">
        <v>281</v>
      </c>
      <c r="AU516" s="241" t="s">
        <v>86</v>
      </c>
      <c r="AY516" s="17" t="s">
        <v>280</v>
      </c>
      <c r="BE516" s="242">
        <f>IF(N516="základní",J516,0)</f>
        <v>0</v>
      </c>
      <c r="BF516" s="242">
        <f>IF(N516="snížená",J516,0)</f>
        <v>0</v>
      </c>
      <c r="BG516" s="242">
        <f>IF(N516="zákl. přenesená",J516,0)</f>
        <v>0</v>
      </c>
      <c r="BH516" s="242">
        <f>IF(N516="sníž. přenesená",J516,0)</f>
        <v>0</v>
      </c>
      <c r="BI516" s="242">
        <f>IF(N516="nulová",J516,0)</f>
        <v>0</v>
      </c>
      <c r="BJ516" s="17" t="s">
        <v>84</v>
      </c>
      <c r="BK516" s="242">
        <f>ROUND(I516*H516,2)</f>
        <v>0</v>
      </c>
      <c r="BL516" s="17" t="s">
        <v>185</v>
      </c>
      <c r="BM516" s="241" t="s">
        <v>2138</v>
      </c>
    </row>
    <row r="517" s="13" customFormat="1">
      <c r="A517" s="13"/>
      <c r="B517" s="243"/>
      <c r="C517" s="244"/>
      <c r="D517" s="245" t="s">
        <v>286</v>
      </c>
      <c r="E517" s="246" t="s">
        <v>1</v>
      </c>
      <c r="F517" s="247" t="s">
        <v>1735</v>
      </c>
      <c r="G517" s="244"/>
      <c r="H517" s="248">
        <v>931</v>
      </c>
      <c r="I517" s="249"/>
      <c r="J517" s="244"/>
      <c r="K517" s="244"/>
      <c r="L517" s="250"/>
      <c r="M517" s="251"/>
      <c r="N517" s="252"/>
      <c r="O517" s="252"/>
      <c r="P517" s="252"/>
      <c r="Q517" s="252"/>
      <c r="R517" s="252"/>
      <c r="S517" s="252"/>
      <c r="T517" s="25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4" t="s">
        <v>286</v>
      </c>
      <c r="AU517" s="254" t="s">
        <v>86</v>
      </c>
      <c r="AV517" s="13" t="s">
        <v>86</v>
      </c>
      <c r="AW517" s="13" t="s">
        <v>32</v>
      </c>
      <c r="AX517" s="13" t="s">
        <v>84</v>
      </c>
      <c r="AY517" s="254" t="s">
        <v>280</v>
      </c>
    </row>
    <row r="518" s="2" customFormat="1" ht="24.15" customHeight="1">
      <c r="A518" s="38"/>
      <c r="B518" s="39"/>
      <c r="C518" s="229" t="s">
        <v>1079</v>
      </c>
      <c r="D518" s="229" t="s">
        <v>281</v>
      </c>
      <c r="E518" s="230" t="s">
        <v>2139</v>
      </c>
      <c r="F518" s="231" t="s">
        <v>2140</v>
      </c>
      <c r="G518" s="232" t="s">
        <v>194</v>
      </c>
      <c r="H518" s="233">
        <v>931</v>
      </c>
      <c r="I518" s="234"/>
      <c r="J518" s="235">
        <f>ROUND(I518*H518,2)</f>
        <v>0</v>
      </c>
      <c r="K518" s="236"/>
      <c r="L518" s="44"/>
      <c r="M518" s="237" t="s">
        <v>1</v>
      </c>
      <c r="N518" s="238" t="s">
        <v>41</v>
      </c>
      <c r="O518" s="91"/>
      <c r="P518" s="239">
        <f>O518*H518</f>
        <v>0</v>
      </c>
      <c r="Q518" s="239">
        <v>0</v>
      </c>
      <c r="R518" s="239">
        <f>Q518*H518</f>
        <v>0</v>
      </c>
      <c r="S518" s="239">
        <v>0.025000000000000001</v>
      </c>
      <c r="T518" s="240">
        <f>S518*H518</f>
        <v>23.275000000000002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41" t="s">
        <v>185</v>
      </c>
      <c r="AT518" s="241" t="s">
        <v>281</v>
      </c>
      <c r="AU518" s="241" t="s">
        <v>86</v>
      </c>
      <c r="AY518" s="17" t="s">
        <v>280</v>
      </c>
      <c r="BE518" s="242">
        <f>IF(N518="základní",J518,0)</f>
        <v>0</v>
      </c>
      <c r="BF518" s="242">
        <f>IF(N518="snížená",J518,0)</f>
        <v>0</v>
      </c>
      <c r="BG518" s="242">
        <f>IF(N518="zákl. přenesená",J518,0)</f>
        <v>0</v>
      </c>
      <c r="BH518" s="242">
        <f>IF(N518="sníž. přenesená",J518,0)</f>
        <v>0</v>
      </c>
      <c r="BI518" s="242">
        <f>IF(N518="nulová",J518,0)</f>
        <v>0</v>
      </c>
      <c r="BJ518" s="17" t="s">
        <v>84</v>
      </c>
      <c r="BK518" s="242">
        <f>ROUND(I518*H518,2)</f>
        <v>0</v>
      </c>
      <c r="BL518" s="17" t="s">
        <v>185</v>
      </c>
      <c r="BM518" s="241" t="s">
        <v>2141</v>
      </c>
    </row>
    <row r="519" s="13" customFormat="1">
      <c r="A519" s="13"/>
      <c r="B519" s="243"/>
      <c r="C519" s="244"/>
      <c r="D519" s="245" t="s">
        <v>286</v>
      </c>
      <c r="E519" s="246" t="s">
        <v>1</v>
      </c>
      <c r="F519" s="247" t="s">
        <v>2142</v>
      </c>
      <c r="G519" s="244"/>
      <c r="H519" s="248">
        <v>931</v>
      </c>
      <c r="I519" s="249"/>
      <c r="J519" s="244"/>
      <c r="K519" s="244"/>
      <c r="L519" s="250"/>
      <c r="M519" s="251"/>
      <c r="N519" s="252"/>
      <c r="O519" s="252"/>
      <c r="P519" s="252"/>
      <c r="Q519" s="252"/>
      <c r="R519" s="252"/>
      <c r="S519" s="252"/>
      <c r="T519" s="25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4" t="s">
        <v>286</v>
      </c>
      <c r="AU519" s="254" t="s">
        <v>86</v>
      </c>
      <c r="AV519" s="13" t="s">
        <v>86</v>
      </c>
      <c r="AW519" s="13" t="s">
        <v>32</v>
      </c>
      <c r="AX519" s="13" t="s">
        <v>84</v>
      </c>
      <c r="AY519" s="254" t="s">
        <v>280</v>
      </c>
    </row>
    <row r="520" s="2" customFormat="1" ht="24.15" customHeight="1">
      <c r="A520" s="38"/>
      <c r="B520" s="39"/>
      <c r="C520" s="229" t="s">
        <v>1084</v>
      </c>
      <c r="D520" s="229" t="s">
        <v>281</v>
      </c>
      <c r="E520" s="230" t="s">
        <v>1155</v>
      </c>
      <c r="F520" s="231" t="s">
        <v>1156</v>
      </c>
      <c r="G520" s="232" t="s">
        <v>326</v>
      </c>
      <c r="H520" s="233">
        <v>10.51</v>
      </c>
      <c r="I520" s="234"/>
      <c r="J520" s="235">
        <f>ROUND(I520*H520,2)</f>
        <v>0</v>
      </c>
      <c r="K520" s="236"/>
      <c r="L520" s="44"/>
      <c r="M520" s="237" t="s">
        <v>1</v>
      </c>
      <c r="N520" s="238" t="s">
        <v>41</v>
      </c>
      <c r="O520" s="91"/>
      <c r="P520" s="239">
        <f>O520*H520</f>
        <v>0</v>
      </c>
      <c r="Q520" s="239">
        <v>0</v>
      </c>
      <c r="R520" s="239">
        <f>Q520*H520</f>
        <v>0</v>
      </c>
      <c r="S520" s="239">
        <v>0</v>
      </c>
      <c r="T520" s="240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41" t="s">
        <v>185</v>
      </c>
      <c r="AT520" s="241" t="s">
        <v>281</v>
      </c>
      <c r="AU520" s="241" t="s">
        <v>86</v>
      </c>
      <c r="AY520" s="17" t="s">
        <v>280</v>
      </c>
      <c r="BE520" s="242">
        <f>IF(N520="základní",J520,0)</f>
        <v>0</v>
      </c>
      <c r="BF520" s="242">
        <f>IF(N520="snížená",J520,0)</f>
        <v>0</v>
      </c>
      <c r="BG520" s="242">
        <f>IF(N520="zákl. přenesená",J520,0)</f>
        <v>0</v>
      </c>
      <c r="BH520" s="242">
        <f>IF(N520="sníž. přenesená",J520,0)</f>
        <v>0</v>
      </c>
      <c r="BI520" s="242">
        <f>IF(N520="nulová",J520,0)</f>
        <v>0</v>
      </c>
      <c r="BJ520" s="17" t="s">
        <v>84</v>
      </c>
      <c r="BK520" s="242">
        <f>ROUND(I520*H520,2)</f>
        <v>0</v>
      </c>
      <c r="BL520" s="17" t="s">
        <v>185</v>
      </c>
      <c r="BM520" s="241" t="s">
        <v>2143</v>
      </c>
    </row>
    <row r="521" s="12" customFormat="1" ht="22.8" customHeight="1">
      <c r="A521" s="12"/>
      <c r="B521" s="213"/>
      <c r="C521" s="214"/>
      <c r="D521" s="215" t="s">
        <v>75</v>
      </c>
      <c r="E521" s="227" t="s">
        <v>1158</v>
      </c>
      <c r="F521" s="227" t="s">
        <v>1159</v>
      </c>
      <c r="G521" s="214"/>
      <c r="H521" s="214"/>
      <c r="I521" s="217"/>
      <c r="J521" s="228">
        <f>BK521</f>
        <v>0</v>
      </c>
      <c r="K521" s="214"/>
      <c r="L521" s="219"/>
      <c r="M521" s="220"/>
      <c r="N521" s="221"/>
      <c r="O521" s="221"/>
      <c r="P521" s="222">
        <f>SUM(P522:P532)</f>
        <v>0</v>
      </c>
      <c r="Q521" s="221"/>
      <c r="R521" s="222">
        <f>SUM(R522:R532)</f>
        <v>0.048059999999999999</v>
      </c>
      <c r="S521" s="221"/>
      <c r="T521" s="223">
        <f>SUM(T522:T532)</f>
        <v>0.13841999999999999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24" t="s">
        <v>86</v>
      </c>
      <c r="AT521" s="225" t="s">
        <v>75</v>
      </c>
      <c r="AU521" s="225" t="s">
        <v>84</v>
      </c>
      <c r="AY521" s="224" t="s">
        <v>280</v>
      </c>
      <c r="BK521" s="226">
        <f>SUM(BK522:BK532)</f>
        <v>0</v>
      </c>
    </row>
    <row r="522" s="2" customFormat="1" ht="21.75" customHeight="1">
      <c r="A522" s="38"/>
      <c r="B522" s="39"/>
      <c r="C522" s="229" t="s">
        <v>1089</v>
      </c>
      <c r="D522" s="229" t="s">
        <v>281</v>
      </c>
      <c r="E522" s="230" t="s">
        <v>1161</v>
      </c>
      <c r="F522" s="231" t="s">
        <v>1162</v>
      </c>
      <c r="G522" s="232" t="s">
        <v>190</v>
      </c>
      <c r="H522" s="233">
        <v>6</v>
      </c>
      <c r="I522" s="234"/>
      <c r="J522" s="235">
        <f>ROUND(I522*H522,2)</f>
        <v>0</v>
      </c>
      <c r="K522" s="236"/>
      <c r="L522" s="44"/>
      <c r="M522" s="237" t="s">
        <v>1</v>
      </c>
      <c r="N522" s="238" t="s">
        <v>41</v>
      </c>
      <c r="O522" s="91"/>
      <c r="P522" s="239">
        <f>O522*H522</f>
        <v>0</v>
      </c>
      <c r="Q522" s="239">
        <v>0.0030799999999999998</v>
      </c>
      <c r="R522" s="239">
        <f>Q522*H522</f>
        <v>0.01848</v>
      </c>
      <c r="S522" s="239">
        <v>0</v>
      </c>
      <c r="T522" s="240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41" t="s">
        <v>185</v>
      </c>
      <c r="AT522" s="241" t="s">
        <v>281</v>
      </c>
      <c r="AU522" s="241" t="s">
        <v>86</v>
      </c>
      <c r="AY522" s="17" t="s">
        <v>280</v>
      </c>
      <c r="BE522" s="242">
        <f>IF(N522="základní",J522,0)</f>
        <v>0</v>
      </c>
      <c r="BF522" s="242">
        <f>IF(N522="snížená",J522,0)</f>
        <v>0</v>
      </c>
      <c r="BG522" s="242">
        <f>IF(N522="zákl. přenesená",J522,0)</f>
        <v>0</v>
      </c>
      <c r="BH522" s="242">
        <f>IF(N522="sníž. přenesená",J522,0)</f>
        <v>0</v>
      </c>
      <c r="BI522" s="242">
        <f>IF(N522="nulová",J522,0)</f>
        <v>0</v>
      </c>
      <c r="BJ522" s="17" t="s">
        <v>84</v>
      </c>
      <c r="BK522" s="242">
        <f>ROUND(I522*H522,2)</f>
        <v>0</v>
      </c>
      <c r="BL522" s="17" t="s">
        <v>185</v>
      </c>
      <c r="BM522" s="241" t="s">
        <v>2144</v>
      </c>
    </row>
    <row r="523" s="13" customFormat="1">
      <c r="A523" s="13"/>
      <c r="B523" s="243"/>
      <c r="C523" s="244"/>
      <c r="D523" s="245" t="s">
        <v>286</v>
      </c>
      <c r="E523" s="246" t="s">
        <v>1</v>
      </c>
      <c r="F523" s="247" t="s">
        <v>2145</v>
      </c>
      <c r="G523" s="244"/>
      <c r="H523" s="248">
        <v>6</v>
      </c>
      <c r="I523" s="249"/>
      <c r="J523" s="244"/>
      <c r="K523" s="244"/>
      <c r="L523" s="250"/>
      <c r="M523" s="251"/>
      <c r="N523" s="252"/>
      <c r="O523" s="252"/>
      <c r="P523" s="252"/>
      <c r="Q523" s="252"/>
      <c r="R523" s="252"/>
      <c r="S523" s="252"/>
      <c r="T523" s="25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4" t="s">
        <v>286</v>
      </c>
      <c r="AU523" s="254" t="s">
        <v>86</v>
      </c>
      <c r="AV523" s="13" t="s">
        <v>86</v>
      </c>
      <c r="AW523" s="13" t="s">
        <v>32</v>
      </c>
      <c r="AX523" s="13" t="s">
        <v>84</v>
      </c>
      <c r="AY523" s="254" t="s">
        <v>280</v>
      </c>
    </row>
    <row r="524" s="2" customFormat="1" ht="16.5" customHeight="1">
      <c r="A524" s="38"/>
      <c r="B524" s="39"/>
      <c r="C524" s="229" t="s">
        <v>1095</v>
      </c>
      <c r="D524" s="229" t="s">
        <v>281</v>
      </c>
      <c r="E524" s="230" t="s">
        <v>2146</v>
      </c>
      <c r="F524" s="231" t="s">
        <v>2147</v>
      </c>
      <c r="G524" s="232" t="s">
        <v>354</v>
      </c>
      <c r="H524" s="233">
        <v>6</v>
      </c>
      <c r="I524" s="234"/>
      <c r="J524" s="235">
        <f>ROUND(I524*H524,2)</f>
        <v>0</v>
      </c>
      <c r="K524" s="236"/>
      <c r="L524" s="44"/>
      <c r="M524" s="237" t="s">
        <v>1</v>
      </c>
      <c r="N524" s="238" t="s">
        <v>41</v>
      </c>
      <c r="O524" s="91"/>
      <c r="P524" s="239">
        <f>O524*H524</f>
        <v>0</v>
      </c>
      <c r="Q524" s="239">
        <v>0</v>
      </c>
      <c r="R524" s="239">
        <f>Q524*H524</f>
        <v>0</v>
      </c>
      <c r="S524" s="239">
        <v>0.02307</v>
      </c>
      <c r="T524" s="240">
        <f>S524*H524</f>
        <v>0.13841999999999999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41" t="s">
        <v>185</v>
      </c>
      <c r="AT524" s="241" t="s">
        <v>281</v>
      </c>
      <c r="AU524" s="241" t="s">
        <v>86</v>
      </c>
      <c r="AY524" s="17" t="s">
        <v>280</v>
      </c>
      <c r="BE524" s="242">
        <f>IF(N524="základní",J524,0)</f>
        <v>0</v>
      </c>
      <c r="BF524" s="242">
        <f>IF(N524="snížená",J524,0)</f>
        <v>0</v>
      </c>
      <c r="BG524" s="242">
        <f>IF(N524="zákl. přenesená",J524,0)</f>
        <v>0</v>
      </c>
      <c r="BH524" s="242">
        <f>IF(N524="sníž. přenesená",J524,0)</f>
        <v>0</v>
      </c>
      <c r="BI524" s="242">
        <f>IF(N524="nulová",J524,0)</f>
        <v>0</v>
      </c>
      <c r="BJ524" s="17" t="s">
        <v>84</v>
      </c>
      <c r="BK524" s="242">
        <f>ROUND(I524*H524,2)</f>
        <v>0</v>
      </c>
      <c r="BL524" s="17" t="s">
        <v>185</v>
      </c>
      <c r="BM524" s="241" t="s">
        <v>2148</v>
      </c>
    </row>
    <row r="525" s="2" customFormat="1" ht="24.15" customHeight="1">
      <c r="A525" s="38"/>
      <c r="B525" s="39"/>
      <c r="C525" s="229" t="s">
        <v>1099</v>
      </c>
      <c r="D525" s="229" t="s">
        <v>281</v>
      </c>
      <c r="E525" s="230" t="s">
        <v>2149</v>
      </c>
      <c r="F525" s="231" t="s">
        <v>2150</v>
      </c>
      <c r="G525" s="232" t="s">
        <v>354</v>
      </c>
      <c r="H525" s="233">
        <v>6</v>
      </c>
      <c r="I525" s="234"/>
      <c r="J525" s="235">
        <f>ROUND(I525*H525,2)</f>
        <v>0</v>
      </c>
      <c r="K525" s="236"/>
      <c r="L525" s="44"/>
      <c r="M525" s="237" t="s">
        <v>1</v>
      </c>
      <c r="N525" s="238" t="s">
        <v>41</v>
      </c>
      <c r="O525" s="91"/>
      <c r="P525" s="239">
        <f>O525*H525</f>
        <v>0</v>
      </c>
      <c r="Q525" s="239">
        <v>0.00115</v>
      </c>
      <c r="R525" s="239">
        <f>Q525*H525</f>
        <v>0.0068999999999999999</v>
      </c>
      <c r="S525" s="239">
        <v>0</v>
      </c>
      <c r="T525" s="240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41" t="s">
        <v>185</v>
      </c>
      <c r="AT525" s="241" t="s">
        <v>281</v>
      </c>
      <c r="AU525" s="241" t="s">
        <v>86</v>
      </c>
      <c r="AY525" s="17" t="s">
        <v>280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7" t="s">
        <v>84</v>
      </c>
      <c r="BK525" s="242">
        <f>ROUND(I525*H525,2)</f>
        <v>0</v>
      </c>
      <c r="BL525" s="17" t="s">
        <v>185</v>
      </c>
      <c r="BM525" s="241" t="s">
        <v>2151</v>
      </c>
    </row>
    <row r="526" s="2" customFormat="1" ht="37.8" customHeight="1">
      <c r="A526" s="38"/>
      <c r="B526" s="39"/>
      <c r="C526" s="255" t="s">
        <v>1103</v>
      </c>
      <c r="D526" s="255" t="s">
        <v>306</v>
      </c>
      <c r="E526" s="256" t="s">
        <v>2152</v>
      </c>
      <c r="F526" s="257" t="s">
        <v>2153</v>
      </c>
      <c r="G526" s="258" t="s">
        <v>354</v>
      </c>
      <c r="H526" s="259">
        <v>6</v>
      </c>
      <c r="I526" s="260"/>
      <c r="J526" s="261">
        <f>ROUND(I526*H526,2)</f>
        <v>0</v>
      </c>
      <c r="K526" s="262"/>
      <c r="L526" s="263"/>
      <c r="M526" s="264" t="s">
        <v>1</v>
      </c>
      <c r="N526" s="265" t="s">
        <v>41</v>
      </c>
      <c r="O526" s="91"/>
      <c r="P526" s="239">
        <f>O526*H526</f>
        <v>0</v>
      </c>
      <c r="Q526" s="239">
        <v>0.0030999999999999999</v>
      </c>
      <c r="R526" s="239">
        <f>Q526*H526</f>
        <v>0.018599999999999998</v>
      </c>
      <c r="S526" s="239">
        <v>0</v>
      </c>
      <c r="T526" s="240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41" t="s">
        <v>426</v>
      </c>
      <c r="AT526" s="241" t="s">
        <v>306</v>
      </c>
      <c r="AU526" s="241" t="s">
        <v>86</v>
      </c>
      <c r="AY526" s="17" t="s">
        <v>280</v>
      </c>
      <c r="BE526" s="242">
        <f>IF(N526="základní",J526,0)</f>
        <v>0</v>
      </c>
      <c r="BF526" s="242">
        <f>IF(N526="snížená",J526,0)</f>
        <v>0</v>
      </c>
      <c r="BG526" s="242">
        <f>IF(N526="zákl. přenesená",J526,0)</f>
        <v>0</v>
      </c>
      <c r="BH526" s="242">
        <f>IF(N526="sníž. přenesená",J526,0)</f>
        <v>0</v>
      </c>
      <c r="BI526" s="242">
        <f>IF(N526="nulová",J526,0)</f>
        <v>0</v>
      </c>
      <c r="BJ526" s="17" t="s">
        <v>84</v>
      </c>
      <c r="BK526" s="242">
        <f>ROUND(I526*H526,2)</f>
        <v>0</v>
      </c>
      <c r="BL526" s="17" t="s">
        <v>185</v>
      </c>
      <c r="BM526" s="241" t="s">
        <v>2154</v>
      </c>
    </row>
    <row r="527" s="13" customFormat="1">
      <c r="A527" s="13"/>
      <c r="B527" s="243"/>
      <c r="C527" s="244"/>
      <c r="D527" s="245" t="s">
        <v>286</v>
      </c>
      <c r="E527" s="246" t="s">
        <v>1</v>
      </c>
      <c r="F527" s="247" t="s">
        <v>2155</v>
      </c>
      <c r="G527" s="244"/>
      <c r="H527" s="248">
        <v>5</v>
      </c>
      <c r="I527" s="249"/>
      <c r="J527" s="244"/>
      <c r="K527" s="244"/>
      <c r="L527" s="250"/>
      <c r="M527" s="251"/>
      <c r="N527" s="252"/>
      <c r="O527" s="252"/>
      <c r="P527" s="252"/>
      <c r="Q527" s="252"/>
      <c r="R527" s="252"/>
      <c r="S527" s="252"/>
      <c r="T527" s="25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4" t="s">
        <v>286</v>
      </c>
      <c r="AU527" s="254" t="s">
        <v>86</v>
      </c>
      <c r="AV527" s="13" t="s">
        <v>86</v>
      </c>
      <c r="AW527" s="13" t="s">
        <v>32</v>
      </c>
      <c r="AX527" s="13" t="s">
        <v>76</v>
      </c>
      <c r="AY527" s="254" t="s">
        <v>280</v>
      </c>
    </row>
    <row r="528" s="13" customFormat="1">
      <c r="A528" s="13"/>
      <c r="B528" s="243"/>
      <c r="C528" s="244"/>
      <c r="D528" s="245" t="s">
        <v>286</v>
      </c>
      <c r="E528" s="246" t="s">
        <v>1</v>
      </c>
      <c r="F528" s="247" t="s">
        <v>2156</v>
      </c>
      <c r="G528" s="244"/>
      <c r="H528" s="248">
        <v>1</v>
      </c>
      <c r="I528" s="249"/>
      <c r="J528" s="244"/>
      <c r="K528" s="244"/>
      <c r="L528" s="250"/>
      <c r="M528" s="251"/>
      <c r="N528" s="252"/>
      <c r="O528" s="252"/>
      <c r="P528" s="252"/>
      <c r="Q528" s="252"/>
      <c r="R528" s="252"/>
      <c r="S528" s="252"/>
      <c r="T528" s="25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4" t="s">
        <v>286</v>
      </c>
      <c r="AU528" s="254" t="s">
        <v>86</v>
      </c>
      <c r="AV528" s="13" t="s">
        <v>86</v>
      </c>
      <c r="AW528" s="13" t="s">
        <v>32</v>
      </c>
      <c r="AX528" s="13" t="s">
        <v>76</v>
      </c>
      <c r="AY528" s="254" t="s">
        <v>280</v>
      </c>
    </row>
    <row r="529" s="14" customFormat="1">
      <c r="A529" s="14"/>
      <c r="B529" s="266"/>
      <c r="C529" s="267"/>
      <c r="D529" s="245" t="s">
        <v>286</v>
      </c>
      <c r="E529" s="268" t="s">
        <v>1</v>
      </c>
      <c r="F529" s="269" t="s">
        <v>378</v>
      </c>
      <c r="G529" s="267"/>
      <c r="H529" s="270">
        <v>6</v>
      </c>
      <c r="I529" s="271"/>
      <c r="J529" s="267"/>
      <c r="K529" s="267"/>
      <c r="L529" s="272"/>
      <c r="M529" s="273"/>
      <c r="N529" s="274"/>
      <c r="O529" s="274"/>
      <c r="P529" s="274"/>
      <c r="Q529" s="274"/>
      <c r="R529" s="274"/>
      <c r="S529" s="274"/>
      <c r="T529" s="27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6" t="s">
        <v>286</v>
      </c>
      <c r="AU529" s="276" t="s">
        <v>86</v>
      </c>
      <c r="AV529" s="14" t="s">
        <v>284</v>
      </c>
      <c r="AW529" s="14" t="s">
        <v>32</v>
      </c>
      <c r="AX529" s="14" t="s">
        <v>84</v>
      </c>
      <c r="AY529" s="276" t="s">
        <v>280</v>
      </c>
    </row>
    <row r="530" s="2" customFormat="1" ht="24.15" customHeight="1">
      <c r="A530" s="38"/>
      <c r="B530" s="39"/>
      <c r="C530" s="229" t="s">
        <v>1108</v>
      </c>
      <c r="D530" s="229" t="s">
        <v>281</v>
      </c>
      <c r="E530" s="230" t="s">
        <v>2157</v>
      </c>
      <c r="F530" s="231" t="s">
        <v>1177</v>
      </c>
      <c r="G530" s="232" t="s">
        <v>354</v>
      </c>
      <c r="H530" s="233">
        <v>6</v>
      </c>
      <c r="I530" s="234"/>
      <c r="J530" s="235">
        <f>ROUND(I530*H530,2)</f>
        <v>0</v>
      </c>
      <c r="K530" s="236"/>
      <c r="L530" s="44"/>
      <c r="M530" s="237" t="s">
        <v>1</v>
      </c>
      <c r="N530" s="238" t="s">
        <v>41</v>
      </c>
      <c r="O530" s="91"/>
      <c r="P530" s="239">
        <f>O530*H530</f>
        <v>0</v>
      </c>
      <c r="Q530" s="239">
        <v>0.00068000000000000005</v>
      </c>
      <c r="R530" s="239">
        <f>Q530*H530</f>
        <v>0.0040800000000000003</v>
      </c>
      <c r="S530" s="239">
        <v>0</v>
      </c>
      <c r="T530" s="240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41" t="s">
        <v>185</v>
      </c>
      <c r="AT530" s="241" t="s">
        <v>281</v>
      </c>
      <c r="AU530" s="241" t="s">
        <v>86</v>
      </c>
      <c r="AY530" s="17" t="s">
        <v>280</v>
      </c>
      <c r="BE530" s="242">
        <f>IF(N530="základní",J530,0)</f>
        <v>0</v>
      </c>
      <c r="BF530" s="242">
        <f>IF(N530="snížená",J530,0)</f>
        <v>0</v>
      </c>
      <c r="BG530" s="242">
        <f>IF(N530="zákl. přenesená",J530,0)</f>
        <v>0</v>
      </c>
      <c r="BH530" s="242">
        <f>IF(N530="sníž. přenesená",J530,0)</f>
        <v>0</v>
      </c>
      <c r="BI530" s="242">
        <f>IF(N530="nulová",J530,0)</f>
        <v>0</v>
      </c>
      <c r="BJ530" s="17" t="s">
        <v>84</v>
      </c>
      <c r="BK530" s="242">
        <f>ROUND(I530*H530,2)</f>
        <v>0</v>
      </c>
      <c r="BL530" s="17" t="s">
        <v>185</v>
      </c>
      <c r="BM530" s="241" t="s">
        <v>2158</v>
      </c>
    </row>
    <row r="531" s="13" customFormat="1">
      <c r="A531" s="13"/>
      <c r="B531" s="243"/>
      <c r="C531" s="244"/>
      <c r="D531" s="245" t="s">
        <v>286</v>
      </c>
      <c r="E531" s="246" t="s">
        <v>1</v>
      </c>
      <c r="F531" s="247" t="s">
        <v>2145</v>
      </c>
      <c r="G531" s="244"/>
      <c r="H531" s="248">
        <v>6</v>
      </c>
      <c r="I531" s="249"/>
      <c r="J531" s="244"/>
      <c r="K531" s="244"/>
      <c r="L531" s="250"/>
      <c r="M531" s="251"/>
      <c r="N531" s="252"/>
      <c r="O531" s="252"/>
      <c r="P531" s="252"/>
      <c r="Q531" s="252"/>
      <c r="R531" s="252"/>
      <c r="S531" s="252"/>
      <c r="T531" s="25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4" t="s">
        <v>286</v>
      </c>
      <c r="AU531" s="254" t="s">
        <v>86</v>
      </c>
      <c r="AV531" s="13" t="s">
        <v>86</v>
      </c>
      <c r="AW531" s="13" t="s">
        <v>32</v>
      </c>
      <c r="AX531" s="13" t="s">
        <v>84</v>
      </c>
      <c r="AY531" s="254" t="s">
        <v>280</v>
      </c>
    </row>
    <row r="532" s="2" customFormat="1" ht="24.15" customHeight="1">
      <c r="A532" s="38"/>
      <c r="B532" s="39"/>
      <c r="C532" s="229" t="s">
        <v>1112</v>
      </c>
      <c r="D532" s="229" t="s">
        <v>281</v>
      </c>
      <c r="E532" s="230" t="s">
        <v>1180</v>
      </c>
      <c r="F532" s="231" t="s">
        <v>1181</v>
      </c>
      <c r="G532" s="232" t="s">
        <v>326</v>
      </c>
      <c r="H532" s="233">
        <v>0.048000000000000001</v>
      </c>
      <c r="I532" s="234"/>
      <c r="J532" s="235">
        <f>ROUND(I532*H532,2)</f>
        <v>0</v>
      </c>
      <c r="K532" s="236"/>
      <c r="L532" s="44"/>
      <c r="M532" s="237" t="s">
        <v>1</v>
      </c>
      <c r="N532" s="238" t="s">
        <v>41</v>
      </c>
      <c r="O532" s="91"/>
      <c r="P532" s="239">
        <f>O532*H532</f>
        <v>0</v>
      </c>
      <c r="Q532" s="239">
        <v>0</v>
      </c>
      <c r="R532" s="239">
        <f>Q532*H532</f>
        <v>0</v>
      </c>
      <c r="S532" s="239">
        <v>0</v>
      </c>
      <c r="T532" s="240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41" t="s">
        <v>185</v>
      </c>
      <c r="AT532" s="241" t="s">
        <v>281</v>
      </c>
      <c r="AU532" s="241" t="s">
        <v>86</v>
      </c>
      <c r="AY532" s="17" t="s">
        <v>280</v>
      </c>
      <c r="BE532" s="242">
        <f>IF(N532="základní",J532,0)</f>
        <v>0</v>
      </c>
      <c r="BF532" s="242">
        <f>IF(N532="snížená",J532,0)</f>
        <v>0</v>
      </c>
      <c r="BG532" s="242">
        <f>IF(N532="zákl. přenesená",J532,0)</f>
        <v>0</v>
      </c>
      <c r="BH532" s="242">
        <f>IF(N532="sníž. přenesená",J532,0)</f>
        <v>0</v>
      </c>
      <c r="BI532" s="242">
        <f>IF(N532="nulová",J532,0)</f>
        <v>0</v>
      </c>
      <c r="BJ532" s="17" t="s">
        <v>84</v>
      </c>
      <c r="BK532" s="242">
        <f>ROUND(I532*H532,2)</f>
        <v>0</v>
      </c>
      <c r="BL532" s="17" t="s">
        <v>185</v>
      </c>
      <c r="BM532" s="241" t="s">
        <v>2159</v>
      </c>
    </row>
    <row r="533" s="12" customFormat="1" ht="22.8" customHeight="1">
      <c r="A533" s="12"/>
      <c r="B533" s="213"/>
      <c r="C533" s="214"/>
      <c r="D533" s="215" t="s">
        <v>75</v>
      </c>
      <c r="E533" s="227" t="s">
        <v>1194</v>
      </c>
      <c r="F533" s="227" t="s">
        <v>1195</v>
      </c>
      <c r="G533" s="214"/>
      <c r="H533" s="214"/>
      <c r="I533" s="217"/>
      <c r="J533" s="228">
        <f>BK533</f>
        <v>0</v>
      </c>
      <c r="K533" s="214"/>
      <c r="L533" s="219"/>
      <c r="M533" s="220"/>
      <c r="N533" s="221"/>
      <c r="O533" s="221"/>
      <c r="P533" s="222">
        <f>SUM(P534:P536)</f>
        <v>0</v>
      </c>
      <c r="Q533" s="221"/>
      <c r="R533" s="222">
        <f>SUM(R534:R536)</f>
        <v>0.02</v>
      </c>
      <c r="S533" s="221"/>
      <c r="T533" s="223">
        <f>SUM(T534:T536)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24" t="s">
        <v>86</v>
      </c>
      <c r="AT533" s="225" t="s">
        <v>75</v>
      </c>
      <c r="AU533" s="225" t="s">
        <v>84</v>
      </c>
      <c r="AY533" s="224" t="s">
        <v>280</v>
      </c>
      <c r="BK533" s="226">
        <f>SUM(BK534:BK536)</f>
        <v>0</v>
      </c>
    </row>
    <row r="534" s="2" customFormat="1" ht="24.15" customHeight="1">
      <c r="A534" s="38"/>
      <c r="B534" s="39"/>
      <c r="C534" s="229" t="s">
        <v>1116</v>
      </c>
      <c r="D534" s="229" t="s">
        <v>281</v>
      </c>
      <c r="E534" s="230" t="s">
        <v>1197</v>
      </c>
      <c r="F534" s="231" t="s">
        <v>1198</v>
      </c>
      <c r="G534" s="232" t="s">
        <v>354</v>
      </c>
      <c r="H534" s="233">
        <v>10</v>
      </c>
      <c r="I534" s="234"/>
      <c r="J534" s="235">
        <f>ROUND(I534*H534,2)</f>
        <v>0</v>
      </c>
      <c r="K534" s="236"/>
      <c r="L534" s="44"/>
      <c r="M534" s="237" t="s">
        <v>1</v>
      </c>
      <c r="N534" s="238" t="s">
        <v>41</v>
      </c>
      <c r="O534" s="91"/>
      <c r="P534" s="239">
        <f>O534*H534</f>
        <v>0</v>
      </c>
      <c r="Q534" s="239">
        <v>0.002</v>
      </c>
      <c r="R534" s="239">
        <f>Q534*H534</f>
        <v>0.02</v>
      </c>
      <c r="S534" s="239">
        <v>0</v>
      </c>
      <c r="T534" s="240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41" t="s">
        <v>185</v>
      </c>
      <c r="AT534" s="241" t="s">
        <v>281</v>
      </c>
      <c r="AU534" s="241" t="s">
        <v>86</v>
      </c>
      <c r="AY534" s="17" t="s">
        <v>280</v>
      </c>
      <c r="BE534" s="242">
        <f>IF(N534="základní",J534,0)</f>
        <v>0</v>
      </c>
      <c r="BF534" s="242">
        <f>IF(N534="snížená",J534,0)</f>
        <v>0</v>
      </c>
      <c r="BG534" s="242">
        <f>IF(N534="zákl. přenesená",J534,0)</f>
        <v>0</v>
      </c>
      <c r="BH534" s="242">
        <f>IF(N534="sníž. přenesená",J534,0)</f>
        <v>0</v>
      </c>
      <c r="BI534" s="242">
        <f>IF(N534="nulová",J534,0)</f>
        <v>0</v>
      </c>
      <c r="BJ534" s="17" t="s">
        <v>84</v>
      </c>
      <c r="BK534" s="242">
        <f>ROUND(I534*H534,2)</f>
        <v>0</v>
      </c>
      <c r="BL534" s="17" t="s">
        <v>185</v>
      </c>
      <c r="BM534" s="241" t="s">
        <v>2160</v>
      </c>
    </row>
    <row r="535" s="2" customFormat="1" ht="37.8" customHeight="1">
      <c r="A535" s="38"/>
      <c r="B535" s="39"/>
      <c r="C535" s="229" t="s">
        <v>1121</v>
      </c>
      <c r="D535" s="229" t="s">
        <v>281</v>
      </c>
      <c r="E535" s="230" t="s">
        <v>1201</v>
      </c>
      <c r="F535" s="231" t="s">
        <v>1202</v>
      </c>
      <c r="G535" s="232" t="s">
        <v>354</v>
      </c>
      <c r="H535" s="233">
        <v>10</v>
      </c>
      <c r="I535" s="234"/>
      <c r="J535" s="235">
        <f>ROUND(I535*H535,2)</f>
        <v>0</v>
      </c>
      <c r="K535" s="236"/>
      <c r="L535" s="44"/>
      <c r="M535" s="237" t="s">
        <v>1</v>
      </c>
      <c r="N535" s="238" t="s">
        <v>41</v>
      </c>
      <c r="O535" s="91"/>
      <c r="P535" s="239">
        <f>O535*H535</f>
        <v>0</v>
      </c>
      <c r="Q535" s="239">
        <v>0</v>
      </c>
      <c r="R535" s="239">
        <f>Q535*H535</f>
        <v>0</v>
      </c>
      <c r="S535" s="239">
        <v>0</v>
      </c>
      <c r="T535" s="240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41" t="s">
        <v>185</v>
      </c>
      <c r="AT535" s="241" t="s">
        <v>281</v>
      </c>
      <c r="AU535" s="241" t="s">
        <v>86</v>
      </c>
      <c r="AY535" s="17" t="s">
        <v>280</v>
      </c>
      <c r="BE535" s="242">
        <f>IF(N535="základní",J535,0)</f>
        <v>0</v>
      </c>
      <c r="BF535" s="242">
        <f>IF(N535="snížená",J535,0)</f>
        <v>0</v>
      </c>
      <c r="BG535" s="242">
        <f>IF(N535="zákl. přenesená",J535,0)</f>
        <v>0</v>
      </c>
      <c r="BH535" s="242">
        <f>IF(N535="sníž. přenesená",J535,0)</f>
        <v>0</v>
      </c>
      <c r="BI535" s="242">
        <f>IF(N535="nulová",J535,0)</f>
        <v>0</v>
      </c>
      <c r="BJ535" s="17" t="s">
        <v>84</v>
      </c>
      <c r="BK535" s="242">
        <f>ROUND(I535*H535,2)</f>
        <v>0</v>
      </c>
      <c r="BL535" s="17" t="s">
        <v>185</v>
      </c>
      <c r="BM535" s="241" t="s">
        <v>2161</v>
      </c>
    </row>
    <row r="536" s="2" customFormat="1" ht="24.15" customHeight="1">
      <c r="A536" s="38"/>
      <c r="B536" s="39"/>
      <c r="C536" s="229" t="s">
        <v>1126</v>
      </c>
      <c r="D536" s="229" t="s">
        <v>281</v>
      </c>
      <c r="E536" s="230" t="s">
        <v>1205</v>
      </c>
      <c r="F536" s="231" t="s">
        <v>1206</v>
      </c>
      <c r="G536" s="232" t="s">
        <v>326</v>
      </c>
      <c r="H536" s="233">
        <v>0.02</v>
      </c>
      <c r="I536" s="234"/>
      <c r="J536" s="235">
        <f>ROUND(I536*H536,2)</f>
        <v>0</v>
      </c>
      <c r="K536" s="236"/>
      <c r="L536" s="44"/>
      <c r="M536" s="237" t="s">
        <v>1</v>
      </c>
      <c r="N536" s="238" t="s">
        <v>41</v>
      </c>
      <c r="O536" s="91"/>
      <c r="P536" s="239">
        <f>O536*H536</f>
        <v>0</v>
      </c>
      <c r="Q536" s="239">
        <v>0</v>
      </c>
      <c r="R536" s="239">
        <f>Q536*H536</f>
        <v>0</v>
      </c>
      <c r="S536" s="239">
        <v>0</v>
      </c>
      <c r="T536" s="240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41" t="s">
        <v>185</v>
      </c>
      <c r="AT536" s="241" t="s">
        <v>281</v>
      </c>
      <c r="AU536" s="241" t="s">
        <v>86</v>
      </c>
      <c r="AY536" s="17" t="s">
        <v>280</v>
      </c>
      <c r="BE536" s="242">
        <f>IF(N536="základní",J536,0)</f>
        <v>0</v>
      </c>
      <c r="BF536" s="242">
        <f>IF(N536="snížená",J536,0)</f>
        <v>0</v>
      </c>
      <c r="BG536" s="242">
        <f>IF(N536="zákl. přenesená",J536,0)</f>
        <v>0</v>
      </c>
      <c r="BH536" s="242">
        <f>IF(N536="sníž. přenesená",J536,0)</f>
        <v>0</v>
      </c>
      <c r="BI536" s="242">
        <f>IF(N536="nulová",J536,0)</f>
        <v>0</v>
      </c>
      <c r="BJ536" s="17" t="s">
        <v>84</v>
      </c>
      <c r="BK536" s="242">
        <f>ROUND(I536*H536,2)</f>
        <v>0</v>
      </c>
      <c r="BL536" s="17" t="s">
        <v>185</v>
      </c>
      <c r="BM536" s="241" t="s">
        <v>2162</v>
      </c>
    </row>
    <row r="537" s="12" customFormat="1" ht="22.8" customHeight="1">
      <c r="A537" s="12"/>
      <c r="B537" s="213"/>
      <c r="C537" s="214"/>
      <c r="D537" s="215" t="s">
        <v>75</v>
      </c>
      <c r="E537" s="227" t="s">
        <v>1208</v>
      </c>
      <c r="F537" s="227" t="s">
        <v>128</v>
      </c>
      <c r="G537" s="214"/>
      <c r="H537" s="214"/>
      <c r="I537" s="217"/>
      <c r="J537" s="228">
        <f>BK537</f>
        <v>0</v>
      </c>
      <c r="K537" s="214"/>
      <c r="L537" s="219"/>
      <c r="M537" s="220"/>
      <c r="N537" s="221"/>
      <c r="O537" s="221"/>
      <c r="P537" s="222">
        <f>SUM(P538:P553)</f>
        <v>0</v>
      </c>
      <c r="Q537" s="221"/>
      <c r="R537" s="222">
        <f>SUM(R538:R553)</f>
        <v>0.059900000000000002</v>
      </c>
      <c r="S537" s="221"/>
      <c r="T537" s="223">
        <f>SUM(T538:T553)</f>
        <v>0.0026000000000000003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24" t="s">
        <v>86</v>
      </c>
      <c r="AT537" s="225" t="s">
        <v>75</v>
      </c>
      <c r="AU537" s="225" t="s">
        <v>84</v>
      </c>
      <c r="AY537" s="224" t="s">
        <v>280</v>
      </c>
      <c r="BK537" s="226">
        <f>SUM(BK538:BK553)</f>
        <v>0</v>
      </c>
    </row>
    <row r="538" s="2" customFormat="1" ht="24.15" customHeight="1">
      <c r="A538" s="38"/>
      <c r="B538" s="39"/>
      <c r="C538" s="229" t="s">
        <v>1130</v>
      </c>
      <c r="D538" s="229" t="s">
        <v>281</v>
      </c>
      <c r="E538" s="230" t="s">
        <v>1210</v>
      </c>
      <c r="F538" s="231" t="s">
        <v>1211</v>
      </c>
      <c r="G538" s="232" t="s">
        <v>354</v>
      </c>
      <c r="H538" s="233">
        <v>8</v>
      </c>
      <c r="I538" s="234"/>
      <c r="J538" s="235">
        <f>ROUND(I538*H538,2)</f>
        <v>0</v>
      </c>
      <c r="K538" s="236"/>
      <c r="L538" s="44"/>
      <c r="M538" s="237" t="s">
        <v>1</v>
      </c>
      <c r="N538" s="238" t="s">
        <v>41</v>
      </c>
      <c r="O538" s="91"/>
      <c r="P538" s="239">
        <f>O538*H538</f>
        <v>0</v>
      </c>
      <c r="Q538" s="239">
        <v>0</v>
      </c>
      <c r="R538" s="239">
        <f>Q538*H538</f>
        <v>0</v>
      </c>
      <c r="S538" s="239">
        <v>0</v>
      </c>
      <c r="T538" s="240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41" t="s">
        <v>185</v>
      </c>
      <c r="AT538" s="241" t="s">
        <v>281</v>
      </c>
      <c r="AU538" s="241" t="s">
        <v>86</v>
      </c>
      <c r="AY538" s="17" t="s">
        <v>280</v>
      </c>
      <c r="BE538" s="242">
        <f>IF(N538="základní",J538,0)</f>
        <v>0</v>
      </c>
      <c r="BF538" s="242">
        <f>IF(N538="snížená",J538,0)</f>
        <v>0</v>
      </c>
      <c r="BG538" s="242">
        <f>IF(N538="zákl. přenesená",J538,0)</f>
        <v>0</v>
      </c>
      <c r="BH538" s="242">
        <f>IF(N538="sníž. přenesená",J538,0)</f>
        <v>0</v>
      </c>
      <c r="BI538" s="242">
        <f>IF(N538="nulová",J538,0)</f>
        <v>0</v>
      </c>
      <c r="BJ538" s="17" t="s">
        <v>84</v>
      </c>
      <c r="BK538" s="242">
        <f>ROUND(I538*H538,2)</f>
        <v>0</v>
      </c>
      <c r="BL538" s="17" t="s">
        <v>185</v>
      </c>
      <c r="BM538" s="241" t="s">
        <v>2163</v>
      </c>
    </row>
    <row r="539" s="2" customFormat="1" ht="24.15" customHeight="1">
      <c r="A539" s="38"/>
      <c r="B539" s="39"/>
      <c r="C539" s="255" t="s">
        <v>1137</v>
      </c>
      <c r="D539" s="255" t="s">
        <v>306</v>
      </c>
      <c r="E539" s="256" t="s">
        <v>2164</v>
      </c>
      <c r="F539" s="257" t="s">
        <v>2165</v>
      </c>
      <c r="G539" s="258" t="s">
        <v>354</v>
      </c>
      <c r="H539" s="259">
        <v>1</v>
      </c>
      <c r="I539" s="260"/>
      <c r="J539" s="261">
        <f>ROUND(I539*H539,2)</f>
        <v>0</v>
      </c>
      <c r="K539" s="262"/>
      <c r="L539" s="263"/>
      <c r="M539" s="264" t="s">
        <v>1</v>
      </c>
      <c r="N539" s="265" t="s">
        <v>41</v>
      </c>
      <c r="O539" s="91"/>
      <c r="P539" s="239">
        <f>O539*H539</f>
        <v>0</v>
      </c>
      <c r="Q539" s="239">
        <v>0.0028</v>
      </c>
      <c r="R539" s="239">
        <f>Q539*H539</f>
        <v>0.0028</v>
      </c>
      <c r="S539" s="239">
        <v>0</v>
      </c>
      <c r="T539" s="240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41" t="s">
        <v>426</v>
      </c>
      <c r="AT539" s="241" t="s">
        <v>306</v>
      </c>
      <c r="AU539" s="241" t="s">
        <v>86</v>
      </c>
      <c r="AY539" s="17" t="s">
        <v>280</v>
      </c>
      <c r="BE539" s="242">
        <f>IF(N539="základní",J539,0)</f>
        <v>0</v>
      </c>
      <c r="BF539" s="242">
        <f>IF(N539="snížená",J539,0)</f>
        <v>0</v>
      </c>
      <c r="BG539" s="242">
        <f>IF(N539="zákl. přenesená",J539,0)</f>
        <v>0</v>
      </c>
      <c r="BH539" s="242">
        <f>IF(N539="sníž. přenesená",J539,0)</f>
        <v>0</v>
      </c>
      <c r="BI539" s="242">
        <f>IF(N539="nulová",J539,0)</f>
        <v>0</v>
      </c>
      <c r="BJ539" s="17" t="s">
        <v>84</v>
      </c>
      <c r="BK539" s="242">
        <f>ROUND(I539*H539,2)</f>
        <v>0</v>
      </c>
      <c r="BL539" s="17" t="s">
        <v>185</v>
      </c>
      <c r="BM539" s="241" t="s">
        <v>2166</v>
      </c>
    </row>
    <row r="540" s="13" customFormat="1">
      <c r="A540" s="13"/>
      <c r="B540" s="243"/>
      <c r="C540" s="244"/>
      <c r="D540" s="245" t="s">
        <v>286</v>
      </c>
      <c r="E540" s="246" t="s">
        <v>1</v>
      </c>
      <c r="F540" s="247" t="s">
        <v>2167</v>
      </c>
      <c r="G540" s="244"/>
      <c r="H540" s="248">
        <v>1</v>
      </c>
      <c r="I540" s="249"/>
      <c r="J540" s="244"/>
      <c r="K540" s="244"/>
      <c r="L540" s="250"/>
      <c r="M540" s="251"/>
      <c r="N540" s="252"/>
      <c r="O540" s="252"/>
      <c r="P540" s="252"/>
      <c r="Q540" s="252"/>
      <c r="R540" s="252"/>
      <c r="S540" s="252"/>
      <c r="T540" s="25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4" t="s">
        <v>286</v>
      </c>
      <c r="AU540" s="254" t="s">
        <v>86</v>
      </c>
      <c r="AV540" s="13" t="s">
        <v>86</v>
      </c>
      <c r="AW540" s="13" t="s">
        <v>32</v>
      </c>
      <c r="AX540" s="13" t="s">
        <v>84</v>
      </c>
      <c r="AY540" s="254" t="s">
        <v>280</v>
      </c>
    </row>
    <row r="541" s="2" customFormat="1" ht="24.15" customHeight="1">
      <c r="A541" s="38"/>
      <c r="B541" s="39"/>
      <c r="C541" s="255" t="s">
        <v>1141</v>
      </c>
      <c r="D541" s="255" t="s">
        <v>306</v>
      </c>
      <c r="E541" s="256" t="s">
        <v>1214</v>
      </c>
      <c r="F541" s="257" t="s">
        <v>1215</v>
      </c>
      <c r="G541" s="258" t="s">
        <v>354</v>
      </c>
      <c r="H541" s="259">
        <v>2</v>
      </c>
      <c r="I541" s="260"/>
      <c r="J541" s="261">
        <f>ROUND(I541*H541,2)</f>
        <v>0</v>
      </c>
      <c r="K541" s="262"/>
      <c r="L541" s="263"/>
      <c r="M541" s="264" t="s">
        <v>1</v>
      </c>
      <c r="N541" s="265" t="s">
        <v>41</v>
      </c>
      <c r="O541" s="91"/>
      <c r="P541" s="239">
        <f>O541*H541</f>
        <v>0</v>
      </c>
      <c r="Q541" s="239">
        <v>0.0047999999999999996</v>
      </c>
      <c r="R541" s="239">
        <f>Q541*H541</f>
        <v>0.0095999999999999992</v>
      </c>
      <c r="S541" s="239">
        <v>0</v>
      </c>
      <c r="T541" s="240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41" t="s">
        <v>426</v>
      </c>
      <c r="AT541" s="241" t="s">
        <v>306</v>
      </c>
      <c r="AU541" s="241" t="s">
        <v>86</v>
      </c>
      <c r="AY541" s="17" t="s">
        <v>280</v>
      </c>
      <c r="BE541" s="242">
        <f>IF(N541="základní",J541,0)</f>
        <v>0</v>
      </c>
      <c r="BF541" s="242">
        <f>IF(N541="snížená",J541,0)</f>
        <v>0</v>
      </c>
      <c r="BG541" s="242">
        <f>IF(N541="zákl. přenesená",J541,0)</f>
        <v>0</v>
      </c>
      <c r="BH541" s="242">
        <f>IF(N541="sníž. přenesená",J541,0)</f>
        <v>0</v>
      </c>
      <c r="BI541" s="242">
        <f>IF(N541="nulová",J541,0)</f>
        <v>0</v>
      </c>
      <c r="BJ541" s="17" t="s">
        <v>84</v>
      </c>
      <c r="BK541" s="242">
        <f>ROUND(I541*H541,2)</f>
        <v>0</v>
      </c>
      <c r="BL541" s="17" t="s">
        <v>185</v>
      </c>
      <c r="BM541" s="241" t="s">
        <v>2168</v>
      </c>
    </row>
    <row r="542" s="13" customFormat="1">
      <c r="A542" s="13"/>
      <c r="B542" s="243"/>
      <c r="C542" s="244"/>
      <c r="D542" s="245" t="s">
        <v>286</v>
      </c>
      <c r="E542" s="246" t="s">
        <v>1</v>
      </c>
      <c r="F542" s="247" t="s">
        <v>2169</v>
      </c>
      <c r="G542" s="244"/>
      <c r="H542" s="248">
        <v>2</v>
      </c>
      <c r="I542" s="249"/>
      <c r="J542" s="244"/>
      <c r="K542" s="244"/>
      <c r="L542" s="250"/>
      <c r="M542" s="251"/>
      <c r="N542" s="252"/>
      <c r="O542" s="252"/>
      <c r="P542" s="252"/>
      <c r="Q542" s="252"/>
      <c r="R542" s="252"/>
      <c r="S542" s="252"/>
      <c r="T542" s="25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4" t="s">
        <v>286</v>
      </c>
      <c r="AU542" s="254" t="s">
        <v>86</v>
      </c>
      <c r="AV542" s="13" t="s">
        <v>86</v>
      </c>
      <c r="AW542" s="13" t="s">
        <v>32</v>
      </c>
      <c r="AX542" s="13" t="s">
        <v>84</v>
      </c>
      <c r="AY542" s="254" t="s">
        <v>280</v>
      </c>
    </row>
    <row r="543" s="2" customFormat="1" ht="24.15" customHeight="1">
      <c r="A543" s="38"/>
      <c r="B543" s="39"/>
      <c r="C543" s="255" t="s">
        <v>1145</v>
      </c>
      <c r="D543" s="255" t="s">
        <v>306</v>
      </c>
      <c r="E543" s="256" t="s">
        <v>2170</v>
      </c>
      <c r="F543" s="257" t="s">
        <v>2171</v>
      </c>
      <c r="G543" s="258" t="s">
        <v>354</v>
      </c>
      <c r="H543" s="259">
        <v>5</v>
      </c>
      <c r="I543" s="260"/>
      <c r="J543" s="261">
        <f>ROUND(I543*H543,2)</f>
        <v>0</v>
      </c>
      <c r="K543" s="262"/>
      <c r="L543" s="263"/>
      <c r="M543" s="264" t="s">
        <v>1</v>
      </c>
      <c r="N543" s="265" t="s">
        <v>41</v>
      </c>
      <c r="O543" s="91"/>
      <c r="P543" s="239">
        <f>O543*H543</f>
        <v>0</v>
      </c>
      <c r="Q543" s="239">
        <v>0.0053400000000000001</v>
      </c>
      <c r="R543" s="239">
        <f>Q543*H543</f>
        <v>0.026700000000000002</v>
      </c>
      <c r="S543" s="239">
        <v>0</v>
      </c>
      <c r="T543" s="240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41" t="s">
        <v>426</v>
      </c>
      <c r="AT543" s="241" t="s">
        <v>306</v>
      </c>
      <c r="AU543" s="241" t="s">
        <v>86</v>
      </c>
      <c r="AY543" s="17" t="s">
        <v>280</v>
      </c>
      <c r="BE543" s="242">
        <f>IF(N543="základní",J543,0)</f>
        <v>0</v>
      </c>
      <c r="BF543" s="242">
        <f>IF(N543="snížená",J543,0)</f>
        <v>0</v>
      </c>
      <c r="BG543" s="242">
        <f>IF(N543="zákl. přenesená",J543,0)</f>
        <v>0</v>
      </c>
      <c r="BH543" s="242">
        <f>IF(N543="sníž. přenesená",J543,0)</f>
        <v>0</v>
      </c>
      <c r="BI543" s="242">
        <f>IF(N543="nulová",J543,0)</f>
        <v>0</v>
      </c>
      <c r="BJ543" s="17" t="s">
        <v>84</v>
      </c>
      <c r="BK543" s="242">
        <f>ROUND(I543*H543,2)</f>
        <v>0</v>
      </c>
      <c r="BL543" s="17" t="s">
        <v>185</v>
      </c>
      <c r="BM543" s="241" t="s">
        <v>2172</v>
      </c>
    </row>
    <row r="544" s="13" customFormat="1">
      <c r="A544" s="13"/>
      <c r="B544" s="243"/>
      <c r="C544" s="244"/>
      <c r="D544" s="245" t="s">
        <v>286</v>
      </c>
      <c r="E544" s="246" t="s">
        <v>1</v>
      </c>
      <c r="F544" s="247" t="s">
        <v>2173</v>
      </c>
      <c r="G544" s="244"/>
      <c r="H544" s="248">
        <v>5</v>
      </c>
      <c r="I544" s="249"/>
      <c r="J544" s="244"/>
      <c r="K544" s="244"/>
      <c r="L544" s="250"/>
      <c r="M544" s="251"/>
      <c r="N544" s="252"/>
      <c r="O544" s="252"/>
      <c r="P544" s="252"/>
      <c r="Q544" s="252"/>
      <c r="R544" s="252"/>
      <c r="S544" s="252"/>
      <c r="T544" s="25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4" t="s">
        <v>286</v>
      </c>
      <c r="AU544" s="254" t="s">
        <v>86</v>
      </c>
      <c r="AV544" s="13" t="s">
        <v>86</v>
      </c>
      <c r="AW544" s="13" t="s">
        <v>32</v>
      </c>
      <c r="AX544" s="13" t="s">
        <v>84</v>
      </c>
      <c r="AY544" s="254" t="s">
        <v>280</v>
      </c>
    </row>
    <row r="545" s="2" customFormat="1" ht="24.15" customHeight="1">
      <c r="A545" s="38"/>
      <c r="B545" s="39"/>
      <c r="C545" s="229" t="s">
        <v>1149</v>
      </c>
      <c r="D545" s="229" t="s">
        <v>281</v>
      </c>
      <c r="E545" s="230" t="s">
        <v>2174</v>
      </c>
      <c r="F545" s="231" t="s">
        <v>2175</v>
      </c>
      <c r="G545" s="232" t="s">
        <v>354</v>
      </c>
      <c r="H545" s="233">
        <v>2</v>
      </c>
      <c r="I545" s="234"/>
      <c r="J545" s="235">
        <f>ROUND(I545*H545,2)</f>
        <v>0</v>
      </c>
      <c r="K545" s="236"/>
      <c r="L545" s="44"/>
      <c r="M545" s="237" t="s">
        <v>1</v>
      </c>
      <c r="N545" s="238" t="s">
        <v>41</v>
      </c>
      <c r="O545" s="91"/>
      <c r="P545" s="239">
        <f>O545*H545</f>
        <v>0</v>
      </c>
      <c r="Q545" s="239">
        <v>0</v>
      </c>
      <c r="R545" s="239">
        <f>Q545*H545</f>
        <v>0</v>
      </c>
      <c r="S545" s="239">
        <v>0</v>
      </c>
      <c r="T545" s="240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41" t="s">
        <v>185</v>
      </c>
      <c r="AT545" s="241" t="s">
        <v>281</v>
      </c>
      <c r="AU545" s="241" t="s">
        <v>86</v>
      </c>
      <c r="AY545" s="17" t="s">
        <v>280</v>
      </c>
      <c r="BE545" s="242">
        <f>IF(N545="základní",J545,0)</f>
        <v>0</v>
      </c>
      <c r="BF545" s="242">
        <f>IF(N545="snížená",J545,0)</f>
        <v>0</v>
      </c>
      <c r="BG545" s="242">
        <f>IF(N545="zákl. přenesená",J545,0)</f>
        <v>0</v>
      </c>
      <c r="BH545" s="242">
        <f>IF(N545="sníž. přenesená",J545,0)</f>
        <v>0</v>
      </c>
      <c r="BI545" s="242">
        <f>IF(N545="nulová",J545,0)</f>
        <v>0</v>
      </c>
      <c r="BJ545" s="17" t="s">
        <v>84</v>
      </c>
      <c r="BK545" s="242">
        <f>ROUND(I545*H545,2)</f>
        <v>0</v>
      </c>
      <c r="BL545" s="17" t="s">
        <v>185</v>
      </c>
      <c r="BM545" s="241" t="s">
        <v>2176</v>
      </c>
    </row>
    <row r="546" s="2" customFormat="1" ht="24.15" customHeight="1">
      <c r="A546" s="38"/>
      <c r="B546" s="39"/>
      <c r="C546" s="255" t="s">
        <v>1154</v>
      </c>
      <c r="D546" s="255" t="s">
        <v>306</v>
      </c>
      <c r="E546" s="256" t="s">
        <v>2177</v>
      </c>
      <c r="F546" s="257" t="s">
        <v>2178</v>
      </c>
      <c r="G546" s="258" t="s">
        <v>354</v>
      </c>
      <c r="H546" s="259">
        <v>2</v>
      </c>
      <c r="I546" s="260"/>
      <c r="J546" s="261">
        <f>ROUND(I546*H546,2)</f>
        <v>0</v>
      </c>
      <c r="K546" s="262"/>
      <c r="L546" s="263"/>
      <c r="M546" s="264" t="s">
        <v>1</v>
      </c>
      <c r="N546" s="265" t="s">
        <v>41</v>
      </c>
      <c r="O546" s="91"/>
      <c r="P546" s="239">
        <f>O546*H546</f>
        <v>0</v>
      </c>
      <c r="Q546" s="239">
        <v>0.0088999999999999999</v>
      </c>
      <c r="R546" s="239">
        <f>Q546*H546</f>
        <v>0.0178</v>
      </c>
      <c r="S546" s="239">
        <v>0</v>
      </c>
      <c r="T546" s="240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41" t="s">
        <v>426</v>
      </c>
      <c r="AT546" s="241" t="s">
        <v>306</v>
      </c>
      <c r="AU546" s="241" t="s">
        <v>86</v>
      </c>
      <c r="AY546" s="17" t="s">
        <v>280</v>
      </c>
      <c r="BE546" s="242">
        <f>IF(N546="základní",J546,0)</f>
        <v>0</v>
      </c>
      <c r="BF546" s="242">
        <f>IF(N546="snížená",J546,0)</f>
        <v>0</v>
      </c>
      <c r="BG546" s="242">
        <f>IF(N546="zákl. přenesená",J546,0)</f>
        <v>0</v>
      </c>
      <c r="BH546" s="242">
        <f>IF(N546="sníž. přenesená",J546,0)</f>
        <v>0</v>
      </c>
      <c r="BI546" s="242">
        <f>IF(N546="nulová",J546,0)</f>
        <v>0</v>
      </c>
      <c r="BJ546" s="17" t="s">
        <v>84</v>
      </c>
      <c r="BK546" s="242">
        <f>ROUND(I546*H546,2)</f>
        <v>0</v>
      </c>
      <c r="BL546" s="17" t="s">
        <v>185</v>
      </c>
      <c r="BM546" s="241" t="s">
        <v>2179</v>
      </c>
    </row>
    <row r="547" s="13" customFormat="1">
      <c r="A547" s="13"/>
      <c r="B547" s="243"/>
      <c r="C547" s="244"/>
      <c r="D547" s="245" t="s">
        <v>286</v>
      </c>
      <c r="E547" s="246" t="s">
        <v>1</v>
      </c>
      <c r="F547" s="247" t="s">
        <v>2180</v>
      </c>
      <c r="G547" s="244"/>
      <c r="H547" s="248">
        <v>2</v>
      </c>
      <c r="I547" s="249"/>
      <c r="J547" s="244"/>
      <c r="K547" s="244"/>
      <c r="L547" s="250"/>
      <c r="M547" s="251"/>
      <c r="N547" s="252"/>
      <c r="O547" s="252"/>
      <c r="P547" s="252"/>
      <c r="Q547" s="252"/>
      <c r="R547" s="252"/>
      <c r="S547" s="252"/>
      <c r="T547" s="25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4" t="s">
        <v>286</v>
      </c>
      <c r="AU547" s="254" t="s">
        <v>86</v>
      </c>
      <c r="AV547" s="13" t="s">
        <v>86</v>
      </c>
      <c r="AW547" s="13" t="s">
        <v>32</v>
      </c>
      <c r="AX547" s="13" t="s">
        <v>84</v>
      </c>
      <c r="AY547" s="254" t="s">
        <v>280</v>
      </c>
    </row>
    <row r="548" s="2" customFormat="1" ht="21.75" customHeight="1">
      <c r="A548" s="38"/>
      <c r="B548" s="39"/>
      <c r="C548" s="229" t="s">
        <v>1160</v>
      </c>
      <c r="D548" s="229" t="s">
        <v>281</v>
      </c>
      <c r="E548" s="230" t="s">
        <v>1219</v>
      </c>
      <c r="F548" s="231" t="s">
        <v>1220</v>
      </c>
      <c r="G548" s="232" t="s">
        <v>354</v>
      </c>
      <c r="H548" s="233">
        <v>52</v>
      </c>
      <c r="I548" s="234"/>
      <c r="J548" s="235">
        <f>ROUND(I548*H548,2)</f>
        <v>0</v>
      </c>
      <c r="K548" s="236"/>
      <c r="L548" s="44"/>
      <c r="M548" s="237" t="s">
        <v>1</v>
      </c>
      <c r="N548" s="238" t="s">
        <v>41</v>
      </c>
      <c r="O548" s="91"/>
      <c r="P548" s="239">
        <f>O548*H548</f>
        <v>0</v>
      </c>
      <c r="Q548" s="239">
        <v>0</v>
      </c>
      <c r="R548" s="239">
        <f>Q548*H548</f>
        <v>0</v>
      </c>
      <c r="S548" s="239">
        <v>5.0000000000000002E-05</v>
      </c>
      <c r="T548" s="240">
        <f>S548*H548</f>
        <v>0.0026000000000000003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41" t="s">
        <v>185</v>
      </c>
      <c r="AT548" s="241" t="s">
        <v>281</v>
      </c>
      <c r="AU548" s="241" t="s">
        <v>86</v>
      </c>
      <c r="AY548" s="17" t="s">
        <v>280</v>
      </c>
      <c r="BE548" s="242">
        <f>IF(N548="základní",J548,0)</f>
        <v>0</v>
      </c>
      <c r="BF548" s="242">
        <f>IF(N548="snížená",J548,0)</f>
        <v>0</v>
      </c>
      <c r="BG548" s="242">
        <f>IF(N548="zákl. přenesená",J548,0)</f>
        <v>0</v>
      </c>
      <c r="BH548" s="242">
        <f>IF(N548="sníž. přenesená",J548,0)</f>
        <v>0</v>
      </c>
      <c r="BI548" s="242">
        <f>IF(N548="nulová",J548,0)</f>
        <v>0</v>
      </c>
      <c r="BJ548" s="17" t="s">
        <v>84</v>
      </c>
      <c r="BK548" s="242">
        <f>ROUND(I548*H548,2)</f>
        <v>0</v>
      </c>
      <c r="BL548" s="17" t="s">
        <v>185</v>
      </c>
      <c r="BM548" s="241" t="s">
        <v>2181</v>
      </c>
    </row>
    <row r="549" s="13" customFormat="1">
      <c r="A549" s="13"/>
      <c r="B549" s="243"/>
      <c r="C549" s="244"/>
      <c r="D549" s="245" t="s">
        <v>286</v>
      </c>
      <c r="E549" s="246" t="s">
        <v>1</v>
      </c>
      <c r="F549" s="247" t="s">
        <v>2182</v>
      </c>
      <c r="G549" s="244"/>
      <c r="H549" s="248">
        <v>52</v>
      </c>
      <c r="I549" s="249"/>
      <c r="J549" s="244"/>
      <c r="K549" s="244"/>
      <c r="L549" s="250"/>
      <c r="M549" s="251"/>
      <c r="N549" s="252"/>
      <c r="O549" s="252"/>
      <c r="P549" s="252"/>
      <c r="Q549" s="252"/>
      <c r="R549" s="252"/>
      <c r="S549" s="252"/>
      <c r="T549" s="25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4" t="s">
        <v>286</v>
      </c>
      <c r="AU549" s="254" t="s">
        <v>86</v>
      </c>
      <c r="AV549" s="13" t="s">
        <v>86</v>
      </c>
      <c r="AW549" s="13" t="s">
        <v>32</v>
      </c>
      <c r="AX549" s="13" t="s">
        <v>84</v>
      </c>
      <c r="AY549" s="254" t="s">
        <v>280</v>
      </c>
    </row>
    <row r="550" s="2" customFormat="1" ht="37.8" customHeight="1">
      <c r="A550" s="38"/>
      <c r="B550" s="39"/>
      <c r="C550" s="229" t="s">
        <v>1165</v>
      </c>
      <c r="D550" s="229" t="s">
        <v>281</v>
      </c>
      <c r="E550" s="230" t="s">
        <v>2183</v>
      </c>
      <c r="F550" s="231" t="s">
        <v>2184</v>
      </c>
      <c r="G550" s="232" t="s">
        <v>354</v>
      </c>
      <c r="H550" s="233">
        <v>1</v>
      </c>
      <c r="I550" s="234"/>
      <c r="J550" s="235">
        <f>ROUND(I550*H550,2)</f>
        <v>0</v>
      </c>
      <c r="K550" s="236"/>
      <c r="L550" s="44"/>
      <c r="M550" s="237" t="s">
        <v>1</v>
      </c>
      <c r="N550" s="238" t="s">
        <v>41</v>
      </c>
      <c r="O550" s="91"/>
      <c r="P550" s="239">
        <f>O550*H550</f>
        <v>0</v>
      </c>
      <c r="Q550" s="239">
        <v>0</v>
      </c>
      <c r="R550" s="239">
        <f>Q550*H550</f>
        <v>0</v>
      </c>
      <c r="S550" s="239">
        <v>0</v>
      </c>
      <c r="T550" s="240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41" t="s">
        <v>185</v>
      </c>
      <c r="AT550" s="241" t="s">
        <v>281</v>
      </c>
      <c r="AU550" s="241" t="s">
        <v>86</v>
      </c>
      <c r="AY550" s="17" t="s">
        <v>280</v>
      </c>
      <c r="BE550" s="242">
        <f>IF(N550="základní",J550,0)</f>
        <v>0</v>
      </c>
      <c r="BF550" s="242">
        <f>IF(N550="snížená",J550,0)</f>
        <v>0</v>
      </c>
      <c r="BG550" s="242">
        <f>IF(N550="zákl. přenesená",J550,0)</f>
        <v>0</v>
      </c>
      <c r="BH550" s="242">
        <f>IF(N550="sníž. přenesená",J550,0)</f>
        <v>0</v>
      </c>
      <c r="BI550" s="242">
        <f>IF(N550="nulová",J550,0)</f>
        <v>0</v>
      </c>
      <c r="BJ550" s="17" t="s">
        <v>84</v>
      </c>
      <c r="BK550" s="242">
        <f>ROUND(I550*H550,2)</f>
        <v>0</v>
      </c>
      <c r="BL550" s="17" t="s">
        <v>185</v>
      </c>
      <c r="BM550" s="241" t="s">
        <v>2185</v>
      </c>
    </row>
    <row r="551" s="2" customFormat="1" ht="24.15" customHeight="1">
      <c r="A551" s="38"/>
      <c r="B551" s="39"/>
      <c r="C551" s="255" t="s">
        <v>1170</v>
      </c>
      <c r="D551" s="255" t="s">
        <v>306</v>
      </c>
      <c r="E551" s="256" t="s">
        <v>2186</v>
      </c>
      <c r="F551" s="257" t="s">
        <v>2187</v>
      </c>
      <c r="G551" s="258" t="s">
        <v>354</v>
      </c>
      <c r="H551" s="259">
        <v>1</v>
      </c>
      <c r="I551" s="260"/>
      <c r="J551" s="261">
        <f>ROUND(I551*H551,2)</f>
        <v>0</v>
      </c>
      <c r="K551" s="262"/>
      <c r="L551" s="263"/>
      <c r="M551" s="264" t="s">
        <v>1</v>
      </c>
      <c r="N551" s="265" t="s">
        <v>41</v>
      </c>
      <c r="O551" s="91"/>
      <c r="P551" s="239">
        <f>O551*H551</f>
        <v>0</v>
      </c>
      <c r="Q551" s="239">
        <v>0.0030000000000000001</v>
      </c>
      <c r="R551" s="239">
        <f>Q551*H551</f>
        <v>0.0030000000000000001</v>
      </c>
      <c r="S551" s="239">
        <v>0</v>
      </c>
      <c r="T551" s="240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41" t="s">
        <v>426</v>
      </c>
      <c r="AT551" s="241" t="s">
        <v>306</v>
      </c>
      <c r="AU551" s="241" t="s">
        <v>86</v>
      </c>
      <c r="AY551" s="17" t="s">
        <v>280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7" t="s">
        <v>84</v>
      </c>
      <c r="BK551" s="242">
        <f>ROUND(I551*H551,2)</f>
        <v>0</v>
      </c>
      <c r="BL551" s="17" t="s">
        <v>185</v>
      </c>
      <c r="BM551" s="241" t="s">
        <v>2188</v>
      </c>
    </row>
    <row r="552" s="13" customFormat="1">
      <c r="A552" s="13"/>
      <c r="B552" s="243"/>
      <c r="C552" s="244"/>
      <c r="D552" s="245" t="s">
        <v>286</v>
      </c>
      <c r="E552" s="246" t="s">
        <v>1</v>
      </c>
      <c r="F552" s="247" t="s">
        <v>2189</v>
      </c>
      <c r="G552" s="244"/>
      <c r="H552" s="248">
        <v>1</v>
      </c>
      <c r="I552" s="249"/>
      <c r="J552" s="244"/>
      <c r="K552" s="244"/>
      <c r="L552" s="250"/>
      <c r="M552" s="251"/>
      <c r="N552" s="252"/>
      <c r="O552" s="252"/>
      <c r="P552" s="252"/>
      <c r="Q552" s="252"/>
      <c r="R552" s="252"/>
      <c r="S552" s="252"/>
      <c r="T552" s="25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4" t="s">
        <v>286</v>
      </c>
      <c r="AU552" s="254" t="s">
        <v>86</v>
      </c>
      <c r="AV552" s="13" t="s">
        <v>86</v>
      </c>
      <c r="AW552" s="13" t="s">
        <v>32</v>
      </c>
      <c r="AX552" s="13" t="s">
        <v>84</v>
      </c>
      <c r="AY552" s="254" t="s">
        <v>280</v>
      </c>
    </row>
    <row r="553" s="2" customFormat="1" ht="24.15" customHeight="1">
      <c r="A553" s="38"/>
      <c r="B553" s="39"/>
      <c r="C553" s="229" t="s">
        <v>1175</v>
      </c>
      <c r="D553" s="229" t="s">
        <v>281</v>
      </c>
      <c r="E553" s="230" t="s">
        <v>1253</v>
      </c>
      <c r="F553" s="231" t="s">
        <v>1254</v>
      </c>
      <c r="G553" s="232" t="s">
        <v>326</v>
      </c>
      <c r="H553" s="233">
        <v>0.059999999999999998</v>
      </c>
      <c r="I553" s="234"/>
      <c r="J553" s="235">
        <f>ROUND(I553*H553,2)</f>
        <v>0</v>
      </c>
      <c r="K553" s="236"/>
      <c r="L553" s="44"/>
      <c r="M553" s="237" t="s">
        <v>1</v>
      </c>
      <c r="N553" s="238" t="s">
        <v>41</v>
      </c>
      <c r="O553" s="91"/>
      <c r="P553" s="239">
        <f>O553*H553</f>
        <v>0</v>
      </c>
      <c r="Q553" s="239">
        <v>0</v>
      </c>
      <c r="R553" s="239">
        <f>Q553*H553</f>
        <v>0</v>
      </c>
      <c r="S553" s="239">
        <v>0</v>
      </c>
      <c r="T553" s="240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41" t="s">
        <v>185</v>
      </c>
      <c r="AT553" s="241" t="s">
        <v>281</v>
      </c>
      <c r="AU553" s="241" t="s">
        <v>86</v>
      </c>
      <c r="AY553" s="17" t="s">
        <v>280</v>
      </c>
      <c r="BE553" s="242">
        <f>IF(N553="základní",J553,0)</f>
        <v>0</v>
      </c>
      <c r="BF553" s="242">
        <f>IF(N553="snížená",J553,0)</f>
        <v>0</v>
      </c>
      <c r="BG553" s="242">
        <f>IF(N553="zákl. přenesená",J553,0)</f>
        <v>0</v>
      </c>
      <c r="BH553" s="242">
        <f>IF(N553="sníž. přenesená",J553,0)</f>
        <v>0</v>
      </c>
      <c r="BI553" s="242">
        <f>IF(N553="nulová",J553,0)</f>
        <v>0</v>
      </c>
      <c r="BJ553" s="17" t="s">
        <v>84</v>
      </c>
      <c r="BK553" s="242">
        <f>ROUND(I553*H553,2)</f>
        <v>0</v>
      </c>
      <c r="BL553" s="17" t="s">
        <v>185</v>
      </c>
      <c r="BM553" s="241" t="s">
        <v>2190</v>
      </c>
    </row>
    <row r="554" s="12" customFormat="1" ht="22.8" customHeight="1">
      <c r="A554" s="12"/>
      <c r="B554" s="213"/>
      <c r="C554" s="214"/>
      <c r="D554" s="215" t="s">
        <v>75</v>
      </c>
      <c r="E554" s="227" t="s">
        <v>1256</v>
      </c>
      <c r="F554" s="227" t="s">
        <v>1257</v>
      </c>
      <c r="G554" s="214"/>
      <c r="H554" s="214"/>
      <c r="I554" s="217"/>
      <c r="J554" s="228">
        <f>BK554</f>
        <v>0</v>
      </c>
      <c r="K554" s="214"/>
      <c r="L554" s="219"/>
      <c r="M554" s="220"/>
      <c r="N554" s="221"/>
      <c r="O554" s="221"/>
      <c r="P554" s="222">
        <f>SUM(P555:P557)</f>
        <v>0</v>
      </c>
      <c r="Q554" s="221"/>
      <c r="R554" s="222">
        <f>SUM(R555:R557)</f>
        <v>1.231060896</v>
      </c>
      <c r="S554" s="221"/>
      <c r="T554" s="223">
        <f>SUM(T555:T557)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24" t="s">
        <v>86</v>
      </c>
      <c r="AT554" s="225" t="s">
        <v>75</v>
      </c>
      <c r="AU554" s="225" t="s">
        <v>84</v>
      </c>
      <c r="AY554" s="224" t="s">
        <v>280</v>
      </c>
      <c r="BK554" s="226">
        <f>SUM(BK555:BK557)</f>
        <v>0</v>
      </c>
    </row>
    <row r="555" s="2" customFormat="1" ht="24.15" customHeight="1">
      <c r="A555" s="38"/>
      <c r="B555" s="39"/>
      <c r="C555" s="229" t="s">
        <v>1179</v>
      </c>
      <c r="D555" s="229" t="s">
        <v>281</v>
      </c>
      <c r="E555" s="230" t="s">
        <v>1269</v>
      </c>
      <c r="F555" s="231" t="s">
        <v>1270</v>
      </c>
      <c r="G555" s="232" t="s">
        <v>194</v>
      </c>
      <c r="H555" s="233">
        <v>75.879000000000005</v>
      </c>
      <c r="I555" s="234"/>
      <c r="J555" s="235">
        <f>ROUND(I555*H555,2)</f>
        <v>0</v>
      </c>
      <c r="K555" s="236"/>
      <c r="L555" s="44"/>
      <c r="M555" s="237" t="s">
        <v>1</v>
      </c>
      <c r="N555" s="238" t="s">
        <v>41</v>
      </c>
      <c r="O555" s="91"/>
      <c r="P555" s="239">
        <f>O555*H555</f>
        <v>0</v>
      </c>
      <c r="Q555" s="239">
        <v>0.016223999999999999</v>
      </c>
      <c r="R555" s="239">
        <f>Q555*H555</f>
        <v>1.231060896</v>
      </c>
      <c r="S555" s="239">
        <v>0</v>
      </c>
      <c r="T555" s="240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41" t="s">
        <v>185</v>
      </c>
      <c r="AT555" s="241" t="s">
        <v>281</v>
      </c>
      <c r="AU555" s="241" t="s">
        <v>86</v>
      </c>
      <c r="AY555" s="17" t="s">
        <v>280</v>
      </c>
      <c r="BE555" s="242">
        <f>IF(N555="základní",J555,0)</f>
        <v>0</v>
      </c>
      <c r="BF555" s="242">
        <f>IF(N555="snížená",J555,0)</f>
        <v>0</v>
      </c>
      <c r="BG555" s="242">
        <f>IF(N555="zákl. přenesená",J555,0)</f>
        <v>0</v>
      </c>
      <c r="BH555" s="242">
        <f>IF(N555="sníž. přenesená",J555,0)</f>
        <v>0</v>
      </c>
      <c r="BI555" s="242">
        <f>IF(N555="nulová",J555,0)</f>
        <v>0</v>
      </c>
      <c r="BJ555" s="17" t="s">
        <v>84</v>
      </c>
      <c r="BK555" s="242">
        <f>ROUND(I555*H555,2)</f>
        <v>0</v>
      </c>
      <c r="BL555" s="17" t="s">
        <v>185</v>
      </c>
      <c r="BM555" s="241" t="s">
        <v>2191</v>
      </c>
    </row>
    <row r="556" s="13" customFormat="1">
      <c r="A556" s="13"/>
      <c r="B556" s="243"/>
      <c r="C556" s="244"/>
      <c r="D556" s="245" t="s">
        <v>286</v>
      </c>
      <c r="E556" s="246" t="s">
        <v>1</v>
      </c>
      <c r="F556" s="247" t="s">
        <v>2192</v>
      </c>
      <c r="G556" s="244"/>
      <c r="H556" s="248">
        <v>75.879000000000005</v>
      </c>
      <c r="I556" s="249"/>
      <c r="J556" s="244"/>
      <c r="K556" s="244"/>
      <c r="L556" s="250"/>
      <c r="M556" s="251"/>
      <c r="N556" s="252"/>
      <c r="O556" s="252"/>
      <c r="P556" s="252"/>
      <c r="Q556" s="252"/>
      <c r="R556" s="252"/>
      <c r="S556" s="252"/>
      <c r="T556" s="25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4" t="s">
        <v>286</v>
      </c>
      <c r="AU556" s="254" t="s">
        <v>86</v>
      </c>
      <c r="AV556" s="13" t="s">
        <v>86</v>
      </c>
      <c r="AW556" s="13" t="s">
        <v>32</v>
      </c>
      <c r="AX556" s="13" t="s">
        <v>84</v>
      </c>
      <c r="AY556" s="254" t="s">
        <v>280</v>
      </c>
    </row>
    <row r="557" s="2" customFormat="1" ht="24.15" customHeight="1">
      <c r="A557" s="38"/>
      <c r="B557" s="39"/>
      <c r="C557" s="229" t="s">
        <v>1185</v>
      </c>
      <c r="D557" s="229" t="s">
        <v>281</v>
      </c>
      <c r="E557" s="230" t="s">
        <v>1279</v>
      </c>
      <c r="F557" s="231" t="s">
        <v>1280</v>
      </c>
      <c r="G557" s="232" t="s">
        <v>326</v>
      </c>
      <c r="H557" s="233">
        <v>1.2310000000000001</v>
      </c>
      <c r="I557" s="234"/>
      <c r="J557" s="235">
        <f>ROUND(I557*H557,2)</f>
        <v>0</v>
      </c>
      <c r="K557" s="236"/>
      <c r="L557" s="44"/>
      <c r="M557" s="237" t="s">
        <v>1</v>
      </c>
      <c r="N557" s="238" t="s">
        <v>41</v>
      </c>
      <c r="O557" s="91"/>
      <c r="P557" s="239">
        <f>O557*H557</f>
        <v>0</v>
      </c>
      <c r="Q557" s="239">
        <v>0</v>
      </c>
      <c r="R557" s="239">
        <f>Q557*H557</f>
        <v>0</v>
      </c>
      <c r="S557" s="239">
        <v>0</v>
      </c>
      <c r="T557" s="240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41" t="s">
        <v>185</v>
      </c>
      <c r="AT557" s="241" t="s">
        <v>281</v>
      </c>
      <c r="AU557" s="241" t="s">
        <v>86</v>
      </c>
      <c r="AY557" s="17" t="s">
        <v>280</v>
      </c>
      <c r="BE557" s="242">
        <f>IF(N557="základní",J557,0)</f>
        <v>0</v>
      </c>
      <c r="BF557" s="242">
        <f>IF(N557="snížená",J557,0)</f>
        <v>0</v>
      </c>
      <c r="BG557" s="242">
        <f>IF(N557="zákl. přenesená",J557,0)</f>
        <v>0</v>
      </c>
      <c r="BH557" s="242">
        <f>IF(N557="sníž. přenesená",J557,0)</f>
        <v>0</v>
      </c>
      <c r="BI557" s="242">
        <f>IF(N557="nulová",J557,0)</f>
        <v>0</v>
      </c>
      <c r="BJ557" s="17" t="s">
        <v>84</v>
      </c>
      <c r="BK557" s="242">
        <f>ROUND(I557*H557,2)</f>
        <v>0</v>
      </c>
      <c r="BL557" s="17" t="s">
        <v>185</v>
      </c>
      <c r="BM557" s="241" t="s">
        <v>2193</v>
      </c>
    </row>
    <row r="558" s="12" customFormat="1" ht="22.8" customHeight="1">
      <c r="A558" s="12"/>
      <c r="B558" s="213"/>
      <c r="C558" s="214"/>
      <c r="D558" s="215" t="s">
        <v>75</v>
      </c>
      <c r="E558" s="227" t="s">
        <v>1282</v>
      </c>
      <c r="F558" s="227" t="s">
        <v>1283</v>
      </c>
      <c r="G558" s="214"/>
      <c r="H558" s="214"/>
      <c r="I558" s="217"/>
      <c r="J558" s="228">
        <f>BK558</f>
        <v>0</v>
      </c>
      <c r="K558" s="214"/>
      <c r="L558" s="219"/>
      <c r="M558" s="220"/>
      <c r="N558" s="221"/>
      <c r="O558" s="221"/>
      <c r="P558" s="222">
        <f>SUM(P559:P565)</f>
        <v>0</v>
      </c>
      <c r="Q558" s="221"/>
      <c r="R558" s="222">
        <f>SUM(R559:R565)</f>
        <v>1.1445732500000001</v>
      </c>
      <c r="S558" s="221"/>
      <c r="T558" s="223">
        <f>SUM(T559:T565)</f>
        <v>1.2631858499999999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24" t="s">
        <v>86</v>
      </c>
      <c r="AT558" s="225" t="s">
        <v>75</v>
      </c>
      <c r="AU558" s="225" t="s">
        <v>84</v>
      </c>
      <c r="AY558" s="224" t="s">
        <v>280</v>
      </c>
      <c r="BK558" s="226">
        <f>SUM(BK559:BK565)</f>
        <v>0</v>
      </c>
    </row>
    <row r="559" s="2" customFormat="1" ht="33" customHeight="1">
      <c r="A559" s="38"/>
      <c r="B559" s="39"/>
      <c r="C559" s="229" t="s">
        <v>1190</v>
      </c>
      <c r="D559" s="229" t="s">
        <v>281</v>
      </c>
      <c r="E559" s="230" t="s">
        <v>1299</v>
      </c>
      <c r="F559" s="231" t="s">
        <v>1300</v>
      </c>
      <c r="G559" s="232" t="s">
        <v>194</v>
      </c>
      <c r="H559" s="233">
        <v>118.609</v>
      </c>
      <c r="I559" s="234"/>
      <c r="J559" s="235">
        <f>ROUND(I559*H559,2)</f>
        <v>0</v>
      </c>
      <c r="K559" s="236"/>
      <c r="L559" s="44"/>
      <c r="M559" s="237" t="s">
        <v>1</v>
      </c>
      <c r="N559" s="238" t="s">
        <v>41</v>
      </c>
      <c r="O559" s="91"/>
      <c r="P559" s="239">
        <f>O559*H559</f>
        <v>0</v>
      </c>
      <c r="Q559" s="239">
        <v>0.00125</v>
      </c>
      <c r="R559" s="239">
        <f>Q559*H559</f>
        <v>0.14826124999999998</v>
      </c>
      <c r="S559" s="239">
        <v>0</v>
      </c>
      <c r="T559" s="240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41" t="s">
        <v>185</v>
      </c>
      <c r="AT559" s="241" t="s">
        <v>281</v>
      </c>
      <c r="AU559" s="241" t="s">
        <v>86</v>
      </c>
      <c r="AY559" s="17" t="s">
        <v>280</v>
      </c>
      <c r="BE559" s="242">
        <f>IF(N559="základní",J559,0)</f>
        <v>0</v>
      </c>
      <c r="BF559" s="242">
        <f>IF(N559="snížená",J559,0)</f>
        <v>0</v>
      </c>
      <c r="BG559" s="242">
        <f>IF(N559="zákl. přenesená",J559,0)</f>
        <v>0</v>
      </c>
      <c r="BH559" s="242">
        <f>IF(N559="sníž. přenesená",J559,0)</f>
        <v>0</v>
      </c>
      <c r="BI559" s="242">
        <f>IF(N559="nulová",J559,0)</f>
        <v>0</v>
      </c>
      <c r="BJ559" s="17" t="s">
        <v>84</v>
      </c>
      <c r="BK559" s="242">
        <f>ROUND(I559*H559,2)</f>
        <v>0</v>
      </c>
      <c r="BL559" s="17" t="s">
        <v>185</v>
      </c>
      <c r="BM559" s="241" t="s">
        <v>2194</v>
      </c>
    </row>
    <row r="560" s="13" customFormat="1">
      <c r="A560" s="13"/>
      <c r="B560" s="243"/>
      <c r="C560" s="244"/>
      <c r="D560" s="245" t="s">
        <v>286</v>
      </c>
      <c r="E560" s="246" t="s">
        <v>1</v>
      </c>
      <c r="F560" s="247" t="s">
        <v>2195</v>
      </c>
      <c r="G560" s="244"/>
      <c r="H560" s="248">
        <v>118.609</v>
      </c>
      <c r="I560" s="249"/>
      <c r="J560" s="244"/>
      <c r="K560" s="244"/>
      <c r="L560" s="250"/>
      <c r="M560" s="251"/>
      <c r="N560" s="252"/>
      <c r="O560" s="252"/>
      <c r="P560" s="252"/>
      <c r="Q560" s="252"/>
      <c r="R560" s="252"/>
      <c r="S560" s="252"/>
      <c r="T560" s="25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4" t="s">
        <v>286</v>
      </c>
      <c r="AU560" s="254" t="s">
        <v>86</v>
      </c>
      <c r="AV560" s="13" t="s">
        <v>86</v>
      </c>
      <c r="AW560" s="13" t="s">
        <v>32</v>
      </c>
      <c r="AX560" s="13" t="s">
        <v>84</v>
      </c>
      <c r="AY560" s="254" t="s">
        <v>280</v>
      </c>
    </row>
    <row r="561" s="2" customFormat="1" ht="24.15" customHeight="1">
      <c r="A561" s="38"/>
      <c r="B561" s="39"/>
      <c r="C561" s="255" t="s">
        <v>1196</v>
      </c>
      <c r="D561" s="255" t="s">
        <v>306</v>
      </c>
      <c r="E561" s="256" t="s">
        <v>1312</v>
      </c>
      <c r="F561" s="257" t="s">
        <v>1313</v>
      </c>
      <c r="G561" s="258" t="s">
        <v>194</v>
      </c>
      <c r="H561" s="259">
        <v>124.539</v>
      </c>
      <c r="I561" s="260"/>
      <c r="J561" s="261">
        <f>ROUND(I561*H561,2)</f>
        <v>0</v>
      </c>
      <c r="K561" s="262"/>
      <c r="L561" s="263"/>
      <c r="M561" s="264" t="s">
        <v>1</v>
      </c>
      <c r="N561" s="265" t="s">
        <v>41</v>
      </c>
      <c r="O561" s="91"/>
      <c r="P561" s="239">
        <f>O561*H561</f>
        <v>0</v>
      </c>
      <c r="Q561" s="239">
        <v>0.0080000000000000002</v>
      </c>
      <c r="R561" s="239">
        <f>Q561*H561</f>
        <v>0.99631200000000009</v>
      </c>
      <c r="S561" s="239">
        <v>0</v>
      </c>
      <c r="T561" s="240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41" t="s">
        <v>426</v>
      </c>
      <c r="AT561" s="241" t="s">
        <v>306</v>
      </c>
      <c r="AU561" s="241" t="s">
        <v>86</v>
      </c>
      <c r="AY561" s="17" t="s">
        <v>280</v>
      </c>
      <c r="BE561" s="242">
        <f>IF(N561="základní",J561,0)</f>
        <v>0</v>
      </c>
      <c r="BF561" s="242">
        <f>IF(N561="snížená",J561,0)</f>
        <v>0</v>
      </c>
      <c r="BG561" s="242">
        <f>IF(N561="zákl. přenesená",J561,0)</f>
        <v>0</v>
      </c>
      <c r="BH561" s="242">
        <f>IF(N561="sníž. přenesená",J561,0)</f>
        <v>0</v>
      </c>
      <c r="BI561" s="242">
        <f>IF(N561="nulová",J561,0)</f>
        <v>0</v>
      </c>
      <c r="BJ561" s="17" t="s">
        <v>84</v>
      </c>
      <c r="BK561" s="242">
        <f>ROUND(I561*H561,2)</f>
        <v>0</v>
      </c>
      <c r="BL561" s="17" t="s">
        <v>185</v>
      </c>
      <c r="BM561" s="241" t="s">
        <v>2196</v>
      </c>
    </row>
    <row r="562" s="13" customFormat="1">
      <c r="A562" s="13"/>
      <c r="B562" s="243"/>
      <c r="C562" s="244"/>
      <c r="D562" s="245" t="s">
        <v>286</v>
      </c>
      <c r="E562" s="244"/>
      <c r="F562" s="247" t="s">
        <v>2197</v>
      </c>
      <c r="G562" s="244"/>
      <c r="H562" s="248">
        <v>124.539</v>
      </c>
      <c r="I562" s="249"/>
      <c r="J562" s="244"/>
      <c r="K562" s="244"/>
      <c r="L562" s="250"/>
      <c r="M562" s="251"/>
      <c r="N562" s="252"/>
      <c r="O562" s="252"/>
      <c r="P562" s="252"/>
      <c r="Q562" s="252"/>
      <c r="R562" s="252"/>
      <c r="S562" s="252"/>
      <c r="T562" s="25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4" t="s">
        <v>286</v>
      </c>
      <c r="AU562" s="254" t="s">
        <v>86</v>
      </c>
      <c r="AV562" s="13" t="s">
        <v>86</v>
      </c>
      <c r="AW562" s="13" t="s">
        <v>4</v>
      </c>
      <c r="AX562" s="13" t="s">
        <v>84</v>
      </c>
      <c r="AY562" s="254" t="s">
        <v>280</v>
      </c>
    </row>
    <row r="563" s="2" customFormat="1" ht="24.15" customHeight="1">
      <c r="A563" s="38"/>
      <c r="B563" s="39"/>
      <c r="C563" s="229" t="s">
        <v>1200</v>
      </c>
      <c r="D563" s="229" t="s">
        <v>281</v>
      </c>
      <c r="E563" s="230" t="s">
        <v>1317</v>
      </c>
      <c r="F563" s="231" t="s">
        <v>1318</v>
      </c>
      <c r="G563" s="232" t="s">
        <v>194</v>
      </c>
      <c r="H563" s="233">
        <v>118.609</v>
      </c>
      <c r="I563" s="234"/>
      <c r="J563" s="235">
        <f>ROUND(I563*H563,2)</f>
        <v>0</v>
      </c>
      <c r="K563" s="236"/>
      <c r="L563" s="44"/>
      <c r="M563" s="237" t="s">
        <v>1</v>
      </c>
      <c r="N563" s="238" t="s">
        <v>41</v>
      </c>
      <c r="O563" s="91"/>
      <c r="P563" s="239">
        <f>O563*H563</f>
        <v>0</v>
      </c>
      <c r="Q563" s="239">
        <v>0</v>
      </c>
      <c r="R563" s="239">
        <f>Q563*H563</f>
        <v>0</v>
      </c>
      <c r="S563" s="239">
        <v>0.01065</v>
      </c>
      <c r="T563" s="240">
        <f>S563*H563</f>
        <v>1.2631858499999999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41" t="s">
        <v>185</v>
      </c>
      <c r="AT563" s="241" t="s">
        <v>281</v>
      </c>
      <c r="AU563" s="241" t="s">
        <v>86</v>
      </c>
      <c r="AY563" s="17" t="s">
        <v>280</v>
      </c>
      <c r="BE563" s="242">
        <f>IF(N563="základní",J563,0)</f>
        <v>0</v>
      </c>
      <c r="BF563" s="242">
        <f>IF(N563="snížená",J563,0)</f>
        <v>0</v>
      </c>
      <c r="BG563" s="242">
        <f>IF(N563="zákl. přenesená",J563,0)</f>
        <v>0</v>
      </c>
      <c r="BH563" s="242">
        <f>IF(N563="sníž. přenesená",J563,0)</f>
        <v>0</v>
      </c>
      <c r="BI563" s="242">
        <f>IF(N563="nulová",J563,0)</f>
        <v>0</v>
      </c>
      <c r="BJ563" s="17" t="s">
        <v>84</v>
      </c>
      <c r="BK563" s="242">
        <f>ROUND(I563*H563,2)</f>
        <v>0</v>
      </c>
      <c r="BL563" s="17" t="s">
        <v>185</v>
      </c>
      <c r="BM563" s="241" t="s">
        <v>2198</v>
      </c>
    </row>
    <row r="564" s="13" customFormat="1">
      <c r="A564" s="13"/>
      <c r="B564" s="243"/>
      <c r="C564" s="244"/>
      <c r="D564" s="245" t="s">
        <v>286</v>
      </c>
      <c r="E564" s="246" t="s">
        <v>1</v>
      </c>
      <c r="F564" s="247" t="s">
        <v>2195</v>
      </c>
      <c r="G564" s="244"/>
      <c r="H564" s="248">
        <v>118.609</v>
      </c>
      <c r="I564" s="249"/>
      <c r="J564" s="244"/>
      <c r="K564" s="244"/>
      <c r="L564" s="250"/>
      <c r="M564" s="251"/>
      <c r="N564" s="252"/>
      <c r="O564" s="252"/>
      <c r="P564" s="252"/>
      <c r="Q564" s="252"/>
      <c r="R564" s="252"/>
      <c r="S564" s="252"/>
      <c r="T564" s="25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4" t="s">
        <v>286</v>
      </c>
      <c r="AU564" s="254" t="s">
        <v>86</v>
      </c>
      <c r="AV564" s="13" t="s">
        <v>86</v>
      </c>
      <c r="AW564" s="13" t="s">
        <v>32</v>
      </c>
      <c r="AX564" s="13" t="s">
        <v>84</v>
      </c>
      <c r="AY564" s="254" t="s">
        <v>280</v>
      </c>
    </row>
    <row r="565" s="2" customFormat="1" ht="24.15" customHeight="1">
      <c r="A565" s="38"/>
      <c r="B565" s="39"/>
      <c r="C565" s="229" t="s">
        <v>1204</v>
      </c>
      <c r="D565" s="229" t="s">
        <v>281</v>
      </c>
      <c r="E565" s="230" t="s">
        <v>1321</v>
      </c>
      <c r="F565" s="231" t="s">
        <v>1322</v>
      </c>
      <c r="G565" s="232" t="s">
        <v>326</v>
      </c>
      <c r="H565" s="233">
        <v>1.145</v>
      </c>
      <c r="I565" s="234"/>
      <c r="J565" s="235">
        <f>ROUND(I565*H565,2)</f>
        <v>0</v>
      </c>
      <c r="K565" s="236"/>
      <c r="L565" s="44"/>
      <c r="M565" s="237" t="s">
        <v>1</v>
      </c>
      <c r="N565" s="238" t="s">
        <v>41</v>
      </c>
      <c r="O565" s="91"/>
      <c r="P565" s="239">
        <f>O565*H565</f>
        <v>0</v>
      </c>
      <c r="Q565" s="239">
        <v>0</v>
      </c>
      <c r="R565" s="239">
        <f>Q565*H565</f>
        <v>0</v>
      </c>
      <c r="S565" s="239">
        <v>0</v>
      </c>
      <c r="T565" s="240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41" t="s">
        <v>185</v>
      </c>
      <c r="AT565" s="241" t="s">
        <v>281</v>
      </c>
      <c r="AU565" s="241" t="s">
        <v>86</v>
      </c>
      <c r="AY565" s="17" t="s">
        <v>280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7" t="s">
        <v>84</v>
      </c>
      <c r="BK565" s="242">
        <f>ROUND(I565*H565,2)</f>
        <v>0</v>
      </c>
      <c r="BL565" s="17" t="s">
        <v>185</v>
      </c>
      <c r="BM565" s="241" t="s">
        <v>2199</v>
      </c>
    </row>
    <row r="566" s="12" customFormat="1" ht="22.8" customHeight="1">
      <c r="A566" s="12"/>
      <c r="B566" s="213"/>
      <c r="C566" s="214"/>
      <c r="D566" s="215" t="s">
        <v>75</v>
      </c>
      <c r="E566" s="227" t="s">
        <v>1324</v>
      </c>
      <c r="F566" s="227" t="s">
        <v>1325</v>
      </c>
      <c r="G566" s="214"/>
      <c r="H566" s="214"/>
      <c r="I566" s="217"/>
      <c r="J566" s="228">
        <f>BK566</f>
        <v>0</v>
      </c>
      <c r="K566" s="214"/>
      <c r="L566" s="219"/>
      <c r="M566" s="220"/>
      <c r="N566" s="221"/>
      <c r="O566" s="221"/>
      <c r="P566" s="222">
        <f>SUM(P567:P609)</f>
        <v>0</v>
      </c>
      <c r="Q566" s="221"/>
      <c r="R566" s="222">
        <f>SUM(R567:R609)</f>
        <v>1.4545423500000001</v>
      </c>
      <c r="S566" s="221"/>
      <c r="T566" s="223">
        <f>SUM(T567:T609)</f>
        <v>0.40946550000000004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24" t="s">
        <v>86</v>
      </c>
      <c r="AT566" s="225" t="s">
        <v>75</v>
      </c>
      <c r="AU566" s="225" t="s">
        <v>84</v>
      </c>
      <c r="AY566" s="224" t="s">
        <v>280</v>
      </c>
      <c r="BK566" s="226">
        <f>SUM(BK567:BK609)</f>
        <v>0</v>
      </c>
    </row>
    <row r="567" s="2" customFormat="1" ht="24.15" customHeight="1">
      <c r="A567" s="38"/>
      <c r="B567" s="39"/>
      <c r="C567" s="229" t="s">
        <v>1209</v>
      </c>
      <c r="D567" s="229" t="s">
        <v>281</v>
      </c>
      <c r="E567" s="230" t="s">
        <v>2200</v>
      </c>
      <c r="F567" s="231" t="s">
        <v>2201</v>
      </c>
      <c r="G567" s="232" t="s">
        <v>190</v>
      </c>
      <c r="H567" s="233">
        <v>136.58000000000001</v>
      </c>
      <c r="I567" s="234"/>
      <c r="J567" s="235">
        <f>ROUND(I567*H567,2)</f>
        <v>0</v>
      </c>
      <c r="K567" s="236"/>
      <c r="L567" s="44"/>
      <c r="M567" s="237" t="s">
        <v>1</v>
      </c>
      <c r="N567" s="238" t="s">
        <v>41</v>
      </c>
      <c r="O567" s="91"/>
      <c r="P567" s="239">
        <f>O567*H567</f>
        <v>0</v>
      </c>
      <c r="Q567" s="239">
        <v>0</v>
      </c>
      <c r="R567" s="239">
        <f>Q567*H567</f>
        <v>0</v>
      </c>
      <c r="S567" s="239">
        <v>0.00191</v>
      </c>
      <c r="T567" s="240">
        <f>S567*H567</f>
        <v>0.26086780000000004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41" t="s">
        <v>185</v>
      </c>
      <c r="AT567" s="241" t="s">
        <v>281</v>
      </c>
      <c r="AU567" s="241" t="s">
        <v>86</v>
      </c>
      <c r="AY567" s="17" t="s">
        <v>280</v>
      </c>
      <c r="BE567" s="242">
        <f>IF(N567="základní",J567,0)</f>
        <v>0</v>
      </c>
      <c r="BF567" s="242">
        <f>IF(N567="snížená",J567,0)</f>
        <v>0</v>
      </c>
      <c r="BG567" s="242">
        <f>IF(N567="zákl. přenesená",J567,0)</f>
        <v>0</v>
      </c>
      <c r="BH567" s="242">
        <f>IF(N567="sníž. přenesená",J567,0)</f>
        <v>0</v>
      </c>
      <c r="BI567" s="242">
        <f>IF(N567="nulová",J567,0)</f>
        <v>0</v>
      </c>
      <c r="BJ567" s="17" t="s">
        <v>84</v>
      </c>
      <c r="BK567" s="242">
        <f>ROUND(I567*H567,2)</f>
        <v>0</v>
      </c>
      <c r="BL567" s="17" t="s">
        <v>185</v>
      </c>
      <c r="BM567" s="241" t="s">
        <v>2202</v>
      </c>
    </row>
    <row r="568" s="13" customFormat="1">
      <c r="A568" s="13"/>
      <c r="B568" s="243"/>
      <c r="C568" s="244"/>
      <c r="D568" s="245" t="s">
        <v>286</v>
      </c>
      <c r="E568" s="246" t="s">
        <v>1</v>
      </c>
      <c r="F568" s="247" t="s">
        <v>2203</v>
      </c>
      <c r="G568" s="244"/>
      <c r="H568" s="248">
        <v>136.58000000000001</v>
      </c>
      <c r="I568" s="249"/>
      <c r="J568" s="244"/>
      <c r="K568" s="244"/>
      <c r="L568" s="250"/>
      <c r="M568" s="251"/>
      <c r="N568" s="252"/>
      <c r="O568" s="252"/>
      <c r="P568" s="252"/>
      <c r="Q568" s="252"/>
      <c r="R568" s="252"/>
      <c r="S568" s="252"/>
      <c r="T568" s="25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4" t="s">
        <v>286</v>
      </c>
      <c r="AU568" s="254" t="s">
        <v>86</v>
      </c>
      <c r="AV568" s="13" t="s">
        <v>86</v>
      </c>
      <c r="AW568" s="13" t="s">
        <v>32</v>
      </c>
      <c r="AX568" s="13" t="s">
        <v>84</v>
      </c>
      <c r="AY568" s="254" t="s">
        <v>280</v>
      </c>
    </row>
    <row r="569" s="2" customFormat="1" ht="16.5" customHeight="1">
      <c r="A569" s="38"/>
      <c r="B569" s="39"/>
      <c r="C569" s="229" t="s">
        <v>1213</v>
      </c>
      <c r="D569" s="229" t="s">
        <v>281</v>
      </c>
      <c r="E569" s="230" t="s">
        <v>1335</v>
      </c>
      <c r="F569" s="231" t="s">
        <v>1336</v>
      </c>
      <c r="G569" s="232" t="s">
        <v>190</v>
      </c>
      <c r="H569" s="233">
        <v>76.060000000000002</v>
      </c>
      <c r="I569" s="234"/>
      <c r="J569" s="235">
        <f>ROUND(I569*H569,2)</f>
        <v>0</v>
      </c>
      <c r="K569" s="236"/>
      <c r="L569" s="44"/>
      <c r="M569" s="237" t="s">
        <v>1</v>
      </c>
      <c r="N569" s="238" t="s">
        <v>41</v>
      </c>
      <c r="O569" s="91"/>
      <c r="P569" s="239">
        <f>O569*H569</f>
        <v>0</v>
      </c>
      <c r="Q569" s="239">
        <v>0</v>
      </c>
      <c r="R569" s="239">
        <f>Q569*H569</f>
        <v>0</v>
      </c>
      <c r="S569" s="239">
        <v>0.00167</v>
      </c>
      <c r="T569" s="240">
        <f>S569*H569</f>
        <v>0.1270202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41" t="s">
        <v>185</v>
      </c>
      <c r="AT569" s="241" t="s">
        <v>281</v>
      </c>
      <c r="AU569" s="241" t="s">
        <v>86</v>
      </c>
      <c r="AY569" s="17" t="s">
        <v>280</v>
      </c>
      <c r="BE569" s="242">
        <f>IF(N569="základní",J569,0)</f>
        <v>0</v>
      </c>
      <c r="BF569" s="242">
        <f>IF(N569="snížená",J569,0)</f>
        <v>0</v>
      </c>
      <c r="BG569" s="242">
        <f>IF(N569="zákl. přenesená",J569,0)</f>
        <v>0</v>
      </c>
      <c r="BH569" s="242">
        <f>IF(N569="sníž. přenesená",J569,0)</f>
        <v>0</v>
      </c>
      <c r="BI569" s="242">
        <f>IF(N569="nulová",J569,0)</f>
        <v>0</v>
      </c>
      <c r="BJ569" s="17" t="s">
        <v>84</v>
      </c>
      <c r="BK569" s="242">
        <f>ROUND(I569*H569,2)</f>
        <v>0</v>
      </c>
      <c r="BL569" s="17" t="s">
        <v>185</v>
      </c>
      <c r="BM569" s="241" t="s">
        <v>2204</v>
      </c>
    </row>
    <row r="570" s="13" customFormat="1">
      <c r="A570" s="13"/>
      <c r="B570" s="243"/>
      <c r="C570" s="244"/>
      <c r="D570" s="245" t="s">
        <v>286</v>
      </c>
      <c r="E570" s="246" t="s">
        <v>1</v>
      </c>
      <c r="F570" s="247" t="s">
        <v>2205</v>
      </c>
      <c r="G570" s="244"/>
      <c r="H570" s="248">
        <v>76.060000000000002</v>
      </c>
      <c r="I570" s="249"/>
      <c r="J570" s="244"/>
      <c r="K570" s="244"/>
      <c r="L570" s="250"/>
      <c r="M570" s="251"/>
      <c r="N570" s="252"/>
      <c r="O570" s="252"/>
      <c r="P570" s="252"/>
      <c r="Q570" s="252"/>
      <c r="R570" s="252"/>
      <c r="S570" s="252"/>
      <c r="T570" s="25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4" t="s">
        <v>286</v>
      </c>
      <c r="AU570" s="254" t="s">
        <v>86</v>
      </c>
      <c r="AV570" s="13" t="s">
        <v>86</v>
      </c>
      <c r="AW570" s="13" t="s">
        <v>32</v>
      </c>
      <c r="AX570" s="13" t="s">
        <v>84</v>
      </c>
      <c r="AY570" s="254" t="s">
        <v>280</v>
      </c>
    </row>
    <row r="571" s="2" customFormat="1" ht="16.5" customHeight="1">
      <c r="A571" s="38"/>
      <c r="B571" s="39"/>
      <c r="C571" s="229" t="s">
        <v>1218</v>
      </c>
      <c r="D571" s="229" t="s">
        <v>281</v>
      </c>
      <c r="E571" s="230" t="s">
        <v>1339</v>
      </c>
      <c r="F571" s="231" t="s">
        <v>1340</v>
      </c>
      <c r="G571" s="232" t="s">
        <v>190</v>
      </c>
      <c r="H571" s="233">
        <v>12.33</v>
      </c>
      <c r="I571" s="234"/>
      <c r="J571" s="235">
        <f>ROUND(I571*H571,2)</f>
        <v>0</v>
      </c>
      <c r="K571" s="236"/>
      <c r="L571" s="44"/>
      <c r="M571" s="237" t="s">
        <v>1</v>
      </c>
      <c r="N571" s="238" t="s">
        <v>41</v>
      </c>
      <c r="O571" s="91"/>
      <c r="P571" s="239">
        <f>O571*H571</f>
        <v>0</v>
      </c>
      <c r="Q571" s="239">
        <v>0</v>
      </c>
      <c r="R571" s="239">
        <f>Q571*H571</f>
        <v>0</v>
      </c>
      <c r="S571" s="239">
        <v>0.00175</v>
      </c>
      <c r="T571" s="240">
        <f>S571*H571</f>
        <v>0.021577499999999999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41" t="s">
        <v>185</v>
      </c>
      <c r="AT571" s="241" t="s">
        <v>281</v>
      </c>
      <c r="AU571" s="241" t="s">
        <v>86</v>
      </c>
      <c r="AY571" s="17" t="s">
        <v>280</v>
      </c>
      <c r="BE571" s="242">
        <f>IF(N571="základní",J571,0)</f>
        <v>0</v>
      </c>
      <c r="BF571" s="242">
        <f>IF(N571="snížená",J571,0)</f>
        <v>0</v>
      </c>
      <c r="BG571" s="242">
        <f>IF(N571="zákl. přenesená",J571,0)</f>
        <v>0</v>
      </c>
      <c r="BH571" s="242">
        <f>IF(N571="sníž. přenesená",J571,0)</f>
        <v>0</v>
      </c>
      <c r="BI571" s="242">
        <f>IF(N571="nulová",J571,0)</f>
        <v>0</v>
      </c>
      <c r="BJ571" s="17" t="s">
        <v>84</v>
      </c>
      <c r="BK571" s="242">
        <f>ROUND(I571*H571,2)</f>
        <v>0</v>
      </c>
      <c r="BL571" s="17" t="s">
        <v>185</v>
      </c>
      <c r="BM571" s="241" t="s">
        <v>2206</v>
      </c>
    </row>
    <row r="572" s="13" customFormat="1">
      <c r="A572" s="13"/>
      <c r="B572" s="243"/>
      <c r="C572" s="244"/>
      <c r="D572" s="245" t="s">
        <v>286</v>
      </c>
      <c r="E572" s="246" t="s">
        <v>1</v>
      </c>
      <c r="F572" s="247" t="s">
        <v>2207</v>
      </c>
      <c r="G572" s="244"/>
      <c r="H572" s="248">
        <v>12.33</v>
      </c>
      <c r="I572" s="249"/>
      <c r="J572" s="244"/>
      <c r="K572" s="244"/>
      <c r="L572" s="250"/>
      <c r="M572" s="251"/>
      <c r="N572" s="252"/>
      <c r="O572" s="252"/>
      <c r="P572" s="252"/>
      <c r="Q572" s="252"/>
      <c r="R572" s="252"/>
      <c r="S572" s="252"/>
      <c r="T572" s="25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4" t="s">
        <v>286</v>
      </c>
      <c r="AU572" s="254" t="s">
        <v>86</v>
      </c>
      <c r="AV572" s="13" t="s">
        <v>86</v>
      </c>
      <c r="AW572" s="13" t="s">
        <v>32</v>
      </c>
      <c r="AX572" s="13" t="s">
        <v>84</v>
      </c>
      <c r="AY572" s="254" t="s">
        <v>280</v>
      </c>
    </row>
    <row r="573" s="2" customFormat="1" ht="33" customHeight="1">
      <c r="A573" s="38"/>
      <c r="B573" s="39"/>
      <c r="C573" s="229" t="s">
        <v>1223</v>
      </c>
      <c r="D573" s="229" t="s">
        <v>281</v>
      </c>
      <c r="E573" s="230" t="s">
        <v>2208</v>
      </c>
      <c r="F573" s="231" t="s">
        <v>2209</v>
      </c>
      <c r="G573" s="232" t="s">
        <v>354</v>
      </c>
      <c r="H573" s="233">
        <v>12</v>
      </c>
      <c r="I573" s="234"/>
      <c r="J573" s="235">
        <f>ROUND(I573*H573,2)</f>
        <v>0</v>
      </c>
      <c r="K573" s="236"/>
      <c r="L573" s="44"/>
      <c r="M573" s="237" t="s">
        <v>1</v>
      </c>
      <c r="N573" s="238" t="s">
        <v>41</v>
      </c>
      <c r="O573" s="91"/>
      <c r="P573" s="239">
        <f>O573*H573</f>
        <v>0</v>
      </c>
      <c r="Q573" s="239">
        <v>0</v>
      </c>
      <c r="R573" s="239">
        <f>Q573*H573</f>
        <v>0</v>
      </c>
      <c r="S573" s="239">
        <v>0</v>
      </c>
      <c r="T573" s="240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41" t="s">
        <v>185</v>
      </c>
      <c r="AT573" s="241" t="s">
        <v>281</v>
      </c>
      <c r="AU573" s="241" t="s">
        <v>86</v>
      </c>
      <c r="AY573" s="17" t="s">
        <v>280</v>
      </c>
      <c r="BE573" s="242">
        <f>IF(N573="základní",J573,0)</f>
        <v>0</v>
      </c>
      <c r="BF573" s="242">
        <f>IF(N573="snížená",J573,0)</f>
        <v>0</v>
      </c>
      <c r="BG573" s="242">
        <f>IF(N573="zákl. přenesená",J573,0)</f>
        <v>0</v>
      </c>
      <c r="BH573" s="242">
        <f>IF(N573="sníž. přenesená",J573,0)</f>
        <v>0</v>
      </c>
      <c r="BI573" s="242">
        <f>IF(N573="nulová",J573,0)</f>
        <v>0</v>
      </c>
      <c r="BJ573" s="17" t="s">
        <v>84</v>
      </c>
      <c r="BK573" s="242">
        <f>ROUND(I573*H573,2)</f>
        <v>0</v>
      </c>
      <c r="BL573" s="17" t="s">
        <v>185</v>
      </c>
      <c r="BM573" s="241" t="s">
        <v>2210</v>
      </c>
    </row>
    <row r="574" s="13" customFormat="1">
      <c r="A574" s="13"/>
      <c r="B574" s="243"/>
      <c r="C574" s="244"/>
      <c r="D574" s="245" t="s">
        <v>286</v>
      </c>
      <c r="E574" s="246" t="s">
        <v>1</v>
      </c>
      <c r="F574" s="247" t="s">
        <v>2211</v>
      </c>
      <c r="G574" s="244"/>
      <c r="H574" s="248">
        <v>12</v>
      </c>
      <c r="I574" s="249"/>
      <c r="J574" s="244"/>
      <c r="K574" s="244"/>
      <c r="L574" s="250"/>
      <c r="M574" s="251"/>
      <c r="N574" s="252"/>
      <c r="O574" s="252"/>
      <c r="P574" s="252"/>
      <c r="Q574" s="252"/>
      <c r="R574" s="252"/>
      <c r="S574" s="252"/>
      <c r="T574" s="25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4" t="s">
        <v>286</v>
      </c>
      <c r="AU574" s="254" t="s">
        <v>86</v>
      </c>
      <c r="AV574" s="13" t="s">
        <v>86</v>
      </c>
      <c r="AW574" s="13" t="s">
        <v>32</v>
      </c>
      <c r="AX574" s="13" t="s">
        <v>84</v>
      </c>
      <c r="AY574" s="254" t="s">
        <v>280</v>
      </c>
    </row>
    <row r="575" s="2" customFormat="1" ht="24.15" customHeight="1">
      <c r="A575" s="38"/>
      <c r="B575" s="39"/>
      <c r="C575" s="255" t="s">
        <v>1227</v>
      </c>
      <c r="D575" s="255" t="s">
        <v>306</v>
      </c>
      <c r="E575" s="256" t="s">
        <v>2212</v>
      </c>
      <c r="F575" s="257" t="s">
        <v>2213</v>
      </c>
      <c r="G575" s="258" t="s">
        <v>194</v>
      </c>
      <c r="H575" s="259">
        <v>8.875</v>
      </c>
      <c r="I575" s="260"/>
      <c r="J575" s="261">
        <f>ROUND(I575*H575,2)</f>
        <v>0</v>
      </c>
      <c r="K575" s="262"/>
      <c r="L575" s="263"/>
      <c r="M575" s="264" t="s">
        <v>1</v>
      </c>
      <c r="N575" s="265" t="s">
        <v>41</v>
      </c>
      <c r="O575" s="91"/>
      <c r="P575" s="239">
        <f>O575*H575</f>
        <v>0</v>
      </c>
      <c r="Q575" s="239">
        <v>0.0048900000000000002</v>
      </c>
      <c r="R575" s="239">
        <f>Q575*H575</f>
        <v>0.04339875</v>
      </c>
      <c r="S575" s="239">
        <v>0</v>
      </c>
      <c r="T575" s="240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41" t="s">
        <v>426</v>
      </c>
      <c r="AT575" s="241" t="s">
        <v>306</v>
      </c>
      <c r="AU575" s="241" t="s">
        <v>86</v>
      </c>
      <c r="AY575" s="17" t="s">
        <v>280</v>
      </c>
      <c r="BE575" s="242">
        <f>IF(N575="základní",J575,0)</f>
        <v>0</v>
      </c>
      <c r="BF575" s="242">
        <f>IF(N575="snížená",J575,0)</f>
        <v>0</v>
      </c>
      <c r="BG575" s="242">
        <f>IF(N575="zákl. přenesená",J575,0)</f>
        <v>0</v>
      </c>
      <c r="BH575" s="242">
        <f>IF(N575="sníž. přenesená",J575,0)</f>
        <v>0</v>
      </c>
      <c r="BI575" s="242">
        <f>IF(N575="nulová",J575,0)</f>
        <v>0</v>
      </c>
      <c r="BJ575" s="17" t="s">
        <v>84</v>
      </c>
      <c r="BK575" s="242">
        <f>ROUND(I575*H575,2)</f>
        <v>0</v>
      </c>
      <c r="BL575" s="17" t="s">
        <v>185</v>
      </c>
      <c r="BM575" s="241" t="s">
        <v>2214</v>
      </c>
    </row>
    <row r="576" s="13" customFormat="1">
      <c r="A576" s="13"/>
      <c r="B576" s="243"/>
      <c r="C576" s="244"/>
      <c r="D576" s="245" t="s">
        <v>286</v>
      </c>
      <c r="E576" s="246" t="s">
        <v>1</v>
      </c>
      <c r="F576" s="247" t="s">
        <v>2215</v>
      </c>
      <c r="G576" s="244"/>
      <c r="H576" s="248">
        <v>8.875</v>
      </c>
      <c r="I576" s="249"/>
      <c r="J576" s="244"/>
      <c r="K576" s="244"/>
      <c r="L576" s="250"/>
      <c r="M576" s="251"/>
      <c r="N576" s="252"/>
      <c r="O576" s="252"/>
      <c r="P576" s="252"/>
      <c r="Q576" s="252"/>
      <c r="R576" s="252"/>
      <c r="S576" s="252"/>
      <c r="T576" s="25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4" t="s">
        <v>286</v>
      </c>
      <c r="AU576" s="254" t="s">
        <v>86</v>
      </c>
      <c r="AV576" s="13" t="s">
        <v>86</v>
      </c>
      <c r="AW576" s="13" t="s">
        <v>32</v>
      </c>
      <c r="AX576" s="13" t="s">
        <v>84</v>
      </c>
      <c r="AY576" s="254" t="s">
        <v>280</v>
      </c>
    </row>
    <row r="577" s="2" customFormat="1" ht="33" customHeight="1">
      <c r="A577" s="38"/>
      <c r="B577" s="39"/>
      <c r="C577" s="229" t="s">
        <v>1231</v>
      </c>
      <c r="D577" s="229" t="s">
        <v>281</v>
      </c>
      <c r="E577" s="230" t="s">
        <v>2216</v>
      </c>
      <c r="F577" s="231" t="s">
        <v>2217</v>
      </c>
      <c r="G577" s="232" t="s">
        <v>190</v>
      </c>
      <c r="H577" s="233">
        <v>127.09999999999999</v>
      </c>
      <c r="I577" s="234"/>
      <c r="J577" s="235">
        <f>ROUND(I577*H577,2)</f>
        <v>0</v>
      </c>
      <c r="K577" s="236"/>
      <c r="L577" s="44"/>
      <c r="M577" s="237" t="s">
        <v>1</v>
      </c>
      <c r="N577" s="238" t="s">
        <v>41</v>
      </c>
      <c r="O577" s="91"/>
      <c r="P577" s="239">
        <f>O577*H577</f>
        <v>0</v>
      </c>
      <c r="Q577" s="239">
        <v>0.0065300000000000002</v>
      </c>
      <c r="R577" s="239">
        <f>Q577*H577</f>
        <v>0.82996300000000001</v>
      </c>
      <c r="S577" s="239">
        <v>0</v>
      </c>
      <c r="T577" s="240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41" t="s">
        <v>185</v>
      </c>
      <c r="AT577" s="241" t="s">
        <v>281</v>
      </c>
      <c r="AU577" s="241" t="s">
        <v>86</v>
      </c>
      <c r="AY577" s="17" t="s">
        <v>280</v>
      </c>
      <c r="BE577" s="242">
        <f>IF(N577="základní",J577,0)</f>
        <v>0</v>
      </c>
      <c r="BF577" s="242">
        <f>IF(N577="snížená",J577,0)</f>
        <v>0</v>
      </c>
      <c r="BG577" s="242">
        <f>IF(N577="zákl. přenesená",J577,0)</f>
        <v>0</v>
      </c>
      <c r="BH577" s="242">
        <f>IF(N577="sníž. přenesená",J577,0)</f>
        <v>0</v>
      </c>
      <c r="BI577" s="242">
        <f>IF(N577="nulová",J577,0)</f>
        <v>0</v>
      </c>
      <c r="BJ577" s="17" t="s">
        <v>84</v>
      </c>
      <c r="BK577" s="242">
        <f>ROUND(I577*H577,2)</f>
        <v>0</v>
      </c>
      <c r="BL577" s="17" t="s">
        <v>185</v>
      </c>
      <c r="BM577" s="241" t="s">
        <v>2218</v>
      </c>
    </row>
    <row r="578" s="13" customFormat="1">
      <c r="A578" s="13"/>
      <c r="B578" s="243"/>
      <c r="C578" s="244"/>
      <c r="D578" s="245" t="s">
        <v>286</v>
      </c>
      <c r="E578" s="246" t="s">
        <v>1</v>
      </c>
      <c r="F578" s="247" t="s">
        <v>2219</v>
      </c>
      <c r="G578" s="244"/>
      <c r="H578" s="248">
        <v>127.09999999999999</v>
      </c>
      <c r="I578" s="249"/>
      <c r="J578" s="244"/>
      <c r="K578" s="244"/>
      <c r="L578" s="250"/>
      <c r="M578" s="251"/>
      <c r="N578" s="252"/>
      <c r="O578" s="252"/>
      <c r="P578" s="252"/>
      <c r="Q578" s="252"/>
      <c r="R578" s="252"/>
      <c r="S578" s="252"/>
      <c r="T578" s="25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4" t="s">
        <v>286</v>
      </c>
      <c r="AU578" s="254" t="s">
        <v>86</v>
      </c>
      <c r="AV578" s="13" t="s">
        <v>86</v>
      </c>
      <c r="AW578" s="13" t="s">
        <v>32</v>
      </c>
      <c r="AX578" s="13" t="s">
        <v>84</v>
      </c>
      <c r="AY578" s="254" t="s">
        <v>280</v>
      </c>
    </row>
    <row r="579" s="2" customFormat="1" ht="24.15" customHeight="1">
      <c r="A579" s="38"/>
      <c r="B579" s="39"/>
      <c r="C579" s="229" t="s">
        <v>1235</v>
      </c>
      <c r="D579" s="229" t="s">
        <v>281</v>
      </c>
      <c r="E579" s="230" t="s">
        <v>1354</v>
      </c>
      <c r="F579" s="231" t="s">
        <v>1355</v>
      </c>
      <c r="G579" s="232" t="s">
        <v>190</v>
      </c>
      <c r="H579" s="233">
        <v>70.870000000000005</v>
      </c>
      <c r="I579" s="234"/>
      <c r="J579" s="235">
        <f>ROUND(I579*H579,2)</f>
        <v>0</v>
      </c>
      <c r="K579" s="236"/>
      <c r="L579" s="44"/>
      <c r="M579" s="237" t="s">
        <v>1</v>
      </c>
      <c r="N579" s="238" t="s">
        <v>41</v>
      </c>
      <c r="O579" s="91"/>
      <c r="P579" s="239">
        <f>O579*H579</f>
        <v>0</v>
      </c>
      <c r="Q579" s="239">
        <v>0.0035799999999999998</v>
      </c>
      <c r="R579" s="239">
        <f>Q579*H579</f>
        <v>0.25371460000000001</v>
      </c>
      <c r="S579" s="239">
        <v>0</v>
      </c>
      <c r="T579" s="240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41" t="s">
        <v>185</v>
      </c>
      <c r="AT579" s="241" t="s">
        <v>281</v>
      </c>
      <c r="AU579" s="241" t="s">
        <v>86</v>
      </c>
      <c r="AY579" s="17" t="s">
        <v>280</v>
      </c>
      <c r="BE579" s="242">
        <f>IF(N579="základní",J579,0)</f>
        <v>0</v>
      </c>
      <c r="BF579" s="242">
        <f>IF(N579="snížená",J579,0)</f>
        <v>0</v>
      </c>
      <c r="BG579" s="242">
        <f>IF(N579="zákl. přenesená",J579,0)</f>
        <v>0</v>
      </c>
      <c r="BH579" s="242">
        <f>IF(N579="sníž. přenesená",J579,0)</f>
        <v>0</v>
      </c>
      <c r="BI579" s="242">
        <f>IF(N579="nulová",J579,0)</f>
        <v>0</v>
      </c>
      <c r="BJ579" s="17" t="s">
        <v>84</v>
      </c>
      <c r="BK579" s="242">
        <f>ROUND(I579*H579,2)</f>
        <v>0</v>
      </c>
      <c r="BL579" s="17" t="s">
        <v>185</v>
      </c>
      <c r="BM579" s="241" t="s">
        <v>2220</v>
      </c>
    </row>
    <row r="580" s="13" customFormat="1">
      <c r="A580" s="13"/>
      <c r="B580" s="243"/>
      <c r="C580" s="244"/>
      <c r="D580" s="245" t="s">
        <v>286</v>
      </c>
      <c r="E580" s="246" t="s">
        <v>1</v>
      </c>
      <c r="F580" s="247" t="s">
        <v>2221</v>
      </c>
      <c r="G580" s="244"/>
      <c r="H580" s="248">
        <v>4.2699999999999996</v>
      </c>
      <c r="I580" s="249"/>
      <c r="J580" s="244"/>
      <c r="K580" s="244"/>
      <c r="L580" s="250"/>
      <c r="M580" s="251"/>
      <c r="N580" s="252"/>
      <c r="O580" s="252"/>
      <c r="P580" s="252"/>
      <c r="Q580" s="252"/>
      <c r="R580" s="252"/>
      <c r="S580" s="252"/>
      <c r="T580" s="25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4" t="s">
        <v>286</v>
      </c>
      <c r="AU580" s="254" t="s">
        <v>86</v>
      </c>
      <c r="AV580" s="13" t="s">
        <v>86</v>
      </c>
      <c r="AW580" s="13" t="s">
        <v>32</v>
      </c>
      <c r="AX580" s="13" t="s">
        <v>76</v>
      </c>
      <c r="AY580" s="254" t="s">
        <v>280</v>
      </c>
    </row>
    <row r="581" s="13" customFormat="1">
      <c r="A581" s="13"/>
      <c r="B581" s="243"/>
      <c r="C581" s="244"/>
      <c r="D581" s="245" t="s">
        <v>286</v>
      </c>
      <c r="E581" s="246" t="s">
        <v>1</v>
      </c>
      <c r="F581" s="247" t="s">
        <v>2222</v>
      </c>
      <c r="G581" s="244"/>
      <c r="H581" s="248">
        <v>5.7999999999999998</v>
      </c>
      <c r="I581" s="249"/>
      <c r="J581" s="244"/>
      <c r="K581" s="244"/>
      <c r="L581" s="250"/>
      <c r="M581" s="251"/>
      <c r="N581" s="252"/>
      <c r="O581" s="252"/>
      <c r="P581" s="252"/>
      <c r="Q581" s="252"/>
      <c r="R581" s="252"/>
      <c r="S581" s="252"/>
      <c r="T581" s="25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4" t="s">
        <v>286</v>
      </c>
      <c r="AU581" s="254" t="s">
        <v>86</v>
      </c>
      <c r="AV581" s="13" t="s">
        <v>86</v>
      </c>
      <c r="AW581" s="13" t="s">
        <v>32</v>
      </c>
      <c r="AX581" s="13" t="s">
        <v>76</v>
      </c>
      <c r="AY581" s="254" t="s">
        <v>280</v>
      </c>
    </row>
    <row r="582" s="13" customFormat="1">
      <c r="A582" s="13"/>
      <c r="B582" s="243"/>
      <c r="C582" s="244"/>
      <c r="D582" s="245" t="s">
        <v>286</v>
      </c>
      <c r="E582" s="246" t="s">
        <v>1</v>
      </c>
      <c r="F582" s="247" t="s">
        <v>2223</v>
      </c>
      <c r="G582" s="244"/>
      <c r="H582" s="248">
        <v>11.6</v>
      </c>
      <c r="I582" s="249"/>
      <c r="J582" s="244"/>
      <c r="K582" s="244"/>
      <c r="L582" s="250"/>
      <c r="M582" s="251"/>
      <c r="N582" s="252"/>
      <c r="O582" s="252"/>
      <c r="P582" s="252"/>
      <c r="Q582" s="252"/>
      <c r="R582" s="252"/>
      <c r="S582" s="252"/>
      <c r="T582" s="25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4" t="s">
        <v>286</v>
      </c>
      <c r="AU582" s="254" t="s">
        <v>86</v>
      </c>
      <c r="AV582" s="13" t="s">
        <v>86</v>
      </c>
      <c r="AW582" s="13" t="s">
        <v>32</v>
      </c>
      <c r="AX582" s="13" t="s">
        <v>76</v>
      </c>
      <c r="AY582" s="254" t="s">
        <v>280</v>
      </c>
    </row>
    <row r="583" s="13" customFormat="1">
      <c r="A583" s="13"/>
      <c r="B583" s="243"/>
      <c r="C583" s="244"/>
      <c r="D583" s="245" t="s">
        <v>286</v>
      </c>
      <c r="E583" s="246" t="s">
        <v>1</v>
      </c>
      <c r="F583" s="247" t="s">
        <v>2224</v>
      </c>
      <c r="G583" s="244"/>
      <c r="H583" s="248">
        <v>11.4</v>
      </c>
      <c r="I583" s="249"/>
      <c r="J583" s="244"/>
      <c r="K583" s="244"/>
      <c r="L583" s="250"/>
      <c r="M583" s="251"/>
      <c r="N583" s="252"/>
      <c r="O583" s="252"/>
      <c r="P583" s="252"/>
      <c r="Q583" s="252"/>
      <c r="R583" s="252"/>
      <c r="S583" s="252"/>
      <c r="T583" s="25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4" t="s">
        <v>286</v>
      </c>
      <c r="AU583" s="254" t="s">
        <v>86</v>
      </c>
      <c r="AV583" s="13" t="s">
        <v>86</v>
      </c>
      <c r="AW583" s="13" t="s">
        <v>32</v>
      </c>
      <c r="AX583" s="13" t="s">
        <v>76</v>
      </c>
      <c r="AY583" s="254" t="s">
        <v>280</v>
      </c>
    </row>
    <row r="584" s="13" customFormat="1">
      <c r="A584" s="13"/>
      <c r="B584" s="243"/>
      <c r="C584" s="244"/>
      <c r="D584" s="245" t="s">
        <v>286</v>
      </c>
      <c r="E584" s="246" t="s">
        <v>1</v>
      </c>
      <c r="F584" s="247" t="s">
        <v>2225</v>
      </c>
      <c r="G584" s="244"/>
      <c r="H584" s="248">
        <v>23.399999999999999</v>
      </c>
      <c r="I584" s="249"/>
      <c r="J584" s="244"/>
      <c r="K584" s="244"/>
      <c r="L584" s="250"/>
      <c r="M584" s="251"/>
      <c r="N584" s="252"/>
      <c r="O584" s="252"/>
      <c r="P584" s="252"/>
      <c r="Q584" s="252"/>
      <c r="R584" s="252"/>
      <c r="S584" s="252"/>
      <c r="T584" s="25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4" t="s">
        <v>286</v>
      </c>
      <c r="AU584" s="254" t="s">
        <v>86</v>
      </c>
      <c r="AV584" s="13" t="s">
        <v>86</v>
      </c>
      <c r="AW584" s="13" t="s">
        <v>32</v>
      </c>
      <c r="AX584" s="13" t="s">
        <v>76</v>
      </c>
      <c r="AY584" s="254" t="s">
        <v>280</v>
      </c>
    </row>
    <row r="585" s="13" customFormat="1">
      <c r="A585" s="13"/>
      <c r="B585" s="243"/>
      <c r="C585" s="244"/>
      <c r="D585" s="245" t="s">
        <v>286</v>
      </c>
      <c r="E585" s="246" t="s">
        <v>1</v>
      </c>
      <c r="F585" s="247" t="s">
        <v>2226</v>
      </c>
      <c r="G585" s="244"/>
      <c r="H585" s="248">
        <v>14.4</v>
      </c>
      <c r="I585" s="249"/>
      <c r="J585" s="244"/>
      <c r="K585" s="244"/>
      <c r="L585" s="250"/>
      <c r="M585" s="251"/>
      <c r="N585" s="252"/>
      <c r="O585" s="252"/>
      <c r="P585" s="252"/>
      <c r="Q585" s="252"/>
      <c r="R585" s="252"/>
      <c r="S585" s="252"/>
      <c r="T585" s="25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4" t="s">
        <v>286</v>
      </c>
      <c r="AU585" s="254" t="s">
        <v>86</v>
      </c>
      <c r="AV585" s="13" t="s">
        <v>86</v>
      </c>
      <c r="AW585" s="13" t="s">
        <v>32</v>
      </c>
      <c r="AX585" s="13" t="s">
        <v>76</v>
      </c>
      <c r="AY585" s="254" t="s">
        <v>280</v>
      </c>
    </row>
    <row r="586" s="14" customFormat="1">
      <c r="A586" s="14"/>
      <c r="B586" s="266"/>
      <c r="C586" s="267"/>
      <c r="D586" s="245" t="s">
        <v>286</v>
      </c>
      <c r="E586" s="268" t="s">
        <v>1</v>
      </c>
      <c r="F586" s="269" t="s">
        <v>378</v>
      </c>
      <c r="G586" s="267"/>
      <c r="H586" s="270">
        <v>70.870000000000005</v>
      </c>
      <c r="I586" s="271"/>
      <c r="J586" s="267"/>
      <c r="K586" s="267"/>
      <c r="L586" s="272"/>
      <c r="M586" s="273"/>
      <c r="N586" s="274"/>
      <c r="O586" s="274"/>
      <c r="P586" s="274"/>
      <c r="Q586" s="274"/>
      <c r="R586" s="274"/>
      <c r="S586" s="274"/>
      <c r="T586" s="27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76" t="s">
        <v>286</v>
      </c>
      <c r="AU586" s="276" t="s">
        <v>86</v>
      </c>
      <c r="AV586" s="14" t="s">
        <v>284</v>
      </c>
      <c r="AW586" s="14" t="s">
        <v>32</v>
      </c>
      <c r="AX586" s="14" t="s">
        <v>84</v>
      </c>
      <c r="AY586" s="276" t="s">
        <v>280</v>
      </c>
    </row>
    <row r="587" s="2" customFormat="1" ht="33" customHeight="1">
      <c r="A587" s="38"/>
      <c r="B587" s="39"/>
      <c r="C587" s="229" t="s">
        <v>1239</v>
      </c>
      <c r="D587" s="229" t="s">
        <v>281</v>
      </c>
      <c r="E587" s="230" t="s">
        <v>2227</v>
      </c>
      <c r="F587" s="231" t="s">
        <v>2228</v>
      </c>
      <c r="G587" s="232" t="s">
        <v>190</v>
      </c>
      <c r="H587" s="233">
        <v>36.799999999999997</v>
      </c>
      <c r="I587" s="234"/>
      <c r="J587" s="235">
        <f>ROUND(I587*H587,2)</f>
        <v>0</v>
      </c>
      <c r="K587" s="236"/>
      <c r="L587" s="44"/>
      <c r="M587" s="237" t="s">
        <v>1</v>
      </c>
      <c r="N587" s="238" t="s">
        <v>41</v>
      </c>
      <c r="O587" s="91"/>
      <c r="P587" s="239">
        <f>O587*H587</f>
        <v>0</v>
      </c>
      <c r="Q587" s="239">
        <v>0.0022000000000000001</v>
      </c>
      <c r="R587" s="239">
        <f>Q587*H587</f>
        <v>0.080960000000000004</v>
      </c>
      <c r="S587" s="239">
        <v>0</v>
      </c>
      <c r="T587" s="240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41" t="s">
        <v>185</v>
      </c>
      <c r="AT587" s="241" t="s">
        <v>281</v>
      </c>
      <c r="AU587" s="241" t="s">
        <v>86</v>
      </c>
      <c r="AY587" s="17" t="s">
        <v>280</v>
      </c>
      <c r="BE587" s="242">
        <f>IF(N587="základní",J587,0)</f>
        <v>0</v>
      </c>
      <c r="BF587" s="242">
        <f>IF(N587="snížená",J587,0)</f>
        <v>0</v>
      </c>
      <c r="BG587" s="242">
        <f>IF(N587="zákl. přenesená",J587,0)</f>
        <v>0</v>
      </c>
      <c r="BH587" s="242">
        <f>IF(N587="sníž. přenesená",J587,0)</f>
        <v>0</v>
      </c>
      <c r="BI587" s="242">
        <f>IF(N587="nulová",J587,0)</f>
        <v>0</v>
      </c>
      <c r="BJ587" s="17" t="s">
        <v>84</v>
      </c>
      <c r="BK587" s="242">
        <f>ROUND(I587*H587,2)</f>
        <v>0</v>
      </c>
      <c r="BL587" s="17" t="s">
        <v>185</v>
      </c>
      <c r="BM587" s="241" t="s">
        <v>2229</v>
      </c>
    </row>
    <row r="588" s="13" customFormat="1">
      <c r="A588" s="13"/>
      <c r="B588" s="243"/>
      <c r="C588" s="244"/>
      <c r="D588" s="245" t="s">
        <v>286</v>
      </c>
      <c r="E588" s="246" t="s">
        <v>1</v>
      </c>
      <c r="F588" s="247" t="s">
        <v>2230</v>
      </c>
      <c r="G588" s="244"/>
      <c r="H588" s="248">
        <v>25.800000000000001</v>
      </c>
      <c r="I588" s="249"/>
      <c r="J588" s="244"/>
      <c r="K588" s="244"/>
      <c r="L588" s="250"/>
      <c r="M588" s="251"/>
      <c r="N588" s="252"/>
      <c r="O588" s="252"/>
      <c r="P588" s="252"/>
      <c r="Q588" s="252"/>
      <c r="R588" s="252"/>
      <c r="S588" s="252"/>
      <c r="T588" s="25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4" t="s">
        <v>286</v>
      </c>
      <c r="AU588" s="254" t="s">
        <v>86</v>
      </c>
      <c r="AV588" s="13" t="s">
        <v>86</v>
      </c>
      <c r="AW588" s="13" t="s">
        <v>32</v>
      </c>
      <c r="AX588" s="13" t="s">
        <v>76</v>
      </c>
      <c r="AY588" s="254" t="s">
        <v>280</v>
      </c>
    </row>
    <row r="589" s="13" customFormat="1">
      <c r="A589" s="13"/>
      <c r="B589" s="243"/>
      <c r="C589" s="244"/>
      <c r="D589" s="245" t="s">
        <v>286</v>
      </c>
      <c r="E589" s="246" t="s">
        <v>1</v>
      </c>
      <c r="F589" s="247" t="s">
        <v>2231</v>
      </c>
      <c r="G589" s="244"/>
      <c r="H589" s="248">
        <v>11</v>
      </c>
      <c r="I589" s="249"/>
      <c r="J589" s="244"/>
      <c r="K589" s="244"/>
      <c r="L589" s="250"/>
      <c r="M589" s="251"/>
      <c r="N589" s="252"/>
      <c r="O589" s="252"/>
      <c r="P589" s="252"/>
      <c r="Q589" s="252"/>
      <c r="R589" s="252"/>
      <c r="S589" s="252"/>
      <c r="T589" s="25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4" t="s">
        <v>286</v>
      </c>
      <c r="AU589" s="254" t="s">
        <v>86</v>
      </c>
      <c r="AV589" s="13" t="s">
        <v>86</v>
      </c>
      <c r="AW589" s="13" t="s">
        <v>32</v>
      </c>
      <c r="AX589" s="13" t="s">
        <v>76</v>
      </c>
      <c r="AY589" s="254" t="s">
        <v>280</v>
      </c>
    </row>
    <row r="590" s="14" customFormat="1">
      <c r="A590" s="14"/>
      <c r="B590" s="266"/>
      <c r="C590" s="267"/>
      <c r="D590" s="245" t="s">
        <v>286</v>
      </c>
      <c r="E590" s="268" t="s">
        <v>1</v>
      </c>
      <c r="F590" s="269" t="s">
        <v>378</v>
      </c>
      <c r="G590" s="267"/>
      <c r="H590" s="270">
        <v>36.799999999999997</v>
      </c>
      <c r="I590" s="271"/>
      <c r="J590" s="267"/>
      <c r="K590" s="267"/>
      <c r="L590" s="272"/>
      <c r="M590" s="273"/>
      <c r="N590" s="274"/>
      <c r="O590" s="274"/>
      <c r="P590" s="274"/>
      <c r="Q590" s="274"/>
      <c r="R590" s="274"/>
      <c r="S590" s="274"/>
      <c r="T590" s="27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76" t="s">
        <v>286</v>
      </c>
      <c r="AU590" s="276" t="s">
        <v>86</v>
      </c>
      <c r="AV590" s="14" t="s">
        <v>284</v>
      </c>
      <c r="AW590" s="14" t="s">
        <v>32</v>
      </c>
      <c r="AX590" s="14" t="s">
        <v>84</v>
      </c>
      <c r="AY590" s="276" t="s">
        <v>280</v>
      </c>
    </row>
    <row r="591" s="2" customFormat="1" ht="24.15" customHeight="1">
      <c r="A591" s="38"/>
      <c r="B591" s="39"/>
      <c r="C591" s="229" t="s">
        <v>1243</v>
      </c>
      <c r="D591" s="229" t="s">
        <v>281</v>
      </c>
      <c r="E591" s="230" t="s">
        <v>2232</v>
      </c>
      <c r="F591" s="231" t="s">
        <v>2233</v>
      </c>
      <c r="G591" s="232" t="s">
        <v>190</v>
      </c>
      <c r="H591" s="233">
        <v>36.799999999999997</v>
      </c>
      <c r="I591" s="234"/>
      <c r="J591" s="235">
        <f>ROUND(I591*H591,2)</f>
        <v>0</v>
      </c>
      <c r="K591" s="236"/>
      <c r="L591" s="44"/>
      <c r="M591" s="237" t="s">
        <v>1</v>
      </c>
      <c r="N591" s="238" t="s">
        <v>41</v>
      </c>
      <c r="O591" s="91"/>
      <c r="P591" s="239">
        <f>O591*H591</f>
        <v>0</v>
      </c>
      <c r="Q591" s="239">
        <v>-3.0000000000000001E-05</v>
      </c>
      <c r="R591" s="239">
        <f>Q591*H591</f>
        <v>-0.001104</v>
      </c>
      <c r="S591" s="239">
        <v>0</v>
      </c>
      <c r="T591" s="240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41" t="s">
        <v>185</v>
      </c>
      <c r="AT591" s="241" t="s">
        <v>281</v>
      </c>
      <c r="AU591" s="241" t="s">
        <v>86</v>
      </c>
      <c r="AY591" s="17" t="s">
        <v>280</v>
      </c>
      <c r="BE591" s="242">
        <f>IF(N591="základní",J591,0)</f>
        <v>0</v>
      </c>
      <c r="BF591" s="242">
        <f>IF(N591="snížená",J591,0)</f>
        <v>0</v>
      </c>
      <c r="BG591" s="242">
        <f>IF(N591="zákl. přenesená",J591,0)</f>
        <v>0</v>
      </c>
      <c r="BH591" s="242">
        <f>IF(N591="sníž. přenesená",J591,0)</f>
        <v>0</v>
      </c>
      <c r="BI591" s="242">
        <f>IF(N591="nulová",J591,0)</f>
        <v>0</v>
      </c>
      <c r="BJ591" s="17" t="s">
        <v>84</v>
      </c>
      <c r="BK591" s="242">
        <f>ROUND(I591*H591,2)</f>
        <v>0</v>
      </c>
      <c r="BL591" s="17" t="s">
        <v>185</v>
      </c>
      <c r="BM591" s="241" t="s">
        <v>2234</v>
      </c>
    </row>
    <row r="592" s="2" customFormat="1" ht="24.15" customHeight="1">
      <c r="A592" s="38"/>
      <c r="B592" s="39"/>
      <c r="C592" s="229" t="s">
        <v>1247</v>
      </c>
      <c r="D592" s="229" t="s">
        <v>281</v>
      </c>
      <c r="E592" s="230" t="s">
        <v>2235</v>
      </c>
      <c r="F592" s="231" t="s">
        <v>2236</v>
      </c>
      <c r="G592" s="232" t="s">
        <v>190</v>
      </c>
      <c r="H592" s="233">
        <v>7.5</v>
      </c>
      <c r="I592" s="234"/>
      <c r="J592" s="235">
        <f>ROUND(I592*H592,2)</f>
        <v>0</v>
      </c>
      <c r="K592" s="236"/>
      <c r="L592" s="44"/>
      <c r="M592" s="237" t="s">
        <v>1</v>
      </c>
      <c r="N592" s="238" t="s">
        <v>41</v>
      </c>
      <c r="O592" s="91"/>
      <c r="P592" s="239">
        <f>O592*H592</f>
        <v>0</v>
      </c>
      <c r="Q592" s="239">
        <v>0.0022799999999999999</v>
      </c>
      <c r="R592" s="239">
        <f>Q592*H592</f>
        <v>0.017100000000000001</v>
      </c>
      <c r="S592" s="239">
        <v>0</v>
      </c>
      <c r="T592" s="240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41" t="s">
        <v>185</v>
      </c>
      <c r="AT592" s="241" t="s">
        <v>281</v>
      </c>
      <c r="AU592" s="241" t="s">
        <v>86</v>
      </c>
      <c r="AY592" s="17" t="s">
        <v>280</v>
      </c>
      <c r="BE592" s="242">
        <f>IF(N592="základní",J592,0)</f>
        <v>0</v>
      </c>
      <c r="BF592" s="242">
        <f>IF(N592="snížená",J592,0)</f>
        <v>0</v>
      </c>
      <c r="BG592" s="242">
        <f>IF(N592="zákl. přenesená",J592,0)</f>
        <v>0</v>
      </c>
      <c r="BH592" s="242">
        <f>IF(N592="sníž. přenesená",J592,0)</f>
        <v>0</v>
      </c>
      <c r="BI592" s="242">
        <f>IF(N592="nulová",J592,0)</f>
        <v>0</v>
      </c>
      <c r="BJ592" s="17" t="s">
        <v>84</v>
      </c>
      <c r="BK592" s="242">
        <f>ROUND(I592*H592,2)</f>
        <v>0</v>
      </c>
      <c r="BL592" s="17" t="s">
        <v>185</v>
      </c>
      <c r="BM592" s="241" t="s">
        <v>2237</v>
      </c>
    </row>
    <row r="593" s="13" customFormat="1">
      <c r="A593" s="13"/>
      <c r="B593" s="243"/>
      <c r="C593" s="244"/>
      <c r="D593" s="245" t="s">
        <v>286</v>
      </c>
      <c r="E593" s="246" t="s">
        <v>1</v>
      </c>
      <c r="F593" s="247" t="s">
        <v>2238</v>
      </c>
      <c r="G593" s="244"/>
      <c r="H593" s="248">
        <v>3.6000000000000001</v>
      </c>
      <c r="I593" s="249"/>
      <c r="J593" s="244"/>
      <c r="K593" s="244"/>
      <c r="L593" s="250"/>
      <c r="M593" s="251"/>
      <c r="N593" s="252"/>
      <c r="O593" s="252"/>
      <c r="P593" s="252"/>
      <c r="Q593" s="252"/>
      <c r="R593" s="252"/>
      <c r="S593" s="252"/>
      <c r="T593" s="25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4" t="s">
        <v>286</v>
      </c>
      <c r="AU593" s="254" t="s">
        <v>86</v>
      </c>
      <c r="AV593" s="13" t="s">
        <v>86</v>
      </c>
      <c r="AW593" s="13" t="s">
        <v>32</v>
      </c>
      <c r="AX593" s="13" t="s">
        <v>76</v>
      </c>
      <c r="AY593" s="254" t="s">
        <v>280</v>
      </c>
    </row>
    <row r="594" s="13" customFormat="1">
      <c r="A594" s="13"/>
      <c r="B594" s="243"/>
      <c r="C594" s="244"/>
      <c r="D594" s="245" t="s">
        <v>286</v>
      </c>
      <c r="E594" s="246" t="s">
        <v>1</v>
      </c>
      <c r="F594" s="247" t="s">
        <v>2239</v>
      </c>
      <c r="G594" s="244"/>
      <c r="H594" s="248">
        <v>3.8999999999999999</v>
      </c>
      <c r="I594" s="249"/>
      <c r="J594" s="244"/>
      <c r="K594" s="244"/>
      <c r="L594" s="250"/>
      <c r="M594" s="251"/>
      <c r="N594" s="252"/>
      <c r="O594" s="252"/>
      <c r="P594" s="252"/>
      <c r="Q594" s="252"/>
      <c r="R594" s="252"/>
      <c r="S594" s="252"/>
      <c r="T594" s="25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4" t="s">
        <v>286</v>
      </c>
      <c r="AU594" s="254" t="s">
        <v>86</v>
      </c>
      <c r="AV594" s="13" t="s">
        <v>86</v>
      </c>
      <c r="AW594" s="13" t="s">
        <v>32</v>
      </c>
      <c r="AX594" s="13" t="s">
        <v>76</v>
      </c>
      <c r="AY594" s="254" t="s">
        <v>280</v>
      </c>
    </row>
    <row r="595" s="14" customFormat="1">
      <c r="A595" s="14"/>
      <c r="B595" s="266"/>
      <c r="C595" s="267"/>
      <c r="D595" s="245" t="s">
        <v>286</v>
      </c>
      <c r="E595" s="268" t="s">
        <v>1</v>
      </c>
      <c r="F595" s="269" t="s">
        <v>378</v>
      </c>
      <c r="G595" s="267"/>
      <c r="H595" s="270">
        <v>7.5</v>
      </c>
      <c r="I595" s="271"/>
      <c r="J595" s="267"/>
      <c r="K595" s="267"/>
      <c r="L595" s="272"/>
      <c r="M595" s="273"/>
      <c r="N595" s="274"/>
      <c r="O595" s="274"/>
      <c r="P595" s="274"/>
      <c r="Q595" s="274"/>
      <c r="R595" s="274"/>
      <c r="S595" s="274"/>
      <c r="T595" s="27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76" t="s">
        <v>286</v>
      </c>
      <c r="AU595" s="276" t="s">
        <v>86</v>
      </c>
      <c r="AV595" s="14" t="s">
        <v>284</v>
      </c>
      <c r="AW595" s="14" t="s">
        <v>32</v>
      </c>
      <c r="AX595" s="14" t="s">
        <v>84</v>
      </c>
      <c r="AY595" s="276" t="s">
        <v>280</v>
      </c>
    </row>
    <row r="596" s="2" customFormat="1" ht="24.15" customHeight="1">
      <c r="A596" s="38"/>
      <c r="B596" s="39"/>
      <c r="C596" s="229" t="s">
        <v>1252</v>
      </c>
      <c r="D596" s="229" t="s">
        <v>281</v>
      </c>
      <c r="E596" s="230" t="s">
        <v>2240</v>
      </c>
      <c r="F596" s="231" t="s">
        <v>2241</v>
      </c>
      <c r="G596" s="232" t="s">
        <v>354</v>
      </c>
      <c r="H596" s="233">
        <v>2</v>
      </c>
      <c r="I596" s="234"/>
      <c r="J596" s="235">
        <f>ROUND(I596*H596,2)</f>
        <v>0</v>
      </c>
      <c r="K596" s="236"/>
      <c r="L596" s="44"/>
      <c r="M596" s="237" t="s">
        <v>1</v>
      </c>
      <c r="N596" s="238" t="s">
        <v>41</v>
      </c>
      <c r="O596" s="91"/>
      <c r="P596" s="239">
        <f>O596*H596</f>
        <v>0</v>
      </c>
      <c r="Q596" s="239">
        <v>0.00031</v>
      </c>
      <c r="R596" s="239">
        <f>Q596*H596</f>
        <v>0.00062</v>
      </c>
      <c r="S596" s="239">
        <v>0</v>
      </c>
      <c r="T596" s="240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41" t="s">
        <v>185</v>
      </c>
      <c r="AT596" s="241" t="s">
        <v>281</v>
      </c>
      <c r="AU596" s="241" t="s">
        <v>86</v>
      </c>
      <c r="AY596" s="17" t="s">
        <v>280</v>
      </c>
      <c r="BE596" s="242">
        <f>IF(N596="základní",J596,0)</f>
        <v>0</v>
      </c>
      <c r="BF596" s="242">
        <f>IF(N596="snížená",J596,0)</f>
        <v>0</v>
      </c>
      <c r="BG596" s="242">
        <f>IF(N596="zákl. přenesená",J596,0)</f>
        <v>0</v>
      </c>
      <c r="BH596" s="242">
        <f>IF(N596="sníž. přenesená",J596,0)</f>
        <v>0</v>
      </c>
      <c r="BI596" s="242">
        <f>IF(N596="nulová",J596,0)</f>
        <v>0</v>
      </c>
      <c r="BJ596" s="17" t="s">
        <v>84</v>
      </c>
      <c r="BK596" s="242">
        <f>ROUND(I596*H596,2)</f>
        <v>0</v>
      </c>
      <c r="BL596" s="17" t="s">
        <v>185</v>
      </c>
      <c r="BM596" s="241" t="s">
        <v>2242</v>
      </c>
    </row>
    <row r="597" s="2" customFormat="1" ht="24.15" customHeight="1">
      <c r="A597" s="38"/>
      <c r="B597" s="39"/>
      <c r="C597" s="229" t="s">
        <v>1258</v>
      </c>
      <c r="D597" s="229" t="s">
        <v>281</v>
      </c>
      <c r="E597" s="230" t="s">
        <v>2243</v>
      </c>
      <c r="F597" s="231" t="s">
        <v>2244</v>
      </c>
      <c r="G597" s="232" t="s">
        <v>190</v>
      </c>
      <c r="H597" s="233">
        <v>7.4000000000000004</v>
      </c>
      <c r="I597" s="234"/>
      <c r="J597" s="235">
        <f>ROUND(I597*H597,2)</f>
        <v>0</v>
      </c>
      <c r="K597" s="236"/>
      <c r="L597" s="44"/>
      <c r="M597" s="237" t="s">
        <v>1</v>
      </c>
      <c r="N597" s="238" t="s">
        <v>41</v>
      </c>
      <c r="O597" s="91"/>
      <c r="P597" s="239">
        <f>O597*H597</f>
        <v>0</v>
      </c>
      <c r="Q597" s="239">
        <v>0.0021700000000000001</v>
      </c>
      <c r="R597" s="239">
        <f>Q597*H597</f>
        <v>0.016058000000000003</v>
      </c>
      <c r="S597" s="239">
        <v>0</v>
      </c>
      <c r="T597" s="240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41" t="s">
        <v>185</v>
      </c>
      <c r="AT597" s="241" t="s">
        <v>281</v>
      </c>
      <c r="AU597" s="241" t="s">
        <v>86</v>
      </c>
      <c r="AY597" s="17" t="s">
        <v>280</v>
      </c>
      <c r="BE597" s="242">
        <f>IF(N597="základní",J597,0)</f>
        <v>0</v>
      </c>
      <c r="BF597" s="242">
        <f>IF(N597="snížená",J597,0)</f>
        <v>0</v>
      </c>
      <c r="BG597" s="242">
        <f>IF(N597="zákl. přenesená",J597,0)</f>
        <v>0</v>
      </c>
      <c r="BH597" s="242">
        <f>IF(N597="sníž. přenesená",J597,0)</f>
        <v>0</v>
      </c>
      <c r="BI597" s="242">
        <f>IF(N597="nulová",J597,0)</f>
        <v>0</v>
      </c>
      <c r="BJ597" s="17" t="s">
        <v>84</v>
      </c>
      <c r="BK597" s="242">
        <f>ROUND(I597*H597,2)</f>
        <v>0</v>
      </c>
      <c r="BL597" s="17" t="s">
        <v>185</v>
      </c>
      <c r="BM597" s="241" t="s">
        <v>2245</v>
      </c>
    </row>
    <row r="598" s="13" customFormat="1">
      <c r="A598" s="13"/>
      <c r="B598" s="243"/>
      <c r="C598" s="244"/>
      <c r="D598" s="245" t="s">
        <v>286</v>
      </c>
      <c r="E598" s="246" t="s">
        <v>1</v>
      </c>
      <c r="F598" s="247" t="s">
        <v>2246</v>
      </c>
      <c r="G598" s="244"/>
      <c r="H598" s="248">
        <v>3.8999999999999999</v>
      </c>
      <c r="I598" s="249"/>
      <c r="J598" s="244"/>
      <c r="K598" s="244"/>
      <c r="L598" s="250"/>
      <c r="M598" s="251"/>
      <c r="N598" s="252"/>
      <c r="O598" s="252"/>
      <c r="P598" s="252"/>
      <c r="Q598" s="252"/>
      <c r="R598" s="252"/>
      <c r="S598" s="252"/>
      <c r="T598" s="25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4" t="s">
        <v>286</v>
      </c>
      <c r="AU598" s="254" t="s">
        <v>86</v>
      </c>
      <c r="AV598" s="13" t="s">
        <v>86</v>
      </c>
      <c r="AW598" s="13" t="s">
        <v>32</v>
      </c>
      <c r="AX598" s="13" t="s">
        <v>76</v>
      </c>
      <c r="AY598" s="254" t="s">
        <v>280</v>
      </c>
    </row>
    <row r="599" s="13" customFormat="1">
      <c r="A599" s="13"/>
      <c r="B599" s="243"/>
      <c r="C599" s="244"/>
      <c r="D599" s="245" t="s">
        <v>286</v>
      </c>
      <c r="E599" s="246" t="s">
        <v>1</v>
      </c>
      <c r="F599" s="247" t="s">
        <v>2247</v>
      </c>
      <c r="G599" s="244"/>
      <c r="H599" s="248">
        <v>3.5</v>
      </c>
      <c r="I599" s="249"/>
      <c r="J599" s="244"/>
      <c r="K599" s="244"/>
      <c r="L599" s="250"/>
      <c r="M599" s="251"/>
      <c r="N599" s="252"/>
      <c r="O599" s="252"/>
      <c r="P599" s="252"/>
      <c r="Q599" s="252"/>
      <c r="R599" s="252"/>
      <c r="S599" s="252"/>
      <c r="T599" s="25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4" t="s">
        <v>286</v>
      </c>
      <c r="AU599" s="254" t="s">
        <v>86</v>
      </c>
      <c r="AV599" s="13" t="s">
        <v>86</v>
      </c>
      <c r="AW599" s="13" t="s">
        <v>32</v>
      </c>
      <c r="AX599" s="13" t="s">
        <v>76</v>
      </c>
      <c r="AY599" s="254" t="s">
        <v>280</v>
      </c>
    </row>
    <row r="600" s="14" customFormat="1">
      <c r="A600" s="14"/>
      <c r="B600" s="266"/>
      <c r="C600" s="267"/>
      <c r="D600" s="245" t="s">
        <v>286</v>
      </c>
      <c r="E600" s="268" t="s">
        <v>1</v>
      </c>
      <c r="F600" s="269" t="s">
        <v>378</v>
      </c>
      <c r="G600" s="267"/>
      <c r="H600" s="270">
        <v>7.4000000000000004</v>
      </c>
      <c r="I600" s="271"/>
      <c r="J600" s="267"/>
      <c r="K600" s="267"/>
      <c r="L600" s="272"/>
      <c r="M600" s="273"/>
      <c r="N600" s="274"/>
      <c r="O600" s="274"/>
      <c r="P600" s="274"/>
      <c r="Q600" s="274"/>
      <c r="R600" s="274"/>
      <c r="S600" s="274"/>
      <c r="T600" s="27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76" t="s">
        <v>286</v>
      </c>
      <c r="AU600" s="276" t="s">
        <v>86</v>
      </c>
      <c r="AV600" s="14" t="s">
        <v>284</v>
      </c>
      <c r="AW600" s="14" t="s">
        <v>32</v>
      </c>
      <c r="AX600" s="14" t="s">
        <v>84</v>
      </c>
      <c r="AY600" s="276" t="s">
        <v>280</v>
      </c>
    </row>
    <row r="601" s="2" customFormat="1" ht="24.15" customHeight="1">
      <c r="A601" s="38"/>
      <c r="B601" s="39"/>
      <c r="C601" s="229" t="s">
        <v>1263</v>
      </c>
      <c r="D601" s="229" t="s">
        <v>281</v>
      </c>
      <c r="E601" s="230" t="s">
        <v>2248</v>
      </c>
      <c r="F601" s="231" t="s">
        <v>2249</v>
      </c>
      <c r="G601" s="232" t="s">
        <v>190</v>
      </c>
      <c r="H601" s="233">
        <v>236.80000000000001</v>
      </c>
      <c r="I601" s="234"/>
      <c r="J601" s="235">
        <f>ROUND(I601*H601,2)</f>
        <v>0</v>
      </c>
      <c r="K601" s="236"/>
      <c r="L601" s="44"/>
      <c r="M601" s="237" t="s">
        <v>1</v>
      </c>
      <c r="N601" s="238" t="s">
        <v>41</v>
      </c>
      <c r="O601" s="91"/>
      <c r="P601" s="239">
        <f>O601*H601</f>
        <v>0</v>
      </c>
      <c r="Q601" s="239">
        <v>0.00072999999999999996</v>
      </c>
      <c r="R601" s="239">
        <f>Q601*H601</f>
        <v>0.17286399999999999</v>
      </c>
      <c r="S601" s="239">
        <v>0</v>
      </c>
      <c r="T601" s="240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41" t="s">
        <v>185</v>
      </c>
      <c r="AT601" s="241" t="s">
        <v>281</v>
      </c>
      <c r="AU601" s="241" t="s">
        <v>86</v>
      </c>
      <c r="AY601" s="17" t="s">
        <v>280</v>
      </c>
      <c r="BE601" s="242">
        <f>IF(N601="základní",J601,0)</f>
        <v>0</v>
      </c>
      <c r="BF601" s="242">
        <f>IF(N601="snížená",J601,0)</f>
        <v>0</v>
      </c>
      <c r="BG601" s="242">
        <f>IF(N601="zákl. přenesená",J601,0)</f>
        <v>0</v>
      </c>
      <c r="BH601" s="242">
        <f>IF(N601="sníž. přenesená",J601,0)</f>
        <v>0</v>
      </c>
      <c r="BI601" s="242">
        <f>IF(N601="nulová",J601,0)</f>
        <v>0</v>
      </c>
      <c r="BJ601" s="17" t="s">
        <v>84</v>
      </c>
      <c r="BK601" s="242">
        <f>ROUND(I601*H601,2)</f>
        <v>0</v>
      </c>
      <c r="BL601" s="17" t="s">
        <v>185</v>
      </c>
      <c r="BM601" s="241" t="s">
        <v>2250</v>
      </c>
    </row>
    <row r="602" s="13" customFormat="1">
      <c r="A602" s="13"/>
      <c r="B602" s="243"/>
      <c r="C602" s="244"/>
      <c r="D602" s="245" t="s">
        <v>286</v>
      </c>
      <c r="E602" s="246" t="s">
        <v>1</v>
      </c>
      <c r="F602" s="247" t="s">
        <v>2251</v>
      </c>
      <c r="G602" s="244"/>
      <c r="H602" s="248">
        <v>20.800000000000001</v>
      </c>
      <c r="I602" s="249"/>
      <c r="J602" s="244"/>
      <c r="K602" s="244"/>
      <c r="L602" s="250"/>
      <c r="M602" s="251"/>
      <c r="N602" s="252"/>
      <c r="O602" s="252"/>
      <c r="P602" s="252"/>
      <c r="Q602" s="252"/>
      <c r="R602" s="252"/>
      <c r="S602" s="252"/>
      <c r="T602" s="25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4" t="s">
        <v>286</v>
      </c>
      <c r="AU602" s="254" t="s">
        <v>86</v>
      </c>
      <c r="AV602" s="13" t="s">
        <v>86</v>
      </c>
      <c r="AW602" s="13" t="s">
        <v>32</v>
      </c>
      <c r="AX602" s="13" t="s">
        <v>76</v>
      </c>
      <c r="AY602" s="254" t="s">
        <v>280</v>
      </c>
    </row>
    <row r="603" s="13" customFormat="1">
      <c r="A603" s="13"/>
      <c r="B603" s="243"/>
      <c r="C603" s="244"/>
      <c r="D603" s="245" t="s">
        <v>286</v>
      </c>
      <c r="E603" s="246" t="s">
        <v>1</v>
      </c>
      <c r="F603" s="247" t="s">
        <v>2252</v>
      </c>
      <c r="G603" s="244"/>
      <c r="H603" s="248">
        <v>216</v>
      </c>
      <c r="I603" s="249"/>
      <c r="J603" s="244"/>
      <c r="K603" s="244"/>
      <c r="L603" s="250"/>
      <c r="M603" s="251"/>
      <c r="N603" s="252"/>
      <c r="O603" s="252"/>
      <c r="P603" s="252"/>
      <c r="Q603" s="252"/>
      <c r="R603" s="252"/>
      <c r="S603" s="252"/>
      <c r="T603" s="25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4" t="s">
        <v>286</v>
      </c>
      <c r="AU603" s="254" t="s">
        <v>86</v>
      </c>
      <c r="AV603" s="13" t="s">
        <v>86</v>
      </c>
      <c r="AW603" s="13" t="s">
        <v>32</v>
      </c>
      <c r="AX603" s="13" t="s">
        <v>76</v>
      </c>
      <c r="AY603" s="254" t="s">
        <v>280</v>
      </c>
    </row>
    <row r="604" s="14" customFormat="1">
      <c r="A604" s="14"/>
      <c r="B604" s="266"/>
      <c r="C604" s="267"/>
      <c r="D604" s="245" t="s">
        <v>286</v>
      </c>
      <c r="E604" s="268" t="s">
        <v>1</v>
      </c>
      <c r="F604" s="269" t="s">
        <v>378</v>
      </c>
      <c r="G604" s="267"/>
      <c r="H604" s="270">
        <v>236.80000000000001</v>
      </c>
      <c r="I604" s="271"/>
      <c r="J604" s="267"/>
      <c r="K604" s="267"/>
      <c r="L604" s="272"/>
      <c r="M604" s="273"/>
      <c r="N604" s="274"/>
      <c r="O604" s="274"/>
      <c r="P604" s="274"/>
      <c r="Q604" s="274"/>
      <c r="R604" s="274"/>
      <c r="S604" s="274"/>
      <c r="T604" s="27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76" t="s">
        <v>286</v>
      </c>
      <c r="AU604" s="276" t="s">
        <v>86</v>
      </c>
      <c r="AV604" s="14" t="s">
        <v>284</v>
      </c>
      <c r="AW604" s="14" t="s">
        <v>32</v>
      </c>
      <c r="AX604" s="14" t="s">
        <v>84</v>
      </c>
      <c r="AY604" s="276" t="s">
        <v>280</v>
      </c>
    </row>
    <row r="605" s="2" customFormat="1" ht="24.15" customHeight="1">
      <c r="A605" s="38"/>
      <c r="B605" s="39"/>
      <c r="C605" s="229" t="s">
        <v>1268</v>
      </c>
      <c r="D605" s="229" t="s">
        <v>281</v>
      </c>
      <c r="E605" s="230" t="s">
        <v>2253</v>
      </c>
      <c r="F605" s="231" t="s">
        <v>2254</v>
      </c>
      <c r="G605" s="232" t="s">
        <v>190</v>
      </c>
      <c r="H605" s="233">
        <v>20.800000000000001</v>
      </c>
      <c r="I605" s="234"/>
      <c r="J605" s="235">
        <f>ROUND(I605*H605,2)</f>
        <v>0</v>
      </c>
      <c r="K605" s="236"/>
      <c r="L605" s="44"/>
      <c r="M605" s="237" t="s">
        <v>1</v>
      </c>
      <c r="N605" s="238" t="s">
        <v>41</v>
      </c>
      <c r="O605" s="91"/>
      <c r="P605" s="239">
        <f>O605*H605</f>
        <v>0</v>
      </c>
      <c r="Q605" s="239">
        <v>0.00106</v>
      </c>
      <c r="R605" s="239">
        <f>Q605*H605</f>
        <v>0.022048000000000002</v>
      </c>
      <c r="S605" s="239">
        <v>0</v>
      </c>
      <c r="T605" s="240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41" t="s">
        <v>185</v>
      </c>
      <c r="AT605" s="241" t="s">
        <v>281</v>
      </c>
      <c r="AU605" s="241" t="s">
        <v>86</v>
      </c>
      <c r="AY605" s="17" t="s">
        <v>280</v>
      </c>
      <c r="BE605" s="242">
        <f>IF(N605="základní",J605,0)</f>
        <v>0</v>
      </c>
      <c r="BF605" s="242">
        <f>IF(N605="snížená",J605,0)</f>
        <v>0</v>
      </c>
      <c r="BG605" s="242">
        <f>IF(N605="zákl. přenesená",J605,0)</f>
        <v>0</v>
      </c>
      <c r="BH605" s="242">
        <f>IF(N605="sníž. přenesená",J605,0)</f>
        <v>0</v>
      </c>
      <c r="BI605" s="242">
        <f>IF(N605="nulová",J605,0)</f>
        <v>0</v>
      </c>
      <c r="BJ605" s="17" t="s">
        <v>84</v>
      </c>
      <c r="BK605" s="242">
        <f>ROUND(I605*H605,2)</f>
        <v>0</v>
      </c>
      <c r="BL605" s="17" t="s">
        <v>185</v>
      </c>
      <c r="BM605" s="241" t="s">
        <v>2255</v>
      </c>
    </row>
    <row r="606" s="13" customFormat="1">
      <c r="A606" s="13"/>
      <c r="B606" s="243"/>
      <c r="C606" s="244"/>
      <c r="D606" s="245" t="s">
        <v>286</v>
      </c>
      <c r="E606" s="246" t="s">
        <v>1</v>
      </c>
      <c r="F606" s="247" t="s">
        <v>2256</v>
      </c>
      <c r="G606" s="244"/>
      <c r="H606" s="248">
        <v>20.800000000000001</v>
      </c>
      <c r="I606" s="249"/>
      <c r="J606" s="244"/>
      <c r="K606" s="244"/>
      <c r="L606" s="250"/>
      <c r="M606" s="251"/>
      <c r="N606" s="252"/>
      <c r="O606" s="252"/>
      <c r="P606" s="252"/>
      <c r="Q606" s="252"/>
      <c r="R606" s="252"/>
      <c r="S606" s="252"/>
      <c r="T606" s="25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4" t="s">
        <v>286</v>
      </c>
      <c r="AU606" s="254" t="s">
        <v>86</v>
      </c>
      <c r="AV606" s="13" t="s">
        <v>86</v>
      </c>
      <c r="AW606" s="13" t="s">
        <v>32</v>
      </c>
      <c r="AX606" s="13" t="s">
        <v>84</v>
      </c>
      <c r="AY606" s="254" t="s">
        <v>280</v>
      </c>
    </row>
    <row r="607" s="2" customFormat="1" ht="24.15" customHeight="1">
      <c r="A607" s="38"/>
      <c r="B607" s="39"/>
      <c r="C607" s="229" t="s">
        <v>1273</v>
      </c>
      <c r="D607" s="229" t="s">
        <v>281</v>
      </c>
      <c r="E607" s="230" t="s">
        <v>2257</v>
      </c>
      <c r="F607" s="231" t="s">
        <v>2258</v>
      </c>
      <c r="G607" s="232" t="s">
        <v>190</v>
      </c>
      <c r="H607" s="233">
        <v>11</v>
      </c>
      <c r="I607" s="234"/>
      <c r="J607" s="235">
        <f>ROUND(I607*H607,2)</f>
        <v>0</v>
      </c>
      <c r="K607" s="236"/>
      <c r="L607" s="44"/>
      <c r="M607" s="237" t="s">
        <v>1</v>
      </c>
      <c r="N607" s="238" t="s">
        <v>41</v>
      </c>
      <c r="O607" s="91"/>
      <c r="P607" s="239">
        <f>O607*H607</f>
        <v>0</v>
      </c>
      <c r="Q607" s="239">
        <v>0.00172</v>
      </c>
      <c r="R607" s="239">
        <f>Q607*H607</f>
        <v>0.018919999999999999</v>
      </c>
      <c r="S607" s="239">
        <v>0</v>
      </c>
      <c r="T607" s="240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41" t="s">
        <v>185</v>
      </c>
      <c r="AT607" s="241" t="s">
        <v>281</v>
      </c>
      <c r="AU607" s="241" t="s">
        <v>86</v>
      </c>
      <c r="AY607" s="17" t="s">
        <v>280</v>
      </c>
      <c r="BE607" s="242">
        <f>IF(N607="základní",J607,0)</f>
        <v>0</v>
      </c>
      <c r="BF607" s="242">
        <f>IF(N607="snížená",J607,0)</f>
        <v>0</v>
      </c>
      <c r="BG607" s="242">
        <f>IF(N607="zákl. přenesená",J607,0)</f>
        <v>0</v>
      </c>
      <c r="BH607" s="242">
        <f>IF(N607="sníž. přenesená",J607,0)</f>
        <v>0</v>
      </c>
      <c r="BI607" s="242">
        <f>IF(N607="nulová",J607,0)</f>
        <v>0</v>
      </c>
      <c r="BJ607" s="17" t="s">
        <v>84</v>
      </c>
      <c r="BK607" s="242">
        <f>ROUND(I607*H607,2)</f>
        <v>0</v>
      </c>
      <c r="BL607" s="17" t="s">
        <v>185</v>
      </c>
      <c r="BM607" s="241" t="s">
        <v>2259</v>
      </c>
    </row>
    <row r="608" s="13" customFormat="1">
      <c r="A608" s="13"/>
      <c r="B608" s="243"/>
      <c r="C608" s="244"/>
      <c r="D608" s="245" t="s">
        <v>286</v>
      </c>
      <c r="E608" s="246" t="s">
        <v>1</v>
      </c>
      <c r="F608" s="247" t="s">
        <v>2260</v>
      </c>
      <c r="G608" s="244"/>
      <c r="H608" s="248">
        <v>11</v>
      </c>
      <c r="I608" s="249"/>
      <c r="J608" s="244"/>
      <c r="K608" s="244"/>
      <c r="L608" s="250"/>
      <c r="M608" s="251"/>
      <c r="N608" s="252"/>
      <c r="O608" s="252"/>
      <c r="P608" s="252"/>
      <c r="Q608" s="252"/>
      <c r="R608" s="252"/>
      <c r="S608" s="252"/>
      <c r="T608" s="25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4" t="s">
        <v>286</v>
      </c>
      <c r="AU608" s="254" t="s">
        <v>86</v>
      </c>
      <c r="AV608" s="13" t="s">
        <v>86</v>
      </c>
      <c r="AW608" s="13" t="s">
        <v>32</v>
      </c>
      <c r="AX608" s="13" t="s">
        <v>84</v>
      </c>
      <c r="AY608" s="254" t="s">
        <v>280</v>
      </c>
    </row>
    <row r="609" s="2" customFormat="1" ht="24.15" customHeight="1">
      <c r="A609" s="38"/>
      <c r="B609" s="39"/>
      <c r="C609" s="229" t="s">
        <v>1278</v>
      </c>
      <c r="D609" s="229" t="s">
        <v>281</v>
      </c>
      <c r="E609" s="230" t="s">
        <v>1364</v>
      </c>
      <c r="F609" s="231" t="s">
        <v>1365</v>
      </c>
      <c r="G609" s="232" t="s">
        <v>326</v>
      </c>
      <c r="H609" s="233">
        <v>1.4550000000000001</v>
      </c>
      <c r="I609" s="234"/>
      <c r="J609" s="235">
        <f>ROUND(I609*H609,2)</f>
        <v>0</v>
      </c>
      <c r="K609" s="236"/>
      <c r="L609" s="44"/>
      <c r="M609" s="237" t="s">
        <v>1</v>
      </c>
      <c r="N609" s="238" t="s">
        <v>41</v>
      </c>
      <c r="O609" s="91"/>
      <c r="P609" s="239">
        <f>O609*H609</f>
        <v>0</v>
      </c>
      <c r="Q609" s="239">
        <v>0</v>
      </c>
      <c r="R609" s="239">
        <f>Q609*H609</f>
        <v>0</v>
      </c>
      <c r="S609" s="239">
        <v>0</v>
      </c>
      <c r="T609" s="240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41" t="s">
        <v>185</v>
      </c>
      <c r="AT609" s="241" t="s">
        <v>281</v>
      </c>
      <c r="AU609" s="241" t="s">
        <v>86</v>
      </c>
      <c r="AY609" s="17" t="s">
        <v>280</v>
      </c>
      <c r="BE609" s="242">
        <f>IF(N609="základní",J609,0)</f>
        <v>0</v>
      </c>
      <c r="BF609" s="242">
        <f>IF(N609="snížená",J609,0)</f>
        <v>0</v>
      </c>
      <c r="BG609" s="242">
        <f>IF(N609="zákl. přenesená",J609,0)</f>
        <v>0</v>
      </c>
      <c r="BH609" s="242">
        <f>IF(N609="sníž. přenesená",J609,0)</f>
        <v>0</v>
      </c>
      <c r="BI609" s="242">
        <f>IF(N609="nulová",J609,0)</f>
        <v>0</v>
      </c>
      <c r="BJ609" s="17" t="s">
        <v>84</v>
      </c>
      <c r="BK609" s="242">
        <f>ROUND(I609*H609,2)</f>
        <v>0</v>
      </c>
      <c r="BL609" s="17" t="s">
        <v>185</v>
      </c>
      <c r="BM609" s="241" t="s">
        <v>2261</v>
      </c>
    </row>
    <row r="610" s="12" customFormat="1" ht="22.8" customHeight="1">
      <c r="A610" s="12"/>
      <c r="B610" s="213"/>
      <c r="C610" s="214"/>
      <c r="D610" s="215" t="s">
        <v>75</v>
      </c>
      <c r="E610" s="227" t="s">
        <v>1367</v>
      </c>
      <c r="F610" s="227" t="s">
        <v>1368</v>
      </c>
      <c r="G610" s="214"/>
      <c r="H610" s="214"/>
      <c r="I610" s="217"/>
      <c r="J610" s="228">
        <f>BK610</f>
        <v>0</v>
      </c>
      <c r="K610" s="214"/>
      <c r="L610" s="219"/>
      <c r="M610" s="220"/>
      <c r="N610" s="221"/>
      <c r="O610" s="221"/>
      <c r="P610" s="222">
        <f>SUM(P611:P629)</f>
        <v>0</v>
      </c>
      <c r="Q610" s="221"/>
      <c r="R610" s="222">
        <f>SUM(R611:R629)</f>
        <v>7.6365288000000007</v>
      </c>
      <c r="S610" s="221"/>
      <c r="T610" s="223">
        <f>SUM(T611:T629)</f>
        <v>0.38030000000000003</v>
      </c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R610" s="224" t="s">
        <v>86</v>
      </c>
      <c r="AT610" s="225" t="s">
        <v>75</v>
      </c>
      <c r="AU610" s="225" t="s">
        <v>84</v>
      </c>
      <c r="AY610" s="224" t="s">
        <v>280</v>
      </c>
      <c r="BK610" s="226">
        <f>SUM(BK611:BK629)</f>
        <v>0</v>
      </c>
    </row>
    <row r="611" s="2" customFormat="1" ht="24.15" customHeight="1">
      <c r="A611" s="38"/>
      <c r="B611" s="39"/>
      <c r="C611" s="229" t="s">
        <v>1284</v>
      </c>
      <c r="D611" s="229" t="s">
        <v>281</v>
      </c>
      <c r="E611" s="230" t="s">
        <v>1379</v>
      </c>
      <c r="F611" s="231" t="s">
        <v>1380</v>
      </c>
      <c r="G611" s="232" t="s">
        <v>354</v>
      </c>
      <c r="H611" s="233">
        <v>76.060000000000002</v>
      </c>
      <c r="I611" s="234"/>
      <c r="J611" s="235">
        <f>ROUND(I611*H611,2)</f>
        <v>0</v>
      </c>
      <c r="K611" s="236"/>
      <c r="L611" s="44"/>
      <c r="M611" s="237" t="s">
        <v>1</v>
      </c>
      <c r="N611" s="238" t="s">
        <v>41</v>
      </c>
      <c r="O611" s="91"/>
      <c r="P611" s="239">
        <f>O611*H611</f>
        <v>0</v>
      </c>
      <c r="Q611" s="239">
        <v>0</v>
      </c>
      <c r="R611" s="239">
        <f>Q611*H611</f>
        <v>0</v>
      </c>
      <c r="S611" s="239">
        <v>0.0050000000000000001</v>
      </c>
      <c r="T611" s="240">
        <f>S611*H611</f>
        <v>0.38030000000000003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41" t="s">
        <v>185</v>
      </c>
      <c r="AT611" s="241" t="s">
        <v>281</v>
      </c>
      <c r="AU611" s="241" t="s">
        <v>86</v>
      </c>
      <c r="AY611" s="17" t="s">
        <v>280</v>
      </c>
      <c r="BE611" s="242">
        <f>IF(N611="základní",J611,0)</f>
        <v>0</v>
      </c>
      <c r="BF611" s="242">
        <f>IF(N611="snížená",J611,0)</f>
        <v>0</v>
      </c>
      <c r="BG611" s="242">
        <f>IF(N611="zákl. přenesená",J611,0)</f>
        <v>0</v>
      </c>
      <c r="BH611" s="242">
        <f>IF(N611="sníž. přenesená",J611,0)</f>
        <v>0</v>
      </c>
      <c r="BI611" s="242">
        <f>IF(N611="nulová",J611,0)</f>
        <v>0</v>
      </c>
      <c r="BJ611" s="17" t="s">
        <v>84</v>
      </c>
      <c r="BK611" s="242">
        <f>ROUND(I611*H611,2)</f>
        <v>0</v>
      </c>
      <c r="BL611" s="17" t="s">
        <v>185</v>
      </c>
      <c r="BM611" s="241" t="s">
        <v>2262</v>
      </c>
    </row>
    <row r="612" s="13" customFormat="1">
      <c r="A612" s="13"/>
      <c r="B612" s="243"/>
      <c r="C612" s="244"/>
      <c r="D612" s="245" t="s">
        <v>286</v>
      </c>
      <c r="E612" s="246" t="s">
        <v>1</v>
      </c>
      <c r="F612" s="247" t="s">
        <v>2205</v>
      </c>
      <c r="G612" s="244"/>
      <c r="H612" s="248">
        <v>76.060000000000002</v>
      </c>
      <c r="I612" s="249"/>
      <c r="J612" s="244"/>
      <c r="K612" s="244"/>
      <c r="L612" s="250"/>
      <c r="M612" s="251"/>
      <c r="N612" s="252"/>
      <c r="O612" s="252"/>
      <c r="P612" s="252"/>
      <c r="Q612" s="252"/>
      <c r="R612" s="252"/>
      <c r="S612" s="252"/>
      <c r="T612" s="25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4" t="s">
        <v>286</v>
      </c>
      <c r="AU612" s="254" t="s">
        <v>86</v>
      </c>
      <c r="AV612" s="13" t="s">
        <v>86</v>
      </c>
      <c r="AW612" s="13" t="s">
        <v>32</v>
      </c>
      <c r="AX612" s="13" t="s">
        <v>84</v>
      </c>
      <c r="AY612" s="254" t="s">
        <v>280</v>
      </c>
    </row>
    <row r="613" s="2" customFormat="1" ht="24.15" customHeight="1">
      <c r="A613" s="38"/>
      <c r="B613" s="39"/>
      <c r="C613" s="229" t="s">
        <v>1289</v>
      </c>
      <c r="D613" s="229" t="s">
        <v>281</v>
      </c>
      <c r="E613" s="230" t="s">
        <v>1383</v>
      </c>
      <c r="F613" s="231" t="s">
        <v>1384</v>
      </c>
      <c r="G613" s="232" t="s">
        <v>190</v>
      </c>
      <c r="H613" s="233">
        <v>243.97</v>
      </c>
      <c r="I613" s="234"/>
      <c r="J613" s="235">
        <f>ROUND(I613*H613,2)</f>
        <v>0</v>
      </c>
      <c r="K613" s="236"/>
      <c r="L613" s="44"/>
      <c r="M613" s="237" t="s">
        <v>1</v>
      </c>
      <c r="N613" s="238" t="s">
        <v>41</v>
      </c>
      <c r="O613" s="91"/>
      <c r="P613" s="239">
        <f>O613*H613</f>
        <v>0</v>
      </c>
      <c r="Q613" s="239">
        <v>0.00027999999999999998</v>
      </c>
      <c r="R613" s="239">
        <f>Q613*H613</f>
        <v>0.0683116</v>
      </c>
      <c r="S613" s="239">
        <v>0</v>
      </c>
      <c r="T613" s="240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41" t="s">
        <v>185</v>
      </c>
      <c r="AT613" s="241" t="s">
        <v>281</v>
      </c>
      <c r="AU613" s="241" t="s">
        <v>86</v>
      </c>
      <c r="AY613" s="17" t="s">
        <v>280</v>
      </c>
      <c r="BE613" s="242">
        <f>IF(N613="základní",J613,0)</f>
        <v>0</v>
      </c>
      <c r="BF613" s="242">
        <f>IF(N613="snížená",J613,0)</f>
        <v>0</v>
      </c>
      <c r="BG613" s="242">
        <f>IF(N613="zákl. přenesená",J613,0)</f>
        <v>0</v>
      </c>
      <c r="BH613" s="242">
        <f>IF(N613="sníž. přenesená",J613,0)</f>
        <v>0</v>
      </c>
      <c r="BI613" s="242">
        <f>IF(N613="nulová",J613,0)</f>
        <v>0</v>
      </c>
      <c r="BJ613" s="17" t="s">
        <v>84</v>
      </c>
      <c r="BK613" s="242">
        <f>ROUND(I613*H613,2)</f>
        <v>0</v>
      </c>
      <c r="BL613" s="17" t="s">
        <v>185</v>
      </c>
      <c r="BM613" s="241" t="s">
        <v>2263</v>
      </c>
    </row>
    <row r="614" s="13" customFormat="1">
      <c r="A614" s="13"/>
      <c r="B614" s="243"/>
      <c r="C614" s="244"/>
      <c r="D614" s="245" t="s">
        <v>286</v>
      </c>
      <c r="E614" s="246" t="s">
        <v>1</v>
      </c>
      <c r="F614" s="247" t="s">
        <v>1826</v>
      </c>
      <c r="G614" s="244"/>
      <c r="H614" s="248">
        <v>243.97</v>
      </c>
      <c r="I614" s="249"/>
      <c r="J614" s="244"/>
      <c r="K614" s="244"/>
      <c r="L614" s="250"/>
      <c r="M614" s="251"/>
      <c r="N614" s="252"/>
      <c r="O614" s="252"/>
      <c r="P614" s="252"/>
      <c r="Q614" s="252"/>
      <c r="R614" s="252"/>
      <c r="S614" s="252"/>
      <c r="T614" s="25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4" t="s">
        <v>286</v>
      </c>
      <c r="AU614" s="254" t="s">
        <v>86</v>
      </c>
      <c r="AV614" s="13" t="s">
        <v>86</v>
      </c>
      <c r="AW614" s="13" t="s">
        <v>32</v>
      </c>
      <c r="AX614" s="13" t="s">
        <v>84</v>
      </c>
      <c r="AY614" s="254" t="s">
        <v>280</v>
      </c>
    </row>
    <row r="615" s="2" customFormat="1" ht="24.15" customHeight="1">
      <c r="A615" s="38"/>
      <c r="B615" s="39"/>
      <c r="C615" s="229" t="s">
        <v>1293</v>
      </c>
      <c r="D615" s="229" t="s">
        <v>281</v>
      </c>
      <c r="E615" s="230" t="s">
        <v>1424</v>
      </c>
      <c r="F615" s="231" t="s">
        <v>1425</v>
      </c>
      <c r="G615" s="232" t="s">
        <v>354</v>
      </c>
      <c r="H615" s="233">
        <v>1</v>
      </c>
      <c r="I615" s="234"/>
      <c r="J615" s="235">
        <f>ROUND(I615*H615,2)</f>
        <v>0</v>
      </c>
      <c r="K615" s="236"/>
      <c r="L615" s="44"/>
      <c r="M615" s="237" t="s">
        <v>1</v>
      </c>
      <c r="N615" s="238" t="s">
        <v>41</v>
      </c>
      <c r="O615" s="91"/>
      <c r="P615" s="239">
        <f>O615*H615</f>
        <v>0</v>
      </c>
      <c r="Q615" s="239">
        <v>0</v>
      </c>
      <c r="R615" s="239">
        <f>Q615*H615</f>
        <v>0</v>
      </c>
      <c r="S615" s="239">
        <v>0</v>
      </c>
      <c r="T615" s="240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41" t="s">
        <v>185</v>
      </c>
      <c r="AT615" s="241" t="s">
        <v>281</v>
      </c>
      <c r="AU615" s="241" t="s">
        <v>86</v>
      </c>
      <c r="AY615" s="17" t="s">
        <v>280</v>
      </c>
      <c r="BE615" s="242">
        <f>IF(N615="základní",J615,0)</f>
        <v>0</v>
      </c>
      <c r="BF615" s="242">
        <f>IF(N615="snížená",J615,0)</f>
        <v>0</v>
      </c>
      <c r="BG615" s="242">
        <f>IF(N615="zákl. přenesená",J615,0)</f>
        <v>0</v>
      </c>
      <c r="BH615" s="242">
        <f>IF(N615="sníž. přenesená",J615,0)</f>
        <v>0</v>
      </c>
      <c r="BI615" s="242">
        <f>IF(N615="nulová",J615,0)</f>
        <v>0</v>
      </c>
      <c r="BJ615" s="17" t="s">
        <v>84</v>
      </c>
      <c r="BK615" s="242">
        <f>ROUND(I615*H615,2)</f>
        <v>0</v>
      </c>
      <c r="BL615" s="17" t="s">
        <v>185</v>
      </c>
      <c r="BM615" s="241" t="s">
        <v>2264</v>
      </c>
    </row>
    <row r="616" s="2" customFormat="1" ht="24.15" customHeight="1">
      <c r="A616" s="38"/>
      <c r="B616" s="39"/>
      <c r="C616" s="229" t="s">
        <v>1298</v>
      </c>
      <c r="D616" s="229" t="s">
        <v>281</v>
      </c>
      <c r="E616" s="230" t="s">
        <v>1439</v>
      </c>
      <c r="F616" s="231" t="s">
        <v>1440</v>
      </c>
      <c r="G616" s="232" t="s">
        <v>354</v>
      </c>
      <c r="H616" s="233">
        <v>13</v>
      </c>
      <c r="I616" s="234"/>
      <c r="J616" s="235">
        <f>ROUND(I616*H616,2)</f>
        <v>0</v>
      </c>
      <c r="K616" s="236"/>
      <c r="L616" s="44"/>
      <c r="M616" s="237" t="s">
        <v>1</v>
      </c>
      <c r="N616" s="238" t="s">
        <v>41</v>
      </c>
      <c r="O616" s="91"/>
      <c r="P616" s="239">
        <f>O616*H616</f>
        <v>0</v>
      </c>
      <c r="Q616" s="239">
        <v>0</v>
      </c>
      <c r="R616" s="239">
        <f>Q616*H616</f>
        <v>0</v>
      </c>
      <c r="S616" s="239">
        <v>0</v>
      </c>
      <c r="T616" s="240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41" t="s">
        <v>185</v>
      </c>
      <c r="AT616" s="241" t="s">
        <v>281</v>
      </c>
      <c r="AU616" s="241" t="s">
        <v>86</v>
      </c>
      <c r="AY616" s="17" t="s">
        <v>280</v>
      </c>
      <c r="BE616" s="242">
        <f>IF(N616="základní",J616,0)</f>
        <v>0</v>
      </c>
      <c r="BF616" s="242">
        <f>IF(N616="snížená",J616,0)</f>
        <v>0</v>
      </c>
      <c r="BG616" s="242">
        <f>IF(N616="zákl. přenesená",J616,0)</f>
        <v>0</v>
      </c>
      <c r="BH616" s="242">
        <f>IF(N616="sníž. přenesená",J616,0)</f>
        <v>0</v>
      </c>
      <c r="BI616" s="242">
        <f>IF(N616="nulová",J616,0)</f>
        <v>0</v>
      </c>
      <c r="BJ616" s="17" t="s">
        <v>84</v>
      </c>
      <c r="BK616" s="242">
        <f>ROUND(I616*H616,2)</f>
        <v>0</v>
      </c>
      <c r="BL616" s="17" t="s">
        <v>185</v>
      </c>
      <c r="BM616" s="241" t="s">
        <v>2265</v>
      </c>
    </row>
    <row r="617" s="2" customFormat="1" ht="21.75" customHeight="1">
      <c r="A617" s="38"/>
      <c r="B617" s="39"/>
      <c r="C617" s="255" t="s">
        <v>1311</v>
      </c>
      <c r="D617" s="255" t="s">
        <v>306</v>
      </c>
      <c r="E617" s="256" t="s">
        <v>1449</v>
      </c>
      <c r="F617" s="257" t="s">
        <v>1450</v>
      </c>
      <c r="G617" s="258" t="s">
        <v>190</v>
      </c>
      <c r="H617" s="259">
        <v>75.049999999999997</v>
      </c>
      <c r="I617" s="260"/>
      <c r="J617" s="261">
        <f>ROUND(I617*H617,2)</f>
        <v>0</v>
      </c>
      <c r="K617" s="262"/>
      <c r="L617" s="263"/>
      <c r="M617" s="264" t="s">
        <v>1</v>
      </c>
      <c r="N617" s="265" t="s">
        <v>41</v>
      </c>
      <c r="O617" s="91"/>
      <c r="P617" s="239">
        <f>O617*H617</f>
        <v>0</v>
      </c>
      <c r="Q617" s="239">
        <v>0.0015</v>
      </c>
      <c r="R617" s="239">
        <f>Q617*H617</f>
        <v>0.112575</v>
      </c>
      <c r="S617" s="239">
        <v>0</v>
      </c>
      <c r="T617" s="240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41" t="s">
        <v>426</v>
      </c>
      <c r="AT617" s="241" t="s">
        <v>306</v>
      </c>
      <c r="AU617" s="241" t="s">
        <v>86</v>
      </c>
      <c r="AY617" s="17" t="s">
        <v>280</v>
      </c>
      <c r="BE617" s="242">
        <f>IF(N617="základní",J617,0)</f>
        <v>0</v>
      </c>
      <c r="BF617" s="242">
        <f>IF(N617="snížená",J617,0)</f>
        <v>0</v>
      </c>
      <c r="BG617" s="242">
        <f>IF(N617="zákl. přenesená",J617,0)</f>
        <v>0</v>
      </c>
      <c r="BH617" s="242">
        <f>IF(N617="sníž. přenesená",J617,0)</f>
        <v>0</v>
      </c>
      <c r="BI617" s="242">
        <f>IF(N617="nulová",J617,0)</f>
        <v>0</v>
      </c>
      <c r="BJ617" s="17" t="s">
        <v>84</v>
      </c>
      <c r="BK617" s="242">
        <f>ROUND(I617*H617,2)</f>
        <v>0</v>
      </c>
      <c r="BL617" s="17" t="s">
        <v>185</v>
      </c>
      <c r="BM617" s="241" t="s">
        <v>2266</v>
      </c>
    </row>
    <row r="618" s="13" customFormat="1">
      <c r="A618" s="13"/>
      <c r="B618" s="243"/>
      <c r="C618" s="244"/>
      <c r="D618" s="245" t="s">
        <v>286</v>
      </c>
      <c r="E618" s="246" t="s">
        <v>1</v>
      </c>
      <c r="F618" s="247" t="s">
        <v>1719</v>
      </c>
      <c r="G618" s="244"/>
      <c r="H618" s="248">
        <v>75.049999999999997</v>
      </c>
      <c r="I618" s="249"/>
      <c r="J618" s="244"/>
      <c r="K618" s="244"/>
      <c r="L618" s="250"/>
      <c r="M618" s="251"/>
      <c r="N618" s="252"/>
      <c r="O618" s="252"/>
      <c r="P618" s="252"/>
      <c r="Q618" s="252"/>
      <c r="R618" s="252"/>
      <c r="S618" s="252"/>
      <c r="T618" s="25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4" t="s">
        <v>286</v>
      </c>
      <c r="AU618" s="254" t="s">
        <v>86</v>
      </c>
      <c r="AV618" s="13" t="s">
        <v>86</v>
      </c>
      <c r="AW618" s="13" t="s">
        <v>32</v>
      </c>
      <c r="AX618" s="13" t="s">
        <v>84</v>
      </c>
      <c r="AY618" s="254" t="s">
        <v>280</v>
      </c>
    </row>
    <row r="619" s="2" customFormat="1" ht="16.5" customHeight="1">
      <c r="A619" s="38"/>
      <c r="B619" s="39"/>
      <c r="C619" s="255" t="s">
        <v>1316</v>
      </c>
      <c r="D619" s="255" t="s">
        <v>306</v>
      </c>
      <c r="E619" s="256" t="s">
        <v>1454</v>
      </c>
      <c r="F619" s="257" t="s">
        <v>1455</v>
      </c>
      <c r="G619" s="258" t="s">
        <v>693</v>
      </c>
      <c r="H619" s="259">
        <v>14</v>
      </c>
      <c r="I619" s="260"/>
      <c r="J619" s="261">
        <f>ROUND(I619*H619,2)</f>
        <v>0</v>
      </c>
      <c r="K619" s="262"/>
      <c r="L619" s="263"/>
      <c r="M619" s="264" t="s">
        <v>1</v>
      </c>
      <c r="N619" s="265" t="s">
        <v>41</v>
      </c>
      <c r="O619" s="91"/>
      <c r="P619" s="239">
        <f>O619*H619</f>
        <v>0</v>
      </c>
      <c r="Q619" s="239">
        <v>0.00020000000000000001</v>
      </c>
      <c r="R619" s="239">
        <f>Q619*H619</f>
        <v>0.0028</v>
      </c>
      <c r="S619" s="239">
        <v>0</v>
      </c>
      <c r="T619" s="240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41" t="s">
        <v>426</v>
      </c>
      <c r="AT619" s="241" t="s">
        <v>306</v>
      </c>
      <c r="AU619" s="241" t="s">
        <v>86</v>
      </c>
      <c r="AY619" s="17" t="s">
        <v>280</v>
      </c>
      <c r="BE619" s="242">
        <f>IF(N619="základní",J619,0)</f>
        <v>0</v>
      </c>
      <c r="BF619" s="242">
        <f>IF(N619="snížená",J619,0)</f>
        <v>0</v>
      </c>
      <c r="BG619" s="242">
        <f>IF(N619="zákl. přenesená",J619,0)</f>
        <v>0</v>
      </c>
      <c r="BH619" s="242">
        <f>IF(N619="sníž. přenesená",J619,0)</f>
        <v>0</v>
      </c>
      <c r="BI619" s="242">
        <f>IF(N619="nulová",J619,0)</f>
        <v>0</v>
      </c>
      <c r="BJ619" s="17" t="s">
        <v>84</v>
      </c>
      <c r="BK619" s="242">
        <f>ROUND(I619*H619,2)</f>
        <v>0</v>
      </c>
      <c r="BL619" s="17" t="s">
        <v>185</v>
      </c>
      <c r="BM619" s="241" t="s">
        <v>2267</v>
      </c>
    </row>
    <row r="620" s="2" customFormat="1" ht="16.5" customHeight="1">
      <c r="A620" s="38"/>
      <c r="B620" s="39"/>
      <c r="C620" s="229" t="s">
        <v>1320</v>
      </c>
      <c r="D620" s="229" t="s">
        <v>281</v>
      </c>
      <c r="E620" s="230" t="s">
        <v>2268</v>
      </c>
      <c r="F620" s="231" t="s">
        <v>1459</v>
      </c>
      <c r="G620" s="232" t="s">
        <v>190</v>
      </c>
      <c r="H620" s="233">
        <v>243.97</v>
      </c>
      <c r="I620" s="234"/>
      <c r="J620" s="235">
        <f>ROUND(I620*H620,2)</f>
        <v>0</v>
      </c>
      <c r="K620" s="236"/>
      <c r="L620" s="44"/>
      <c r="M620" s="237" t="s">
        <v>1</v>
      </c>
      <c r="N620" s="238" t="s">
        <v>41</v>
      </c>
      <c r="O620" s="91"/>
      <c r="P620" s="239">
        <f>O620*H620</f>
        <v>0</v>
      </c>
      <c r="Q620" s="239">
        <v>0.00025999999999999998</v>
      </c>
      <c r="R620" s="239">
        <f>Q620*H620</f>
        <v>0.063432199999999994</v>
      </c>
      <c r="S620" s="239">
        <v>0</v>
      </c>
      <c r="T620" s="240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41" t="s">
        <v>185</v>
      </c>
      <c r="AT620" s="241" t="s">
        <v>281</v>
      </c>
      <c r="AU620" s="241" t="s">
        <v>86</v>
      </c>
      <c r="AY620" s="17" t="s">
        <v>280</v>
      </c>
      <c r="BE620" s="242">
        <f>IF(N620="základní",J620,0)</f>
        <v>0</v>
      </c>
      <c r="BF620" s="242">
        <f>IF(N620="snížená",J620,0)</f>
        <v>0</v>
      </c>
      <c r="BG620" s="242">
        <f>IF(N620="zákl. přenesená",J620,0)</f>
        <v>0</v>
      </c>
      <c r="BH620" s="242">
        <f>IF(N620="sníž. přenesená",J620,0)</f>
        <v>0</v>
      </c>
      <c r="BI620" s="242">
        <f>IF(N620="nulová",J620,0)</f>
        <v>0</v>
      </c>
      <c r="BJ620" s="17" t="s">
        <v>84</v>
      </c>
      <c r="BK620" s="242">
        <f>ROUND(I620*H620,2)</f>
        <v>0</v>
      </c>
      <c r="BL620" s="17" t="s">
        <v>185</v>
      </c>
      <c r="BM620" s="241" t="s">
        <v>2269</v>
      </c>
    </row>
    <row r="621" s="13" customFormat="1">
      <c r="A621" s="13"/>
      <c r="B621" s="243"/>
      <c r="C621" s="244"/>
      <c r="D621" s="245" t="s">
        <v>286</v>
      </c>
      <c r="E621" s="246" t="s">
        <v>1</v>
      </c>
      <c r="F621" s="247" t="s">
        <v>1826</v>
      </c>
      <c r="G621" s="244"/>
      <c r="H621" s="248">
        <v>243.97</v>
      </c>
      <c r="I621" s="249"/>
      <c r="J621" s="244"/>
      <c r="K621" s="244"/>
      <c r="L621" s="250"/>
      <c r="M621" s="251"/>
      <c r="N621" s="252"/>
      <c r="O621" s="252"/>
      <c r="P621" s="252"/>
      <c r="Q621" s="252"/>
      <c r="R621" s="252"/>
      <c r="S621" s="252"/>
      <c r="T621" s="25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4" t="s">
        <v>286</v>
      </c>
      <c r="AU621" s="254" t="s">
        <v>86</v>
      </c>
      <c r="AV621" s="13" t="s">
        <v>86</v>
      </c>
      <c r="AW621" s="13" t="s">
        <v>32</v>
      </c>
      <c r="AX621" s="13" t="s">
        <v>84</v>
      </c>
      <c r="AY621" s="254" t="s">
        <v>280</v>
      </c>
    </row>
    <row r="622" s="2" customFormat="1" ht="24.15" customHeight="1">
      <c r="A622" s="38"/>
      <c r="B622" s="39"/>
      <c r="C622" s="255" t="s">
        <v>1326</v>
      </c>
      <c r="D622" s="255" t="s">
        <v>306</v>
      </c>
      <c r="E622" s="256" t="s">
        <v>2270</v>
      </c>
      <c r="F622" s="257" t="s">
        <v>2271</v>
      </c>
      <c r="G622" s="258" t="s">
        <v>354</v>
      </c>
      <c r="H622" s="259">
        <v>1</v>
      </c>
      <c r="I622" s="260"/>
      <c r="J622" s="261">
        <f>ROUND(I622*H622,2)</f>
        <v>0</v>
      </c>
      <c r="K622" s="262"/>
      <c r="L622" s="263"/>
      <c r="M622" s="264" t="s">
        <v>1</v>
      </c>
      <c r="N622" s="265" t="s">
        <v>41</v>
      </c>
      <c r="O622" s="91"/>
      <c r="P622" s="239">
        <f>O622*H622</f>
        <v>0</v>
      </c>
      <c r="Q622" s="239">
        <v>0.1152</v>
      </c>
      <c r="R622" s="239">
        <f>Q622*H622</f>
        <v>0.1152</v>
      </c>
      <c r="S622" s="239">
        <v>0</v>
      </c>
      <c r="T622" s="240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41" t="s">
        <v>426</v>
      </c>
      <c r="AT622" s="241" t="s">
        <v>306</v>
      </c>
      <c r="AU622" s="241" t="s">
        <v>86</v>
      </c>
      <c r="AY622" s="17" t="s">
        <v>280</v>
      </c>
      <c r="BE622" s="242">
        <f>IF(N622="základní",J622,0)</f>
        <v>0</v>
      </c>
      <c r="BF622" s="242">
        <f>IF(N622="snížená",J622,0)</f>
        <v>0</v>
      </c>
      <c r="BG622" s="242">
        <f>IF(N622="zákl. přenesená",J622,0)</f>
        <v>0</v>
      </c>
      <c r="BH622" s="242">
        <f>IF(N622="sníž. přenesená",J622,0)</f>
        <v>0</v>
      </c>
      <c r="BI622" s="242">
        <f>IF(N622="nulová",J622,0)</f>
        <v>0</v>
      </c>
      <c r="BJ622" s="17" t="s">
        <v>84</v>
      </c>
      <c r="BK622" s="242">
        <f>ROUND(I622*H622,2)</f>
        <v>0</v>
      </c>
      <c r="BL622" s="17" t="s">
        <v>185</v>
      </c>
      <c r="BM622" s="241" t="s">
        <v>2272</v>
      </c>
    </row>
    <row r="623" s="2" customFormat="1" ht="24.15" customHeight="1">
      <c r="A623" s="38"/>
      <c r="B623" s="39"/>
      <c r="C623" s="255" t="s">
        <v>1330</v>
      </c>
      <c r="D623" s="255" t="s">
        <v>306</v>
      </c>
      <c r="E623" s="256" t="s">
        <v>2273</v>
      </c>
      <c r="F623" s="257" t="s">
        <v>2274</v>
      </c>
      <c r="G623" s="258" t="s">
        <v>354</v>
      </c>
      <c r="H623" s="259">
        <v>1</v>
      </c>
      <c r="I623" s="260"/>
      <c r="J623" s="261">
        <f>ROUND(I623*H623,2)</f>
        <v>0</v>
      </c>
      <c r="K623" s="262"/>
      <c r="L623" s="263"/>
      <c r="M623" s="264" t="s">
        <v>1</v>
      </c>
      <c r="N623" s="265" t="s">
        <v>41</v>
      </c>
      <c r="O623" s="91"/>
      <c r="P623" s="239">
        <f>O623*H623</f>
        <v>0</v>
      </c>
      <c r="Q623" s="239">
        <v>0.58248</v>
      </c>
      <c r="R623" s="239">
        <f>Q623*H623</f>
        <v>0.58248</v>
      </c>
      <c r="S623" s="239">
        <v>0</v>
      </c>
      <c r="T623" s="240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41" t="s">
        <v>426</v>
      </c>
      <c r="AT623" s="241" t="s">
        <v>306</v>
      </c>
      <c r="AU623" s="241" t="s">
        <v>86</v>
      </c>
      <c r="AY623" s="17" t="s">
        <v>280</v>
      </c>
      <c r="BE623" s="242">
        <f>IF(N623="základní",J623,0)</f>
        <v>0</v>
      </c>
      <c r="BF623" s="242">
        <f>IF(N623="snížená",J623,0)</f>
        <v>0</v>
      </c>
      <c r="BG623" s="242">
        <f>IF(N623="zákl. přenesená",J623,0)</f>
        <v>0</v>
      </c>
      <c r="BH623" s="242">
        <f>IF(N623="sníž. přenesená",J623,0)</f>
        <v>0</v>
      </c>
      <c r="BI623" s="242">
        <f>IF(N623="nulová",J623,0)</f>
        <v>0</v>
      </c>
      <c r="BJ623" s="17" t="s">
        <v>84</v>
      </c>
      <c r="BK623" s="242">
        <f>ROUND(I623*H623,2)</f>
        <v>0</v>
      </c>
      <c r="BL623" s="17" t="s">
        <v>185</v>
      </c>
      <c r="BM623" s="241" t="s">
        <v>2275</v>
      </c>
    </row>
    <row r="624" s="2" customFormat="1" ht="24.15" customHeight="1">
      <c r="A624" s="38"/>
      <c r="B624" s="39"/>
      <c r="C624" s="255" t="s">
        <v>1334</v>
      </c>
      <c r="D624" s="255" t="s">
        <v>306</v>
      </c>
      <c r="E624" s="256" t="s">
        <v>2276</v>
      </c>
      <c r="F624" s="257" t="s">
        <v>2277</v>
      </c>
      <c r="G624" s="258" t="s">
        <v>354</v>
      </c>
      <c r="H624" s="259">
        <v>1</v>
      </c>
      <c r="I624" s="260"/>
      <c r="J624" s="261">
        <f>ROUND(I624*H624,2)</f>
        <v>0</v>
      </c>
      <c r="K624" s="262"/>
      <c r="L624" s="263"/>
      <c r="M624" s="264" t="s">
        <v>1</v>
      </c>
      <c r="N624" s="265" t="s">
        <v>41</v>
      </c>
      <c r="O624" s="91"/>
      <c r="P624" s="239">
        <f>O624*H624</f>
        <v>0</v>
      </c>
      <c r="Q624" s="239">
        <v>1.20686</v>
      </c>
      <c r="R624" s="239">
        <f>Q624*H624</f>
        <v>1.20686</v>
      </c>
      <c r="S624" s="239">
        <v>0</v>
      </c>
      <c r="T624" s="240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41" t="s">
        <v>426</v>
      </c>
      <c r="AT624" s="241" t="s">
        <v>306</v>
      </c>
      <c r="AU624" s="241" t="s">
        <v>86</v>
      </c>
      <c r="AY624" s="17" t="s">
        <v>280</v>
      </c>
      <c r="BE624" s="242">
        <f>IF(N624="základní",J624,0)</f>
        <v>0</v>
      </c>
      <c r="BF624" s="242">
        <f>IF(N624="snížená",J624,0)</f>
        <v>0</v>
      </c>
      <c r="BG624" s="242">
        <f>IF(N624="zákl. přenesená",J624,0)</f>
        <v>0</v>
      </c>
      <c r="BH624" s="242">
        <f>IF(N624="sníž. přenesená",J624,0)</f>
        <v>0</v>
      </c>
      <c r="BI624" s="242">
        <f>IF(N624="nulová",J624,0)</f>
        <v>0</v>
      </c>
      <c r="BJ624" s="17" t="s">
        <v>84</v>
      </c>
      <c r="BK624" s="242">
        <f>ROUND(I624*H624,2)</f>
        <v>0</v>
      </c>
      <c r="BL624" s="17" t="s">
        <v>185</v>
      </c>
      <c r="BM624" s="241" t="s">
        <v>2278</v>
      </c>
    </row>
    <row r="625" s="2" customFormat="1" ht="24.15" customHeight="1">
      <c r="A625" s="38"/>
      <c r="B625" s="39"/>
      <c r="C625" s="255" t="s">
        <v>1338</v>
      </c>
      <c r="D625" s="255" t="s">
        <v>306</v>
      </c>
      <c r="E625" s="256" t="s">
        <v>2279</v>
      </c>
      <c r="F625" s="257" t="s">
        <v>2280</v>
      </c>
      <c r="G625" s="258" t="s">
        <v>354</v>
      </c>
      <c r="H625" s="259">
        <v>1</v>
      </c>
      <c r="I625" s="260"/>
      <c r="J625" s="261">
        <f>ROUND(I625*H625,2)</f>
        <v>0</v>
      </c>
      <c r="K625" s="262"/>
      <c r="L625" s="263"/>
      <c r="M625" s="264" t="s">
        <v>1</v>
      </c>
      <c r="N625" s="265" t="s">
        <v>41</v>
      </c>
      <c r="O625" s="91"/>
      <c r="P625" s="239">
        <f>O625*H625</f>
        <v>0</v>
      </c>
      <c r="Q625" s="239">
        <v>1.1860500000000001</v>
      </c>
      <c r="R625" s="239">
        <f>Q625*H625</f>
        <v>1.1860500000000001</v>
      </c>
      <c r="S625" s="239">
        <v>0</v>
      </c>
      <c r="T625" s="240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41" t="s">
        <v>426</v>
      </c>
      <c r="AT625" s="241" t="s">
        <v>306</v>
      </c>
      <c r="AU625" s="241" t="s">
        <v>86</v>
      </c>
      <c r="AY625" s="17" t="s">
        <v>280</v>
      </c>
      <c r="BE625" s="242">
        <f>IF(N625="základní",J625,0)</f>
        <v>0</v>
      </c>
      <c r="BF625" s="242">
        <f>IF(N625="snížená",J625,0)</f>
        <v>0</v>
      </c>
      <c r="BG625" s="242">
        <f>IF(N625="zákl. přenesená",J625,0)</f>
        <v>0</v>
      </c>
      <c r="BH625" s="242">
        <f>IF(N625="sníž. přenesená",J625,0)</f>
        <v>0</v>
      </c>
      <c r="BI625" s="242">
        <f>IF(N625="nulová",J625,0)</f>
        <v>0</v>
      </c>
      <c r="BJ625" s="17" t="s">
        <v>84</v>
      </c>
      <c r="BK625" s="242">
        <f>ROUND(I625*H625,2)</f>
        <v>0</v>
      </c>
      <c r="BL625" s="17" t="s">
        <v>185</v>
      </c>
      <c r="BM625" s="241" t="s">
        <v>2281</v>
      </c>
    </row>
    <row r="626" s="2" customFormat="1" ht="24.15" customHeight="1">
      <c r="A626" s="38"/>
      <c r="B626" s="39"/>
      <c r="C626" s="255" t="s">
        <v>1343</v>
      </c>
      <c r="D626" s="255" t="s">
        <v>306</v>
      </c>
      <c r="E626" s="256" t="s">
        <v>2282</v>
      </c>
      <c r="F626" s="257" t="s">
        <v>2283</v>
      </c>
      <c r="G626" s="258" t="s">
        <v>354</v>
      </c>
      <c r="H626" s="259">
        <v>1</v>
      </c>
      <c r="I626" s="260"/>
      <c r="J626" s="261">
        <f>ROUND(I626*H626,2)</f>
        <v>0</v>
      </c>
      <c r="K626" s="262"/>
      <c r="L626" s="263"/>
      <c r="M626" s="264" t="s">
        <v>1</v>
      </c>
      <c r="N626" s="265" t="s">
        <v>41</v>
      </c>
      <c r="O626" s="91"/>
      <c r="P626" s="239">
        <f>O626*H626</f>
        <v>0</v>
      </c>
      <c r="Q626" s="239">
        <v>0.02462</v>
      </c>
      <c r="R626" s="239">
        <f>Q626*H626</f>
        <v>0.02462</v>
      </c>
      <c r="S626" s="239">
        <v>0</v>
      </c>
      <c r="T626" s="240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41" t="s">
        <v>426</v>
      </c>
      <c r="AT626" s="241" t="s">
        <v>306</v>
      </c>
      <c r="AU626" s="241" t="s">
        <v>86</v>
      </c>
      <c r="AY626" s="17" t="s">
        <v>280</v>
      </c>
      <c r="BE626" s="242">
        <f>IF(N626="základní",J626,0)</f>
        <v>0</v>
      </c>
      <c r="BF626" s="242">
        <f>IF(N626="snížená",J626,0)</f>
        <v>0</v>
      </c>
      <c r="BG626" s="242">
        <f>IF(N626="zákl. přenesená",J626,0)</f>
        <v>0</v>
      </c>
      <c r="BH626" s="242">
        <f>IF(N626="sníž. přenesená",J626,0)</f>
        <v>0</v>
      </c>
      <c r="BI626" s="242">
        <f>IF(N626="nulová",J626,0)</f>
        <v>0</v>
      </c>
      <c r="BJ626" s="17" t="s">
        <v>84</v>
      </c>
      <c r="BK626" s="242">
        <f>ROUND(I626*H626,2)</f>
        <v>0</v>
      </c>
      <c r="BL626" s="17" t="s">
        <v>185</v>
      </c>
      <c r="BM626" s="241" t="s">
        <v>2284</v>
      </c>
    </row>
    <row r="627" s="2" customFormat="1" ht="24.15" customHeight="1">
      <c r="A627" s="38"/>
      <c r="B627" s="39"/>
      <c r="C627" s="255" t="s">
        <v>1348</v>
      </c>
      <c r="D627" s="255" t="s">
        <v>306</v>
      </c>
      <c r="E627" s="256" t="s">
        <v>2285</v>
      </c>
      <c r="F627" s="257" t="s">
        <v>2286</v>
      </c>
      <c r="G627" s="258" t="s">
        <v>354</v>
      </c>
      <c r="H627" s="259">
        <v>1</v>
      </c>
      <c r="I627" s="260"/>
      <c r="J627" s="261">
        <f>ROUND(I627*H627,2)</f>
        <v>0</v>
      </c>
      <c r="K627" s="262"/>
      <c r="L627" s="263"/>
      <c r="M627" s="264" t="s">
        <v>1</v>
      </c>
      <c r="N627" s="265" t="s">
        <v>41</v>
      </c>
      <c r="O627" s="91"/>
      <c r="P627" s="239">
        <f>O627*H627</f>
        <v>0</v>
      </c>
      <c r="Q627" s="239">
        <v>1.8228200000000001</v>
      </c>
      <c r="R627" s="239">
        <f>Q627*H627</f>
        <v>1.8228200000000001</v>
      </c>
      <c r="S627" s="239">
        <v>0</v>
      </c>
      <c r="T627" s="240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41" t="s">
        <v>426</v>
      </c>
      <c r="AT627" s="241" t="s">
        <v>306</v>
      </c>
      <c r="AU627" s="241" t="s">
        <v>86</v>
      </c>
      <c r="AY627" s="17" t="s">
        <v>280</v>
      </c>
      <c r="BE627" s="242">
        <f>IF(N627="základní",J627,0)</f>
        <v>0</v>
      </c>
      <c r="BF627" s="242">
        <f>IF(N627="snížená",J627,0)</f>
        <v>0</v>
      </c>
      <c r="BG627" s="242">
        <f>IF(N627="zákl. přenesená",J627,0)</f>
        <v>0</v>
      </c>
      <c r="BH627" s="242">
        <f>IF(N627="sníž. přenesená",J627,0)</f>
        <v>0</v>
      </c>
      <c r="BI627" s="242">
        <f>IF(N627="nulová",J627,0)</f>
        <v>0</v>
      </c>
      <c r="BJ627" s="17" t="s">
        <v>84</v>
      </c>
      <c r="BK627" s="242">
        <f>ROUND(I627*H627,2)</f>
        <v>0</v>
      </c>
      <c r="BL627" s="17" t="s">
        <v>185</v>
      </c>
      <c r="BM627" s="241" t="s">
        <v>2287</v>
      </c>
    </row>
    <row r="628" s="2" customFormat="1" ht="24.15" customHeight="1">
      <c r="A628" s="38"/>
      <c r="B628" s="39"/>
      <c r="C628" s="255" t="s">
        <v>1353</v>
      </c>
      <c r="D628" s="255" t="s">
        <v>306</v>
      </c>
      <c r="E628" s="256" t="s">
        <v>2288</v>
      </c>
      <c r="F628" s="257" t="s">
        <v>2289</v>
      </c>
      <c r="G628" s="258" t="s">
        <v>354</v>
      </c>
      <c r="H628" s="259">
        <v>1</v>
      </c>
      <c r="I628" s="260"/>
      <c r="J628" s="261">
        <f>ROUND(I628*H628,2)</f>
        <v>0</v>
      </c>
      <c r="K628" s="262"/>
      <c r="L628" s="263"/>
      <c r="M628" s="264" t="s">
        <v>1</v>
      </c>
      <c r="N628" s="265" t="s">
        <v>41</v>
      </c>
      <c r="O628" s="91"/>
      <c r="P628" s="239">
        <f>O628*H628</f>
        <v>0</v>
      </c>
      <c r="Q628" s="239">
        <v>2.4513799999999999</v>
      </c>
      <c r="R628" s="239">
        <f>Q628*H628</f>
        <v>2.4513799999999999</v>
      </c>
      <c r="S628" s="239">
        <v>0</v>
      </c>
      <c r="T628" s="240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41" t="s">
        <v>426</v>
      </c>
      <c r="AT628" s="241" t="s">
        <v>306</v>
      </c>
      <c r="AU628" s="241" t="s">
        <v>86</v>
      </c>
      <c r="AY628" s="17" t="s">
        <v>280</v>
      </c>
      <c r="BE628" s="242">
        <f>IF(N628="základní",J628,0)</f>
        <v>0</v>
      </c>
      <c r="BF628" s="242">
        <f>IF(N628="snížená",J628,0)</f>
        <v>0</v>
      </c>
      <c r="BG628" s="242">
        <f>IF(N628="zákl. přenesená",J628,0)</f>
        <v>0</v>
      </c>
      <c r="BH628" s="242">
        <f>IF(N628="sníž. přenesená",J628,0)</f>
        <v>0</v>
      </c>
      <c r="BI628" s="242">
        <f>IF(N628="nulová",J628,0)</f>
        <v>0</v>
      </c>
      <c r="BJ628" s="17" t="s">
        <v>84</v>
      </c>
      <c r="BK628" s="242">
        <f>ROUND(I628*H628,2)</f>
        <v>0</v>
      </c>
      <c r="BL628" s="17" t="s">
        <v>185</v>
      </c>
      <c r="BM628" s="241" t="s">
        <v>2290</v>
      </c>
    </row>
    <row r="629" s="2" customFormat="1" ht="24.15" customHeight="1">
      <c r="A629" s="38"/>
      <c r="B629" s="39"/>
      <c r="C629" s="229" t="s">
        <v>1363</v>
      </c>
      <c r="D629" s="229" t="s">
        <v>281</v>
      </c>
      <c r="E629" s="230" t="s">
        <v>1518</v>
      </c>
      <c r="F629" s="231" t="s">
        <v>1519</v>
      </c>
      <c r="G629" s="232" t="s">
        <v>326</v>
      </c>
      <c r="H629" s="233">
        <v>7.6369999999999996</v>
      </c>
      <c r="I629" s="234"/>
      <c r="J629" s="235">
        <f>ROUND(I629*H629,2)</f>
        <v>0</v>
      </c>
      <c r="K629" s="236"/>
      <c r="L629" s="44"/>
      <c r="M629" s="237" t="s">
        <v>1</v>
      </c>
      <c r="N629" s="238" t="s">
        <v>41</v>
      </c>
      <c r="O629" s="91"/>
      <c r="P629" s="239">
        <f>O629*H629</f>
        <v>0</v>
      </c>
      <c r="Q629" s="239">
        <v>0</v>
      </c>
      <c r="R629" s="239">
        <f>Q629*H629</f>
        <v>0</v>
      </c>
      <c r="S629" s="239">
        <v>0</v>
      </c>
      <c r="T629" s="240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41" t="s">
        <v>185</v>
      </c>
      <c r="AT629" s="241" t="s">
        <v>281</v>
      </c>
      <c r="AU629" s="241" t="s">
        <v>86</v>
      </c>
      <c r="AY629" s="17" t="s">
        <v>280</v>
      </c>
      <c r="BE629" s="242">
        <f>IF(N629="základní",J629,0)</f>
        <v>0</v>
      </c>
      <c r="BF629" s="242">
        <f>IF(N629="snížená",J629,0)</f>
        <v>0</v>
      </c>
      <c r="BG629" s="242">
        <f>IF(N629="zákl. přenesená",J629,0)</f>
        <v>0</v>
      </c>
      <c r="BH629" s="242">
        <f>IF(N629="sníž. přenesená",J629,0)</f>
        <v>0</v>
      </c>
      <c r="BI629" s="242">
        <f>IF(N629="nulová",J629,0)</f>
        <v>0</v>
      </c>
      <c r="BJ629" s="17" t="s">
        <v>84</v>
      </c>
      <c r="BK629" s="242">
        <f>ROUND(I629*H629,2)</f>
        <v>0</v>
      </c>
      <c r="BL629" s="17" t="s">
        <v>185</v>
      </c>
      <c r="BM629" s="241" t="s">
        <v>2291</v>
      </c>
    </row>
    <row r="630" s="12" customFormat="1" ht="22.8" customHeight="1">
      <c r="A630" s="12"/>
      <c r="B630" s="213"/>
      <c r="C630" s="214"/>
      <c r="D630" s="215" t="s">
        <v>75</v>
      </c>
      <c r="E630" s="227" t="s">
        <v>1521</v>
      </c>
      <c r="F630" s="227" t="s">
        <v>1522</v>
      </c>
      <c r="G630" s="214"/>
      <c r="H630" s="214"/>
      <c r="I630" s="217"/>
      <c r="J630" s="228">
        <f>BK630</f>
        <v>0</v>
      </c>
      <c r="K630" s="214"/>
      <c r="L630" s="219"/>
      <c r="M630" s="220"/>
      <c r="N630" s="221"/>
      <c r="O630" s="221"/>
      <c r="P630" s="222">
        <f>SUM(P631:P690)</f>
        <v>0</v>
      </c>
      <c r="Q630" s="221"/>
      <c r="R630" s="222">
        <f>SUM(R631:R690)</f>
        <v>14.88121636</v>
      </c>
      <c r="S630" s="221"/>
      <c r="T630" s="223">
        <f>SUM(T631:T690)</f>
        <v>5.3908469999999999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24" t="s">
        <v>86</v>
      </c>
      <c r="AT630" s="225" t="s">
        <v>75</v>
      </c>
      <c r="AU630" s="225" t="s">
        <v>84</v>
      </c>
      <c r="AY630" s="224" t="s">
        <v>280</v>
      </c>
      <c r="BK630" s="226">
        <f>SUM(BK631:BK690)</f>
        <v>0</v>
      </c>
    </row>
    <row r="631" s="2" customFormat="1" ht="24.15" customHeight="1">
      <c r="A631" s="38"/>
      <c r="B631" s="39"/>
      <c r="C631" s="229" t="s">
        <v>1369</v>
      </c>
      <c r="D631" s="229" t="s">
        <v>281</v>
      </c>
      <c r="E631" s="230" t="s">
        <v>2292</v>
      </c>
      <c r="F631" s="231" t="s">
        <v>2293</v>
      </c>
      <c r="G631" s="232" t="s">
        <v>194</v>
      </c>
      <c r="H631" s="233">
        <v>174.72</v>
      </c>
      <c r="I631" s="234"/>
      <c r="J631" s="235">
        <f>ROUND(I631*H631,2)</f>
        <v>0</v>
      </c>
      <c r="K631" s="236"/>
      <c r="L631" s="44"/>
      <c r="M631" s="237" t="s">
        <v>1</v>
      </c>
      <c r="N631" s="238" t="s">
        <v>41</v>
      </c>
      <c r="O631" s="91"/>
      <c r="P631" s="239">
        <f>O631*H631</f>
        <v>0</v>
      </c>
      <c r="Q631" s="239">
        <v>0</v>
      </c>
      <c r="R631" s="239">
        <f>Q631*H631</f>
        <v>0</v>
      </c>
      <c r="S631" s="239">
        <v>0.021999999999999999</v>
      </c>
      <c r="T631" s="240">
        <f>S631*H631</f>
        <v>3.8438399999999997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41" t="s">
        <v>185</v>
      </c>
      <c r="AT631" s="241" t="s">
        <v>281</v>
      </c>
      <c r="AU631" s="241" t="s">
        <v>86</v>
      </c>
      <c r="AY631" s="17" t="s">
        <v>280</v>
      </c>
      <c r="BE631" s="242">
        <f>IF(N631="základní",J631,0)</f>
        <v>0</v>
      </c>
      <c r="BF631" s="242">
        <f>IF(N631="snížená",J631,0)</f>
        <v>0</v>
      </c>
      <c r="BG631" s="242">
        <f>IF(N631="zákl. přenesená",J631,0)</f>
        <v>0</v>
      </c>
      <c r="BH631" s="242">
        <f>IF(N631="sníž. přenesená",J631,0)</f>
        <v>0</v>
      </c>
      <c r="BI631" s="242">
        <f>IF(N631="nulová",J631,0)</f>
        <v>0</v>
      </c>
      <c r="BJ631" s="17" t="s">
        <v>84</v>
      </c>
      <c r="BK631" s="242">
        <f>ROUND(I631*H631,2)</f>
        <v>0</v>
      </c>
      <c r="BL631" s="17" t="s">
        <v>185</v>
      </c>
      <c r="BM631" s="241" t="s">
        <v>2294</v>
      </c>
    </row>
    <row r="632" s="13" customFormat="1">
      <c r="A632" s="13"/>
      <c r="B632" s="243"/>
      <c r="C632" s="244"/>
      <c r="D632" s="245" t="s">
        <v>286</v>
      </c>
      <c r="E632" s="246" t="s">
        <v>1</v>
      </c>
      <c r="F632" s="247" t="s">
        <v>2295</v>
      </c>
      <c r="G632" s="244"/>
      <c r="H632" s="248">
        <v>174.72</v>
      </c>
      <c r="I632" s="249"/>
      <c r="J632" s="244"/>
      <c r="K632" s="244"/>
      <c r="L632" s="250"/>
      <c r="M632" s="251"/>
      <c r="N632" s="252"/>
      <c r="O632" s="252"/>
      <c r="P632" s="252"/>
      <c r="Q632" s="252"/>
      <c r="R632" s="252"/>
      <c r="S632" s="252"/>
      <c r="T632" s="25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4" t="s">
        <v>286</v>
      </c>
      <c r="AU632" s="254" t="s">
        <v>86</v>
      </c>
      <c r="AV632" s="13" t="s">
        <v>86</v>
      </c>
      <c r="AW632" s="13" t="s">
        <v>32</v>
      </c>
      <c r="AX632" s="13" t="s">
        <v>84</v>
      </c>
      <c r="AY632" s="254" t="s">
        <v>280</v>
      </c>
    </row>
    <row r="633" s="2" customFormat="1" ht="24.15" customHeight="1">
      <c r="A633" s="38"/>
      <c r="B633" s="39"/>
      <c r="C633" s="229" t="s">
        <v>1374</v>
      </c>
      <c r="D633" s="229" t="s">
        <v>281</v>
      </c>
      <c r="E633" s="230" t="s">
        <v>1554</v>
      </c>
      <c r="F633" s="231" t="s">
        <v>1555</v>
      </c>
      <c r="G633" s="232" t="s">
        <v>190</v>
      </c>
      <c r="H633" s="233">
        <v>6.4500000000000002</v>
      </c>
      <c r="I633" s="234"/>
      <c r="J633" s="235">
        <f>ROUND(I633*H633,2)</f>
        <v>0</v>
      </c>
      <c r="K633" s="236"/>
      <c r="L633" s="44"/>
      <c r="M633" s="237" t="s">
        <v>1</v>
      </c>
      <c r="N633" s="238" t="s">
        <v>41</v>
      </c>
      <c r="O633" s="91"/>
      <c r="P633" s="239">
        <f>O633*H633</f>
        <v>0</v>
      </c>
      <c r="Q633" s="239">
        <v>0</v>
      </c>
      <c r="R633" s="239">
        <f>Q633*H633</f>
        <v>0</v>
      </c>
      <c r="S633" s="239">
        <v>0.050000000000000003</v>
      </c>
      <c r="T633" s="240">
        <f>S633*H633</f>
        <v>0.32250000000000001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41" t="s">
        <v>185</v>
      </c>
      <c r="AT633" s="241" t="s">
        <v>281</v>
      </c>
      <c r="AU633" s="241" t="s">
        <v>86</v>
      </c>
      <c r="AY633" s="17" t="s">
        <v>280</v>
      </c>
      <c r="BE633" s="242">
        <f>IF(N633="základní",J633,0)</f>
        <v>0</v>
      </c>
      <c r="BF633" s="242">
        <f>IF(N633="snížená",J633,0)</f>
        <v>0</v>
      </c>
      <c r="BG633" s="242">
        <f>IF(N633="zákl. přenesená",J633,0)</f>
        <v>0</v>
      </c>
      <c r="BH633" s="242">
        <f>IF(N633="sníž. přenesená",J633,0)</f>
        <v>0</v>
      </c>
      <c r="BI633" s="242">
        <f>IF(N633="nulová",J633,0)</f>
        <v>0</v>
      </c>
      <c r="BJ633" s="17" t="s">
        <v>84</v>
      </c>
      <c r="BK633" s="242">
        <f>ROUND(I633*H633,2)</f>
        <v>0</v>
      </c>
      <c r="BL633" s="17" t="s">
        <v>185</v>
      </c>
      <c r="BM633" s="241" t="s">
        <v>2296</v>
      </c>
    </row>
    <row r="634" s="2" customFormat="1" ht="24.15" customHeight="1">
      <c r="A634" s="38"/>
      <c r="B634" s="39"/>
      <c r="C634" s="229" t="s">
        <v>1378</v>
      </c>
      <c r="D634" s="229" t="s">
        <v>281</v>
      </c>
      <c r="E634" s="230" t="s">
        <v>2297</v>
      </c>
      <c r="F634" s="231" t="s">
        <v>2298</v>
      </c>
      <c r="G634" s="232" t="s">
        <v>309</v>
      </c>
      <c r="H634" s="233">
        <v>11.4</v>
      </c>
      <c r="I634" s="234"/>
      <c r="J634" s="235">
        <f>ROUND(I634*H634,2)</f>
        <v>0</v>
      </c>
      <c r="K634" s="236"/>
      <c r="L634" s="44"/>
      <c r="M634" s="237" t="s">
        <v>1</v>
      </c>
      <c r="N634" s="238" t="s">
        <v>41</v>
      </c>
      <c r="O634" s="91"/>
      <c r="P634" s="239">
        <f>O634*H634</f>
        <v>0</v>
      </c>
      <c r="Q634" s="239">
        <v>6.0000000000000002E-05</v>
      </c>
      <c r="R634" s="239">
        <f>Q634*H634</f>
        <v>0.00068400000000000004</v>
      </c>
      <c r="S634" s="239">
        <v>0</v>
      </c>
      <c r="T634" s="240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41" t="s">
        <v>185</v>
      </c>
      <c r="AT634" s="241" t="s">
        <v>281</v>
      </c>
      <c r="AU634" s="241" t="s">
        <v>86</v>
      </c>
      <c r="AY634" s="17" t="s">
        <v>280</v>
      </c>
      <c r="BE634" s="242">
        <f>IF(N634="základní",J634,0)</f>
        <v>0</v>
      </c>
      <c r="BF634" s="242">
        <f>IF(N634="snížená",J634,0)</f>
        <v>0</v>
      </c>
      <c r="BG634" s="242">
        <f>IF(N634="zákl. přenesená",J634,0)</f>
        <v>0</v>
      </c>
      <c r="BH634" s="242">
        <f>IF(N634="sníž. přenesená",J634,0)</f>
        <v>0</v>
      </c>
      <c r="BI634" s="242">
        <f>IF(N634="nulová",J634,0)</f>
        <v>0</v>
      </c>
      <c r="BJ634" s="17" t="s">
        <v>84</v>
      </c>
      <c r="BK634" s="242">
        <f>ROUND(I634*H634,2)</f>
        <v>0</v>
      </c>
      <c r="BL634" s="17" t="s">
        <v>185</v>
      </c>
      <c r="BM634" s="241" t="s">
        <v>2299</v>
      </c>
    </row>
    <row r="635" s="13" customFormat="1">
      <c r="A635" s="13"/>
      <c r="B635" s="243"/>
      <c r="C635" s="244"/>
      <c r="D635" s="245" t="s">
        <v>286</v>
      </c>
      <c r="E635" s="246" t="s">
        <v>1</v>
      </c>
      <c r="F635" s="247" t="s">
        <v>2300</v>
      </c>
      <c r="G635" s="244"/>
      <c r="H635" s="248">
        <v>11.4</v>
      </c>
      <c r="I635" s="249"/>
      <c r="J635" s="244"/>
      <c r="K635" s="244"/>
      <c r="L635" s="250"/>
      <c r="M635" s="251"/>
      <c r="N635" s="252"/>
      <c r="O635" s="252"/>
      <c r="P635" s="252"/>
      <c r="Q635" s="252"/>
      <c r="R635" s="252"/>
      <c r="S635" s="252"/>
      <c r="T635" s="25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4" t="s">
        <v>286</v>
      </c>
      <c r="AU635" s="254" t="s">
        <v>86</v>
      </c>
      <c r="AV635" s="13" t="s">
        <v>86</v>
      </c>
      <c r="AW635" s="13" t="s">
        <v>32</v>
      </c>
      <c r="AX635" s="13" t="s">
        <v>84</v>
      </c>
      <c r="AY635" s="254" t="s">
        <v>280</v>
      </c>
    </row>
    <row r="636" s="2" customFormat="1" ht="24.15" customHeight="1">
      <c r="A636" s="38"/>
      <c r="B636" s="39"/>
      <c r="C636" s="255" t="s">
        <v>1382</v>
      </c>
      <c r="D636" s="255" t="s">
        <v>306</v>
      </c>
      <c r="E636" s="256" t="s">
        <v>2301</v>
      </c>
      <c r="F636" s="257" t="s">
        <v>2302</v>
      </c>
      <c r="G636" s="258" t="s">
        <v>2303</v>
      </c>
      <c r="H636" s="259">
        <v>2</v>
      </c>
      <c r="I636" s="260"/>
      <c r="J636" s="261">
        <f>ROUND(I636*H636,2)</f>
        <v>0</v>
      </c>
      <c r="K636" s="262"/>
      <c r="L636" s="263"/>
      <c r="M636" s="264" t="s">
        <v>1</v>
      </c>
      <c r="N636" s="265" t="s">
        <v>41</v>
      </c>
      <c r="O636" s="91"/>
      <c r="P636" s="239">
        <f>O636*H636</f>
        <v>0</v>
      </c>
      <c r="Q636" s="239">
        <v>0.0057000000000000002</v>
      </c>
      <c r="R636" s="239">
        <f>Q636*H636</f>
        <v>0.0114</v>
      </c>
      <c r="S636" s="239">
        <v>0</v>
      </c>
      <c r="T636" s="240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41" t="s">
        <v>426</v>
      </c>
      <c r="AT636" s="241" t="s">
        <v>306</v>
      </c>
      <c r="AU636" s="241" t="s">
        <v>86</v>
      </c>
      <c r="AY636" s="17" t="s">
        <v>280</v>
      </c>
      <c r="BE636" s="242">
        <f>IF(N636="základní",J636,0)</f>
        <v>0</v>
      </c>
      <c r="BF636" s="242">
        <f>IF(N636="snížená",J636,0)</f>
        <v>0</v>
      </c>
      <c r="BG636" s="242">
        <f>IF(N636="zákl. přenesená",J636,0)</f>
        <v>0</v>
      </c>
      <c r="BH636" s="242">
        <f>IF(N636="sníž. přenesená",J636,0)</f>
        <v>0</v>
      </c>
      <c r="BI636" s="242">
        <f>IF(N636="nulová",J636,0)</f>
        <v>0</v>
      </c>
      <c r="BJ636" s="17" t="s">
        <v>84</v>
      </c>
      <c r="BK636" s="242">
        <f>ROUND(I636*H636,2)</f>
        <v>0</v>
      </c>
      <c r="BL636" s="17" t="s">
        <v>185</v>
      </c>
      <c r="BM636" s="241" t="s">
        <v>2304</v>
      </c>
    </row>
    <row r="637" s="2" customFormat="1">
      <c r="A637" s="38"/>
      <c r="B637" s="39"/>
      <c r="C637" s="40"/>
      <c r="D637" s="245" t="s">
        <v>540</v>
      </c>
      <c r="E637" s="40"/>
      <c r="F637" s="287" t="s">
        <v>2305</v>
      </c>
      <c r="G637" s="40"/>
      <c r="H637" s="40"/>
      <c r="I637" s="288"/>
      <c r="J637" s="40"/>
      <c r="K637" s="40"/>
      <c r="L637" s="44"/>
      <c r="M637" s="289"/>
      <c r="N637" s="290"/>
      <c r="O637" s="91"/>
      <c r="P637" s="91"/>
      <c r="Q637" s="91"/>
      <c r="R637" s="91"/>
      <c r="S637" s="91"/>
      <c r="T637" s="92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T637" s="17" t="s">
        <v>540</v>
      </c>
      <c r="AU637" s="17" t="s">
        <v>86</v>
      </c>
    </row>
    <row r="638" s="2" customFormat="1" ht="24.15" customHeight="1">
      <c r="A638" s="38"/>
      <c r="B638" s="39"/>
      <c r="C638" s="229" t="s">
        <v>1387</v>
      </c>
      <c r="D638" s="229" t="s">
        <v>281</v>
      </c>
      <c r="E638" s="230" t="s">
        <v>2306</v>
      </c>
      <c r="F638" s="231" t="s">
        <v>2307</v>
      </c>
      <c r="G638" s="232" t="s">
        <v>309</v>
      </c>
      <c r="H638" s="233">
        <v>312.60000000000002</v>
      </c>
      <c r="I638" s="234"/>
      <c r="J638" s="235">
        <f>ROUND(I638*H638,2)</f>
        <v>0</v>
      </c>
      <c r="K638" s="236"/>
      <c r="L638" s="44"/>
      <c r="M638" s="237" t="s">
        <v>1</v>
      </c>
      <c r="N638" s="238" t="s">
        <v>41</v>
      </c>
      <c r="O638" s="91"/>
      <c r="P638" s="239">
        <f>O638*H638</f>
        <v>0</v>
      </c>
      <c r="Q638" s="239">
        <v>5.0000000000000002E-05</v>
      </c>
      <c r="R638" s="239">
        <f>Q638*H638</f>
        <v>0.015630000000000002</v>
      </c>
      <c r="S638" s="239">
        <v>0</v>
      </c>
      <c r="T638" s="240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41" t="s">
        <v>185</v>
      </c>
      <c r="AT638" s="241" t="s">
        <v>281</v>
      </c>
      <c r="AU638" s="241" t="s">
        <v>86</v>
      </c>
      <c r="AY638" s="17" t="s">
        <v>280</v>
      </c>
      <c r="BE638" s="242">
        <f>IF(N638="základní",J638,0)</f>
        <v>0</v>
      </c>
      <c r="BF638" s="242">
        <f>IF(N638="snížená",J638,0)</f>
        <v>0</v>
      </c>
      <c r="BG638" s="242">
        <f>IF(N638="zákl. přenesená",J638,0)</f>
        <v>0</v>
      </c>
      <c r="BH638" s="242">
        <f>IF(N638="sníž. přenesená",J638,0)</f>
        <v>0</v>
      </c>
      <c r="BI638" s="242">
        <f>IF(N638="nulová",J638,0)</f>
        <v>0</v>
      </c>
      <c r="BJ638" s="17" t="s">
        <v>84</v>
      </c>
      <c r="BK638" s="242">
        <f>ROUND(I638*H638,2)</f>
        <v>0</v>
      </c>
      <c r="BL638" s="17" t="s">
        <v>185</v>
      </c>
      <c r="BM638" s="241" t="s">
        <v>2308</v>
      </c>
    </row>
    <row r="639" s="13" customFormat="1">
      <c r="A639" s="13"/>
      <c r="B639" s="243"/>
      <c r="C639" s="244"/>
      <c r="D639" s="245" t="s">
        <v>286</v>
      </c>
      <c r="E639" s="246" t="s">
        <v>1</v>
      </c>
      <c r="F639" s="247" t="s">
        <v>2309</v>
      </c>
      <c r="G639" s="244"/>
      <c r="H639" s="248">
        <v>312.60000000000002</v>
      </c>
      <c r="I639" s="249"/>
      <c r="J639" s="244"/>
      <c r="K639" s="244"/>
      <c r="L639" s="250"/>
      <c r="M639" s="251"/>
      <c r="N639" s="252"/>
      <c r="O639" s="252"/>
      <c r="P639" s="252"/>
      <c r="Q639" s="252"/>
      <c r="R639" s="252"/>
      <c r="S639" s="252"/>
      <c r="T639" s="25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4" t="s">
        <v>286</v>
      </c>
      <c r="AU639" s="254" t="s">
        <v>86</v>
      </c>
      <c r="AV639" s="13" t="s">
        <v>86</v>
      </c>
      <c r="AW639" s="13" t="s">
        <v>32</v>
      </c>
      <c r="AX639" s="13" t="s">
        <v>84</v>
      </c>
      <c r="AY639" s="254" t="s">
        <v>280</v>
      </c>
    </row>
    <row r="640" s="2" customFormat="1" ht="24.15" customHeight="1">
      <c r="A640" s="38"/>
      <c r="B640" s="39"/>
      <c r="C640" s="255" t="s">
        <v>1391</v>
      </c>
      <c r="D640" s="255" t="s">
        <v>306</v>
      </c>
      <c r="E640" s="256" t="s">
        <v>2310</v>
      </c>
      <c r="F640" s="257" t="s">
        <v>2311</v>
      </c>
      <c r="G640" s="258" t="s">
        <v>2303</v>
      </c>
      <c r="H640" s="259">
        <v>6</v>
      </c>
      <c r="I640" s="260"/>
      <c r="J640" s="261">
        <f>ROUND(I640*H640,2)</f>
        <v>0</v>
      </c>
      <c r="K640" s="262"/>
      <c r="L640" s="263"/>
      <c r="M640" s="264" t="s">
        <v>1</v>
      </c>
      <c r="N640" s="265" t="s">
        <v>41</v>
      </c>
      <c r="O640" s="91"/>
      <c r="P640" s="239">
        <f>O640*H640</f>
        <v>0</v>
      </c>
      <c r="Q640" s="239">
        <v>0.0521</v>
      </c>
      <c r="R640" s="239">
        <f>Q640*H640</f>
        <v>0.31259999999999999</v>
      </c>
      <c r="S640" s="239">
        <v>0</v>
      </c>
      <c r="T640" s="240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41" t="s">
        <v>426</v>
      </c>
      <c r="AT640" s="241" t="s">
        <v>306</v>
      </c>
      <c r="AU640" s="241" t="s">
        <v>86</v>
      </c>
      <c r="AY640" s="17" t="s">
        <v>280</v>
      </c>
      <c r="BE640" s="242">
        <f>IF(N640="základní",J640,0)</f>
        <v>0</v>
      </c>
      <c r="BF640" s="242">
        <f>IF(N640="snížená",J640,0)</f>
        <v>0</v>
      </c>
      <c r="BG640" s="242">
        <f>IF(N640="zákl. přenesená",J640,0)</f>
        <v>0</v>
      </c>
      <c r="BH640" s="242">
        <f>IF(N640="sníž. přenesená",J640,0)</f>
        <v>0</v>
      </c>
      <c r="BI640" s="242">
        <f>IF(N640="nulová",J640,0)</f>
        <v>0</v>
      </c>
      <c r="BJ640" s="17" t="s">
        <v>84</v>
      </c>
      <c r="BK640" s="242">
        <f>ROUND(I640*H640,2)</f>
        <v>0</v>
      </c>
      <c r="BL640" s="17" t="s">
        <v>185</v>
      </c>
      <c r="BM640" s="241" t="s">
        <v>2312</v>
      </c>
    </row>
    <row r="641" s="2" customFormat="1">
      <c r="A641" s="38"/>
      <c r="B641" s="39"/>
      <c r="C641" s="40"/>
      <c r="D641" s="245" t="s">
        <v>540</v>
      </c>
      <c r="E641" s="40"/>
      <c r="F641" s="287" t="s">
        <v>2305</v>
      </c>
      <c r="G641" s="40"/>
      <c r="H641" s="40"/>
      <c r="I641" s="288"/>
      <c r="J641" s="40"/>
      <c r="K641" s="40"/>
      <c r="L641" s="44"/>
      <c r="M641" s="289"/>
      <c r="N641" s="290"/>
      <c r="O641" s="91"/>
      <c r="P641" s="91"/>
      <c r="Q641" s="91"/>
      <c r="R641" s="91"/>
      <c r="S641" s="91"/>
      <c r="T641" s="92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540</v>
      </c>
      <c r="AU641" s="17" t="s">
        <v>86</v>
      </c>
    </row>
    <row r="642" s="2" customFormat="1" ht="24.15" customHeight="1">
      <c r="A642" s="38"/>
      <c r="B642" s="39"/>
      <c r="C642" s="229" t="s">
        <v>1395</v>
      </c>
      <c r="D642" s="229" t="s">
        <v>281</v>
      </c>
      <c r="E642" s="230" t="s">
        <v>2313</v>
      </c>
      <c r="F642" s="231" t="s">
        <v>2314</v>
      </c>
      <c r="G642" s="232" t="s">
        <v>309</v>
      </c>
      <c r="H642" s="233">
        <v>6432</v>
      </c>
      <c r="I642" s="234"/>
      <c r="J642" s="235">
        <f>ROUND(I642*H642,2)</f>
        <v>0</v>
      </c>
      <c r="K642" s="236"/>
      <c r="L642" s="44"/>
      <c r="M642" s="237" t="s">
        <v>1</v>
      </c>
      <c r="N642" s="238" t="s">
        <v>41</v>
      </c>
      <c r="O642" s="91"/>
      <c r="P642" s="239">
        <f>O642*H642</f>
        <v>0</v>
      </c>
      <c r="Q642" s="239">
        <v>5.0000000000000002E-05</v>
      </c>
      <c r="R642" s="239">
        <f>Q642*H642</f>
        <v>0.3216</v>
      </c>
      <c r="S642" s="239">
        <v>0</v>
      </c>
      <c r="T642" s="240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41" t="s">
        <v>185</v>
      </c>
      <c r="AT642" s="241" t="s">
        <v>281</v>
      </c>
      <c r="AU642" s="241" t="s">
        <v>86</v>
      </c>
      <c r="AY642" s="17" t="s">
        <v>280</v>
      </c>
      <c r="BE642" s="242">
        <f>IF(N642="základní",J642,0)</f>
        <v>0</v>
      </c>
      <c r="BF642" s="242">
        <f>IF(N642="snížená",J642,0)</f>
        <v>0</v>
      </c>
      <c r="BG642" s="242">
        <f>IF(N642="zákl. přenesená",J642,0)</f>
        <v>0</v>
      </c>
      <c r="BH642" s="242">
        <f>IF(N642="sníž. přenesená",J642,0)</f>
        <v>0</v>
      </c>
      <c r="BI642" s="242">
        <f>IF(N642="nulová",J642,0)</f>
        <v>0</v>
      </c>
      <c r="BJ642" s="17" t="s">
        <v>84</v>
      </c>
      <c r="BK642" s="242">
        <f>ROUND(I642*H642,2)</f>
        <v>0</v>
      </c>
      <c r="BL642" s="17" t="s">
        <v>185</v>
      </c>
      <c r="BM642" s="241" t="s">
        <v>2315</v>
      </c>
    </row>
    <row r="643" s="13" customFormat="1">
      <c r="A643" s="13"/>
      <c r="B643" s="243"/>
      <c r="C643" s="244"/>
      <c r="D643" s="245" t="s">
        <v>286</v>
      </c>
      <c r="E643" s="246" t="s">
        <v>1</v>
      </c>
      <c r="F643" s="247" t="s">
        <v>2316</v>
      </c>
      <c r="G643" s="244"/>
      <c r="H643" s="248">
        <v>6432</v>
      </c>
      <c r="I643" s="249"/>
      <c r="J643" s="244"/>
      <c r="K643" s="244"/>
      <c r="L643" s="250"/>
      <c r="M643" s="251"/>
      <c r="N643" s="252"/>
      <c r="O643" s="252"/>
      <c r="P643" s="252"/>
      <c r="Q643" s="252"/>
      <c r="R643" s="252"/>
      <c r="S643" s="252"/>
      <c r="T643" s="25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4" t="s">
        <v>286</v>
      </c>
      <c r="AU643" s="254" t="s">
        <v>86</v>
      </c>
      <c r="AV643" s="13" t="s">
        <v>86</v>
      </c>
      <c r="AW643" s="13" t="s">
        <v>32</v>
      </c>
      <c r="AX643" s="13" t="s">
        <v>84</v>
      </c>
      <c r="AY643" s="254" t="s">
        <v>280</v>
      </c>
    </row>
    <row r="644" s="2" customFormat="1" ht="24.15" customHeight="1">
      <c r="A644" s="38"/>
      <c r="B644" s="39"/>
      <c r="C644" s="255" t="s">
        <v>1399</v>
      </c>
      <c r="D644" s="255" t="s">
        <v>306</v>
      </c>
      <c r="E644" s="256" t="s">
        <v>2317</v>
      </c>
      <c r="F644" s="257" t="s">
        <v>2318</v>
      </c>
      <c r="G644" s="258" t="s">
        <v>2303</v>
      </c>
      <c r="H644" s="259">
        <v>12</v>
      </c>
      <c r="I644" s="260"/>
      <c r="J644" s="261">
        <f>ROUND(I644*H644,2)</f>
        <v>0</v>
      </c>
      <c r="K644" s="262"/>
      <c r="L644" s="263"/>
      <c r="M644" s="264" t="s">
        <v>1</v>
      </c>
      <c r="N644" s="265" t="s">
        <v>41</v>
      </c>
      <c r="O644" s="91"/>
      <c r="P644" s="239">
        <f>O644*H644</f>
        <v>0</v>
      </c>
      <c r="Q644" s="239">
        <v>0.53600000000000003</v>
      </c>
      <c r="R644" s="239">
        <f>Q644*H644</f>
        <v>6.4320000000000004</v>
      </c>
      <c r="S644" s="239">
        <v>0</v>
      </c>
      <c r="T644" s="240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41" t="s">
        <v>426</v>
      </c>
      <c r="AT644" s="241" t="s">
        <v>306</v>
      </c>
      <c r="AU644" s="241" t="s">
        <v>86</v>
      </c>
      <c r="AY644" s="17" t="s">
        <v>280</v>
      </c>
      <c r="BE644" s="242">
        <f>IF(N644="základní",J644,0)</f>
        <v>0</v>
      </c>
      <c r="BF644" s="242">
        <f>IF(N644="snížená",J644,0)</f>
        <v>0</v>
      </c>
      <c r="BG644" s="242">
        <f>IF(N644="zákl. přenesená",J644,0)</f>
        <v>0</v>
      </c>
      <c r="BH644" s="242">
        <f>IF(N644="sníž. přenesená",J644,0)</f>
        <v>0</v>
      </c>
      <c r="BI644" s="242">
        <f>IF(N644="nulová",J644,0)</f>
        <v>0</v>
      </c>
      <c r="BJ644" s="17" t="s">
        <v>84</v>
      </c>
      <c r="BK644" s="242">
        <f>ROUND(I644*H644,2)</f>
        <v>0</v>
      </c>
      <c r="BL644" s="17" t="s">
        <v>185</v>
      </c>
      <c r="BM644" s="241" t="s">
        <v>2319</v>
      </c>
    </row>
    <row r="645" s="2" customFormat="1">
      <c r="A645" s="38"/>
      <c r="B645" s="39"/>
      <c r="C645" s="40"/>
      <c r="D645" s="245" t="s">
        <v>540</v>
      </c>
      <c r="E645" s="40"/>
      <c r="F645" s="287" t="s">
        <v>2305</v>
      </c>
      <c r="G645" s="40"/>
      <c r="H645" s="40"/>
      <c r="I645" s="288"/>
      <c r="J645" s="40"/>
      <c r="K645" s="40"/>
      <c r="L645" s="44"/>
      <c r="M645" s="289"/>
      <c r="N645" s="290"/>
      <c r="O645" s="91"/>
      <c r="P645" s="91"/>
      <c r="Q645" s="91"/>
      <c r="R645" s="91"/>
      <c r="S645" s="91"/>
      <c r="T645" s="92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T645" s="17" t="s">
        <v>540</v>
      </c>
      <c r="AU645" s="17" t="s">
        <v>86</v>
      </c>
    </row>
    <row r="646" s="2" customFormat="1" ht="33" customHeight="1">
      <c r="A646" s="38"/>
      <c r="B646" s="39"/>
      <c r="C646" s="229" t="s">
        <v>1403</v>
      </c>
      <c r="D646" s="229" t="s">
        <v>281</v>
      </c>
      <c r="E646" s="230" t="s">
        <v>2320</v>
      </c>
      <c r="F646" s="231" t="s">
        <v>2321</v>
      </c>
      <c r="G646" s="232" t="s">
        <v>2303</v>
      </c>
      <c r="H646" s="233">
        <v>12</v>
      </c>
      <c r="I646" s="234"/>
      <c r="J646" s="235">
        <f>ROUND(I646*H646,2)</f>
        <v>0</v>
      </c>
      <c r="K646" s="236"/>
      <c r="L646" s="44"/>
      <c r="M646" s="237" t="s">
        <v>1</v>
      </c>
      <c r="N646" s="238" t="s">
        <v>41</v>
      </c>
      <c r="O646" s="91"/>
      <c r="P646" s="239">
        <f>O646*H646</f>
        <v>0</v>
      </c>
      <c r="Q646" s="239">
        <v>0.48749999999999999</v>
      </c>
      <c r="R646" s="239">
        <f>Q646*H646</f>
        <v>5.8499999999999996</v>
      </c>
      <c r="S646" s="239">
        <v>0</v>
      </c>
      <c r="T646" s="240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41" t="s">
        <v>185</v>
      </c>
      <c r="AT646" s="241" t="s">
        <v>281</v>
      </c>
      <c r="AU646" s="241" t="s">
        <v>86</v>
      </c>
      <c r="AY646" s="17" t="s">
        <v>280</v>
      </c>
      <c r="BE646" s="242">
        <f>IF(N646="základní",J646,0)</f>
        <v>0</v>
      </c>
      <c r="BF646" s="242">
        <f>IF(N646="snížená",J646,0)</f>
        <v>0</v>
      </c>
      <c r="BG646" s="242">
        <f>IF(N646="zákl. přenesená",J646,0)</f>
        <v>0</v>
      </c>
      <c r="BH646" s="242">
        <f>IF(N646="sníž. přenesená",J646,0)</f>
        <v>0</v>
      </c>
      <c r="BI646" s="242">
        <f>IF(N646="nulová",J646,0)</f>
        <v>0</v>
      </c>
      <c r="BJ646" s="17" t="s">
        <v>84</v>
      </c>
      <c r="BK646" s="242">
        <f>ROUND(I646*H646,2)</f>
        <v>0</v>
      </c>
      <c r="BL646" s="17" t="s">
        <v>185</v>
      </c>
      <c r="BM646" s="241" t="s">
        <v>2322</v>
      </c>
    </row>
    <row r="647" s="2" customFormat="1" ht="33" customHeight="1">
      <c r="A647" s="38"/>
      <c r="B647" s="39"/>
      <c r="C647" s="229" t="s">
        <v>1407</v>
      </c>
      <c r="D647" s="229" t="s">
        <v>281</v>
      </c>
      <c r="E647" s="230" t="s">
        <v>2323</v>
      </c>
      <c r="F647" s="231" t="s">
        <v>2324</v>
      </c>
      <c r="G647" s="232" t="s">
        <v>194</v>
      </c>
      <c r="H647" s="233">
        <v>26.637</v>
      </c>
      <c r="I647" s="234"/>
      <c r="J647" s="235">
        <f>ROUND(I647*H647,2)</f>
        <v>0</v>
      </c>
      <c r="K647" s="236"/>
      <c r="L647" s="44"/>
      <c r="M647" s="237" t="s">
        <v>1</v>
      </c>
      <c r="N647" s="238" t="s">
        <v>41</v>
      </c>
      <c r="O647" s="91"/>
      <c r="P647" s="239">
        <f>O647*H647</f>
        <v>0</v>
      </c>
      <c r="Q647" s="239">
        <v>0.00027999999999999998</v>
      </c>
      <c r="R647" s="239">
        <f>Q647*H647</f>
        <v>0.0074583599999999998</v>
      </c>
      <c r="S647" s="239">
        <v>0</v>
      </c>
      <c r="T647" s="240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41" t="s">
        <v>185</v>
      </c>
      <c r="AT647" s="241" t="s">
        <v>281</v>
      </c>
      <c r="AU647" s="241" t="s">
        <v>86</v>
      </c>
      <c r="AY647" s="17" t="s">
        <v>280</v>
      </c>
      <c r="BE647" s="242">
        <f>IF(N647="základní",J647,0)</f>
        <v>0</v>
      </c>
      <c r="BF647" s="242">
        <f>IF(N647="snížená",J647,0)</f>
        <v>0</v>
      </c>
      <c r="BG647" s="242">
        <f>IF(N647="zákl. přenesená",J647,0)</f>
        <v>0</v>
      </c>
      <c r="BH647" s="242">
        <f>IF(N647="sníž. přenesená",J647,0)</f>
        <v>0</v>
      </c>
      <c r="BI647" s="242">
        <f>IF(N647="nulová",J647,0)</f>
        <v>0</v>
      </c>
      <c r="BJ647" s="17" t="s">
        <v>84</v>
      </c>
      <c r="BK647" s="242">
        <f>ROUND(I647*H647,2)</f>
        <v>0</v>
      </c>
      <c r="BL647" s="17" t="s">
        <v>185</v>
      </c>
      <c r="BM647" s="241" t="s">
        <v>2325</v>
      </c>
    </row>
    <row r="648" s="13" customFormat="1">
      <c r="A648" s="13"/>
      <c r="B648" s="243"/>
      <c r="C648" s="244"/>
      <c r="D648" s="245" t="s">
        <v>286</v>
      </c>
      <c r="E648" s="246" t="s">
        <v>1</v>
      </c>
      <c r="F648" s="247" t="s">
        <v>2326</v>
      </c>
      <c r="G648" s="244"/>
      <c r="H648" s="248">
        <v>26.637</v>
      </c>
      <c r="I648" s="249"/>
      <c r="J648" s="244"/>
      <c r="K648" s="244"/>
      <c r="L648" s="250"/>
      <c r="M648" s="251"/>
      <c r="N648" s="252"/>
      <c r="O648" s="252"/>
      <c r="P648" s="252"/>
      <c r="Q648" s="252"/>
      <c r="R648" s="252"/>
      <c r="S648" s="252"/>
      <c r="T648" s="25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4" t="s">
        <v>286</v>
      </c>
      <c r="AU648" s="254" t="s">
        <v>86</v>
      </c>
      <c r="AV648" s="13" t="s">
        <v>86</v>
      </c>
      <c r="AW648" s="13" t="s">
        <v>32</v>
      </c>
      <c r="AX648" s="13" t="s">
        <v>84</v>
      </c>
      <c r="AY648" s="254" t="s">
        <v>280</v>
      </c>
    </row>
    <row r="649" s="2" customFormat="1" ht="33" customHeight="1">
      <c r="A649" s="38"/>
      <c r="B649" s="39"/>
      <c r="C649" s="229" t="s">
        <v>1411</v>
      </c>
      <c r="D649" s="229" t="s">
        <v>281</v>
      </c>
      <c r="E649" s="230" t="s">
        <v>2327</v>
      </c>
      <c r="F649" s="231" t="s">
        <v>2328</v>
      </c>
      <c r="G649" s="232" t="s">
        <v>194</v>
      </c>
      <c r="H649" s="233">
        <v>26.637</v>
      </c>
      <c r="I649" s="234"/>
      <c r="J649" s="235">
        <f>ROUND(I649*H649,2)</f>
        <v>0</v>
      </c>
      <c r="K649" s="236"/>
      <c r="L649" s="44"/>
      <c r="M649" s="237" t="s">
        <v>1</v>
      </c>
      <c r="N649" s="238" t="s">
        <v>41</v>
      </c>
      <c r="O649" s="91"/>
      <c r="P649" s="239">
        <f>O649*H649</f>
        <v>0</v>
      </c>
      <c r="Q649" s="239">
        <v>0</v>
      </c>
      <c r="R649" s="239">
        <f>Q649*H649</f>
        <v>0</v>
      </c>
      <c r="S649" s="239">
        <v>0.010999999999999999</v>
      </c>
      <c r="T649" s="240">
        <f>S649*H649</f>
        <v>0.29300699999999996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41" t="s">
        <v>185</v>
      </c>
      <c r="AT649" s="241" t="s">
        <v>281</v>
      </c>
      <c r="AU649" s="241" t="s">
        <v>86</v>
      </c>
      <c r="AY649" s="17" t="s">
        <v>280</v>
      </c>
      <c r="BE649" s="242">
        <f>IF(N649="základní",J649,0)</f>
        <v>0</v>
      </c>
      <c r="BF649" s="242">
        <f>IF(N649="snížená",J649,0)</f>
        <v>0</v>
      </c>
      <c r="BG649" s="242">
        <f>IF(N649="zákl. přenesená",J649,0)</f>
        <v>0</v>
      </c>
      <c r="BH649" s="242">
        <f>IF(N649="sníž. přenesená",J649,0)</f>
        <v>0</v>
      </c>
      <c r="BI649" s="242">
        <f>IF(N649="nulová",J649,0)</f>
        <v>0</v>
      </c>
      <c r="BJ649" s="17" t="s">
        <v>84</v>
      </c>
      <c r="BK649" s="242">
        <f>ROUND(I649*H649,2)</f>
        <v>0</v>
      </c>
      <c r="BL649" s="17" t="s">
        <v>185</v>
      </c>
      <c r="BM649" s="241" t="s">
        <v>2329</v>
      </c>
    </row>
    <row r="650" s="13" customFormat="1">
      <c r="A650" s="13"/>
      <c r="B650" s="243"/>
      <c r="C650" s="244"/>
      <c r="D650" s="245" t="s">
        <v>286</v>
      </c>
      <c r="E650" s="246" t="s">
        <v>1</v>
      </c>
      <c r="F650" s="247" t="s">
        <v>2330</v>
      </c>
      <c r="G650" s="244"/>
      <c r="H650" s="248">
        <v>26.637</v>
      </c>
      <c r="I650" s="249"/>
      <c r="J650" s="244"/>
      <c r="K650" s="244"/>
      <c r="L650" s="250"/>
      <c r="M650" s="251"/>
      <c r="N650" s="252"/>
      <c r="O650" s="252"/>
      <c r="P650" s="252"/>
      <c r="Q650" s="252"/>
      <c r="R650" s="252"/>
      <c r="S650" s="252"/>
      <c r="T650" s="25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4" t="s">
        <v>286</v>
      </c>
      <c r="AU650" s="254" t="s">
        <v>86</v>
      </c>
      <c r="AV650" s="13" t="s">
        <v>86</v>
      </c>
      <c r="AW650" s="13" t="s">
        <v>32</v>
      </c>
      <c r="AX650" s="13" t="s">
        <v>84</v>
      </c>
      <c r="AY650" s="254" t="s">
        <v>280</v>
      </c>
    </row>
    <row r="651" s="2" customFormat="1" ht="24.15" customHeight="1">
      <c r="A651" s="38"/>
      <c r="B651" s="39"/>
      <c r="C651" s="229" t="s">
        <v>1415</v>
      </c>
      <c r="D651" s="229" t="s">
        <v>281</v>
      </c>
      <c r="E651" s="230" t="s">
        <v>2331</v>
      </c>
      <c r="F651" s="231" t="s">
        <v>2332</v>
      </c>
      <c r="G651" s="232" t="s">
        <v>354</v>
      </c>
      <c r="H651" s="233">
        <v>2</v>
      </c>
      <c r="I651" s="234"/>
      <c r="J651" s="235">
        <f>ROUND(I651*H651,2)</f>
        <v>0</v>
      </c>
      <c r="K651" s="236"/>
      <c r="L651" s="44"/>
      <c r="M651" s="237" t="s">
        <v>1</v>
      </c>
      <c r="N651" s="238" t="s">
        <v>41</v>
      </c>
      <c r="O651" s="91"/>
      <c r="P651" s="239">
        <f>O651*H651</f>
        <v>0</v>
      </c>
      <c r="Q651" s="239">
        <v>0</v>
      </c>
      <c r="R651" s="239">
        <f>Q651*H651</f>
        <v>0</v>
      </c>
      <c r="S651" s="239">
        <v>0</v>
      </c>
      <c r="T651" s="240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41" t="s">
        <v>185</v>
      </c>
      <c r="AT651" s="241" t="s">
        <v>281</v>
      </c>
      <c r="AU651" s="241" t="s">
        <v>86</v>
      </c>
      <c r="AY651" s="17" t="s">
        <v>280</v>
      </c>
      <c r="BE651" s="242">
        <f>IF(N651="základní",J651,0)</f>
        <v>0</v>
      </c>
      <c r="BF651" s="242">
        <f>IF(N651="snížená",J651,0)</f>
        <v>0</v>
      </c>
      <c r="BG651" s="242">
        <f>IF(N651="zákl. přenesená",J651,0)</f>
        <v>0</v>
      </c>
      <c r="BH651" s="242">
        <f>IF(N651="sníž. přenesená",J651,0)</f>
        <v>0</v>
      </c>
      <c r="BI651" s="242">
        <f>IF(N651="nulová",J651,0)</f>
        <v>0</v>
      </c>
      <c r="BJ651" s="17" t="s">
        <v>84</v>
      </c>
      <c r="BK651" s="242">
        <f>ROUND(I651*H651,2)</f>
        <v>0</v>
      </c>
      <c r="BL651" s="17" t="s">
        <v>185</v>
      </c>
      <c r="BM651" s="241" t="s">
        <v>2333</v>
      </c>
    </row>
    <row r="652" s="2" customFormat="1" ht="33" customHeight="1">
      <c r="A652" s="38"/>
      <c r="B652" s="39"/>
      <c r="C652" s="255" t="s">
        <v>1419</v>
      </c>
      <c r="D652" s="255" t="s">
        <v>306</v>
      </c>
      <c r="E652" s="256" t="s">
        <v>2334</v>
      </c>
      <c r="F652" s="257" t="s">
        <v>2335</v>
      </c>
      <c r="G652" s="258" t="s">
        <v>354</v>
      </c>
      <c r="H652" s="259">
        <v>1</v>
      </c>
      <c r="I652" s="260"/>
      <c r="J652" s="261">
        <f>ROUND(I652*H652,2)</f>
        <v>0</v>
      </c>
      <c r="K652" s="262"/>
      <c r="L652" s="263"/>
      <c r="M652" s="264" t="s">
        <v>1</v>
      </c>
      <c r="N652" s="265" t="s">
        <v>41</v>
      </c>
      <c r="O652" s="91"/>
      <c r="P652" s="239">
        <f>O652*H652</f>
        <v>0</v>
      </c>
      <c r="Q652" s="239">
        <v>0.17548</v>
      </c>
      <c r="R652" s="239">
        <f>Q652*H652</f>
        <v>0.17548</v>
      </c>
      <c r="S652" s="239">
        <v>0</v>
      </c>
      <c r="T652" s="240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41" t="s">
        <v>426</v>
      </c>
      <c r="AT652" s="241" t="s">
        <v>306</v>
      </c>
      <c r="AU652" s="241" t="s">
        <v>86</v>
      </c>
      <c r="AY652" s="17" t="s">
        <v>280</v>
      </c>
      <c r="BE652" s="242">
        <f>IF(N652="základní",J652,0)</f>
        <v>0</v>
      </c>
      <c r="BF652" s="242">
        <f>IF(N652="snížená",J652,0)</f>
        <v>0</v>
      </c>
      <c r="BG652" s="242">
        <f>IF(N652="zákl. přenesená",J652,0)</f>
        <v>0</v>
      </c>
      <c r="BH652" s="242">
        <f>IF(N652="sníž. přenesená",J652,0)</f>
        <v>0</v>
      </c>
      <c r="BI652" s="242">
        <f>IF(N652="nulová",J652,0)</f>
        <v>0</v>
      </c>
      <c r="BJ652" s="17" t="s">
        <v>84</v>
      </c>
      <c r="BK652" s="242">
        <f>ROUND(I652*H652,2)</f>
        <v>0</v>
      </c>
      <c r="BL652" s="17" t="s">
        <v>185</v>
      </c>
      <c r="BM652" s="241" t="s">
        <v>2336</v>
      </c>
    </row>
    <row r="653" s="2" customFormat="1" ht="33" customHeight="1">
      <c r="A653" s="38"/>
      <c r="B653" s="39"/>
      <c r="C653" s="255" t="s">
        <v>1423</v>
      </c>
      <c r="D653" s="255" t="s">
        <v>306</v>
      </c>
      <c r="E653" s="256" t="s">
        <v>2337</v>
      </c>
      <c r="F653" s="257" t="s">
        <v>2338</v>
      </c>
      <c r="G653" s="258" t="s">
        <v>354</v>
      </c>
      <c r="H653" s="259">
        <v>1</v>
      </c>
      <c r="I653" s="260"/>
      <c r="J653" s="261">
        <f>ROUND(I653*H653,2)</f>
        <v>0</v>
      </c>
      <c r="K653" s="262"/>
      <c r="L653" s="263"/>
      <c r="M653" s="264" t="s">
        <v>1</v>
      </c>
      <c r="N653" s="265" t="s">
        <v>41</v>
      </c>
      <c r="O653" s="91"/>
      <c r="P653" s="239">
        <f>O653*H653</f>
        <v>0</v>
      </c>
      <c r="Q653" s="239">
        <v>0.15858</v>
      </c>
      <c r="R653" s="239">
        <f>Q653*H653</f>
        <v>0.15858</v>
      </c>
      <c r="S653" s="239">
        <v>0</v>
      </c>
      <c r="T653" s="240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41" t="s">
        <v>426</v>
      </c>
      <c r="AT653" s="241" t="s">
        <v>306</v>
      </c>
      <c r="AU653" s="241" t="s">
        <v>86</v>
      </c>
      <c r="AY653" s="17" t="s">
        <v>280</v>
      </c>
      <c r="BE653" s="242">
        <f>IF(N653="základní",J653,0)</f>
        <v>0</v>
      </c>
      <c r="BF653" s="242">
        <f>IF(N653="snížená",J653,0)</f>
        <v>0</v>
      </c>
      <c r="BG653" s="242">
        <f>IF(N653="zákl. přenesená",J653,0)</f>
        <v>0</v>
      </c>
      <c r="BH653" s="242">
        <f>IF(N653="sníž. přenesená",J653,0)</f>
        <v>0</v>
      </c>
      <c r="BI653" s="242">
        <f>IF(N653="nulová",J653,0)</f>
        <v>0</v>
      </c>
      <c r="BJ653" s="17" t="s">
        <v>84</v>
      </c>
      <c r="BK653" s="242">
        <f>ROUND(I653*H653,2)</f>
        <v>0</v>
      </c>
      <c r="BL653" s="17" t="s">
        <v>185</v>
      </c>
      <c r="BM653" s="241" t="s">
        <v>2339</v>
      </c>
    </row>
    <row r="654" s="2" customFormat="1" ht="24.15" customHeight="1">
      <c r="A654" s="38"/>
      <c r="B654" s="39"/>
      <c r="C654" s="229" t="s">
        <v>1428</v>
      </c>
      <c r="D654" s="229" t="s">
        <v>281</v>
      </c>
      <c r="E654" s="230" t="s">
        <v>2340</v>
      </c>
      <c r="F654" s="231" t="s">
        <v>2341</v>
      </c>
      <c r="G654" s="232" t="s">
        <v>354</v>
      </c>
      <c r="H654" s="233">
        <v>2</v>
      </c>
      <c r="I654" s="234"/>
      <c r="J654" s="235">
        <f>ROUND(I654*H654,2)</f>
        <v>0</v>
      </c>
      <c r="K654" s="236"/>
      <c r="L654" s="44"/>
      <c r="M654" s="237" t="s">
        <v>1</v>
      </c>
      <c r="N654" s="238" t="s">
        <v>41</v>
      </c>
      <c r="O654" s="91"/>
      <c r="P654" s="239">
        <f>O654*H654</f>
        <v>0</v>
      </c>
      <c r="Q654" s="239">
        <v>0</v>
      </c>
      <c r="R654" s="239">
        <f>Q654*H654</f>
        <v>0</v>
      </c>
      <c r="S654" s="239">
        <v>0</v>
      </c>
      <c r="T654" s="240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41" t="s">
        <v>185</v>
      </c>
      <c r="AT654" s="241" t="s">
        <v>281</v>
      </c>
      <c r="AU654" s="241" t="s">
        <v>86</v>
      </c>
      <c r="AY654" s="17" t="s">
        <v>280</v>
      </c>
      <c r="BE654" s="242">
        <f>IF(N654="základní",J654,0)</f>
        <v>0</v>
      </c>
      <c r="BF654" s="242">
        <f>IF(N654="snížená",J654,0)</f>
        <v>0</v>
      </c>
      <c r="BG654" s="242">
        <f>IF(N654="zákl. přenesená",J654,0)</f>
        <v>0</v>
      </c>
      <c r="BH654" s="242">
        <f>IF(N654="sníž. přenesená",J654,0)</f>
        <v>0</v>
      </c>
      <c r="BI654" s="242">
        <f>IF(N654="nulová",J654,0)</f>
        <v>0</v>
      </c>
      <c r="BJ654" s="17" t="s">
        <v>84</v>
      </c>
      <c r="BK654" s="242">
        <f>ROUND(I654*H654,2)</f>
        <v>0</v>
      </c>
      <c r="BL654" s="17" t="s">
        <v>185</v>
      </c>
      <c r="BM654" s="241" t="s">
        <v>2342</v>
      </c>
    </row>
    <row r="655" s="2" customFormat="1" ht="33" customHeight="1">
      <c r="A655" s="38"/>
      <c r="B655" s="39"/>
      <c r="C655" s="255" t="s">
        <v>1433</v>
      </c>
      <c r="D655" s="255" t="s">
        <v>306</v>
      </c>
      <c r="E655" s="256" t="s">
        <v>2343</v>
      </c>
      <c r="F655" s="257" t="s">
        <v>2344</v>
      </c>
      <c r="G655" s="258" t="s">
        <v>354</v>
      </c>
      <c r="H655" s="259">
        <v>2</v>
      </c>
      <c r="I655" s="260"/>
      <c r="J655" s="261">
        <f>ROUND(I655*H655,2)</f>
        <v>0</v>
      </c>
      <c r="K655" s="262"/>
      <c r="L655" s="263"/>
      <c r="M655" s="264" t="s">
        <v>1</v>
      </c>
      <c r="N655" s="265" t="s">
        <v>41</v>
      </c>
      <c r="O655" s="91"/>
      <c r="P655" s="239">
        <f>O655*H655</f>
        <v>0</v>
      </c>
      <c r="Q655" s="239">
        <v>0.19048999999999999</v>
      </c>
      <c r="R655" s="239">
        <f>Q655*H655</f>
        <v>0.38097999999999999</v>
      </c>
      <c r="S655" s="239">
        <v>0</v>
      </c>
      <c r="T655" s="240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41" t="s">
        <v>426</v>
      </c>
      <c r="AT655" s="241" t="s">
        <v>306</v>
      </c>
      <c r="AU655" s="241" t="s">
        <v>86</v>
      </c>
      <c r="AY655" s="17" t="s">
        <v>280</v>
      </c>
      <c r="BE655" s="242">
        <f>IF(N655="základní",J655,0)</f>
        <v>0</v>
      </c>
      <c r="BF655" s="242">
        <f>IF(N655="snížená",J655,0)</f>
        <v>0</v>
      </c>
      <c r="BG655" s="242">
        <f>IF(N655="zákl. přenesená",J655,0)</f>
        <v>0</v>
      </c>
      <c r="BH655" s="242">
        <f>IF(N655="sníž. přenesená",J655,0)</f>
        <v>0</v>
      </c>
      <c r="BI655" s="242">
        <f>IF(N655="nulová",J655,0)</f>
        <v>0</v>
      </c>
      <c r="BJ655" s="17" t="s">
        <v>84</v>
      </c>
      <c r="BK655" s="242">
        <f>ROUND(I655*H655,2)</f>
        <v>0</v>
      </c>
      <c r="BL655" s="17" t="s">
        <v>185</v>
      </c>
      <c r="BM655" s="241" t="s">
        <v>2345</v>
      </c>
    </row>
    <row r="656" s="2" customFormat="1" ht="24.15" customHeight="1">
      <c r="A656" s="38"/>
      <c r="B656" s="39"/>
      <c r="C656" s="229" t="s">
        <v>1438</v>
      </c>
      <c r="D656" s="229" t="s">
        <v>281</v>
      </c>
      <c r="E656" s="230" t="s">
        <v>2346</v>
      </c>
      <c r="F656" s="231" t="s">
        <v>2347</v>
      </c>
      <c r="G656" s="232" t="s">
        <v>354</v>
      </c>
      <c r="H656" s="233">
        <v>2</v>
      </c>
      <c r="I656" s="234"/>
      <c r="J656" s="235">
        <f>ROUND(I656*H656,2)</f>
        <v>0</v>
      </c>
      <c r="K656" s="236"/>
      <c r="L656" s="44"/>
      <c r="M656" s="237" t="s">
        <v>1</v>
      </c>
      <c r="N656" s="238" t="s">
        <v>41</v>
      </c>
      <c r="O656" s="91"/>
      <c r="P656" s="239">
        <f>O656*H656</f>
        <v>0</v>
      </c>
      <c r="Q656" s="239">
        <v>0.00033</v>
      </c>
      <c r="R656" s="239">
        <f>Q656*H656</f>
        <v>0.00066</v>
      </c>
      <c r="S656" s="239">
        <v>0</v>
      </c>
      <c r="T656" s="240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41" t="s">
        <v>185</v>
      </c>
      <c r="AT656" s="241" t="s">
        <v>281</v>
      </c>
      <c r="AU656" s="241" t="s">
        <v>86</v>
      </c>
      <c r="AY656" s="17" t="s">
        <v>280</v>
      </c>
      <c r="BE656" s="242">
        <f>IF(N656="základní",J656,0)</f>
        <v>0</v>
      </c>
      <c r="BF656" s="242">
        <f>IF(N656="snížená",J656,0)</f>
        <v>0</v>
      </c>
      <c r="BG656" s="242">
        <f>IF(N656="zákl. přenesená",J656,0)</f>
        <v>0</v>
      </c>
      <c r="BH656" s="242">
        <f>IF(N656="sníž. přenesená",J656,0)</f>
        <v>0</v>
      </c>
      <c r="BI656" s="242">
        <f>IF(N656="nulová",J656,0)</f>
        <v>0</v>
      </c>
      <c r="BJ656" s="17" t="s">
        <v>84</v>
      </c>
      <c r="BK656" s="242">
        <f>ROUND(I656*H656,2)</f>
        <v>0</v>
      </c>
      <c r="BL656" s="17" t="s">
        <v>185</v>
      </c>
      <c r="BM656" s="241" t="s">
        <v>2348</v>
      </c>
    </row>
    <row r="657" s="2" customFormat="1" ht="24.15" customHeight="1">
      <c r="A657" s="38"/>
      <c r="B657" s="39"/>
      <c r="C657" s="255" t="s">
        <v>1443</v>
      </c>
      <c r="D657" s="255" t="s">
        <v>306</v>
      </c>
      <c r="E657" s="256" t="s">
        <v>2349</v>
      </c>
      <c r="F657" s="257" t="s">
        <v>2350</v>
      </c>
      <c r="G657" s="258" t="s">
        <v>354</v>
      </c>
      <c r="H657" s="259">
        <v>1</v>
      </c>
      <c r="I657" s="260"/>
      <c r="J657" s="261">
        <f>ROUND(I657*H657,2)</f>
        <v>0</v>
      </c>
      <c r="K657" s="262"/>
      <c r="L657" s="263"/>
      <c r="M657" s="264" t="s">
        <v>1</v>
      </c>
      <c r="N657" s="265" t="s">
        <v>41</v>
      </c>
      <c r="O657" s="91"/>
      <c r="P657" s="239">
        <f>O657*H657</f>
        <v>0</v>
      </c>
      <c r="Q657" s="239">
        <v>0.077880000000000005</v>
      </c>
      <c r="R657" s="239">
        <f>Q657*H657</f>
        <v>0.077880000000000005</v>
      </c>
      <c r="S657" s="239">
        <v>0</v>
      </c>
      <c r="T657" s="240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41" t="s">
        <v>426</v>
      </c>
      <c r="AT657" s="241" t="s">
        <v>306</v>
      </c>
      <c r="AU657" s="241" t="s">
        <v>86</v>
      </c>
      <c r="AY657" s="17" t="s">
        <v>280</v>
      </c>
      <c r="BE657" s="242">
        <f>IF(N657="základní",J657,0)</f>
        <v>0</v>
      </c>
      <c r="BF657" s="242">
        <f>IF(N657="snížená",J657,0)</f>
        <v>0</v>
      </c>
      <c r="BG657" s="242">
        <f>IF(N657="zákl. přenesená",J657,0)</f>
        <v>0</v>
      </c>
      <c r="BH657" s="242">
        <f>IF(N657="sníž. přenesená",J657,0)</f>
        <v>0</v>
      </c>
      <c r="BI657" s="242">
        <f>IF(N657="nulová",J657,0)</f>
        <v>0</v>
      </c>
      <c r="BJ657" s="17" t="s">
        <v>84</v>
      </c>
      <c r="BK657" s="242">
        <f>ROUND(I657*H657,2)</f>
        <v>0</v>
      </c>
      <c r="BL657" s="17" t="s">
        <v>185</v>
      </c>
      <c r="BM657" s="241" t="s">
        <v>2351</v>
      </c>
    </row>
    <row r="658" s="2" customFormat="1" ht="24.15" customHeight="1">
      <c r="A658" s="38"/>
      <c r="B658" s="39"/>
      <c r="C658" s="255" t="s">
        <v>1448</v>
      </c>
      <c r="D658" s="255" t="s">
        <v>306</v>
      </c>
      <c r="E658" s="256" t="s">
        <v>2352</v>
      </c>
      <c r="F658" s="257" t="s">
        <v>2353</v>
      </c>
      <c r="G658" s="258" t="s">
        <v>354</v>
      </c>
      <c r="H658" s="259">
        <v>1</v>
      </c>
      <c r="I658" s="260"/>
      <c r="J658" s="261">
        <f>ROUND(I658*H658,2)</f>
        <v>0</v>
      </c>
      <c r="K658" s="262"/>
      <c r="L658" s="263"/>
      <c r="M658" s="264" t="s">
        <v>1</v>
      </c>
      <c r="N658" s="265" t="s">
        <v>41</v>
      </c>
      <c r="O658" s="91"/>
      <c r="P658" s="239">
        <f>O658*H658</f>
        <v>0</v>
      </c>
      <c r="Q658" s="239">
        <v>0.077880000000000005</v>
      </c>
      <c r="R658" s="239">
        <f>Q658*H658</f>
        <v>0.077880000000000005</v>
      </c>
      <c r="S658" s="239">
        <v>0</v>
      </c>
      <c r="T658" s="240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41" t="s">
        <v>426</v>
      </c>
      <c r="AT658" s="241" t="s">
        <v>306</v>
      </c>
      <c r="AU658" s="241" t="s">
        <v>86</v>
      </c>
      <c r="AY658" s="17" t="s">
        <v>280</v>
      </c>
      <c r="BE658" s="242">
        <f>IF(N658="základní",J658,0)</f>
        <v>0</v>
      </c>
      <c r="BF658" s="242">
        <f>IF(N658="snížená",J658,0)</f>
        <v>0</v>
      </c>
      <c r="BG658" s="242">
        <f>IF(N658="zákl. přenesená",J658,0)</f>
        <v>0</v>
      </c>
      <c r="BH658" s="242">
        <f>IF(N658="sníž. přenesená",J658,0)</f>
        <v>0</v>
      </c>
      <c r="BI658" s="242">
        <f>IF(N658="nulová",J658,0)</f>
        <v>0</v>
      </c>
      <c r="BJ658" s="17" t="s">
        <v>84</v>
      </c>
      <c r="BK658" s="242">
        <f>ROUND(I658*H658,2)</f>
        <v>0</v>
      </c>
      <c r="BL658" s="17" t="s">
        <v>185</v>
      </c>
      <c r="BM658" s="241" t="s">
        <v>2354</v>
      </c>
    </row>
    <row r="659" s="2" customFormat="1" ht="24.15" customHeight="1">
      <c r="A659" s="38"/>
      <c r="B659" s="39"/>
      <c r="C659" s="229" t="s">
        <v>1453</v>
      </c>
      <c r="D659" s="229" t="s">
        <v>281</v>
      </c>
      <c r="E659" s="230" t="s">
        <v>2355</v>
      </c>
      <c r="F659" s="231" t="s">
        <v>2356</v>
      </c>
      <c r="G659" s="232" t="s">
        <v>354</v>
      </c>
      <c r="H659" s="233">
        <v>1</v>
      </c>
      <c r="I659" s="234"/>
      <c r="J659" s="235">
        <f>ROUND(I659*H659,2)</f>
        <v>0</v>
      </c>
      <c r="K659" s="236"/>
      <c r="L659" s="44"/>
      <c r="M659" s="237" t="s">
        <v>1</v>
      </c>
      <c r="N659" s="238" t="s">
        <v>41</v>
      </c>
      <c r="O659" s="91"/>
      <c r="P659" s="239">
        <f>O659*H659</f>
        <v>0</v>
      </c>
      <c r="Q659" s="239">
        <v>0</v>
      </c>
      <c r="R659" s="239">
        <f>Q659*H659</f>
        <v>0</v>
      </c>
      <c r="S659" s="239">
        <v>0.1215</v>
      </c>
      <c r="T659" s="240">
        <f>S659*H659</f>
        <v>0.1215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41" t="s">
        <v>185</v>
      </c>
      <c r="AT659" s="241" t="s">
        <v>281</v>
      </c>
      <c r="AU659" s="241" t="s">
        <v>86</v>
      </c>
      <c r="AY659" s="17" t="s">
        <v>280</v>
      </c>
      <c r="BE659" s="242">
        <f>IF(N659="základní",J659,0)</f>
        <v>0</v>
      </c>
      <c r="BF659" s="242">
        <f>IF(N659="snížená",J659,0)</f>
        <v>0</v>
      </c>
      <c r="BG659" s="242">
        <f>IF(N659="zákl. přenesená",J659,0)</f>
        <v>0</v>
      </c>
      <c r="BH659" s="242">
        <f>IF(N659="sníž. přenesená",J659,0)</f>
        <v>0</v>
      </c>
      <c r="BI659" s="242">
        <f>IF(N659="nulová",J659,0)</f>
        <v>0</v>
      </c>
      <c r="BJ659" s="17" t="s">
        <v>84</v>
      </c>
      <c r="BK659" s="242">
        <f>ROUND(I659*H659,2)</f>
        <v>0</v>
      </c>
      <c r="BL659" s="17" t="s">
        <v>185</v>
      </c>
      <c r="BM659" s="241" t="s">
        <v>2357</v>
      </c>
    </row>
    <row r="660" s="13" customFormat="1">
      <c r="A660" s="13"/>
      <c r="B660" s="243"/>
      <c r="C660" s="244"/>
      <c r="D660" s="245" t="s">
        <v>286</v>
      </c>
      <c r="E660" s="246" t="s">
        <v>1</v>
      </c>
      <c r="F660" s="247" t="s">
        <v>2358</v>
      </c>
      <c r="G660" s="244"/>
      <c r="H660" s="248">
        <v>1</v>
      </c>
      <c r="I660" s="249"/>
      <c r="J660" s="244"/>
      <c r="K660" s="244"/>
      <c r="L660" s="250"/>
      <c r="M660" s="251"/>
      <c r="N660" s="252"/>
      <c r="O660" s="252"/>
      <c r="P660" s="252"/>
      <c r="Q660" s="252"/>
      <c r="R660" s="252"/>
      <c r="S660" s="252"/>
      <c r="T660" s="25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4" t="s">
        <v>286</v>
      </c>
      <c r="AU660" s="254" t="s">
        <v>86</v>
      </c>
      <c r="AV660" s="13" t="s">
        <v>86</v>
      </c>
      <c r="AW660" s="13" t="s">
        <v>32</v>
      </c>
      <c r="AX660" s="13" t="s">
        <v>84</v>
      </c>
      <c r="AY660" s="254" t="s">
        <v>280</v>
      </c>
    </row>
    <row r="661" s="2" customFormat="1" ht="21.75" customHeight="1">
      <c r="A661" s="38"/>
      <c r="B661" s="39"/>
      <c r="C661" s="229" t="s">
        <v>1457</v>
      </c>
      <c r="D661" s="229" t="s">
        <v>281</v>
      </c>
      <c r="E661" s="230" t="s">
        <v>2359</v>
      </c>
      <c r="F661" s="231" t="s">
        <v>2360</v>
      </c>
      <c r="G661" s="232" t="s">
        <v>354</v>
      </c>
      <c r="H661" s="233">
        <v>3</v>
      </c>
      <c r="I661" s="234"/>
      <c r="J661" s="235">
        <f>ROUND(I661*H661,2)</f>
        <v>0</v>
      </c>
      <c r="K661" s="236"/>
      <c r="L661" s="44"/>
      <c r="M661" s="237" t="s">
        <v>1</v>
      </c>
      <c r="N661" s="238" t="s">
        <v>41</v>
      </c>
      <c r="O661" s="91"/>
      <c r="P661" s="239">
        <f>O661*H661</f>
        <v>0</v>
      </c>
      <c r="Q661" s="239">
        <v>0</v>
      </c>
      <c r="R661" s="239">
        <f>Q661*H661</f>
        <v>0</v>
      </c>
      <c r="S661" s="239">
        <v>0.27000000000000002</v>
      </c>
      <c r="T661" s="240">
        <f>S661*H661</f>
        <v>0.81000000000000005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41" t="s">
        <v>185</v>
      </c>
      <c r="AT661" s="241" t="s">
        <v>281</v>
      </c>
      <c r="AU661" s="241" t="s">
        <v>86</v>
      </c>
      <c r="AY661" s="17" t="s">
        <v>280</v>
      </c>
      <c r="BE661" s="242">
        <f>IF(N661="základní",J661,0)</f>
        <v>0</v>
      </c>
      <c r="BF661" s="242">
        <f>IF(N661="snížená",J661,0)</f>
        <v>0</v>
      </c>
      <c r="BG661" s="242">
        <f>IF(N661="zákl. přenesená",J661,0)</f>
        <v>0</v>
      </c>
      <c r="BH661" s="242">
        <f>IF(N661="sníž. přenesená",J661,0)</f>
        <v>0</v>
      </c>
      <c r="BI661" s="242">
        <f>IF(N661="nulová",J661,0)</f>
        <v>0</v>
      </c>
      <c r="BJ661" s="17" t="s">
        <v>84</v>
      </c>
      <c r="BK661" s="242">
        <f>ROUND(I661*H661,2)</f>
        <v>0</v>
      </c>
      <c r="BL661" s="17" t="s">
        <v>185</v>
      </c>
      <c r="BM661" s="241" t="s">
        <v>2361</v>
      </c>
    </row>
    <row r="662" s="13" customFormat="1">
      <c r="A662" s="13"/>
      <c r="B662" s="243"/>
      <c r="C662" s="244"/>
      <c r="D662" s="245" t="s">
        <v>286</v>
      </c>
      <c r="E662" s="246" t="s">
        <v>1</v>
      </c>
      <c r="F662" s="247" t="s">
        <v>2362</v>
      </c>
      <c r="G662" s="244"/>
      <c r="H662" s="248">
        <v>2</v>
      </c>
      <c r="I662" s="249"/>
      <c r="J662" s="244"/>
      <c r="K662" s="244"/>
      <c r="L662" s="250"/>
      <c r="M662" s="251"/>
      <c r="N662" s="252"/>
      <c r="O662" s="252"/>
      <c r="P662" s="252"/>
      <c r="Q662" s="252"/>
      <c r="R662" s="252"/>
      <c r="S662" s="252"/>
      <c r="T662" s="25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4" t="s">
        <v>286</v>
      </c>
      <c r="AU662" s="254" t="s">
        <v>86</v>
      </c>
      <c r="AV662" s="13" t="s">
        <v>86</v>
      </c>
      <c r="AW662" s="13" t="s">
        <v>32</v>
      </c>
      <c r="AX662" s="13" t="s">
        <v>76</v>
      </c>
      <c r="AY662" s="254" t="s">
        <v>280</v>
      </c>
    </row>
    <row r="663" s="13" customFormat="1">
      <c r="A663" s="13"/>
      <c r="B663" s="243"/>
      <c r="C663" s="244"/>
      <c r="D663" s="245" t="s">
        <v>286</v>
      </c>
      <c r="E663" s="246" t="s">
        <v>1</v>
      </c>
      <c r="F663" s="247" t="s">
        <v>2363</v>
      </c>
      <c r="G663" s="244"/>
      <c r="H663" s="248">
        <v>1</v>
      </c>
      <c r="I663" s="249"/>
      <c r="J663" s="244"/>
      <c r="K663" s="244"/>
      <c r="L663" s="250"/>
      <c r="M663" s="251"/>
      <c r="N663" s="252"/>
      <c r="O663" s="252"/>
      <c r="P663" s="252"/>
      <c r="Q663" s="252"/>
      <c r="R663" s="252"/>
      <c r="S663" s="252"/>
      <c r="T663" s="25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4" t="s">
        <v>286</v>
      </c>
      <c r="AU663" s="254" t="s">
        <v>86</v>
      </c>
      <c r="AV663" s="13" t="s">
        <v>86</v>
      </c>
      <c r="AW663" s="13" t="s">
        <v>32</v>
      </c>
      <c r="AX663" s="13" t="s">
        <v>76</v>
      </c>
      <c r="AY663" s="254" t="s">
        <v>280</v>
      </c>
    </row>
    <row r="664" s="14" customFormat="1">
      <c r="A664" s="14"/>
      <c r="B664" s="266"/>
      <c r="C664" s="267"/>
      <c r="D664" s="245" t="s">
        <v>286</v>
      </c>
      <c r="E664" s="268" t="s">
        <v>1</v>
      </c>
      <c r="F664" s="269" t="s">
        <v>378</v>
      </c>
      <c r="G664" s="267"/>
      <c r="H664" s="270">
        <v>3</v>
      </c>
      <c r="I664" s="271"/>
      <c r="J664" s="267"/>
      <c r="K664" s="267"/>
      <c r="L664" s="272"/>
      <c r="M664" s="273"/>
      <c r="N664" s="274"/>
      <c r="O664" s="274"/>
      <c r="P664" s="274"/>
      <c r="Q664" s="274"/>
      <c r="R664" s="274"/>
      <c r="S664" s="274"/>
      <c r="T664" s="27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76" t="s">
        <v>286</v>
      </c>
      <c r="AU664" s="276" t="s">
        <v>86</v>
      </c>
      <c r="AV664" s="14" t="s">
        <v>284</v>
      </c>
      <c r="AW664" s="14" t="s">
        <v>32</v>
      </c>
      <c r="AX664" s="14" t="s">
        <v>84</v>
      </c>
      <c r="AY664" s="276" t="s">
        <v>280</v>
      </c>
    </row>
    <row r="665" s="2" customFormat="1" ht="24.15" customHeight="1">
      <c r="A665" s="38"/>
      <c r="B665" s="39"/>
      <c r="C665" s="229" t="s">
        <v>1461</v>
      </c>
      <c r="D665" s="229" t="s">
        <v>281</v>
      </c>
      <c r="E665" s="230" t="s">
        <v>1539</v>
      </c>
      <c r="F665" s="231" t="s">
        <v>1540</v>
      </c>
      <c r="G665" s="232" t="s">
        <v>190</v>
      </c>
      <c r="H665" s="233">
        <v>6.4500000000000002</v>
      </c>
      <c r="I665" s="234"/>
      <c r="J665" s="235">
        <f>ROUND(I665*H665,2)</f>
        <v>0</v>
      </c>
      <c r="K665" s="236"/>
      <c r="L665" s="44"/>
      <c r="M665" s="237" t="s">
        <v>1</v>
      </c>
      <c r="N665" s="238" t="s">
        <v>41</v>
      </c>
      <c r="O665" s="91"/>
      <c r="P665" s="239">
        <f>O665*H665</f>
        <v>0</v>
      </c>
      <c r="Q665" s="239">
        <v>0</v>
      </c>
      <c r="R665" s="239">
        <f>Q665*H665</f>
        <v>0</v>
      </c>
      <c r="S665" s="239">
        <v>0</v>
      </c>
      <c r="T665" s="240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41" t="s">
        <v>185</v>
      </c>
      <c r="AT665" s="241" t="s">
        <v>281</v>
      </c>
      <c r="AU665" s="241" t="s">
        <v>86</v>
      </c>
      <c r="AY665" s="17" t="s">
        <v>280</v>
      </c>
      <c r="BE665" s="242">
        <f>IF(N665="základní",J665,0)</f>
        <v>0</v>
      </c>
      <c r="BF665" s="242">
        <f>IF(N665="snížená",J665,0)</f>
        <v>0</v>
      </c>
      <c r="BG665" s="242">
        <f>IF(N665="zákl. přenesená",J665,0)</f>
        <v>0</v>
      </c>
      <c r="BH665" s="242">
        <f>IF(N665="sníž. přenesená",J665,0)</f>
        <v>0</v>
      </c>
      <c r="BI665" s="242">
        <f>IF(N665="nulová",J665,0)</f>
        <v>0</v>
      </c>
      <c r="BJ665" s="17" t="s">
        <v>84</v>
      </c>
      <c r="BK665" s="242">
        <f>ROUND(I665*H665,2)</f>
        <v>0</v>
      </c>
      <c r="BL665" s="17" t="s">
        <v>185</v>
      </c>
      <c r="BM665" s="241" t="s">
        <v>2364</v>
      </c>
    </row>
    <row r="666" s="2" customFormat="1" ht="37.8" customHeight="1">
      <c r="A666" s="38"/>
      <c r="B666" s="39"/>
      <c r="C666" s="255" t="s">
        <v>1465</v>
      </c>
      <c r="D666" s="255" t="s">
        <v>306</v>
      </c>
      <c r="E666" s="256" t="s">
        <v>2365</v>
      </c>
      <c r="F666" s="257" t="s">
        <v>2366</v>
      </c>
      <c r="G666" s="258" t="s">
        <v>190</v>
      </c>
      <c r="H666" s="259">
        <v>6.4500000000000002</v>
      </c>
      <c r="I666" s="260"/>
      <c r="J666" s="261">
        <f>ROUND(I666*H666,2)</f>
        <v>0</v>
      </c>
      <c r="K666" s="262"/>
      <c r="L666" s="263"/>
      <c r="M666" s="264" t="s">
        <v>1</v>
      </c>
      <c r="N666" s="265" t="s">
        <v>41</v>
      </c>
      <c r="O666" s="91"/>
      <c r="P666" s="239">
        <f>O666*H666</f>
        <v>0</v>
      </c>
      <c r="Q666" s="239">
        <v>0.053100000000000001</v>
      </c>
      <c r="R666" s="239">
        <f>Q666*H666</f>
        <v>0.34249499999999999</v>
      </c>
      <c r="S666" s="239">
        <v>0</v>
      </c>
      <c r="T666" s="240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41" t="s">
        <v>426</v>
      </c>
      <c r="AT666" s="241" t="s">
        <v>306</v>
      </c>
      <c r="AU666" s="241" t="s">
        <v>86</v>
      </c>
      <c r="AY666" s="17" t="s">
        <v>280</v>
      </c>
      <c r="BE666" s="242">
        <f>IF(N666="základní",J666,0)</f>
        <v>0</v>
      </c>
      <c r="BF666" s="242">
        <f>IF(N666="snížená",J666,0)</f>
        <v>0</v>
      </c>
      <c r="BG666" s="242">
        <f>IF(N666="zákl. přenesená",J666,0)</f>
        <v>0</v>
      </c>
      <c r="BH666" s="242">
        <f>IF(N666="sníž. přenesená",J666,0)</f>
        <v>0</v>
      </c>
      <c r="BI666" s="242">
        <f>IF(N666="nulová",J666,0)</f>
        <v>0</v>
      </c>
      <c r="BJ666" s="17" t="s">
        <v>84</v>
      </c>
      <c r="BK666" s="242">
        <f>ROUND(I666*H666,2)</f>
        <v>0</v>
      </c>
      <c r="BL666" s="17" t="s">
        <v>185</v>
      </c>
      <c r="BM666" s="241" t="s">
        <v>2367</v>
      </c>
    </row>
    <row r="667" s="13" customFormat="1">
      <c r="A667" s="13"/>
      <c r="B667" s="243"/>
      <c r="C667" s="244"/>
      <c r="D667" s="245" t="s">
        <v>286</v>
      </c>
      <c r="E667" s="246" t="s">
        <v>1</v>
      </c>
      <c r="F667" s="247" t="s">
        <v>2368</v>
      </c>
      <c r="G667" s="244"/>
      <c r="H667" s="248">
        <v>6.4500000000000002</v>
      </c>
      <c r="I667" s="249"/>
      <c r="J667" s="244"/>
      <c r="K667" s="244"/>
      <c r="L667" s="250"/>
      <c r="M667" s="251"/>
      <c r="N667" s="252"/>
      <c r="O667" s="252"/>
      <c r="P667" s="252"/>
      <c r="Q667" s="252"/>
      <c r="R667" s="252"/>
      <c r="S667" s="252"/>
      <c r="T667" s="25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4" t="s">
        <v>286</v>
      </c>
      <c r="AU667" s="254" t="s">
        <v>86</v>
      </c>
      <c r="AV667" s="13" t="s">
        <v>86</v>
      </c>
      <c r="AW667" s="13" t="s">
        <v>32</v>
      </c>
      <c r="AX667" s="13" t="s">
        <v>84</v>
      </c>
      <c r="AY667" s="254" t="s">
        <v>280</v>
      </c>
    </row>
    <row r="668" s="2" customFormat="1" ht="21.75" customHeight="1">
      <c r="A668" s="38"/>
      <c r="B668" s="39"/>
      <c r="C668" s="229" t="s">
        <v>1469</v>
      </c>
      <c r="D668" s="229" t="s">
        <v>281</v>
      </c>
      <c r="E668" s="230" t="s">
        <v>1558</v>
      </c>
      <c r="F668" s="231" t="s">
        <v>1559</v>
      </c>
      <c r="G668" s="232" t="s">
        <v>190</v>
      </c>
      <c r="H668" s="233">
        <v>6.4500000000000002</v>
      </c>
      <c r="I668" s="234"/>
      <c r="J668" s="235">
        <f>ROUND(I668*H668,2)</f>
        <v>0</v>
      </c>
      <c r="K668" s="236"/>
      <c r="L668" s="44"/>
      <c r="M668" s="237" t="s">
        <v>1</v>
      </c>
      <c r="N668" s="238" t="s">
        <v>41</v>
      </c>
      <c r="O668" s="91"/>
      <c r="P668" s="239">
        <f>O668*H668</f>
        <v>0</v>
      </c>
      <c r="Q668" s="239">
        <v>0</v>
      </c>
      <c r="R668" s="239">
        <f>Q668*H668</f>
        <v>0</v>
      </c>
      <c r="S668" s="239">
        <v>0</v>
      </c>
      <c r="T668" s="240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41" t="s">
        <v>185</v>
      </c>
      <c r="AT668" s="241" t="s">
        <v>281</v>
      </c>
      <c r="AU668" s="241" t="s">
        <v>86</v>
      </c>
      <c r="AY668" s="17" t="s">
        <v>280</v>
      </c>
      <c r="BE668" s="242">
        <f>IF(N668="základní",J668,0)</f>
        <v>0</v>
      </c>
      <c r="BF668" s="242">
        <f>IF(N668="snížená",J668,0)</f>
        <v>0</v>
      </c>
      <c r="BG668" s="242">
        <f>IF(N668="zákl. přenesená",J668,0)</f>
        <v>0</v>
      </c>
      <c r="BH668" s="242">
        <f>IF(N668="sníž. přenesená",J668,0)</f>
        <v>0</v>
      </c>
      <c r="BI668" s="242">
        <f>IF(N668="nulová",J668,0)</f>
        <v>0</v>
      </c>
      <c r="BJ668" s="17" t="s">
        <v>84</v>
      </c>
      <c r="BK668" s="242">
        <f>ROUND(I668*H668,2)</f>
        <v>0</v>
      </c>
      <c r="BL668" s="17" t="s">
        <v>185</v>
      </c>
      <c r="BM668" s="241" t="s">
        <v>2369</v>
      </c>
    </row>
    <row r="669" s="2" customFormat="1" ht="24.15" customHeight="1">
      <c r="A669" s="38"/>
      <c r="B669" s="39"/>
      <c r="C669" s="229" t="s">
        <v>1473</v>
      </c>
      <c r="D669" s="229" t="s">
        <v>281</v>
      </c>
      <c r="E669" s="230" t="s">
        <v>1562</v>
      </c>
      <c r="F669" s="231" t="s">
        <v>1563</v>
      </c>
      <c r="G669" s="232" t="s">
        <v>354</v>
      </c>
      <c r="H669" s="233">
        <v>34</v>
      </c>
      <c r="I669" s="234"/>
      <c r="J669" s="235">
        <f>ROUND(I669*H669,2)</f>
        <v>0</v>
      </c>
      <c r="K669" s="236"/>
      <c r="L669" s="44"/>
      <c r="M669" s="237" t="s">
        <v>1</v>
      </c>
      <c r="N669" s="238" t="s">
        <v>41</v>
      </c>
      <c r="O669" s="91"/>
      <c r="P669" s="239">
        <f>O669*H669</f>
        <v>0</v>
      </c>
      <c r="Q669" s="239">
        <v>1.0000000000000001E-05</v>
      </c>
      <c r="R669" s="239">
        <f>Q669*H669</f>
        <v>0.00034000000000000002</v>
      </c>
      <c r="S669" s="239">
        <v>0</v>
      </c>
      <c r="T669" s="240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41" t="s">
        <v>185</v>
      </c>
      <c r="AT669" s="241" t="s">
        <v>281</v>
      </c>
      <c r="AU669" s="241" t="s">
        <v>86</v>
      </c>
      <c r="AY669" s="17" t="s">
        <v>280</v>
      </c>
      <c r="BE669" s="242">
        <f>IF(N669="základní",J669,0)</f>
        <v>0</v>
      </c>
      <c r="BF669" s="242">
        <f>IF(N669="snížená",J669,0)</f>
        <v>0</v>
      </c>
      <c r="BG669" s="242">
        <f>IF(N669="zákl. přenesená",J669,0)</f>
        <v>0</v>
      </c>
      <c r="BH669" s="242">
        <f>IF(N669="sníž. přenesená",J669,0)</f>
        <v>0</v>
      </c>
      <c r="BI669" s="242">
        <f>IF(N669="nulová",J669,0)</f>
        <v>0</v>
      </c>
      <c r="BJ669" s="17" t="s">
        <v>84</v>
      </c>
      <c r="BK669" s="242">
        <f>ROUND(I669*H669,2)</f>
        <v>0</v>
      </c>
      <c r="BL669" s="17" t="s">
        <v>185</v>
      </c>
      <c r="BM669" s="241" t="s">
        <v>2370</v>
      </c>
    </row>
    <row r="670" s="13" customFormat="1">
      <c r="A670" s="13"/>
      <c r="B670" s="243"/>
      <c r="C670" s="244"/>
      <c r="D670" s="245" t="s">
        <v>286</v>
      </c>
      <c r="E670" s="246" t="s">
        <v>1</v>
      </c>
      <c r="F670" s="247" t="s">
        <v>2371</v>
      </c>
      <c r="G670" s="244"/>
      <c r="H670" s="248">
        <v>34</v>
      </c>
      <c r="I670" s="249"/>
      <c r="J670" s="244"/>
      <c r="K670" s="244"/>
      <c r="L670" s="250"/>
      <c r="M670" s="251"/>
      <c r="N670" s="252"/>
      <c r="O670" s="252"/>
      <c r="P670" s="252"/>
      <c r="Q670" s="252"/>
      <c r="R670" s="252"/>
      <c r="S670" s="252"/>
      <c r="T670" s="25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4" t="s">
        <v>286</v>
      </c>
      <c r="AU670" s="254" t="s">
        <v>86</v>
      </c>
      <c r="AV670" s="13" t="s">
        <v>86</v>
      </c>
      <c r="AW670" s="13" t="s">
        <v>32</v>
      </c>
      <c r="AX670" s="13" t="s">
        <v>84</v>
      </c>
      <c r="AY670" s="254" t="s">
        <v>280</v>
      </c>
    </row>
    <row r="671" s="2" customFormat="1" ht="37.8" customHeight="1">
      <c r="A671" s="38"/>
      <c r="B671" s="39"/>
      <c r="C671" s="255" t="s">
        <v>1477</v>
      </c>
      <c r="D671" s="255" t="s">
        <v>306</v>
      </c>
      <c r="E671" s="256" t="s">
        <v>1567</v>
      </c>
      <c r="F671" s="257" t="s">
        <v>1568</v>
      </c>
      <c r="G671" s="258" t="s">
        <v>354</v>
      </c>
      <c r="H671" s="259">
        <v>34</v>
      </c>
      <c r="I671" s="260"/>
      <c r="J671" s="261">
        <f>ROUND(I671*H671,2)</f>
        <v>0</v>
      </c>
      <c r="K671" s="262"/>
      <c r="L671" s="263"/>
      <c r="M671" s="264" t="s">
        <v>1</v>
      </c>
      <c r="N671" s="265" t="s">
        <v>41</v>
      </c>
      <c r="O671" s="91"/>
      <c r="P671" s="239">
        <f>O671*H671</f>
        <v>0</v>
      </c>
      <c r="Q671" s="239">
        <v>0.001</v>
      </c>
      <c r="R671" s="239">
        <f>Q671*H671</f>
        <v>0.034000000000000002</v>
      </c>
      <c r="S671" s="239">
        <v>0</v>
      </c>
      <c r="T671" s="240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41" t="s">
        <v>426</v>
      </c>
      <c r="AT671" s="241" t="s">
        <v>306</v>
      </c>
      <c r="AU671" s="241" t="s">
        <v>86</v>
      </c>
      <c r="AY671" s="17" t="s">
        <v>280</v>
      </c>
      <c r="BE671" s="242">
        <f>IF(N671="základní",J671,0)</f>
        <v>0</v>
      </c>
      <c r="BF671" s="242">
        <f>IF(N671="snížená",J671,0)</f>
        <v>0</v>
      </c>
      <c r="BG671" s="242">
        <f>IF(N671="zákl. přenesená",J671,0)</f>
        <v>0</v>
      </c>
      <c r="BH671" s="242">
        <f>IF(N671="sníž. přenesená",J671,0)</f>
        <v>0</v>
      </c>
      <c r="BI671" s="242">
        <f>IF(N671="nulová",J671,0)</f>
        <v>0</v>
      </c>
      <c r="BJ671" s="17" t="s">
        <v>84</v>
      </c>
      <c r="BK671" s="242">
        <f>ROUND(I671*H671,2)</f>
        <v>0</v>
      </c>
      <c r="BL671" s="17" t="s">
        <v>185</v>
      </c>
      <c r="BM671" s="241" t="s">
        <v>2372</v>
      </c>
    </row>
    <row r="672" s="2" customFormat="1">
      <c r="A672" s="38"/>
      <c r="B672" s="39"/>
      <c r="C672" s="40"/>
      <c r="D672" s="245" t="s">
        <v>540</v>
      </c>
      <c r="E672" s="40"/>
      <c r="F672" s="287" t="s">
        <v>1570</v>
      </c>
      <c r="G672" s="40"/>
      <c r="H672" s="40"/>
      <c r="I672" s="288"/>
      <c r="J672" s="40"/>
      <c r="K672" s="40"/>
      <c r="L672" s="44"/>
      <c r="M672" s="289"/>
      <c r="N672" s="290"/>
      <c r="O672" s="91"/>
      <c r="P672" s="91"/>
      <c r="Q672" s="91"/>
      <c r="R672" s="91"/>
      <c r="S672" s="91"/>
      <c r="T672" s="92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T672" s="17" t="s">
        <v>540</v>
      </c>
      <c r="AU672" s="17" t="s">
        <v>86</v>
      </c>
    </row>
    <row r="673" s="13" customFormat="1">
      <c r="A673" s="13"/>
      <c r="B673" s="243"/>
      <c r="C673" s="244"/>
      <c r="D673" s="245" t="s">
        <v>286</v>
      </c>
      <c r="E673" s="246" t="s">
        <v>1</v>
      </c>
      <c r="F673" s="247" t="s">
        <v>2371</v>
      </c>
      <c r="G673" s="244"/>
      <c r="H673" s="248">
        <v>34</v>
      </c>
      <c r="I673" s="249"/>
      <c r="J673" s="244"/>
      <c r="K673" s="244"/>
      <c r="L673" s="250"/>
      <c r="M673" s="251"/>
      <c r="N673" s="252"/>
      <c r="O673" s="252"/>
      <c r="P673" s="252"/>
      <c r="Q673" s="252"/>
      <c r="R673" s="252"/>
      <c r="S673" s="252"/>
      <c r="T673" s="25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4" t="s">
        <v>286</v>
      </c>
      <c r="AU673" s="254" t="s">
        <v>86</v>
      </c>
      <c r="AV673" s="13" t="s">
        <v>86</v>
      </c>
      <c r="AW673" s="13" t="s">
        <v>32</v>
      </c>
      <c r="AX673" s="13" t="s">
        <v>84</v>
      </c>
      <c r="AY673" s="254" t="s">
        <v>280</v>
      </c>
    </row>
    <row r="674" s="2" customFormat="1" ht="24.15" customHeight="1">
      <c r="A674" s="38"/>
      <c r="B674" s="39"/>
      <c r="C674" s="229" t="s">
        <v>1481</v>
      </c>
      <c r="D674" s="229" t="s">
        <v>281</v>
      </c>
      <c r="E674" s="230" t="s">
        <v>2373</v>
      </c>
      <c r="F674" s="231" t="s">
        <v>2374</v>
      </c>
      <c r="G674" s="232" t="s">
        <v>2375</v>
      </c>
      <c r="H674" s="233">
        <v>34</v>
      </c>
      <c r="I674" s="234"/>
      <c r="J674" s="235">
        <f>ROUND(I674*H674,2)</f>
        <v>0</v>
      </c>
      <c r="K674" s="236"/>
      <c r="L674" s="44"/>
      <c r="M674" s="237" t="s">
        <v>1</v>
      </c>
      <c r="N674" s="238" t="s">
        <v>41</v>
      </c>
      <c r="O674" s="91"/>
      <c r="P674" s="239">
        <f>O674*H674</f>
        <v>0</v>
      </c>
      <c r="Q674" s="239">
        <v>0</v>
      </c>
      <c r="R674" s="239">
        <f>Q674*H674</f>
        <v>0</v>
      </c>
      <c r="S674" s="239">
        <v>0</v>
      </c>
      <c r="T674" s="240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41" t="s">
        <v>185</v>
      </c>
      <c r="AT674" s="241" t="s">
        <v>281</v>
      </c>
      <c r="AU674" s="241" t="s">
        <v>86</v>
      </c>
      <c r="AY674" s="17" t="s">
        <v>280</v>
      </c>
      <c r="BE674" s="242">
        <f>IF(N674="základní",J674,0)</f>
        <v>0</v>
      </c>
      <c r="BF674" s="242">
        <f>IF(N674="snížená",J674,0)</f>
        <v>0</v>
      </c>
      <c r="BG674" s="242">
        <f>IF(N674="zákl. přenesená",J674,0)</f>
        <v>0</v>
      </c>
      <c r="BH674" s="242">
        <f>IF(N674="sníž. přenesená",J674,0)</f>
        <v>0</v>
      </c>
      <c r="BI674" s="242">
        <f>IF(N674="nulová",J674,0)</f>
        <v>0</v>
      </c>
      <c r="BJ674" s="17" t="s">
        <v>84</v>
      </c>
      <c r="BK674" s="242">
        <f>ROUND(I674*H674,2)</f>
        <v>0</v>
      </c>
      <c r="BL674" s="17" t="s">
        <v>185</v>
      </c>
      <c r="BM674" s="241" t="s">
        <v>2376</v>
      </c>
    </row>
    <row r="675" s="13" customFormat="1">
      <c r="A675" s="13"/>
      <c r="B675" s="243"/>
      <c r="C675" s="244"/>
      <c r="D675" s="245" t="s">
        <v>286</v>
      </c>
      <c r="E675" s="246" t="s">
        <v>1</v>
      </c>
      <c r="F675" s="247" t="s">
        <v>2371</v>
      </c>
      <c r="G675" s="244"/>
      <c r="H675" s="248">
        <v>34</v>
      </c>
      <c r="I675" s="249"/>
      <c r="J675" s="244"/>
      <c r="K675" s="244"/>
      <c r="L675" s="250"/>
      <c r="M675" s="251"/>
      <c r="N675" s="252"/>
      <c r="O675" s="252"/>
      <c r="P675" s="252"/>
      <c r="Q675" s="252"/>
      <c r="R675" s="252"/>
      <c r="S675" s="252"/>
      <c r="T675" s="25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4" t="s">
        <v>286</v>
      </c>
      <c r="AU675" s="254" t="s">
        <v>86</v>
      </c>
      <c r="AV675" s="13" t="s">
        <v>86</v>
      </c>
      <c r="AW675" s="13" t="s">
        <v>32</v>
      </c>
      <c r="AX675" s="13" t="s">
        <v>84</v>
      </c>
      <c r="AY675" s="254" t="s">
        <v>280</v>
      </c>
    </row>
    <row r="676" s="2" customFormat="1" ht="24.15" customHeight="1">
      <c r="A676" s="38"/>
      <c r="B676" s="39"/>
      <c r="C676" s="229" t="s">
        <v>1485</v>
      </c>
      <c r="D676" s="229" t="s">
        <v>281</v>
      </c>
      <c r="E676" s="230" t="s">
        <v>1572</v>
      </c>
      <c r="F676" s="231" t="s">
        <v>1573</v>
      </c>
      <c r="G676" s="232" t="s">
        <v>354</v>
      </c>
      <c r="H676" s="233">
        <v>34</v>
      </c>
      <c r="I676" s="234"/>
      <c r="J676" s="235">
        <f>ROUND(I676*H676,2)</f>
        <v>0</v>
      </c>
      <c r="K676" s="236"/>
      <c r="L676" s="44"/>
      <c r="M676" s="237" t="s">
        <v>1</v>
      </c>
      <c r="N676" s="238" t="s">
        <v>41</v>
      </c>
      <c r="O676" s="91"/>
      <c r="P676" s="239">
        <f>O676*H676</f>
        <v>0</v>
      </c>
      <c r="Q676" s="239">
        <v>0</v>
      </c>
      <c r="R676" s="239">
        <f>Q676*H676</f>
        <v>0</v>
      </c>
      <c r="S676" s="239">
        <v>0</v>
      </c>
      <c r="T676" s="240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241" t="s">
        <v>185</v>
      </c>
      <c r="AT676" s="241" t="s">
        <v>281</v>
      </c>
      <c r="AU676" s="241" t="s">
        <v>86</v>
      </c>
      <c r="AY676" s="17" t="s">
        <v>280</v>
      </c>
      <c r="BE676" s="242">
        <f>IF(N676="základní",J676,0)</f>
        <v>0</v>
      </c>
      <c r="BF676" s="242">
        <f>IF(N676="snížená",J676,0)</f>
        <v>0</v>
      </c>
      <c r="BG676" s="242">
        <f>IF(N676="zákl. přenesená",J676,0)</f>
        <v>0</v>
      </c>
      <c r="BH676" s="242">
        <f>IF(N676="sníž. přenesená",J676,0)</f>
        <v>0</v>
      </c>
      <c r="BI676" s="242">
        <f>IF(N676="nulová",J676,0)</f>
        <v>0</v>
      </c>
      <c r="BJ676" s="17" t="s">
        <v>84</v>
      </c>
      <c r="BK676" s="242">
        <f>ROUND(I676*H676,2)</f>
        <v>0</v>
      </c>
      <c r="BL676" s="17" t="s">
        <v>185</v>
      </c>
      <c r="BM676" s="241" t="s">
        <v>2377</v>
      </c>
    </row>
    <row r="677" s="13" customFormat="1">
      <c r="A677" s="13"/>
      <c r="B677" s="243"/>
      <c r="C677" s="244"/>
      <c r="D677" s="245" t="s">
        <v>286</v>
      </c>
      <c r="E677" s="246" t="s">
        <v>1</v>
      </c>
      <c r="F677" s="247" t="s">
        <v>2371</v>
      </c>
      <c r="G677" s="244"/>
      <c r="H677" s="248">
        <v>34</v>
      </c>
      <c r="I677" s="249"/>
      <c r="J677" s="244"/>
      <c r="K677" s="244"/>
      <c r="L677" s="250"/>
      <c r="M677" s="251"/>
      <c r="N677" s="252"/>
      <c r="O677" s="252"/>
      <c r="P677" s="252"/>
      <c r="Q677" s="252"/>
      <c r="R677" s="252"/>
      <c r="S677" s="252"/>
      <c r="T677" s="25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4" t="s">
        <v>286</v>
      </c>
      <c r="AU677" s="254" t="s">
        <v>86</v>
      </c>
      <c r="AV677" s="13" t="s">
        <v>86</v>
      </c>
      <c r="AW677" s="13" t="s">
        <v>32</v>
      </c>
      <c r="AX677" s="13" t="s">
        <v>84</v>
      </c>
      <c r="AY677" s="254" t="s">
        <v>280</v>
      </c>
    </row>
    <row r="678" s="2" customFormat="1" ht="33" customHeight="1">
      <c r="A678" s="38"/>
      <c r="B678" s="39"/>
      <c r="C678" s="255" t="s">
        <v>1489</v>
      </c>
      <c r="D678" s="255" t="s">
        <v>306</v>
      </c>
      <c r="E678" s="256" t="s">
        <v>1576</v>
      </c>
      <c r="F678" s="257" t="s">
        <v>1577</v>
      </c>
      <c r="G678" s="258" t="s">
        <v>190</v>
      </c>
      <c r="H678" s="259">
        <v>207.46000000000001</v>
      </c>
      <c r="I678" s="260"/>
      <c r="J678" s="261">
        <f>ROUND(I678*H678,2)</f>
        <v>0</v>
      </c>
      <c r="K678" s="262"/>
      <c r="L678" s="263"/>
      <c r="M678" s="264" t="s">
        <v>1</v>
      </c>
      <c r="N678" s="265" t="s">
        <v>41</v>
      </c>
      <c r="O678" s="91"/>
      <c r="P678" s="239">
        <f>O678*H678</f>
        <v>0</v>
      </c>
      <c r="Q678" s="239">
        <v>0.00014999999999999999</v>
      </c>
      <c r="R678" s="239">
        <f>Q678*H678</f>
        <v>0.031118999999999997</v>
      </c>
      <c r="S678" s="239">
        <v>0</v>
      </c>
      <c r="T678" s="240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41" t="s">
        <v>426</v>
      </c>
      <c r="AT678" s="241" t="s">
        <v>306</v>
      </c>
      <c r="AU678" s="241" t="s">
        <v>86</v>
      </c>
      <c r="AY678" s="17" t="s">
        <v>280</v>
      </c>
      <c r="BE678" s="242">
        <f>IF(N678="základní",J678,0)</f>
        <v>0</v>
      </c>
      <c r="BF678" s="242">
        <f>IF(N678="snížená",J678,0)</f>
        <v>0</v>
      </c>
      <c r="BG678" s="242">
        <f>IF(N678="zákl. přenesená",J678,0)</f>
        <v>0</v>
      </c>
      <c r="BH678" s="242">
        <f>IF(N678="sníž. přenesená",J678,0)</f>
        <v>0</v>
      </c>
      <c r="BI678" s="242">
        <f>IF(N678="nulová",J678,0)</f>
        <v>0</v>
      </c>
      <c r="BJ678" s="17" t="s">
        <v>84</v>
      </c>
      <c r="BK678" s="242">
        <f>ROUND(I678*H678,2)</f>
        <v>0</v>
      </c>
      <c r="BL678" s="17" t="s">
        <v>185</v>
      </c>
      <c r="BM678" s="241" t="s">
        <v>2378</v>
      </c>
    </row>
    <row r="679" s="13" customFormat="1">
      <c r="A679" s="13"/>
      <c r="B679" s="243"/>
      <c r="C679" s="244"/>
      <c r="D679" s="245" t="s">
        <v>286</v>
      </c>
      <c r="E679" s="246" t="s">
        <v>1</v>
      </c>
      <c r="F679" s="247" t="s">
        <v>2379</v>
      </c>
      <c r="G679" s="244"/>
      <c r="H679" s="248">
        <v>188.59999999999999</v>
      </c>
      <c r="I679" s="249"/>
      <c r="J679" s="244"/>
      <c r="K679" s="244"/>
      <c r="L679" s="250"/>
      <c r="M679" s="251"/>
      <c r="N679" s="252"/>
      <c r="O679" s="252"/>
      <c r="P679" s="252"/>
      <c r="Q679" s="252"/>
      <c r="R679" s="252"/>
      <c r="S679" s="252"/>
      <c r="T679" s="25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4" t="s">
        <v>286</v>
      </c>
      <c r="AU679" s="254" t="s">
        <v>86</v>
      </c>
      <c r="AV679" s="13" t="s">
        <v>86</v>
      </c>
      <c r="AW679" s="13" t="s">
        <v>32</v>
      </c>
      <c r="AX679" s="13" t="s">
        <v>84</v>
      </c>
      <c r="AY679" s="254" t="s">
        <v>280</v>
      </c>
    </row>
    <row r="680" s="13" customFormat="1">
      <c r="A680" s="13"/>
      <c r="B680" s="243"/>
      <c r="C680" s="244"/>
      <c r="D680" s="245" t="s">
        <v>286</v>
      </c>
      <c r="E680" s="244"/>
      <c r="F680" s="247" t="s">
        <v>2380</v>
      </c>
      <c r="G680" s="244"/>
      <c r="H680" s="248">
        <v>207.46000000000001</v>
      </c>
      <c r="I680" s="249"/>
      <c r="J680" s="244"/>
      <c r="K680" s="244"/>
      <c r="L680" s="250"/>
      <c r="M680" s="251"/>
      <c r="N680" s="252"/>
      <c r="O680" s="252"/>
      <c r="P680" s="252"/>
      <c r="Q680" s="252"/>
      <c r="R680" s="252"/>
      <c r="S680" s="252"/>
      <c r="T680" s="25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4" t="s">
        <v>286</v>
      </c>
      <c r="AU680" s="254" t="s">
        <v>86</v>
      </c>
      <c r="AV680" s="13" t="s">
        <v>86</v>
      </c>
      <c r="AW680" s="13" t="s">
        <v>4</v>
      </c>
      <c r="AX680" s="13" t="s">
        <v>84</v>
      </c>
      <c r="AY680" s="254" t="s">
        <v>280</v>
      </c>
    </row>
    <row r="681" s="2" customFormat="1" ht="24.15" customHeight="1">
      <c r="A681" s="38"/>
      <c r="B681" s="39"/>
      <c r="C681" s="229" t="s">
        <v>1493</v>
      </c>
      <c r="D681" s="229" t="s">
        <v>281</v>
      </c>
      <c r="E681" s="230" t="s">
        <v>1582</v>
      </c>
      <c r="F681" s="231" t="s">
        <v>1583</v>
      </c>
      <c r="G681" s="232" t="s">
        <v>354</v>
      </c>
      <c r="H681" s="233">
        <v>6</v>
      </c>
      <c r="I681" s="234"/>
      <c r="J681" s="235">
        <f>ROUND(I681*H681,2)</f>
        <v>0</v>
      </c>
      <c r="K681" s="236"/>
      <c r="L681" s="44"/>
      <c r="M681" s="237" t="s">
        <v>1</v>
      </c>
      <c r="N681" s="238" t="s">
        <v>41</v>
      </c>
      <c r="O681" s="91"/>
      <c r="P681" s="239">
        <f>O681*H681</f>
        <v>0</v>
      </c>
      <c r="Q681" s="239">
        <v>4.0000000000000003E-05</v>
      </c>
      <c r="R681" s="239">
        <f>Q681*H681</f>
        <v>0.00024000000000000003</v>
      </c>
      <c r="S681" s="239">
        <v>0</v>
      </c>
      <c r="T681" s="240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41" t="s">
        <v>185</v>
      </c>
      <c r="AT681" s="241" t="s">
        <v>281</v>
      </c>
      <c r="AU681" s="241" t="s">
        <v>86</v>
      </c>
      <c r="AY681" s="17" t="s">
        <v>280</v>
      </c>
      <c r="BE681" s="242">
        <f>IF(N681="základní",J681,0)</f>
        <v>0</v>
      </c>
      <c r="BF681" s="242">
        <f>IF(N681="snížená",J681,0)</f>
        <v>0</v>
      </c>
      <c r="BG681" s="242">
        <f>IF(N681="zákl. přenesená",J681,0)</f>
        <v>0</v>
      </c>
      <c r="BH681" s="242">
        <f>IF(N681="sníž. přenesená",J681,0)</f>
        <v>0</v>
      </c>
      <c r="BI681" s="242">
        <f>IF(N681="nulová",J681,0)</f>
        <v>0</v>
      </c>
      <c r="BJ681" s="17" t="s">
        <v>84</v>
      </c>
      <c r="BK681" s="242">
        <f>ROUND(I681*H681,2)</f>
        <v>0</v>
      </c>
      <c r="BL681" s="17" t="s">
        <v>185</v>
      </c>
      <c r="BM681" s="241" t="s">
        <v>2381</v>
      </c>
    </row>
    <row r="682" s="2" customFormat="1" ht="33" customHeight="1">
      <c r="A682" s="38"/>
      <c r="B682" s="39"/>
      <c r="C682" s="255" t="s">
        <v>1497</v>
      </c>
      <c r="D682" s="255" t="s">
        <v>306</v>
      </c>
      <c r="E682" s="256" t="s">
        <v>2382</v>
      </c>
      <c r="F682" s="257" t="s">
        <v>2383</v>
      </c>
      <c r="G682" s="258" t="s">
        <v>354</v>
      </c>
      <c r="H682" s="259">
        <v>1</v>
      </c>
      <c r="I682" s="260"/>
      <c r="J682" s="261">
        <f>ROUND(I682*H682,2)</f>
        <v>0</v>
      </c>
      <c r="K682" s="262"/>
      <c r="L682" s="263"/>
      <c r="M682" s="264" t="s">
        <v>1</v>
      </c>
      <c r="N682" s="265" t="s">
        <v>41</v>
      </c>
      <c r="O682" s="91"/>
      <c r="P682" s="239">
        <f>O682*H682</f>
        <v>0</v>
      </c>
      <c r="Q682" s="239">
        <v>0.13358999999999999</v>
      </c>
      <c r="R682" s="239">
        <f>Q682*H682</f>
        <v>0.13358999999999999</v>
      </c>
      <c r="S682" s="239">
        <v>0</v>
      </c>
      <c r="T682" s="240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41" t="s">
        <v>426</v>
      </c>
      <c r="AT682" s="241" t="s">
        <v>306</v>
      </c>
      <c r="AU682" s="241" t="s">
        <v>86</v>
      </c>
      <c r="AY682" s="17" t="s">
        <v>280</v>
      </c>
      <c r="BE682" s="242">
        <f>IF(N682="základní",J682,0)</f>
        <v>0</v>
      </c>
      <c r="BF682" s="242">
        <f>IF(N682="snížená",J682,0)</f>
        <v>0</v>
      </c>
      <c r="BG682" s="242">
        <f>IF(N682="zákl. přenesená",J682,0)</f>
        <v>0</v>
      </c>
      <c r="BH682" s="242">
        <f>IF(N682="sníž. přenesená",J682,0)</f>
        <v>0</v>
      </c>
      <c r="BI682" s="242">
        <f>IF(N682="nulová",J682,0)</f>
        <v>0</v>
      </c>
      <c r="BJ682" s="17" t="s">
        <v>84</v>
      </c>
      <c r="BK682" s="242">
        <f>ROUND(I682*H682,2)</f>
        <v>0</v>
      </c>
      <c r="BL682" s="17" t="s">
        <v>185</v>
      </c>
      <c r="BM682" s="241" t="s">
        <v>2384</v>
      </c>
    </row>
    <row r="683" s="13" customFormat="1">
      <c r="A683" s="13"/>
      <c r="B683" s="243"/>
      <c r="C683" s="244"/>
      <c r="D683" s="245" t="s">
        <v>286</v>
      </c>
      <c r="E683" s="246" t="s">
        <v>1</v>
      </c>
      <c r="F683" s="247" t="s">
        <v>2385</v>
      </c>
      <c r="G683" s="244"/>
      <c r="H683" s="248">
        <v>1</v>
      </c>
      <c r="I683" s="249"/>
      <c r="J683" s="244"/>
      <c r="K683" s="244"/>
      <c r="L683" s="250"/>
      <c r="M683" s="251"/>
      <c r="N683" s="252"/>
      <c r="O683" s="252"/>
      <c r="P683" s="252"/>
      <c r="Q683" s="252"/>
      <c r="R683" s="252"/>
      <c r="S683" s="252"/>
      <c r="T683" s="25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4" t="s">
        <v>286</v>
      </c>
      <c r="AU683" s="254" t="s">
        <v>86</v>
      </c>
      <c r="AV683" s="13" t="s">
        <v>86</v>
      </c>
      <c r="AW683" s="13" t="s">
        <v>32</v>
      </c>
      <c r="AX683" s="13" t="s">
        <v>84</v>
      </c>
      <c r="AY683" s="254" t="s">
        <v>280</v>
      </c>
    </row>
    <row r="684" s="2" customFormat="1" ht="37.8" customHeight="1">
      <c r="A684" s="38"/>
      <c r="B684" s="39"/>
      <c r="C684" s="255" t="s">
        <v>1501</v>
      </c>
      <c r="D684" s="255" t="s">
        <v>306</v>
      </c>
      <c r="E684" s="256" t="s">
        <v>2386</v>
      </c>
      <c r="F684" s="257" t="s">
        <v>2387</v>
      </c>
      <c r="G684" s="258" t="s">
        <v>354</v>
      </c>
      <c r="H684" s="259">
        <v>2</v>
      </c>
      <c r="I684" s="260"/>
      <c r="J684" s="261">
        <f>ROUND(I684*H684,2)</f>
        <v>0</v>
      </c>
      <c r="K684" s="262"/>
      <c r="L684" s="263"/>
      <c r="M684" s="264" t="s">
        <v>1</v>
      </c>
      <c r="N684" s="265" t="s">
        <v>41</v>
      </c>
      <c r="O684" s="91"/>
      <c r="P684" s="239">
        <f>O684*H684</f>
        <v>0</v>
      </c>
      <c r="Q684" s="239">
        <v>0.12215</v>
      </c>
      <c r="R684" s="239">
        <f>Q684*H684</f>
        <v>0.24429999999999999</v>
      </c>
      <c r="S684" s="239">
        <v>0</v>
      </c>
      <c r="T684" s="240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41" t="s">
        <v>426</v>
      </c>
      <c r="AT684" s="241" t="s">
        <v>306</v>
      </c>
      <c r="AU684" s="241" t="s">
        <v>86</v>
      </c>
      <c r="AY684" s="17" t="s">
        <v>280</v>
      </c>
      <c r="BE684" s="242">
        <f>IF(N684="základní",J684,0)</f>
        <v>0</v>
      </c>
      <c r="BF684" s="242">
        <f>IF(N684="snížená",J684,0)</f>
        <v>0</v>
      </c>
      <c r="BG684" s="242">
        <f>IF(N684="zákl. přenesená",J684,0)</f>
        <v>0</v>
      </c>
      <c r="BH684" s="242">
        <f>IF(N684="sníž. přenesená",J684,0)</f>
        <v>0</v>
      </c>
      <c r="BI684" s="242">
        <f>IF(N684="nulová",J684,0)</f>
        <v>0</v>
      </c>
      <c r="BJ684" s="17" t="s">
        <v>84</v>
      </c>
      <c r="BK684" s="242">
        <f>ROUND(I684*H684,2)</f>
        <v>0</v>
      </c>
      <c r="BL684" s="17" t="s">
        <v>185</v>
      </c>
      <c r="BM684" s="241" t="s">
        <v>2388</v>
      </c>
    </row>
    <row r="685" s="13" customFormat="1">
      <c r="A685" s="13"/>
      <c r="B685" s="243"/>
      <c r="C685" s="244"/>
      <c r="D685" s="245" t="s">
        <v>286</v>
      </c>
      <c r="E685" s="246" t="s">
        <v>1</v>
      </c>
      <c r="F685" s="247" t="s">
        <v>2389</v>
      </c>
      <c r="G685" s="244"/>
      <c r="H685" s="248">
        <v>2</v>
      </c>
      <c r="I685" s="249"/>
      <c r="J685" s="244"/>
      <c r="K685" s="244"/>
      <c r="L685" s="250"/>
      <c r="M685" s="251"/>
      <c r="N685" s="252"/>
      <c r="O685" s="252"/>
      <c r="P685" s="252"/>
      <c r="Q685" s="252"/>
      <c r="R685" s="252"/>
      <c r="S685" s="252"/>
      <c r="T685" s="25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4" t="s">
        <v>286</v>
      </c>
      <c r="AU685" s="254" t="s">
        <v>86</v>
      </c>
      <c r="AV685" s="13" t="s">
        <v>86</v>
      </c>
      <c r="AW685" s="13" t="s">
        <v>32</v>
      </c>
      <c r="AX685" s="13" t="s">
        <v>84</v>
      </c>
      <c r="AY685" s="254" t="s">
        <v>280</v>
      </c>
    </row>
    <row r="686" s="2" customFormat="1" ht="33" customHeight="1">
      <c r="A686" s="38"/>
      <c r="B686" s="39"/>
      <c r="C686" s="255" t="s">
        <v>1505</v>
      </c>
      <c r="D686" s="255" t="s">
        <v>306</v>
      </c>
      <c r="E686" s="256" t="s">
        <v>2390</v>
      </c>
      <c r="F686" s="257" t="s">
        <v>2391</v>
      </c>
      <c r="G686" s="258" t="s">
        <v>354</v>
      </c>
      <c r="H686" s="259">
        <v>1</v>
      </c>
      <c r="I686" s="260"/>
      <c r="J686" s="261">
        <f>ROUND(I686*H686,2)</f>
        <v>0</v>
      </c>
      <c r="K686" s="262"/>
      <c r="L686" s="263"/>
      <c r="M686" s="264" t="s">
        <v>1</v>
      </c>
      <c r="N686" s="265" t="s">
        <v>41</v>
      </c>
      <c r="O686" s="91"/>
      <c r="P686" s="239">
        <f>O686*H686</f>
        <v>0</v>
      </c>
      <c r="Q686" s="239">
        <v>0.10376000000000001</v>
      </c>
      <c r="R686" s="239">
        <f>Q686*H686</f>
        <v>0.10376000000000001</v>
      </c>
      <c r="S686" s="239">
        <v>0</v>
      </c>
      <c r="T686" s="240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41" t="s">
        <v>426</v>
      </c>
      <c r="AT686" s="241" t="s">
        <v>306</v>
      </c>
      <c r="AU686" s="241" t="s">
        <v>86</v>
      </c>
      <c r="AY686" s="17" t="s">
        <v>280</v>
      </c>
      <c r="BE686" s="242">
        <f>IF(N686="základní",J686,0)</f>
        <v>0</v>
      </c>
      <c r="BF686" s="242">
        <f>IF(N686="snížená",J686,0)</f>
        <v>0</v>
      </c>
      <c r="BG686" s="242">
        <f>IF(N686="zákl. přenesená",J686,0)</f>
        <v>0</v>
      </c>
      <c r="BH686" s="242">
        <f>IF(N686="sníž. přenesená",J686,0)</f>
        <v>0</v>
      </c>
      <c r="BI686" s="242">
        <f>IF(N686="nulová",J686,0)</f>
        <v>0</v>
      </c>
      <c r="BJ686" s="17" t="s">
        <v>84</v>
      </c>
      <c r="BK686" s="242">
        <f>ROUND(I686*H686,2)</f>
        <v>0</v>
      </c>
      <c r="BL686" s="17" t="s">
        <v>185</v>
      </c>
      <c r="BM686" s="241" t="s">
        <v>2392</v>
      </c>
    </row>
    <row r="687" s="13" customFormat="1">
      <c r="A687" s="13"/>
      <c r="B687" s="243"/>
      <c r="C687" s="244"/>
      <c r="D687" s="245" t="s">
        <v>286</v>
      </c>
      <c r="E687" s="246" t="s">
        <v>1</v>
      </c>
      <c r="F687" s="247" t="s">
        <v>2393</v>
      </c>
      <c r="G687" s="244"/>
      <c r="H687" s="248">
        <v>1</v>
      </c>
      <c r="I687" s="249"/>
      <c r="J687" s="244"/>
      <c r="K687" s="244"/>
      <c r="L687" s="250"/>
      <c r="M687" s="251"/>
      <c r="N687" s="252"/>
      <c r="O687" s="252"/>
      <c r="P687" s="252"/>
      <c r="Q687" s="252"/>
      <c r="R687" s="252"/>
      <c r="S687" s="252"/>
      <c r="T687" s="25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4" t="s">
        <v>286</v>
      </c>
      <c r="AU687" s="254" t="s">
        <v>86</v>
      </c>
      <c r="AV687" s="13" t="s">
        <v>86</v>
      </c>
      <c r="AW687" s="13" t="s">
        <v>32</v>
      </c>
      <c r="AX687" s="13" t="s">
        <v>84</v>
      </c>
      <c r="AY687" s="254" t="s">
        <v>280</v>
      </c>
    </row>
    <row r="688" s="2" customFormat="1" ht="37.8" customHeight="1">
      <c r="A688" s="38"/>
      <c r="B688" s="39"/>
      <c r="C688" s="255" t="s">
        <v>1509</v>
      </c>
      <c r="D688" s="255" t="s">
        <v>306</v>
      </c>
      <c r="E688" s="256" t="s">
        <v>2394</v>
      </c>
      <c r="F688" s="257" t="s">
        <v>2395</v>
      </c>
      <c r="G688" s="258" t="s">
        <v>354</v>
      </c>
      <c r="H688" s="259">
        <v>2</v>
      </c>
      <c r="I688" s="260"/>
      <c r="J688" s="261">
        <f>ROUND(I688*H688,2)</f>
        <v>0</v>
      </c>
      <c r="K688" s="262"/>
      <c r="L688" s="263"/>
      <c r="M688" s="264" t="s">
        <v>1</v>
      </c>
      <c r="N688" s="265" t="s">
        <v>41</v>
      </c>
      <c r="O688" s="91"/>
      <c r="P688" s="239">
        <f>O688*H688</f>
        <v>0</v>
      </c>
      <c r="Q688" s="239">
        <v>0.084269999999999998</v>
      </c>
      <c r="R688" s="239">
        <f>Q688*H688</f>
        <v>0.16854</v>
      </c>
      <c r="S688" s="239">
        <v>0</v>
      </c>
      <c r="T688" s="240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41" t="s">
        <v>426</v>
      </c>
      <c r="AT688" s="241" t="s">
        <v>306</v>
      </c>
      <c r="AU688" s="241" t="s">
        <v>86</v>
      </c>
      <c r="AY688" s="17" t="s">
        <v>280</v>
      </c>
      <c r="BE688" s="242">
        <f>IF(N688="základní",J688,0)</f>
        <v>0</v>
      </c>
      <c r="BF688" s="242">
        <f>IF(N688="snížená",J688,0)</f>
        <v>0</v>
      </c>
      <c r="BG688" s="242">
        <f>IF(N688="zákl. přenesená",J688,0)</f>
        <v>0</v>
      </c>
      <c r="BH688" s="242">
        <f>IF(N688="sníž. přenesená",J688,0)</f>
        <v>0</v>
      </c>
      <c r="BI688" s="242">
        <f>IF(N688="nulová",J688,0)</f>
        <v>0</v>
      </c>
      <c r="BJ688" s="17" t="s">
        <v>84</v>
      </c>
      <c r="BK688" s="242">
        <f>ROUND(I688*H688,2)</f>
        <v>0</v>
      </c>
      <c r="BL688" s="17" t="s">
        <v>185</v>
      </c>
      <c r="BM688" s="241" t="s">
        <v>2396</v>
      </c>
    </row>
    <row r="689" s="13" customFormat="1">
      <c r="A689" s="13"/>
      <c r="B689" s="243"/>
      <c r="C689" s="244"/>
      <c r="D689" s="245" t="s">
        <v>286</v>
      </c>
      <c r="E689" s="246" t="s">
        <v>1</v>
      </c>
      <c r="F689" s="247" t="s">
        <v>2397</v>
      </c>
      <c r="G689" s="244"/>
      <c r="H689" s="248">
        <v>2</v>
      </c>
      <c r="I689" s="249"/>
      <c r="J689" s="244"/>
      <c r="K689" s="244"/>
      <c r="L689" s="250"/>
      <c r="M689" s="251"/>
      <c r="N689" s="252"/>
      <c r="O689" s="252"/>
      <c r="P689" s="252"/>
      <c r="Q689" s="252"/>
      <c r="R689" s="252"/>
      <c r="S689" s="252"/>
      <c r="T689" s="25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4" t="s">
        <v>286</v>
      </c>
      <c r="AU689" s="254" t="s">
        <v>86</v>
      </c>
      <c r="AV689" s="13" t="s">
        <v>86</v>
      </c>
      <c r="AW689" s="13" t="s">
        <v>32</v>
      </c>
      <c r="AX689" s="13" t="s">
        <v>84</v>
      </c>
      <c r="AY689" s="254" t="s">
        <v>280</v>
      </c>
    </row>
    <row r="690" s="2" customFormat="1" ht="24.15" customHeight="1">
      <c r="A690" s="38"/>
      <c r="B690" s="39"/>
      <c r="C690" s="229" t="s">
        <v>1513</v>
      </c>
      <c r="D690" s="229" t="s">
        <v>281</v>
      </c>
      <c r="E690" s="230" t="s">
        <v>1620</v>
      </c>
      <c r="F690" s="231" t="s">
        <v>1621</v>
      </c>
      <c r="G690" s="232" t="s">
        <v>326</v>
      </c>
      <c r="H690" s="233">
        <v>14.881</v>
      </c>
      <c r="I690" s="234"/>
      <c r="J690" s="235">
        <f>ROUND(I690*H690,2)</f>
        <v>0</v>
      </c>
      <c r="K690" s="236"/>
      <c r="L690" s="44"/>
      <c r="M690" s="237" t="s">
        <v>1</v>
      </c>
      <c r="N690" s="238" t="s">
        <v>41</v>
      </c>
      <c r="O690" s="91"/>
      <c r="P690" s="239">
        <f>O690*H690</f>
        <v>0</v>
      </c>
      <c r="Q690" s="239">
        <v>0</v>
      </c>
      <c r="R690" s="239">
        <f>Q690*H690</f>
        <v>0</v>
      </c>
      <c r="S690" s="239">
        <v>0</v>
      </c>
      <c r="T690" s="240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241" t="s">
        <v>185</v>
      </c>
      <c r="AT690" s="241" t="s">
        <v>281</v>
      </c>
      <c r="AU690" s="241" t="s">
        <v>86</v>
      </c>
      <c r="AY690" s="17" t="s">
        <v>280</v>
      </c>
      <c r="BE690" s="242">
        <f>IF(N690="základní",J690,0)</f>
        <v>0</v>
      </c>
      <c r="BF690" s="242">
        <f>IF(N690="snížená",J690,0)</f>
        <v>0</v>
      </c>
      <c r="BG690" s="242">
        <f>IF(N690="zákl. přenesená",J690,0)</f>
        <v>0</v>
      </c>
      <c r="BH690" s="242">
        <f>IF(N690="sníž. přenesená",J690,0)</f>
        <v>0</v>
      </c>
      <c r="BI690" s="242">
        <f>IF(N690="nulová",J690,0)</f>
        <v>0</v>
      </c>
      <c r="BJ690" s="17" t="s">
        <v>84</v>
      </c>
      <c r="BK690" s="242">
        <f>ROUND(I690*H690,2)</f>
        <v>0</v>
      </c>
      <c r="BL690" s="17" t="s">
        <v>185</v>
      </c>
      <c r="BM690" s="241" t="s">
        <v>2398</v>
      </c>
    </row>
    <row r="691" s="12" customFormat="1" ht="22.8" customHeight="1">
      <c r="A691" s="12"/>
      <c r="B691" s="213"/>
      <c r="C691" s="214"/>
      <c r="D691" s="215" t="s">
        <v>75</v>
      </c>
      <c r="E691" s="227" t="s">
        <v>1649</v>
      </c>
      <c r="F691" s="227" t="s">
        <v>1650</v>
      </c>
      <c r="G691" s="214"/>
      <c r="H691" s="214"/>
      <c r="I691" s="217"/>
      <c r="J691" s="228">
        <f>BK691</f>
        <v>0</v>
      </c>
      <c r="K691" s="214"/>
      <c r="L691" s="219"/>
      <c r="M691" s="220"/>
      <c r="N691" s="221"/>
      <c r="O691" s="221"/>
      <c r="P691" s="222">
        <f>SUM(P692:P693)</f>
        <v>0</v>
      </c>
      <c r="Q691" s="221"/>
      <c r="R691" s="222">
        <f>SUM(R692:R693)</f>
        <v>0</v>
      </c>
      <c r="S691" s="221"/>
      <c r="T691" s="223">
        <f>SUM(T692:T693)</f>
        <v>2.7692730000000001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224" t="s">
        <v>86</v>
      </c>
      <c r="AT691" s="225" t="s">
        <v>75</v>
      </c>
      <c r="AU691" s="225" t="s">
        <v>84</v>
      </c>
      <c r="AY691" s="224" t="s">
        <v>280</v>
      </c>
      <c r="BK691" s="226">
        <f>SUM(BK692:BK693)</f>
        <v>0</v>
      </c>
    </row>
    <row r="692" s="2" customFormat="1" ht="21.75" customHeight="1">
      <c r="A692" s="38"/>
      <c r="B692" s="39"/>
      <c r="C692" s="229" t="s">
        <v>1517</v>
      </c>
      <c r="D692" s="229" t="s">
        <v>281</v>
      </c>
      <c r="E692" s="230" t="s">
        <v>1652</v>
      </c>
      <c r="F692" s="231" t="s">
        <v>1653</v>
      </c>
      <c r="G692" s="232" t="s">
        <v>194</v>
      </c>
      <c r="H692" s="233">
        <v>71.007000000000005</v>
      </c>
      <c r="I692" s="234"/>
      <c r="J692" s="235">
        <f>ROUND(I692*H692,2)</f>
        <v>0</v>
      </c>
      <c r="K692" s="236"/>
      <c r="L692" s="44"/>
      <c r="M692" s="237" t="s">
        <v>1</v>
      </c>
      <c r="N692" s="238" t="s">
        <v>41</v>
      </c>
      <c r="O692" s="91"/>
      <c r="P692" s="239">
        <f>O692*H692</f>
        <v>0</v>
      </c>
      <c r="Q692" s="239">
        <v>0</v>
      </c>
      <c r="R692" s="239">
        <f>Q692*H692</f>
        <v>0</v>
      </c>
      <c r="S692" s="239">
        <v>0.039</v>
      </c>
      <c r="T692" s="240">
        <f>S692*H692</f>
        <v>2.7692730000000001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41" t="s">
        <v>185</v>
      </c>
      <c r="AT692" s="241" t="s">
        <v>281</v>
      </c>
      <c r="AU692" s="241" t="s">
        <v>86</v>
      </c>
      <c r="AY692" s="17" t="s">
        <v>280</v>
      </c>
      <c r="BE692" s="242">
        <f>IF(N692="základní",J692,0)</f>
        <v>0</v>
      </c>
      <c r="BF692" s="242">
        <f>IF(N692="snížená",J692,0)</f>
        <v>0</v>
      </c>
      <c r="BG692" s="242">
        <f>IF(N692="zákl. přenesená",J692,0)</f>
        <v>0</v>
      </c>
      <c r="BH692" s="242">
        <f>IF(N692="sníž. přenesená",J692,0)</f>
        <v>0</v>
      </c>
      <c r="BI692" s="242">
        <f>IF(N692="nulová",J692,0)</f>
        <v>0</v>
      </c>
      <c r="BJ692" s="17" t="s">
        <v>84</v>
      </c>
      <c r="BK692" s="242">
        <f>ROUND(I692*H692,2)</f>
        <v>0</v>
      </c>
      <c r="BL692" s="17" t="s">
        <v>185</v>
      </c>
      <c r="BM692" s="241" t="s">
        <v>2399</v>
      </c>
    </row>
    <row r="693" s="13" customFormat="1">
      <c r="A693" s="13"/>
      <c r="B693" s="243"/>
      <c r="C693" s="244"/>
      <c r="D693" s="245" t="s">
        <v>286</v>
      </c>
      <c r="E693" s="246" t="s">
        <v>1</v>
      </c>
      <c r="F693" s="247" t="s">
        <v>1705</v>
      </c>
      <c r="G693" s="244"/>
      <c r="H693" s="248">
        <v>71.007000000000005</v>
      </c>
      <c r="I693" s="249"/>
      <c r="J693" s="244"/>
      <c r="K693" s="244"/>
      <c r="L693" s="250"/>
      <c r="M693" s="251"/>
      <c r="N693" s="252"/>
      <c r="O693" s="252"/>
      <c r="P693" s="252"/>
      <c r="Q693" s="252"/>
      <c r="R693" s="252"/>
      <c r="S693" s="252"/>
      <c r="T693" s="25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4" t="s">
        <v>286</v>
      </c>
      <c r="AU693" s="254" t="s">
        <v>86</v>
      </c>
      <c r="AV693" s="13" t="s">
        <v>86</v>
      </c>
      <c r="AW693" s="13" t="s">
        <v>32</v>
      </c>
      <c r="AX693" s="13" t="s">
        <v>84</v>
      </c>
      <c r="AY693" s="254" t="s">
        <v>280</v>
      </c>
    </row>
    <row r="694" s="12" customFormat="1" ht="22.8" customHeight="1">
      <c r="A694" s="12"/>
      <c r="B694" s="213"/>
      <c r="C694" s="214"/>
      <c r="D694" s="215" t="s">
        <v>75</v>
      </c>
      <c r="E694" s="227" t="s">
        <v>1655</v>
      </c>
      <c r="F694" s="227" t="s">
        <v>1656</v>
      </c>
      <c r="G694" s="214"/>
      <c r="H694" s="214"/>
      <c r="I694" s="217"/>
      <c r="J694" s="228">
        <f>BK694</f>
        <v>0</v>
      </c>
      <c r="K694" s="214"/>
      <c r="L694" s="219"/>
      <c r="M694" s="220"/>
      <c r="N694" s="221"/>
      <c r="O694" s="221"/>
      <c r="P694" s="222">
        <f>SUM(P695:P702)</f>
        <v>0</v>
      </c>
      <c r="Q694" s="221"/>
      <c r="R694" s="222">
        <f>SUM(R695:R702)</f>
        <v>0.020058359999999997</v>
      </c>
      <c r="S694" s="221"/>
      <c r="T694" s="223">
        <f>SUM(T695:T702)</f>
        <v>0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224" t="s">
        <v>86</v>
      </c>
      <c r="AT694" s="225" t="s">
        <v>75</v>
      </c>
      <c r="AU694" s="225" t="s">
        <v>84</v>
      </c>
      <c r="AY694" s="224" t="s">
        <v>280</v>
      </c>
      <c r="BK694" s="226">
        <f>SUM(BK695:BK702)</f>
        <v>0</v>
      </c>
    </row>
    <row r="695" s="2" customFormat="1" ht="24.15" customHeight="1">
      <c r="A695" s="38"/>
      <c r="B695" s="39"/>
      <c r="C695" s="229" t="s">
        <v>1523</v>
      </c>
      <c r="D695" s="229" t="s">
        <v>281</v>
      </c>
      <c r="E695" s="230" t="s">
        <v>1658</v>
      </c>
      <c r="F695" s="231" t="s">
        <v>1659</v>
      </c>
      <c r="G695" s="232" t="s">
        <v>194</v>
      </c>
      <c r="H695" s="233">
        <v>71.637</v>
      </c>
      <c r="I695" s="234"/>
      <c r="J695" s="235">
        <f>ROUND(I695*H695,2)</f>
        <v>0</v>
      </c>
      <c r="K695" s="236"/>
      <c r="L695" s="44"/>
      <c r="M695" s="237" t="s">
        <v>1</v>
      </c>
      <c r="N695" s="238" t="s">
        <v>41</v>
      </c>
      <c r="O695" s="91"/>
      <c r="P695" s="239">
        <f>O695*H695</f>
        <v>0</v>
      </c>
      <c r="Q695" s="239">
        <v>0.00013999999999999999</v>
      </c>
      <c r="R695" s="239">
        <f>Q695*H695</f>
        <v>0.010029179999999999</v>
      </c>
      <c r="S695" s="239">
        <v>0</v>
      </c>
      <c r="T695" s="240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41" t="s">
        <v>185</v>
      </c>
      <c r="AT695" s="241" t="s">
        <v>281</v>
      </c>
      <c r="AU695" s="241" t="s">
        <v>86</v>
      </c>
      <c r="AY695" s="17" t="s">
        <v>280</v>
      </c>
      <c r="BE695" s="242">
        <f>IF(N695="základní",J695,0)</f>
        <v>0</v>
      </c>
      <c r="BF695" s="242">
        <f>IF(N695="snížená",J695,0)</f>
        <v>0</v>
      </c>
      <c r="BG695" s="242">
        <f>IF(N695="zákl. přenesená",J695,0)</f>
        <v>0</v>
      </c>
      <c r="BH695" s="242">
        <f>IF(N695="sníž. přenesená",J695,0)</f>
        <v>0</v>
      </c>
      <c r="BI695" s="242">
        <f>IF(N695="nulová",J695,0)</f>
        <v>0</v>
      </c>
      <c r="BJ695" s="17" t="s">
        <v>84</v>
      </c>
      <c r="BK695" s="242">
        <f>ROUND(I695*H695,2)</f>
        <v>0</v>
      </c>
      <c r="BL695" s="17" t="s">
        <v>185</v>
      </c>
      <c r="BM695" s="241" t="s">
        <v>2400</v>
      </c>
    </row>
    <row r="696" s="13" customFormat="1">
      <c r="A696" s="13"/>
      <c r="B696" s="243"/>
      <c r="C696" s="244"/>
      <c r="D696" s="245" t="s">
        <v>286</v>
      </c>
      <c r="E696" s="246" t="s">
        <v>1</v>
      </c>
      <c r="F696" s="247" t="s">
        <v>2326</v>
      </c>
      <c r="G696" s="244"/>
      <c r="H696" s="248">
        <v>26.637</v>
      </c>
      <c r="I696" s="249"/>
      <c r="J696" s="244"/>
      <c r="K696" s="244"/>
      <c r="L696" s="250"/>
      <c r="M696" s="251"/>
      <c r="N696" s="252"/>
      <c r="O696" s="252"/>
      <c r="P696" s="252"/>
      <c r="Q696" s="252"/>
      <c r="R696" s="252"/>
      <c r="S696" s="252"/>
      <c r="T696" s="25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4" t="s">
        <v>286</v>
      </c>
      <c r="AU696" s="254" t="s">
        <v>86</v>
      </c>
      <c r="AV696" s="13" t="s">
        <v>86</v>
      </c>
      <c r="AW696" s="13" t="s">
        <v>32</v>
      </c>
      <c r="AX696" s="13" t="s">
        <v>76</v>
      </c>
      <c r="AY696" s="254" t="s">
        <v>280</v>
      </c>
    </row>
    <row r="697" s="13" customFormat="1">
      <c r="A697" s="13"/>
      <c r="B697" s="243"/>
      <c r="C697" s="244"/>
      <c r="D697" s="245" t="s">
        <v>286</v>
      </c>
      <c r="E697" s="246" t="s">
        <v>1</v>
      </c>
      <c r="F697" s="247" t="s">
        <v>2401</v>
      </c>
      <c r="G697" s="244"/>
      <c r="H697" s="248">
        <v>45</v>
      </c>
      <c r="I697" s="249"/>
      <c r="J697" s="244"/>
      <c r="K697" s="244"/>
      <c r="L697" s="250"/>
      <c r="M697" s="251"/>
      <c r="N697" s="252"/>
      <c r="O697" s="252"/>
      <c r="P697" s="252"/>
      <c r="Q697" s="252"/>
      <c r="R697" s="252"/>
      <c r="S697" s="252"/>
      <c r="T697" s="25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4" t="s">
        <v>286</v>
      </c>
      <c r="AU697" s="254" t="s">
        <v>86</v>
      </c>
      <c r="AV697" s="13" t="s">
        <v>86</v>
      </c>
      <c r="AW697" s="13" t="s">
        <v>32</v>
      </c>
      <c r="AX697" s="13" t="s">
        <v>76</v>
      </c>
      <c r="AY697" s="254" t="s">
        <v>280</v>
      </c>
    </row>
    <row r="698" s="14" customFormat="1">
      <c r="A698" s="14"/>
      <c r="B698" s="266"/>
      <c r="C698" s="267"/>
      <c r="D698" s="245" t="s">
        <v>286</v>
      </c>
      <c r="E698" s="268" t="s">
        <v>1</v>
      </c>
      <c r="F698" s="269" t="s">
        <v>378</v>
      </c>
      <c r="G698" s="267"/>
      <c r="H698" s="270">
        <v>71.637</v>
      </c>
      <c r="I698" s="271"/>
      <c r="J698" s="267"/>
      <c r="K698" s="267"/>
      <c r="L698" s="272"/>
      <c r="M698" s="273"/>
      <c r="N698" s="274"/>
      <c r="O698" s="274"/>
      <c r="P698" s="274"/>
      <c r="Q698" s="274"/>
      <c r="R698" s="274"/>
      <c r="S698" s="274"/>
      <c r="T698" s="27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76" t="s">
        <v>286</v>
      </c>
      <c r="AU698" s="276" t="s">
        <v>86</v>
      </c>
      <c r="AV698" s="14" t="s">
        <v>284</v>
      </c>
      <c r="AW698" s="14" t="s">
        <v>32</v>
      </c>
      <c r="AX698" s="14" t="s">
        <v>84</v>
      </c>
      <c r="AY698" s="276" t="s">
        <v>280</v>
      </c>
    </row>
    <row r="699" s="2" customFormat="1" ht="24.15" customHeight="1">
      <c r="A699" s="38"/>
      <c r="B699" s="39"/>
      <c r="C699" s="229" t="s">
        <v>1529</v>
      </c>
      <c r="D699" s="229" t="s">
        <v>281</v>
      </c>
      <c r="E699" s="230" t="s">
        <v>1664</v>
      </c>
      <c r="F699" s="231" t="s">
        <v>1665</v>
      </c>
      <c r="G699" s="232" t="s">
        <v>194</v>
      </c>
      <c r="H699" s="233">
        <v>71.637</v>
      </c>
      <c r="I699" s="234"/>
      <c r="J699" s="235">
        <f>ROUND(I699*H699,2)</f>
        <v>0</v>
      </c>
      <c r="K699" s="236"/>
      <c r="L699" s="44"/>
      <c r="M699" s="237" t="s">
        <v>1</v>
      </c>
      <c r="N699" s="238" t="s">
        <v>41</v>
      </c>
      <c r="O699" s="91"/>
      <c r="P699" s="239">
        <f>O699*H699</f>
        <v>0</v>
      </c>
      <c r="Q699" s="239">
        <v>0.00013999999999999999</v>
      </c>
      <c r="R699" s="239">
        <f>Q699*H699</f>
        <v>0.010029179999999999</v>
      </c>
      <c r="S699" s="239">
        <v>0</v>
      </c>
      <c r="T699" s="240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41" t="s">
        <v>185</v>
      </c>
      <c r="AT699" s="241" t="s">
        <v>281</v>
      </c>
      <c r="AU699" s="241" t="s">
        <v>86</v>
      </c>
      <c r="AY699" s="17" t="s">
        <v>280</v>
      </c>
      <c r="BE699" s="242">
        <f>IF(N699="základní",J699,0)</f>
        <v>0</v>
      </c>
      <c r="BF699" s="242">
        <f>IF(N699="snížená",J699,0)</f>
        <v>0</v>
      </c>
      <c r="BG699" s="242">
        <f>IF(N699="zákl. přenesená",J699,0)</f>
        <v>0</v>
      </c>
      <c r="BH699" s="242">
        <f>IF(N699="sníž. přenesená",J699,0)</f>
        <v>0</v>
      </c>
      <c r="BI699" s="242">
        <f>IF(N699="nulová",J699,0)</f>
        <v>0</v>
      </c>
      <c r="BJ699" s="17" t="s">
        <v>84</v>
      </c>
      <c r="BK699" s="242">
        <f>ROUND(I699*H699,2)</f>
        <v>0</v>
      </c>
      <c r="BL699" s="17" t="s">
        <v>185</v>
      </c>
      <c r="BM699" s="241" t="s">
        <v>2402</v>
      </c>
    </row>
    <row r="700" s="13" customFormat="1">
      <c r="A700" s="13"/>
      <c r="B700" s="243"/>
      <c r="C700" s="244"/>
      <c r="D700" s="245" t="s">
        <v>286</v>
      </c>
      <c r="E700" s="246" t="s">
        <v>1</v>
      </c>
      <c r="F700" s="247" t="s">
        <v>2326</v>
      </c>
      <c r="G700" s="244"/>
      <c r="H700" s="248">
        <v>26.637</v>
      </c>
      <c r="I700" s="249"/>
      <c r="J700" s="244"/>
      <c r="K700" s="244"/>
      <c r="L700" s="250"/>
      <c r="M700" s="251"/>
      <c r="N700" s="252"/>
      <c r="O700" s="252"/>
      <c r="P700" s="252"/>
      <c r="Q700" s="252"/>
      <c r="R700" s="252"/>
      <c r="S700" s="252"/>
      <c r="T700" s="25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4" t="s">
        <v>286</v>
      </c>
      <c r="AU700" s="254" t="s">
        <v>86</v>
      </c>
      <c r="AV700" s="13" t="s">
        <v>86</v>
      </c>
      <c r="AW700" s="13" t="s">
        <v>32</v>
      </c>
      <c r="AX700" s="13" t="s">
        <v>76</v>
      </c>
      <c r="AY700" s="254" t="s">
        <v>280</v>
      </c>
    </row>
    <row r="701" s="13" customFormat="1">
      <c r="A701" s="13"/>
      <c r="B701" s="243"/>
      <c r="C701" s="244"/>
      <c r="D701" s="245" t="s">
        <v>286</v>
      </c>
      <c r="E701" s="246" t="s">
        <v>1</v>
      </c>
      <c r="F701" s="247" t="s">
        <v>2401</v>
      </c>
      <c r="G701" s="244"/>
      <c r="H701" s="248">
        <v>45</v>
      </c>
      <c r="I701" s="249"/>
      <c r="J701" s="244"/>
      <c r="K701" s="244"/>
      <c r="L701" s="250"/>
      <c r="M701" s="251"/>
      <c r="N701" s="252"/>
      <c r="O701" s="252"/>
      <c r="P701" s="252"/>
      <c r="Q701" s="252"/>
      <c r="R701" s="252"/>
      <c r="S701" s="252"/>
      <c r="T701" s="25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4" t="s">
        <v>286</v>
      </c>
      <c r="AU701" s="254" t="s">
        <v>86</v>
      </c>
      <c r="AV701" s="13" t="s">
        <v>86</v>
      </c>
      <c r="AW701" s="13" t="s">
        <v>32</v>
      </c>
      <c r="AX701" s="13" t="s">
        <v>76</v>
      </c>
      <c r="AY701" s="254" t="s">
        <v>280</v>
      </c>
    </row>
    <row r="702" s="14" customFormat="1">
      <c r="A702" s="14"/>
      <c r="B702" s="266"/>
      <c r="C702" s="267"/>
      <c r="D702" s="245" t="s">
        <v>286</v>
      </c>
      <c r="E702" s="268" t="s">
        <v>1</v>
      </c>
      <c r="F702" s="269" t="s">
        <v>378</v>
      </c>
      <c r="G702" s="267"/>
      <c r="H702" s="270">
        <v>71.637</v>
      </c>
      <c r="I702" s="271"/>
      <c r="J702" s="267"/>
      <c r="K702" s="267"/>
      <c r="L702" s="272"/>
      <c r="M702" s="273"/>
      <c r="N702" s="274"/>
      <c r="O702" s="274"/>
      <c r="P702" s="274"/>
      <c r="Q702" s="274"/>
      <c r="R702" s="274"/>
      <c r="S702" s="274"/>
      <c r="T702" s="27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76" t="s">
        <v>286</v>
      </c>
      <c r="AU702" s="276" t="s">
        <v>86</v>
      </c>
      <c r="AV702" s="14" t="s">
        <v>284</v>
      </c>
      <c r="AW702" s="14" t="s">
        <v>32</v>
      </c>
      <c r="AX702" s="14" t="s">
        <v>84</v>
      </c>
      <c r="AY702" s="276" t="s">
        <v>280</v>
      </c>
    </row>
    <row r="703" s="12" customFormat="1" ht="22.8" customHeight="1">
      <c r="A703" s="12"/>
      <c r="B703" s="213"/>
      <c r="C703" s="214"/>
      <c r="D703" s="215" t="s">
        <v>75</v>
      </c>
      <c r="E703" s="227" t="s">
        <v>1677</v>
      </c>
      <c r="F703" s="227" t="s">
        <v>1678</v>
      </c>
      <c r="G703" s="214"/>
      <c r="H703" s="214"/>
      <c r="I703" s="217"/>
      <c r="J703" s="228">
        <f>BK703</f>
        <v>0</v>
      </c>
      <c r="K703" s="214"/>
      <c r="L703" s="219"/>
      <c r="M703" s="220"/>
      <c r="N703" s="221"/>
      <c r="O703" s="221"/>
      <c r="P703" s="222">
        <f>SUM(P704:P710)</f>
        <v>0</v>
      </c>
      <c r="Q703" s="221"/>
      <c r="R703" s="222">
        <f>SUM(R704:R710)</f>
        <v>0.22787891000000002</v>
      </c>
      <c r="S703" s="221"/>
      <c r="T703" s="223">
        <f>SUM(T704:T710)</f>
        <v>0</v>
      </c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R703" s="224" t="s">
        <v>86</v>
      </c>
      <c r="AT703" s="225" t="s">
        <v>75</v>
      </c>
      <c r="AU703" s="225" t="s">
        <v>84</v>
      </c>
      <c r="AY703" s="224" t="s">
        <v>280</v>
      </c>
      <c r="BK703" s="226">
        <f>SUM(BK704:BK710)</f>
        <v>0</v>
      </c>
    </row>
    <row r="704" s="2" customFormat="1" ht="21.75" customHeight="1">
      <c r="A704" s="38"/>
      <c r="B704" s="39"/>
      <c r="C704" s="229" t="s">
        <v>1533</v>
      </c>
      <c r="D704" s="229" t="s">
        <v>281</v>
      </c>
      <c r="E704" s="230" t="s">
        <v>1680</v>
      </c>
      <c r="F704" s="231" t="s">
        <v>1681</v>
      </c>
      <c r="G704" s="232" t="s">
        <v>194</v>
      </c>
      <c r="H704" s="233">
        <v>465.05900000000003</v>
      </c>
      <c r="I704" s="234"/>
      <c r="J704" s="235">
        <f>ROUND(I704*H704,2)</f>
        <v>0</v>
      </c>
      <c r="K704" s="236"/>
      <c r="L704" s="44"/>
      <c r="M704" s="237" t="s">
        <v>1</v>
      </c>
      <c r="N704" s="238" t="s">
        <v>41</v>
      </c>
      <c r="O704" s="91"/>
      <c r="P704" s="239">
        <f>O704*H704</f>
        <v>0</v>
      </c>
      <c r="Q704" s="239">
        <v>0.00021000000000000001</v>
      </c>
      <c r="R704" s="239">
        <f>Q704*H704</f>
        <v>0.097662390000000016</v>
      </c>
      <c r="S704" s="239">
        <v>0</v>
      </c>
      <c r="T704" s="240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41" t="s">
        <v>185</v>
      </c>
      <c r="AT704" s="241" t="s">
        <v>281</v>
      </c>
      <c r="AU704" s="241" t="s">
        <v>86</v>
      </c>
      <c r="AY704" s="17" t="s">
        <v>280</v>
      </c>
      <c r="BE704" s="242">
        <f>IF(N704="základní",J704,0)</f>
        <v>0</v>
      </c>
      <c r="BF704" s="242">
        <f>IF(N704="snížená",J704,0)</f>
        <v>0</v>
      </c>
      <c r="BG704" s="242">
        <f>IF(N704="zákl. přenesená",J704,0)</f>
        <v>0</v>
      </c>
      <c r="BH704" s="242">
        <f>IF(N704="sníž. přenesená",J704,0)</f>
        <v>0</v>
      </c>
      <c r="BI704" s="242">
        <f>IF(N704="nulová",J704,0)</f>
        <v>0</v>
      </c>
      <c r="BJ704" s="17" t="s">
        <v>84</v>
      </c>
      <c r="BK704" s="242">
        <f>ROUND(I704*H704,2)</f>
        <v>0</v>
      </c>
      <c r="BL704" s="17" t="s">
        <v>185</v>
      </c>
      <c r="BM704" s="241" t="s">
        <v>2403</v>
      </c>
    </row>
    <row r="705" s="13" customFormat="1">
      <c r="A705" s="13"/>
      <c r="B705" s="243"/>
      <c r="C705" s="244"/>
      <c r="D705" s="245" t="s">
        <v>286</v>
      </c>
      <c r="E705" s="246" t="s">
        <v>1</v>
      </c>
      <c r="F705" s="247" t="s">
        <v>1796</v>
      </c>
      <c r="G705" s="244"/>
      <c r="H705" s="248">
        <v>53.673000000000002</v>
      </c>
      <c r="I705" s="249"/>
      <c r="J705" s="244"/>
      <c r="K705" s="244"/>
      <c r="L705" s="250"/>
      <c r="M705" s="251"/>
      <c r="N705" s="252"/>
      <c r="O705" s="252"/>
      <c r="P705" s="252"/>
      <c r="Q705" s="252"/>
      <c r="R705" s="252"/>
      <c r="S705" s="252"/>
      <c r="T705" s="25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4" t="s">
        <v>286</v>
      </c>
      <c r="AU705" s="254" t="s">
        <v>86</v>
      </c>
      <c r="AV705" s="13" t="s">
        <v>86</v>
      </c>
      <c r="AW705" s="13" t="s">
        <v>32</v>
      </c>
      <c r="AX705" s="13" t="s">
        <v>76</v>
      </c>
      <c r="AY705" s="254" t="s">
        <v>280</v>
      </c>
    </row>
    <row r="706" s="13" customFormat="1">
      <c r="A706" s="13"/>
      <c r="B706" s="243"/>
      <c r="C706" s="244"/>
      <c r="D706" s="245" t="s">
        <v>286</v>
      </c>
      <c r="E706" s="246" t="s">
        <v>1</v>
      </c>
      <c r="F706" s="247" t="s">
        <v>1797</v>
      </c>
      <c r="G706" s="244"/>
      <c r="H706" s="248">
        <v>32.560000000000002</v>
      </c>
      <c r="I706" s="249"/>
      <c r="J706" s="244"/>
      <c r="K706" s="244"/>
      <c r="L706" s="250"/>
      <c r="M706" s="251"/>
      <c r="N706" s="252"/>
      <c r="O706" s="252"/>
      <c r="P706" s="252"/>
      <c r="Q706" s="252"/>
      <c r="R706" s="252"/>
      <c r="S706" s="252"/>
      <c r="T706" s="25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4" t="s">
        <v>286</v>
      </c>
      <c r="AU706" s="254" t="s">
        <v>86</v>
      </c>
      <c r="AV706" s="13" t="s">
        <v>86</v>
      </c>
      <c r="AW706" s="13" t="s">
        <v>32</v>
      </c>
      <c r="AX706" s="13" t="s">
        <v>76</v>
      </c>
      <c r="AY706" s="254" t="s">
        <v>280</v>
      </c>
    </row>
    <row r="707" s="13" customFormat="1">
      <c r="A707" s="13"/>
      <c r="B707" s="243"/>
      <c r="C707" s="244"/>
      <c r="D707" s="245" t="s">
        <v>286</v>
      </c>
      <c r="E707" s="246" t="s">
        <v>1</v>
      </c>
      <c r="F707" s="247" t="s">
        <v>1748</v>
      </c>
      <c r="G707" s="244"/>
      <c r="H707" s="248">
        <v>108.24</v>
      </c>
      <c r="I707" s="249"/>
      <c r="J707" s="244"/>
      <c r="K707" s="244"/>
      <c r="L707" s="250"/>
      <c r="M707" s="251"/>
      <c r="N707" s="252"/>
      <c r="O707" s="252"/>
      <c r="P707" s="252"/>
      <c r="Q707" s="252"/>
      <c r="R707" s="252"/>
      <c r="S707" s="252"/>
      <c r="T707" s="25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4" t="s">
        <v>286</v>
      </c>
      <c r="AU707" s="254" t="s">
        <v>86</v>
      </c>
      <c r="AV707" s="13" t="s">
        <v>86</v>
      </c>
      <c r="AW707" s="13" t="s">
        <v>32</v>
      </c>
      <c r="AX707" s="13" t="s">
        <v>76</v>
      </c>
      <c r="AY707" s="254" t="s">
        <v>280</v>
      </c>
    </row>
    <row r="708" s="13" customFormat="1">
      <c r="A708" s="13"/>
      <c r="B708" s="243"/>
      <c r="C708" s="244"/>
      <c r="D708" s="245" t="s">
        <v>286</v>
      </c>
      <c r="E708" s="246" t="s">
        <v>1</v>
      </c>
      <c r="F708" s="247" t="s">
        <v>1802</v>
      </c>
      <c r="G708" s="244"/>
      <c r="H708" s="248">
        <v>270.58600000000001</v>
      </c>
      <c r="I708" s="249"/>
      <c r="J708" s="244"/>
      <c r="K708" s="244"/>
      <c r="L708" s="250"/>
      <c r="M708" s="251"/>
      <c r="N708" s="252"/>
      <c r="O708" s="252"/>
      <c r="P708" s="252"/>
      <c r="Q708" s="252"/>
      <c r="R708" s="252"/>
      <c r="S708" s="252"/>
      <c r="T708" s="25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4" t="s">
        <v>286</v>
      </c>
      <c r="AU708" s="254" t="s">
        <v>86</v>
      </c>
      <c r="AV708" s="13" t="s">
        <v>86</v>
      </c>
      <c r="AW708" s="13" t="s">
        <v>32</v>
      </c>
      <c r="AX708" s="13" t="s">
        <v>76</v>
      </c>
      <c r="AY708" s="254" t="s">
        <v>280</v>
      </c>
    </row>
    <row r="709" s="14" customFormat="1">
      <c r="A709" s="14"/>
      <c r="B709" s="266"/>
      <c r="C709" s="267"/>
      <c r="D709" s="245" t="s">
        <v>286</v>
      </c>
      <c r="E709" s="268" t="s">
        <v>1</v>
      </c>
      <c r="F709" s="269" t="s">
        <v>1798</v>
      </c>
      <c r="G709" s="267"/>
      <c r="H709" s="270">
        <v>465.05900000000003</v>
      </c>
      <c r="I709" s="271"/>
      <c r="J709" s="267"/>
      <c r="K709" s="267"/>
      <c r="L709" s="272"/>
      <c r="M709" s="273"/>
      <c r="N709" s="274"/>
      <c r="O709" s="274"/>
      <c r="P709" s="274"/>
      <c r="Q709" s="274"/>
      <c r="R709" s="274"/>
      <c r="S709" s="274"/>
      <c r="T709" s="27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76" t="s">
        <v>286</v>
      </c>
      <c r="AU709" s="276" t="s">
        <v>86</v>
      </c>
      <c r="AV709" s="14" t="s">
        <v>284</v>
      </c>
      <c r="AW709" s="14" t="s">
        <v>32</v>
      </c>
      <c r="AX709" s="14" t="s">
        <v>84</v>
      </c>
      <c r="AY709" s="276" t="s">
        <v>280</v>
      </c>
    </row>
    <row r="710" s="2" customFormat="1" ht="33" customHeight="1">
      <c r="A710" s="38"/>
      <c r="B710" s="39"/>
      <c r="C710" s="229" t="s">
        <v>1538</v>
      </c>
      <c r="D710" s="229" t="s">
        <v>281</v>
      </c>
      <c r="E710" s="230" t="s">
        <v>1685</v>
      </c>
      <c r="F710" s="231" t="s">
        <v>1686</v>
      </c>
      <c r="G710" s="232" t="s">
        <v>194</v>
      </c>
      <c r="H710" s="233">
        <v>465.05900000000003</v>
      </c>
      <c r="I710" s="234"/>
      <c r="J710" s="235">
        <f>ROUND(I710*H710,2)</f>
        <v>0</v>
      </c>
      <c r="K710" s="236"/>
      <c r="L710" s="44"/>
      <c r="M710" s="291" t="s">
        <v>1</v>
      </c>
      <c r="N710" s="292" t="s">
        <v>41</v>
      </c>
      <c r="O710" s="293"/>
      <c r="P710" s="294">
        <f>O710*H710</f>
        <v>0</v>
      </c>
      <c r="Q710" s="294">
        <v>0.00027999999999999998</v>
      </c>
      <c r="R710" s="294">
        <f>Q710*H710</f>
        <v>0.13021652</v>
      </c>
      <c r="S710" s="294">
        <v>0</v>
      </c>
      <c r="T710" s="295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41" t="s">
        <v>185</v>
      </c>
      <c r="AT710" s="241" t="s">
        <v>281</v>
      </c>
      <c r="AU710" s="241" t="s">
        <v>86</v>
      </c>
      <c r="AY710" s="17" t="s">
        <v>280</v>
      </c>
      <c r="BE710" s="242">
        <f>IF(N710="základní",J710,0)</f>
        <v>0</v>
      </c>
      <c r="BF710" s="242">
        <f>IF(N710="snížená",J710,0)</f>
        <v>0</v>
      </c>
      <c r="BG710" s="242">
        <f>IF(N710="zákl. přenesená",J710,0)</f>
        <v>0</v>
      </c>
      <c r="BH710" s="242">
        <f>IF(N710="sníž. přenesená",J710,0)</f>
        <v>0</v>
      </c>
      <c r="BI710" s="242">
        <f>IF(N710="nulová",J710,0)</f>
        <v>0</v>
      </c>
      <c r="BJ710" s="17" t="s">
        <v>84</v>
      </c>
      <c r="BK710" s="242">
        <f>ROUND(I710*H710,2)</f>
        <v>0</v>
      </c>
      <c r="BL710" s="17" t="s">
        <v>185</v>
      </c>
      <c r="BM710" s="241" t="s">
        <v>2404</v>
      </c>
    </row>
    <row r="711" s="2" customFormat="1" ht="6.96" customHeight="1">
      <c r="A711" s="38"/>
      <c r="B711" s="66"/>
      <c r="C711" s="67"/>
      <c r="D711" s="67"/>
      <c r="E711" s="67"/>
      <c r="F711" s="67"/>
      <c r="G711" s="67"/>
      <c r="H711" s="67"/>
      <c r="I711" s="67"/>
      <c r="J711" s="67"/>
      <c r="K711" s="67"/>
      <c r="L711" s="44"/>
      <c r="M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</row>
  </sheetData>
  <sheetProtection sheet="1" autoFilter="0" formatColumns="0" formatRows="0" objects="1" scenarios="1" spinCount="100000" saltValue="nIgf7w6Dn73h8x2quSurdW5Xz7HjUIMoVcexkrkCx0paSwJ6zdTvzxIWDpftXQEdkqqr/QfepeNr1TaWcJKFVA==" hashValue="xv8EzODGKZRLfxsLcq9RXPhinCxb2l9XHi3gn4kBNG4lvk0T2d15fQjOa/QNkkG323kcOiiMX/dGEoMkQSeYNQ==" algorithmName="SHA-512" password="C5D5"/>
  <autoFilter ref="C139:K710"/>
  <mergeCells count="9">
    <mergeCell ref="E7:H7"/>
    <mergeCell ref="E9:H9"/>
    <mergeCell ref="E18:H18"/>
    <mergeCell ref="E27:H27"/>
    <mergeCell ref="E85:H85"/>
    <mergeCell ref="E87:H87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  <c r="AZ2" s="147" t="s">
        <v>2405</v>
      </c>
      <c r="BA2" s="147" t="s">
        <v>2406</v>
      </c>
      <c r="BB2" s="147" t="s">
        <v>190</v>
      </c>
      <c r="BC2" s="147" t="s">
        <v>2407</v>
      </c>
      <c r="BD2" s="147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  <c r="AZ3" s="147" t="s">
        <v>2408</v>
      </c>
      <c r="BA3" s="147" t="s">
        <v>2409</v>
      </c>
      <c r="BB3" s="147" t="s">
        <v>194</v>
      </c>
      <c r="BC3" s="147" t="s">
        <v>2410</v>
      </c>
      <c r="BD3" s="147" t="s">
        <v>136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  <c r="AZ4" s="147" t="s">
        <v>2411</v>
      </c>
      <c r="BA4" s="147" t="s">
        <v>2412</v>
      </c>
      <c r="BB4" s="147" t="s">
        <v>194</v>
      </c>
      <c r="BC4" s="147" t="s">
        <v>2410</v>
      </c>
      <c r="BD4" s="147" t="s">
        <v>136</v>
      </c>
    </row>
    <row r="5" s="1" customFormat="1" ht="6.96" customHeight="1">
      <c r="B5" s="20"/>
      <c r="L5" s="20"/>
      <c r="AZ5" s="147" t="s">
        <v>2413</v>
      </c>
      <c r="BA5" s="147" t="s">
        <v>2414</v>
      </c>
      <c r="BB5" s="147" t="s">
        <v>194</v>
      </c>
      <c r="BC5" s="147" t="s">
        <v>2415</v>
      </c>
      <c r="BD5" s="147" t="s">
        <v>136</v>
      </c>
    </row>
    <row r="6" s="1" customFormat="1" ht="12" customHeight="1">
      <c r="B6" s="20"/>
      <c r="D6" s="152" t="s">
        <v>16</v>
      </c>
      <c r="L6" s="20"/>
      <c r="AZ6" s="147" t="s">
        <v>2416</v>
      </c>
      <c r="BA6" s="147" t="s">
        <v>2417</v>
      </c>
      <c r="BB6" s="147" t="s">
        <v>194</v>
      </c>
      <c r="BC6" s="147" t="s">
        <v>2418</v>
      </c>
      <c r="BD6" s="147" t="s">
        <v>136</v>
      </c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  <c r="AZ7" s="147" t="s">
        <v>2419</v>
      </c>
      <c r="BA7" s="147" t="s">
        <v>2420</v>
      </c>
      <c r="BB7" s="147" t="s">
        <v>190</v>
      </c>
      <c r="BC7" s="147" t="s">
        <v>2421</v>
      </c>
      <c r="BD7" s="147" t="s">
        <v>136</v>
      </c>
    </row>
    <row r="8" s="2" customFormat="1" ht="12" customHeight="1">
      <c r="A8" s="38"/>
      <c r="B8" s="44"/>
      <c r="C8" s="38"/>
      <c r="D8" s="152" t="s">
        <v>209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47" t="s">
        <v>2422</v>
      </c>
      <c r="BA8" s="147" t="s">
        <v>2423</v>
      </c>
      <c r="BB8" s="147" t="s">
        <v>190</v>
      </c>
      <c r="BC8" s="147" t="s">
        <v>2424</v>
      </c>
      <c r="BD8" s="147" t="s">
        <v>136</v>
      </c>
    </row>
    <row r="9" s="2" customFormat="1" ht="16.5" customHeight="1">
      <c r="A9" s="38"/>
      <c r="B9" s="44"/>
      <c r="C9" s="38"/>
      <c r="D9" s="38"/>
      <c r="E9" s="154" t="s">
        <v>2425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47" t="s">
        <v>2426</v>
      </c>
      <c r="BA9" s="147" t="s">
        <v>2427</v>
      </c>
      <c r="BB9" s="147" t="s">
        <v>194</v>
      </c>
      <c r="BC9" s="147" t="s">
        <v>2428</v>
      </c>
      <c r="BD9" s="147" t="s">
        <v>136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47" t="s">
        <v>2429</v>
      </c>
      <c r="BA10" s="147" t="s">
        <v>2430</v>
      </c>
      <c r="BB10" s="147" t="s">
        <v>194</v>
      </c>
      <c r="BC10" s="147" t="s">
        <v>2431</v>
      </c>
      <c r="BD10" s="147" t="s">
        <v>136</v>
      </c>
    </row>
    <row r="11" s="2" customFormat="1" ht="12" customHeight="1">
      <c r="A11" s="38"/>
      <c r="B11" s="44"/>
      <c r="C11" s="38"/>
      <c r="D11" s="152" t="s">
        <v>18</v>
      </c>
      <c r="E11" s="38"/>
      <c r="F11" s="141" t="s">
        <v>1</v>
      </c>
      <c r="G11" s="38"/>
      <c r="H11" s="38"/>
      <c r="I11" s="152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47" t="s">
        <v>2432</v>
      </c>
      <c r="BA11" s="147" t="s">
        <v>1730</v>
      </c>
      <c r="BB11" s="147" t="s">
        <v>194</v>
      </c>
      <c r="BC11" s="147" t="s">
        <v>2433</v>
      </c>
      <c r="BD11" s="147" t="s">
        <v>136</v>
      </c>
    </row>
    <row r="12" s="2" customFormat="1" ht="12" customHeight="1">
      <c r="A12" s="38"/>
      <c r="B12" s="44"/>
      <c r="C12" s="38"/>
      <c r="D12" s="152" t="s">
        <v>20</v>
      </c>
      <c r="E12" s="38"/>
      <c r="F12" s="141" t="s">
        <v>21</v>
      </c>
      <c r="G12" s="38"/>
      <c r="H12" s="38"/>
      <c r="I12" s="152" t="s">
        <v>22</v>
      </c>
      <c r="J12" s="155" t="str">
        <f>'Rekapitulace stavby'!AN8</f>
        <v>2. 8. 2021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47" t="s">
        <v>2434</v>
      </c>
      <c r="BA12" s="147" t="s">
        <v>2435</v>
      </c>
      <c r="BB12" s="147" t="s">
        <v>190</v>
      </c>
      <c r="BC12" s="147" t="s">
        <v>2436</v>
      </c>
      <c r="BD12" s="147" t="s">
        <v>136</v>
      </c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47" t="s">
        <v>2437</v>
      </c>
      <c r="BA13" s="147" t="s">
        <v>2438</v>
      </c>
      <c r="BB13" s="147" t="s">
        <v>194</v>
      </c>
      <c r="BC13" s="147" t="s">
        <v>2439</v>
      </c>
      <c r="BD13" s="147" t="s">
        <v>136</v>
      </c>
    </row>
    <row r="14" s="2" customFormat="1" ht="12" customHeight="1">
      <c r="A14" s="38"/>
      <c r="B14" s="44"/>
      <c r="C14" s="38"/>
      <c r="D14" s="152" t="s">
        <v>24</v>
      </c>
      <c r="E14" s="38"/>
      <c r="F14" s="38"/>
      <c r="G14" s="38"/>
      <c r="H14" s="38"/>
      <c r="I14" s="152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47" t="s">
        <v>2440</v>
      </c>
      <c r="BA14" s="147" t="s">
        <v>2441</v>
      </c>
      <c r="BB14" s="147" t="s">
        <v>190</v>
      </c>
      <c r="BC14" s="147" t="s">
        <v>2442</v>
      </c>
      <c r="BD14" s="147" t="s">
        <v>136</v>
      </c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2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47" t="s">
        <v>2443</v>
      </c>
      <c r="BA15" s="147" t="s">
        <v>2444</v>
      </c>
      <c r="BB15" s="147" t="s">
        <v>190</v>
      </c>
      <c r="BC15" s="147" t="s">
        <v>2445</v>
      </c>
      <c r="BD15" s="147" t="s">
        <v>136</v>
      </c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2" t="s">
        <v>28</v>
      </c>
      <c r="E17" s="38"/>
      <c r="F17" s="38"/>
      <c r="G17" s="38"/>
      <c r="H17" s="38"/>
      <c r="I17" s="152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2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2" t="s">
        <v>30</v>
      </c>
      <c r="E20" s="38"/>
      <c r="F20" s="38"/>
      <c r="G20" s="38"/>
      <c r="H20" s="38"/>
      <c r="I20" s="152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2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2" t="s">
        <v>33</v>
      </c>
      <c r="E23" s="38"/>
      <c r="F23" s="38"/>
      <c r="G23" s="38"/>
      <c r="H23" s="38"/>
      <c r="I23" s="152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31</v>
      </c>
      <c r="F24" s="38"/>
      <c r="G24" s="38"/>
      <c r="H24" s="38"/>
      <c r="I24" s="152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2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0"/>
      <c r="E29" s="160"/>
      <c r="F29" s="160"/>
      <c r="G29" s="160"/>
      <c r="H29" s="160"/>
      <c r="I29" s="160"/>
      <c r="J29" s="160"/>
      <c r="K29" s="16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1" t="s">
        <v>36</v>
      </c>
      <c r="E30" s="38"/>
      <c r="F30" s="38"/>
      <c r="G30" s="38"/>
      <c r="H30" s="38"/>
      <c r="I30" s="38"/>
      <c r="J30" s="162">
        <f>ROUND(J140,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3" t="s">
        <v>38</v>
      </c>
      <c r="G32" s="38"/>
      <c r="H32" s="38"/>
      <c r="I32" s="163" t="s">
        <v>37</v>
      </c>
      <c r="J32" s="16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4" t="s">
        <v>40</v>
      </c>
      <c r="E33" s="152" t="s">
        <v>41</v>
      </c>
      <c r="F33" s="165">
        <f>ROUND((SUM(BE140:BE608)),  2)</f>
        <v>0</v>
      </c>
      <c r="G33" s="38"/>
      <c r="H33" s="38"/>
      <c r="I33" s="166">
        <v>0.20999999999999999</v>
      </c>
      <c r="J33" s="165">
        <f>ROUND(((SUM(BE140:BE608))*I33),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2" t="s">
        <v>42</v>
      </c>
      <c r="F34" s="165">
        <f>ROUND((SUM(BF140:BF608)),  2)</f>
        <v>0</v>
      </c>
      <c r="G34" s="38"/>
      <c r="H34" s="38"/>
      <c r="I34" s="166">
        <v>0.14999999999999999</v>
      </c>
      <c r="J34" s="165">
        <f>ROUND(((SUM(BF140:BF608))*I34),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2" t="s">
        <v>43</v>
      </c>
      <c r="F35" s="165">
        <f>ROUND((SUM(BG140:BG608)),  2)</f>
        <v>0</v>
      </c>
      <c r="G35" s="38"/>
      <c r="H35" s="38"/>
      <c r="I35" s="166">
        <v>0.20999999999999999</v>
      </c>
      <c r="J35" s="16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44</v>
      </c>
      <c r="F36" s="165">
        <f>ROUND((SUM(BH140:BH608)),  2)</f>
        <v>0</v>
      </c>
      <c r="G36" s="38"/>
      <c r="H36" s="38"/>
      <c r="I36" s="166">
        <v>0.14999999999999999</v>
      </c>
      <c r="J36" s="16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45</v>
      </c>
      <c r="F37" s="165">
        <f>ROUND((SUM(BI140:BI608)),  2)</f>
        <v>0</v>
      </c>
      <c r="G37" s="38"/>
      <c r="H37" s="38"/>
      <c r="I37" s="166">
        <v>0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objekt C - stavební úpravy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Žižkova 57, Jihlava</v>
      </c>
      <c r="G89" s="40"/>
      <c r="H89" s="40"/>
      <c r="I89" s="32" t="s">
        <v>22</v>
      </c>
      <c r="J89" s="79" t="str">
        <f>IF(J12="","",J12)</f>
        <v>2. 8. 2021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 Vysočina, Žižkova 57, Jihlava</v>
      </c>
      <c r="G91" s="40"/>
      <c r="H91" s="40"/>
      <c r="I91" s="32" t="s">
        <v>30</v>
      </c>
      <c r="J91" s="36" t="str">
        <f>E21</f>
        <v>CBN 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CBN projekt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233</v>
      </c>
      <c r="D94" s="187"/>
      <c r="E94" s="187"/>
      <c r="F94" s="187"/>
      <c r="G94" s="187"/>
      <c r="H94" s="187"/>
      <c r="I94" s="187"/>
      <c r="J94" s="188" t="s">
        <v>234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235</v>
      </c>
      <c r="D96" s="40"/>
      <c r="E96" s="40"/>
      <c r="F96" s="40"/>
      <c r="G96" s="40"/>
      <c r="H96" s="40"/>
      <c r="I96" s="40"/>
      <c r="J96" s="110">
        <f>J140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236</v>
      </c>
    </row>
    <row r="97" s="9" customFormat="1" ht="24.96" customHeight="1">
      <c r="A97" s="9"/>
      <c r="B97" s="190"/>
      <c r="C97" s="191"/>
      <c r="D97" s="192" t="s">
        <v>237</v>
      </c>
      <c r="E97" s="193"/>
      <c r="F97" s="193"/>
      <c r="G97" s="193"/>
      <c r="H97" s="193"/>
      <c r="I97" s="193"/>
      <c r="J97" s="194">
        <f>J141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3"/>
      <c r="D98" s="197" t="s">
        <v>238</v>
      </c>
      <c r="E98" s="198"/>
      <c r="F98" s="198"/>
      <c r="G98" s="198"/>
      <c r="H98" s="198"/>
      <c r="I98" s="198"/>
      <c r="J98" s="199">
        <f>J142</f>
        <v>0</v>
      </c>
      <c r="K98" s="133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3"/>
      <c r="D99" s="197" t="s">
        <v>239</v>
      </c>
      <c r="E99" s="198"/>
      <c r="F99" s="198"/>
      <c r="G99" s="198"/>
      <c r="H99" s="198"/>
      <c r="I99" s="198"/>
      <c r="J99" s="199">
        <f>J159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3"/>
      <c r="D100" s="197" t="s">
        <v>240</v>
      </c>
      <c r="E100" s="198"/>
      <c r="F100" s="198"/>
      <c r="G100" s="198"/>
      <c r="H100" s="198"/>
      <c r="I100" s="198"/>
      <c r="J100" s="199">
        <f>J164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241</v>
      </c>
      <c r="E101" s="198"/>
      <c r="F101" s="198"/>
      <c r="G101" s="198"/>
      <c r="H101" s="198"/>
      <c r="I101" s="198"/>
      <c r="J101" s="199">
        <f>J167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242</v>
      </c>
      <c r="E102" s="198"/>
      <c r="F102" s="198"/>
      <c r="G102" s="198"/>
      <c r="H102" s="198"/>
      <c r="I102" s="198"/>
      <c r="J102" s="199">
        <f>J174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243</v>
      </c>
      <c r="E103" s="198"/>
      <c r="F103" s="198"/>
      <c r="G103" s="198"/>
      <c r="H103" s="198"/>
      <c r="I103" s="198"/>
      <c r="J103" s="199">
        <f>J272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244</v>
      </c>
      <c r="E104" s="198"/>
      <c r="F104" s="198"/>
      <c r="G104" s="198"/>
      <c r="H104" s="198"/>
      <c r="I104" s="198"/>
      <c r="J104" s="199">
        <f>J324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3"/>
      <c r="D105" s="197" t="s">
        <v>245</v>
      </c>
      <c r="E105" s="198"/>
      <c r="F105" s="198"/>
      <c r="G105" s="198"/>
      <c r="H105" s="198"/>
      <c r="I105" s="198"/>
      <c r="J105" s="199">
        <f>J371</f>
        <v>0</v>
      </c>
      <c r="K105" s="133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246</v>
      </c>
      <c r="E106" s="193"/>
      <c r="F106" s="193"/>
      <c r="G106" s="193"/>
      <c r="H106" s="193"/>
      <c r="I106" s="193"/>
      <c r="J106" s="194">
        <f>J373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3"/>
      <c r="D107" s="197" t="s">
        <v>247</v>
      </c>
      <c r="E107" s="198"/>
      <c r="F107" s="198"/>
      <c r="G107" s="198"/>
      <c r="H107" s="198"/>
      <c r="I107" s="198"/>
      <c r="J107" s="199">
        <f>J374</f>
        <v>0</v>
      </c>
      <c r="K107" s="133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3"/>
      <c r="D108" s="197" t="s">
        <v>248</v>
      </c>
      <c r="E108" s="198"/>
      <c r="F108" s="198"/>
      <c r="G108" s="198"/>
      <c r="H108" s="198"/>
      <c r="I108" s="198"/>
      <c r="J108" s="199">
        <f>J386</f>
        <v>0</v>
      </c>
      <c r="K108" s="133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3"/>
      <c r="D109" s="197" t="s">
        <v>249</v>
      </c>
      <c r="E109" s="198"/>
      <c r="F109" s="198"/>
      <c r="G109" s="198"/>
      <c r="H109" s="198"/>
      <c r="I109" s="198"/>
      <c r="J109" s="199">
        <f>J433</f>
        <v>0</v>
      </c>
      <c r="K109" s="133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3"/>
      <c r="D110" s="197" t="s">
        <v>250</v>
      </c>
      <c r="E110" s="198"/>
      <c r="F110" s="198"/>
      <c r="G110" s="198"/>
      <c r="H110" s="198"/>
      <c r="I110" s="198"/>
      <c r="J110" s="199">
        <f>J468</f>
        <v>0</v>
      </c>
      <c r="K110" s="133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3"/>
      <c r="D111" s="197" t="s">
        <v>252</v>
      </c>
      <c r="E111" s="198"/>
      <c r="F111" s="198"/>
      <c r="G111" s="198"/>
      <c r="H111" s="198"/>
      <c r="I111" s="198"/>
      <c r="J111" s="199">
        <f>J476</f>
        <v>0</v>
      </c>
      <c r="K111" s="133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3"/>
      <c r="D112" s="197" t="s">
        <v>253</v>
      </c>
      <c r="E112" s="198"/>
      <c r="F112" s="198"/>
      <c r="G112" s="198"/>
      <c r="H112" s="198"/>
      <c r="I112" s="198"/>
      <c r="J112" s="199">
        <f>J478</f>
        <v>0</v>
      </c>
      <c r="K112" s="133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3"/>
      <c r="D113" s="197" t="s">
        <v>2446</v>
      </c>
      <c r="E113" s="198"/>
      <c r="F113" s="198"/>
      <c r="G113" s="198"/>
      <c r="H113" s="198"/>
      <c r="I113" s="198"/>
      <c r="J113" s="199">
        <f>J496</f>
        <v>0</v>
      </c>
      <c r="K113" s="133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3"/>
      <c r="D114" s="197" t="s">
        <v>254</v>
      </c>
      <c r="E114" s="198"/>
      <c r="F114" s="198"/>
      <c r="G114" s="198"/>
      <c r="H114" s="198"/>
      <c r="I114" s="198"/>
      <c r="J114" s="199">
        <f>J499</f>
        <v>0</v>
      </c>
      <c r="K114" s="133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3"/>
      <c r="D115" s="197" t="s">
        <v>256</v>
      </c>
      <c r="E115" s="198"/>
      <c r="F115" s="198"/>
      <c r="G115" s="198"/>
      <c r="H115" s="198"/>
      <c r="I115" s="198"/>
      <c r="J115" s="199">
        <f>J503</f>
        <v>0</v>
      </c>
      <c r="K115" s="133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3"/>
      <c r="D116" s="197" t="s">
        <v>257</v>
      </c>
      <c r="E116" s="198"/>
      <c r="F116" s="198"/>
      <c r="G116" s="198"/>
      <c r="H116" s="198"/>
      <c r="I116" s="198"/>
      <c r="J116" s="199">
        <f>J521</f>
        <v>0</v>
      </c>
      <c r="K116" s="133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3"/>
      <c r="D117" s="197" t="s">
        <v>258</v>
      </c>
      <c r="E117" s="198"/>
      <c r="F117" s="198"/>
      <c r="G117" s="198"/>
      <c r="H117" s="198"/>
      <c r="I117" s="198"/>
      <c r="J117" s="199">
        <f>J541</f>
        <v>0</v>
      </c>
      <c r="K117" s="133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3"/>
      <c r="D118" s="197" t="s">
        <v>261</v>
      </c>
      <c r="E118" s="198"/>
      <c r="F118" s="198"/>
      <c r="G118" s="198"/>
      <c r="H118" s="198"/>
      <c r="I118" s="198"/>
      <c r="J118" s="199">
        <f>J586</f>
        <v>0</v>
      </c>
      <c r="K118" s="133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3"/>
      <c r="D119" s="197" t="s">
        <v>262</v>
      </c>
      <c r="E119" s="198"/>
      <c r="F119" s="198"/>
      <c r="G119" s="198"/>
      <c r="H119" s="198"/>
      <c r="I119" s="198"/>
      <c r="J119" s="199">
        <f>J589</f>
        <v>0</v>
      </c>
      <c r="K119" s="133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3"/>
      <c r="D120" s="197" t="s">
        <v>263</v>
      </c>
      <c r="E120" s="198"/>
      <c r="F120" s="198"/>
      <c r="G120" s="198"/>
      <c r="H120" s="198"/>
      <c r="I120" s="198"/>
      <c r="J120" s="199">
        <f>J602</f>
        <v>0</v>
      </c>
      <c r="K120" s="133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66"/>
      <c r="C122" s="67"/>
      <c r="D122" s="67"/>
      <c r="E122" s="67"/>
      <c r="F122" s="67"/>
      <c r="G122" s="67"/>
      <c r="H122" s="67"/>
      <c r="I122" s="67"/>
      <c r="J122" s="67"/>
      <c r="K122" s="67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6" s="2" customFormat="1" ht="6.96" customHeight="1">
      <c r="A126" s="38"/>
      <c r="B126" s="68"/>
      <c r="C126" s="69"/>
      <c r="D126" s="69"/>
      <c r="E126" s="69"/>
      <c r="F126" s="69"/>
      <c r="G126" s="69"/>
      <c r="H126" s="69"/>
      <c r="I126" s="69"/>
      <c r="J126" s="69"/>
      <c r="K126" s="69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4.96" customHeight="1">
      <c r="A127" s="38"/>
      <c r="B127" s="39"/>
      <c r="C127" s="23" t="s">
        <v>265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16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185" t="str">
        <f>E7</f>
        <v>SPŠ Třebíč - úspory energií- doplnění</v>
      </c>
      <c r="F130" s="32"/>
      <c r="G130" s="32"/>
      <c r="H130" s="32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209</v>
      </c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40"/>
      <c r="D132" s="40"/>
      <c r="E132" s="76" t="str">
        <f>E9</f>
        <v>03 - objekt C - stavební úpravy</v>
      </c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20</v>
      </c>
      <c r="D134" s="40"/>
      <c r="E134" s="40"/>
      <c r="F134" s="27" t="str">
        <f>F12</f>
        <v>Žižkova 57, Jihlava</v>
      </c>
      <c r="G134" s="40"/>
      <c r="H134" s="40"/>
      <c r="I134" s="32" t="s">
        <v>22</v>
      </c>
      <c r="J134" s="79" t="str">
        <f>IF(J12="","",J12)</f>
        <v>2. 8. 2021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24</v>
      </c>
      <c r="D136" s="40"/>
      <c r="E136" s="40"/>
      <c r="F136" s="27" t="str">
        <f>E15</f>
        <v>Kraj Vysočina, Žižkova 57, Jihlava</v>
      </c>
      <c r="G136" s="40"/>
      <c r="H136" s="40"/>
      <c r="I136" s="32" t="s">
        <v>30</v>
      </c>
      <c r="J136" s="36" t="str">
        <f>E21</f>
        <v>CBN projekt s.r.o.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28</v>
      </c>
      <c r="D137" s="40"/>
      <c r="E137" s="40"/>
      <c r="F137" s="27" t="str">
        <f>IF(E18="","",E18)</f>
        <v>Vyplň údaj</v>
      </c>
      <c r="G137" s="40"/>
      <c r="H137" s="40"/>
      <c r="I137" s="32" t="s">
        <v>33</v>
      </c>
      <c r="J137" s="36" t="str">
        <f>E24</f>
        <v>CBN projekt s.r.o.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0.32" customHeight="1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11" customFormat="1" ht="29.28" customHeight="1">
      <c r="A139" s="201"/>
      <c r="B139" s="202"/>
      <c r="C139" s="203" t="s">
        <v>266</v>
      </c>
      <c r="D139" s="204" t="s">
        <v>61</v>
      </c>
      <c r="E139" s="204" t="s">
        <v>57</v>
      </c>
      <c r="F139" s="204" t="s">
        <v>58</v>
      </c>
      <c r="G139" s="204" t="s">
        <v>267</v>
      </c>
      <c r="H139" s="204" t="s">
        <v>268</v>
      </c>
      <c r="I139" s="204" t="s">
        <v>269</v>
      </c>
      <c r="J139" s="205" t="s">
        <v>234</v>
      </c>
      <c r="K139" s="206" t="s">
        <v>270</v>
      </c>
      <c r="L139" s="207"/>
      <c r="M139" s="100" t="s">
        <v>1</v>
      </c>
      <c r="N139" s="101" t="s">
        <v>40</v>
      </c>
      <c r="O139" s="101" t="s">
        <v>271</v>
      </c>
      <c r="P139" s="101" t="s">
        <v>272</v>
      </c>
      <c r="Q139" s="101" t="s">
        <v>273</v>
      </c>
      <c r="R139" s="101" t="s">
        <v>274</v>
      </c>
      <c r="S139" s="101" t="s">
        <v>275</v>
      </c>
      <c r="T139" s="102" t="s">
        <v>276</v>
      </c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</row>
    <row r="140" s="2" customFormat="1" ht="22.8" customHeight="1">
      <c r="A140" s="38"/>
      <c r="B140" s="39"/>
      <c r="C140" s="107" t="s">
        <v>277</v>
      </c>
      <c r="D140" s="40"/>
      <c r="E140" s="40"/>
      <c r="F140" s="40"/>
      <c r="G140" s="40"/>
      <c r="H140" s="40"/>
      <c r="I140" s="40"/>
      <c r="J140" s="208">
        <f>BK140</f>
        <v>0</v>
      </c>
      <c r="K140" s="40"/>
      <c r="L140" s="44"/>
      <c r="M140" s="103"/>
      <c r="N140" s="209"/>
      <c r="O140" s="104"/>
      <c r="P140" s="210">
        <f>P141+P373</f>
        <v>0</v>
      </c>
      <c r="Q140" s="104"/>
      <c r="R140" s="210">
        <f>R141+R373</f>
        <v>48.358362060000005</v>
      </c>
      <c r="S140" s="104"/>
      <c r="T140" s="211">
        <f>T141+T373</f>
        <v>143.39742790000003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75</v>
      </c>
      <c r="AU140" s="17" t="s">
        <v>236</v>
      </c>
      <c r="BK140" s="212">
        <f>BK141+BK373</f>
        <v>0</v>
      </c>
    </row>
    <row r="141" s="12" customFormat="1" ht="25.92" customHeight="1">
      <c r="A141" s="12"/>
      <c r="B141" s="213"/>
      <c r="C141" s="214"/>
      <c r="D141" s="215" t="s">
        <v>75</v>
      </c>
      <c r="E141" s="216" t="s">
        <v>278</v>
      </c>
      <c r="F141" s="216" t="s">
        <v>279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P142+P159+P164+P167+P174+P272+P324+P371</f>
        <v>0</v>
      </c>
      <c r="Q141" s="221"/>
      <c r="R141" s="222">
        <f>R142+R159+R164+R167+R174+R272+R324+R371</f>
        <v>37.336301670000005</v>
      </c>
      <c r="S141" s="221"/>
      <c r="T141" s="223">
        <f>T142+T159+T164+T167+T174+T272+T324+T371</f>
        <v>133.39881900000003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84</v>
      </c>
      <c r="AT141" s="225" t="s">
        <v>75</v>
      </c>
      <c r="AU141" s="225" t="s">
        <v>76</v>
      </c>
      <c r="AY141" s="224" t="s">
        <v>280</v>
      </c>
      <c r="BK141" s="226">
        <f>BK142+BK159+BK164+BK167+BK174+BK272+BK324+BK371</f>
        <v>0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84</v>
      </c>
      <c r="F142" s="227" t="s">
        <v>148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SUM(P143:P158)</f>
        <v>0</v>
      </c>
      <c r="Q142" s="221"/>
      <c r="R142" s="222">
        <f>SUM(R143:R158)</f>
        <v>0.50496999999999992</v>
      </c>
      <c r="S142" s="221"/>
      <c r="T142" s="223">
        <f>SUM(T143:T158)</f>
        <v>19.151399999999999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84</v>
      </c>
      <c r="AT142" s="225" t="s">
        <v>75</v>
      </c>
      <c r="AU142" s="225" t="s">
        <v>84</v>
      </c>
      <c r="AY142" s="224" t="s">
        <v>280</v>
      </c>
      <c r="BK142" s="226">
        <f>SUM(BK143:BK158)</f>
        <v>0</v>
      </c>
    </row>
    <row r="143" s="2" customFormat="1" ht="24.15" customHeight="1">
      <c r="A143" s="38"/>
      <c r="B143" s="39"/>
      <c r="C143" s="229" t="s">
        <v>84</v>
      </c>
      <c r="D143" s="229" t="s">
        <v>281</v>
      </c>
      <c r="E143" s="230" t="s">
        <v>282</v>
      </c>
      <c r="F143" s="231" t="s">
        <v>283</v>
      </c>
      <c r="G143" s="232" t="s">
        <v>194</v>
      </c>
      <c r="H143" s="233">
        <v>20.285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0.28999999999999998</v>
      </c>
      <c r="T143" s="240">
        <f>S143*H143</f>
        <v>5.8826499999999999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284</v>
      </c>
      <c r="AT143" s="241" t="s">
        <v>281</v>
      </c>
      <c r="AU143" s="241" t="s">
        <v>86</v>
      </c>
      <c r="AY143" s="17" t="s">
        <v>280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84</v>
      </c>
      <c r="BK143" s="242">
        <f>ROUND(I143*H143,2)</f>
        <v>0</v>
      </c>
      <c r="BL143" s="17" t="s">
        <v>284</v>
      </c>
      <c r="BM143" s="241" t="s">
        <v>2447</v>
      </c>
    </row>
    <row r="144" s="13" customFormat="1">
      <c r="A144" s="13"/>
      <c r="B144" s="243"/>
      <c r="C144" s="244"/>
      <c r="D144" s="245" t="s">
        <v>286</v>
      </c>
      <c r="E144" s="246" t="s">
        <v>1</v>
      </c>
      <c r="F144" s="247" t="s">
        <v>2448</v>
      </c>
      <c r="G144" s="244"/>
      <c r="H144" s="248">
        <v>20.285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286</v>
      </c>
      <c r="AU144" s="254" t="s">
        <v>86</v>
      </c>
      <c r="AV144" s="13" t="s">
        <v>86</v>
      </c>
      <c r="AW144" s="13" t="s">
        <v>32</v>
      </c>
      <c r="AX144" s="13" t="s">
        <v>84</v>
      </c>
      <c r="AY144" s="254" t="s">
        <v>280</v>
      </c>
    </row>
    <row r="145" s="2" customFormat="1" ht="24.15" customHeight="1">
      <c r="A145" s="38"/>
      <c r="B145" s="39"/>
      <c r="C145" s="229" t="s">
        <v>86</v>
      </c>
      <c r="D145" s="229" t="s">
        <v>281</v>
      </c>
      <c r="E145" s="230" t="s">
        <v>288</v>
      </c>
      <c r="F145" s="231" t="s">
        <v>289</v>
      </c>
      <c r="G145" s="232" t="s">
        <v>194</v>
      </c>
      <c r="H145" s="233">
        <v>24.969999999999999</v>
      </c>
      <c r="I145" s="234"/>
      <c r="J145" s="235">
        <f>ROUND(I145*H145,2)</f>
        <v>0</v>
      </c>
      <c r="K145" s="236"/>
      <c r="L145" s="44"/>
      <c r="M145" s="237" t="s">
        <v>1</v>
      </c>
      <c r="N145" s="238" t="s">
        <v>41</v>
      </c>
      <c r="O145" s="91"/>
      <c r="P145" s="239">
        <f>O145*H145</f>
        <v>0</v>
      </c>
      <c r="Q145" s="239">
        <v>0</v>
      </c>
      <c r="R145" s="239">
        <f>Q145*H145</f>
        <v>0</v>
      </c>
      <c r="S145" s="239">
        <v>0.32500000000000001</v>
      </c>
      <c r="T145" s="240">
        <f>S145*H145</f>
        <v>8.1152499999999996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284</v>
      </c>
      <c r="AT145" s="241" t="s">
        <v>281</v>
      </c>
      <c r="AU145" s="241" t="s">
        <v>86</v>
      </c>
      <c r="AY145" s="17" t="s">
        <v>280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84</v>
      </c>
      <c r="BK145" s="242">
        <f>ROUND(I145*H145,2)</f>
        <v>0</v>
      </c>
      <c r="BL145" s="17" t="s">
        <v>284</v>
      </c>
      <c r="BM145" s="241" t="s">
        <v>2449</v>
      </c>
    </row>
    <row r="146" s="13" customFormat="1">
      <c r="A146" s="13"/>
      <c r="B146" s="243"/>
      <c r="C146" s="244"/>
      <c r="D146" s="245" t="s">
        <v>286</v>
      </c>
      <c r="E146" s="246" t="s">
        <v>1</v>
      </c>
      <c r="F146" s="247" t="s">
        <v>2450</v>
      </c>
      <c r="G146" s="244"/>
      <c r="H146" s="248">
        <v>24.969999999999999</v>
      </c>
      <c r="I146" s="249"/>
      <c r="J146" s="244"/>
      <c r="K146" s="244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286</v>
      </c>
      <c r="AU146" s="254" t="s">
        <v>86</v>
      </c>
      <c r="AV146" s="13" t="s">
        <v>86</v>
      </c>
      <c r="AW146" s="13" t="s">
        <v>32</v>
      </c>
      <c r="AX146" s="13" t="s">
        <v>84</v>
      </c>
      <c r="AY146" s="254" t="s">
        <v>280</v>
      </c>
    </row>
    <row r="147" s="2" customFormat="1" ht="24.15" customHeight="1">
      <c r="A147" s="38"/>
      <c r="B147" s="39"/>
      <c r="C147" s="229" t="s">
        <v>136</v>
      </c>
      <c r="D147" s="229" t="s">
        <v>281</v>
      </c>
      <c r="E147" s="230" t="s">
        <v>292</v>
      </c>
      <c r="F147" s="231" t="s">
        <v>293</v>
      </c>
      <c r="G147" s="232" t="s">
        <v>194</v>
      </c>
      <c r="H147" s="233">
        <v>4.6849999999999996</v>
      </c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41</v>
      </c>
      <c r="O147" s="91"/>
      <c r="P147" s="239">
        <f>O147*H147</f>
        <v>0</v>
      </c>
      <c r="Q147" s="239">
        <v>0</v>
      </c>
      <c r="R147" s="239">
        <f>Q147*H147</f>
        <v>0</v>
      </c>
      <c r="S147" s="239">
        <v>0.22</v>
      </c>
      <c r="T147" s="240">
        <f>S147*H147</f>
        <v>1.0307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284</v>
      </c>
      <c r="AT147" s="241" t="s">
        <v>281</v>
      </c>
      <c r="AU147" s="241" t="s">
        <v>86</v>
      </c>
      <c r="AY147" s="17" t="s">
        <v>280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84</v>
      </c>
      <c r="BK147" s="242">
        <f>ROUND(I147*H147,2)</f>
        <v>0</v>
      </c>
      <c r="BL147" s="17" t="s">
        <v>284</v>
      </c>
      <c r="BM147" s="241" t="s">
        <v>2451</v>
      </c>
    </row>
    <row r="148" s="13" customFormat="1">
      <c r="A148" s="13"/>
      <c r="B148" s="243"/>
      <c r="C148" s="244"/>
      <c r="D148" s="245" t="s">
        <v>286</v>
      </c>
      <c r="E148" s="246" t="s">
        <v>1</v>
      </c>
      <c r="F148" s="247" t="s">
        <v>2452</v>
      </c>
      <c r="G148" s="244"/>
      <c r="H148" s="248">
        <v>4.6849999999999996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286</v>
      </c>
      <c r="AU148" s="254" t="s">
        <v>86</v>
      </c>
      <c r="AV148" s="13" t="s">
        <v>86</v>
      </c>
      <c r="AW148" s="13" t="s">
        <v>32</v>
      </c>
      <c r="AX148" s="13" t="s">
        <v>84</v>
      </c>
      <c r="AY148" s="254" t="s">
        <v>280</v>
      </c>
    </row>
    <row r="149" s="2" customFormat="1" ht="33" customHeight="1">
      <c r="A149" s="38"/>
      <c r="B149" s="39"/>
      <c r="C149" s="229" t="s">
        <v>284</v>
      </c>
      <c r="D149" s="229" t="s">
        <v>281</v>
      </c>
      <c r="E149" s="230" t="s">
        <v>296</v>
      </c>
      <c r="F149" s="231" t="s">
        <v>297</v>
      </c>
      <c r="G149" s="232" t="s">
        <v>194</v>
      </c>
      <c r="H149" s="233">
        <v>9.3699999999999992</v>
      </c>
      <c r="I149" s="234"/>
      <c r="J149" s="235">
        <f>ROUND(I149*H149,2)</f>
        <v>0</v>
      </c>
      <c r="K149" s="236"/>
      <c r="L149" s="44"/>
      <c r="M149" s="237" t="s">
        <v>1</v>
      </c>
      <c r="N149" s="238" t="s">
        <v>41</v>
      </c>
      <c r="O149" s="91"/>
      <c r="P149" s="239">
        <f>O149*H149</f>
        <v>0</v>
      </c>
      <c r="Q149" s="239">
        <v>0</v>
      </c>
      <c r="R149" s="239">
        <f>Q149*H149</f>
        <v>0</v>
      </c>
      <c r="S149" s="239">
        <v>0.44</v>
      </c>
      <c r="T149" s="240">
        <f>S149*H149</f>
        <v>4.1227999999999998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1" t="s">
        <v>284</v>
      </c>
      <c r="AT149" s="241" t="s">
        <v>281</v>
      </c>
      <c r="AU149" s="241" t="s">
        <v>86</v>
      </c>
      <c r="AY149" s="17" t="s">
        <v>280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7" t="s">
        <v>84</v>
      </c>
      <c r="BK149" s="242">
        <f>ROUND(I149*H149,2)</f>
        <v>0</v>
      </c>
      <c r="BL149" s="17" t="s">
        <v>284</v>
      </c>
      <c r="BM149" s="241" t="s">
        <v>2453</v>
      </c>
    </row>
    <row r="150" s="13" customFormat="1">
      <c r="A150" s="13"/>
      <c r="B150" s="243"/>
      <c r="C150" s="244"/>
      <c r="D150" s="245" t="s">
        <v>286</v>
      </c>
      <c r="E150" s="246" t="s">
        <v>1</v>
      </c>
      <c r="F150" s="247" t="s">
        <v>2454</v>
      </c>
      <c r="G150" s="244"/>
      <c r="H150" s="248">
        <v>9.3699999999999992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286</v>
      </c>
      <c r="AU150" s="254" t="s">
        <v>86</v>
      </c>
      <c r="AV150" s="13" t="s">
        <v>86</v>
      </c>
      <c r="AW150" s="13" t="s">
        <v>32</v>
      </c>
      <c r="AX150" s="13" t="s">
        <v>84</v>
      </c>
      <c r="AY150" s="254" t="s">
        <v>280</v>
      </c>
    </row>
    <row r="151" s="2" customFormat="1" ht="24.15" customHeight="1">
      <c r="A151" s="38"/>
      <c r="B151" s="39"/>
      <c r="C151" s="229" t="s">
        <v>300</v>
      </c>
      <c r="D151" s="229" t="s">
        <v>281</v>
      </c>
      <c r="E151" s="230" t="s">
        <v>301</v>
      </c>
      <c r="F151" s="231" t="s">
        <v>302</v>
      </c>
      <c r="G151" s="232" t="s">
        <v>194</v>
      </c>
      <c r="H151" s="233">
        <v>41.399999999999999</v>
      </c>
      <c r="I151" s="234"/>
      <c r="J151" s="235">
        <f>ROUND(I151*H151,2)</f>
        <v>0</v>
      </c>
      <c r="K151" s="236"/>
      <c r="L151" s="44"/>
      <c r="M151" s="237" t="s">
        <v>1</v>
      </c>
      <c r="N151" s="238" t="s">
        <v>41</v>
      </c>
      <c r="O151" s="91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284</v>
      </c>
      <c r="AT151" s="241" t="s">
        <v>281</v>
      </c>
      <c r="AU151" s="241" t="s">
        <v>86</v>
      </c>
      <c r="AY151" s="17" t="s">
        <v>280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84</v>
      </c>
      <c r="BK151" s="242">
        <f>ROUND(I151*H151,2)</f>
        <v>0</v>
      </c>
      <c r="BL151" s="17" t="s">
        <v>284</v>
      </c>
      <c r="BM151" s="241" t="s">
        <v>2455</v>
      </c>
    </row>
    <row r="152" s="13" customFormat="1">
      <c r="A152" s="13"/>
      <c r="B152" s="243"/>
      <c r="C152" s="244"/>
      <c r="D152" s="245" t="s">
        <v>286</v>
      </c>
      <c r="E152" s="246" t="s">
        <v>1</v>
      </c>
      <c r="F152" s="247" t="s">
        <v>2456</v>
      </c>
      <c r="G152" s="244"/>
      <c r="H152" s="248">
        <v>41.399999999999999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286</v>
      </c>
      <c r="AU152" s="254" t="s">
        <v>86</v>
      </c>
      <c r="AV152" s="13" t="s">
        <v>86</v>
      </c>
      <c r="AW152" s="13" t="s">
        <v>32</v>
      </c>
      <c r="AX152" s="13" t="s">
        <v>84</v>
      </c>
      <c r="AY152" s="254" t="s">
        <v>280</v>
      </c>
    </row>
    <row r="153" s="2" customFormat="1" ht="16.5" customHeight="1">
      <c r="A153" s="38"/>
      <c r="B153" s="39"/>
      <c r="C153" s="255" t="s">
        <v>305</v>
      </c>
      <c r="D153" s="255" t="s">
        <v>306</v>
      </c>
      <c r="E153" s="256" t="s">
        <v>307</v>
      </c>
      <c r="F153" s="257" t="s">
        <v>308</v>
      </c>
      <c r="G153" s="258" t="s">
        <v>309</v>
      </c>
      <c r="H153" s="259">
        <v>0.76000000000000001</v>
      </c>
      <c r="I153" s="260"/>
      <c r="J153" s="261">
        <f>ROUND(I153*H153,2)</f>
        <v>0</v>
      </c>
      <c r="K153" s="262"/>
      <c r="L153" s="263"/>
      <c r="M153" s="264" t="s">
        <v>1</v>
      </c>
      <c r="N153" s="265" t="s">
        <v>41</v>
      </c>
      <c r="O153" s="91"/>
      <c r="P153" s="239">
        <f>O153*H153</f>
        <v>0</v>
      </c>
      <c r="Q153" s="239">
        <v>0.001</v>
      </c>
      <c r="R153" s="239">
        <f>Q153*H153</f>
        <v>0.00076000000000000004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310</v>
      </c>
      <c r="AT153" s="241" t="s">
        <v>306</v>
      </c>
      <c r="AU153" s="241" t="s">
        <v>86</v>
      </c>
      <c r="AY153" s="17" t="s">
        <v>280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84</v>
      </c>
      <c r="BK153" s="242">
        <f>ROUND(I153*H153,2)</f>
        <v>0</v>
      </c>
      <c r="BL153" s="17" t="s">
        <v>284</v>
      </c>
      <c r="BM153" s="241" t="s">
        <v>2457</v>
      </c>
    </row>
    <row r="154" s="13" customFormat="1">
      <c r="A154" s="13"/>
      <c r="B154" s="243"/>
      <c r="C154" s="244"/>
      <c r="D154" s="245" t="s">
        <v>286</v>
      </c>
      <c r="E154" s="244"/>
      <c r="F154" s="247" t="s">
        <v>2458</v>
      </c>
      <c r="G154" s="244"/>
      <c r="H154" s="248">
        <v>0.76000000000000001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286</v>
      </c>
      <c r="AU154" s="254" t="s">
        <v>86</v>
      </c>
      <c r="AV154" s="13" t="s">
        <v>86</v>
      </c>
      <c r="AW154" s="13" t="s">
        <v>4</v>
      </c>
      <c r="AX154" s="13" t="s">
        <v>84</v>
      </c>
      <c r="AY154" s="254" t="s">
        <v>280</v>
      </c>
    </row>
    <row r="155" s="2" customFormat="1" ht="33" customHeight="1">
      <c r="A155" s="38"/>
      <c r="B155" s="39"/>
      <c r="C155" s="229" t="s">
        <v>313</v>
      </c>
      <c r="D155" s="229" t="s">
        <v>281</v>
      </c>
      <c r="E155" s="230" t="s">
        <v>314</v>
      </c>
      <c r="F155" s="231" t="s">
        <v>315</v>
      </c>
      <c r="G155" s="232" t="s">
        <v>194</v>
      </c>
      <c r="H155" s="233">
        <v>41.399999999999999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41</v>
      </c>
      <c r="O155" s="91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284</v>
      </c>
      <c r="AT155" s="241" t="s">
        <v>281</v>
      </c>
      <c r="AU155" s="241" t="s">
        <v>86</v>
      </c>
      <c r="AY155" s="17" t="s">
        <v>280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84</v>
      </c>
      <c r="BK155" s="242">
        <f>ROUND(I155*H155,2)</f>
        <v>0</v>
      </c>
      <c r="BL155" s="17" t="s">
        <v>284</v>
      </c>
      <c r="BM155" s="241" t="s">
        <v>2459</v>
      </c>
    </row>
    <row r="156" s="13" customFormat="1">
      <c r="A156" s="13"/>
      <c r="B156" s="243"/>
      <c r="C156" s="244"/>
      <c r="D156" s="245" t="s">
        <v>286</v>
      </c>
      <c r="E156" s="246" t="s">
        <v>1</v>
      </c>
      <c r="F156" s="247" t="s">
        <v>2456</v>
      </c>
      <c r="G156" s="244"/>
      <c r="H156" s="248">
        <v>41.399999999999999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286</v>
      </c>
      <c r="AU156" s="254" t="s">
        <v>86</v>
      </c>
      <c r="AV156" s="13" t="s">
        <v>86</v>
      </c>
      <c r="AW156" s="13" t="s">
        <v>32</v>
      </c>
      <c r="AX156" s="13" t="s">
        <v>84</v>
      </c>
      <c r="AY156" s="254" t="s">
        <v>280</v>
      </c>
    </row>
    <row r="157" s="2" customFormat="1" ht="16.5" customHeight="1">
      <c r="A157" s="38"/>
      <c r="B157" s="39"/>
      <c r="C157" s="255" t="s">
        <v>310</v>
      </c>
      <c r="D157" s="255" t="s">
        <v>306</v>
      </c>
      <c r="E157" s="256" t="s">
        <v>317</v>
      </c>
      <c r="F157" s="257" t="s">
        <v>318</v>
      </c>
      <c r="G157" s="258" t="s">
        <v>319</v>
      </c>
      <c r="H157" s="259">
        <v>2.4009999999999998</v>
      </c>
      <c r="I157" s="260"/>
      <c r="J157" s="261">
        <f>ROUND(I157*H157,2)</f>
        <v>0</v>
      </c>
      <c r="K157" s="262"/>
      <c r="L157" s="263"/>
      <c r="M157" s="264" t="s">
        <v>1</v>
      </c>
      <c r="N157" s="265" t="s">
        <v>41</v>
      </c>
      <c r="O157" s="91"/>
      <c r="P157" s="239">
        <f>O157*H157</f>
        <v>0</v>
      </c>
      <c r="Q157" s="239">
        <v>0.20999999999999999</v>
      </c>
      <c r="R157" s="239">
        <f>Q157*H157</f>
        <v>0.50420999999999994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310</v>
      </c>
      <c r="AT157" s="241" t="s">
        <v>306</v>
      </c>
      <c r="AU157" s="241" t="s">
        <v>86</v>
      </c>
      <c r="AY157" s="17" t="s">
        <v>280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84</v>
      </c>
      <c r="BK157" s="242">
        <f>ROUND(I157*H157,2)</f>
        <v>0</v>
      </c>
      <c r="BL157" s="17" t="s">
        <v>284</v>
      </c>
      <c r="BM157" s="241" t="s">
        <v>2460</v>
      </c>
    </row>
    <row r="158" s="13" customFormat="1">
      <c r="A158" s="13"/>
      <c r="B158" s="243"/>
      <c r="C158" s="244"/>
      <c r="D158" s="245" t="s">
        <v>286</v>
      </c>
      <c r="E158" s="244"/>
      <c r="F158" s="247" t="s">
        <v>2461</v>
      </c>
      <c r="G158" s="244"/>
      <c r="H158" s="248">
        <v>2.4009999999999998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286</v>
      </c>
      <c r="AU158" s="254" t="s">
        <v>86</v>
      </c>
      <c r="AV158" s="13" t="s">
        <v>86</v>
      </c>
      <c r="AW158" s="13" t="s">
        <v>4</v>
      </c>
      <c r="AX158" s="13" t="s">
        <v>84</v>
      </c>
      <c r="AY158" s="254" t="s">
        <v>280</v>
      </c>
    </row>
    <row r="159" s="12" customFormat="1" ht="22.8" customHeight="1">
      <c r="A159" s="12"/>
      <c r="B159" s="213"/>
      <c r="C159" s="214"/>
      <c r="D159" s="215" t="s">
        <v>75</v>
      </c>
      <c r="E159" s="227" t="s">
        <v>136</v>
      </c>
      <c r="F159" s="227" t="s">
        <v>322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SUM(P160:P163)</f>
        <v>0</v>
      </c>
      <c r="Q159" s="221"/>
      <c r="R159" s="222">
        <f>SUM(R160:R163)</f>
        <v>2.5007996299999999</v>
      </c>
      <c r="S159" s="221"/>
      <c r="T159" s="223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84</v>
      </c>
      <c r="AT159" s="225" t="s">
        <v>75</v>
      </c>
      <c r="AU159" s="225" t="s">
        <v>84</v>
      </c>
      <c r="AY159" s="224" t="s">
        <v>280</v>
      </c>
      <c r="BK159" s="226">
        <f>SUM(BK160:BK163)</f>
        <v>0</v>
      </c>
    </row>
    <row r="160" s="2" customFormat="1" ht="33" customHeight="1">
      <c r="A160" s="38"/>
      <c r="B160" s="39"/>
      <c r="C160" s="229" t="s">
        <v>323</v>
      </c>
      <c r="D160" s="229" t="s">
        <v>281</v>
      </c>
      <c r="E160" s="230" t="s">
        <v>1782</v>
      </c>
      <c r="F160" s="231" t="s">
        <v>1783</v>
      </c>
      <c r="G160" s="232" t="s">
        <v>194</v>
      </c>
      <c r="H160" s="233">
        <v>14.413</v>
      </c>
      <c r="I160" s="234"/>
      <c r="J160" s="235">
        <f>ROUND(I160*H160,2)</f>
        <v>0</v>
      </c>
      <c r="K160" s="236"/>
      <c r="L160" s="44"/>
      <c r="M160" s="237" t="s">
        <v>1</v>
      </c>
      <c r="N160" s="238" t="s">
        <v>41</v>
      </c>
      <c r="O160" s="91"/>
      <c r="P160" s="239">
        <f>O160*H160</f>
        <v>0</v>
      </c>
      <c r="Q160" s="239">
        <v>0.17351</v>
      </c>
      <c r="R160" s="239">
        <f>Q160*H160</f>
        <v>2.5007996299999999</v>
      </c>
      <c r="S160" s="239">
        <v>0</v>
      </c>
      <c r="T160" s="24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1" t="s">
        <v>284</v>
      </c>
      <c r="AT160" s="241" t="s">
        <v>281</v>
      </c>
      <c r="AU160" s="241" t="s">
        <v>86</v>
      </c>
      <c r="AY160" s="17" t="s">
        <v>280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7" t="s">
        <v>84</v>
      </c>
      <c r="BK160" s="242">
        <f>ROUND(I160*H160,2)</f>
        <v>0</v>
      </c>
      <c r="BL160" s="17" t="s">
        <v>284</v>
      </c>
      <c r="BM160" s="241" t="s">
        <v>2462</v>
      </c>
    </row>
    <row r="161" s="13" customFormat="1">
      <c r="A161" s="13"/>
      <c r="B161" s="243"/>
      <c r="C161" s="244"/>
      <c r="D161" s="245" t="s">
        <v>286</v>
      </c>
      <c r="E161" s="246" t="s">
        <v>1</v>
      </c>
      <c r="F161" s="247" t="s">
        <v>2463</v>
      </c>
      <c r="G161" s="244"/>
      <c r="H161" s="248">
        <v>4.6399999999999997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286</v>
      </c>
      <c r="AU161" s="254" t="s">
        <v>86</v>
      </c>
      <c r="AV161" s="13" t="s">
        <v>86</v>
      </c>
      <c r="AW161" s="13" t="s">
        <v>32</v>
      </c>
      <c r="AX161" s="13" t="s">
        <v>76</v>
      </c>
      <c r="AY161" s="254" t="s">
        <v>280</v>
      </c>
    </row>
    <row r="162" s="13" customFormat="1">
      <c r="A162" s="13"/>
      <c r="B162" s="243"/>
      <c r="C162" s="244"/>
      <c r="D162" s="245" t="s">
        <v>286</v>
      </c>
      <c r="E162" s="246" t="s">
        <v>1</v>
      </c>
      <c r="F162" s="247" t="s">
        <v>2464</v>
      </c>
      <c r="G162" s="244"/>
      <c r="H162" s="248">
        <v>9.7729999999999997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286</v>
      </c>
      <c r="AU162" s="254" t="s">
        <v>86</v>
      </c>
      <c r="AV162" s="13" t="s">
        <v>86</v>
      </c>
      <c r="AW162" s="13" t="s">
        <v>32</v>
      </c>
      <c r="AX162" s="13" t="s">
        <v>76</v>
      </c>
      <c r="AY162" s="254" t="s">
        <v>280</v>
      </c>
    </row>
    <row r="163" s="14" customFormat="1">
      <c r="A163" s="14"/>
      <c r="B163" s="266"/>
      <c r="C163" s="267"/>
      <c r="D163" s="245" t="s">
        <v>286</v>
      </c>
      <c r="E163" s="268" t="s">
        <v>1</v>
      </c>
      <c r="F163" s="269" t="s">
        <v>378</v>
      </c>
      <c r="G163" s="267"/>
      <c r="H163" s="270">
        <v>14.413</v>
      </c>
      <c r="I163" s="271"/>
      <c r="J163" s="267"/>
      <c r="K163" s="267"/>
      <c r="L163" s="272"/>
      <c r="M163" s="273"/>
      <c r="N163" s="274"/>
      <c r="O163" s="274"/>
      <c r="P163" s="274"/>
      <c r="Q163" s="274"/>
      <c r="R163" s="274"/>
      <c r="S163" s="274"/>
      <c r="T163" s="27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6" t="s">
        <v>286</v>
      </c>
      <c r="AU163" s="276" t="s">
        <v>86</v>
      </c>
      <c r="AV163" s="14" t="s">
        <v>284</v>
      </c>
      <c r="AW163" s="14" t="s">
        <v>32</v>
      </c>
      <c r="AX163" s="14" t="s">
        <v>84</v>
      </c>
      <c r="AY163" s="276" t="s">
        <v>280</v>
      </c>
    </row>
    <row r="164" s="12" customFormat="1" ht="22.8" customHeight="1">
      <c r="A164" s="12"/>
      <c r="B164" s="213"/>
      <c r="C164" s="214"/>
      <c r="D164" s="215" t="s">
        <v>75</v>
      </c>
      <c r="E164" s="227" t="s">
        <v>284</v>
      </c>
      <c r="F164" s="227" t="s">
        <v>333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SUM(P165:P166)</f>
        <v>0</v>
      </c>
      <c r="Q164" s="221"/>
      <c r="R164" s="222">
        <f>SUM(R165:R166)</f>
        <v>1.0357632000000001</v>
      </c>
      <c r="S164" s="221"/>
      <c r="T164" s="223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84</v>
      </c>
      <c r="AT164" s="225" t="s">
        <v>75</v>
      </c>
      <c r="AU164" s="225" t="s">
        <v>84</v>
      </c>
      <c r="AY164" s="224" t="s">
        <v>280</v>
      </c>
      <c r="BK164" s="226">
        <f>SUM(BK165:BK166)</f>
        <v>0</v>
      </c>
    </row>
    <row r="165" s="2" customFormat="1" ht="24.15" customHeight="1">
      <c r="A165" s="38"/>
      <c r="B165" s="39"/>
      <c r="C165" s="229" t="s">
        <v>111</v>
      </c>
      <c r="D165" s="229" t="s">
        <v>281</v>
      </c>
      <c r="E165" s="230" t="s">
        <v>2465</v>
      </c>
      <c r="F165" s="231" t="s">
        <v>2466</v>
      </c>
      <c r="G165" s="232" t="s">
        <v>194</v>
      </c>
      <c r="H165" s="233">
        <v>4.8600000000000003</v>
      </c>
      <c r="I165" s="234"/>
      <c r="J165" s="235">
        <f>ROUND(I165*H165,2)</f>
        <v>0</v>
      </c>
      <c r="K165" s="236"/>
      <c r="L165" s="44"/>
      <c r="M165" s="237" t="s">
        <v>1</v>
      </c>
      <c r="N165" s="238" t="s">
        <v>41</v>
      </c>
      <c r="O165" s="91"/>
      <c r="P165" s="239">
        <f>O165*H165</f>
        <v>0</v>
      </c>
      <c r="Q165" s="239">
        <v>0.21312</v>
      </c>
      <c r="R165" s="239">
        <f>Q165*H165</f>
        <v>1.0357632000000001</v>
      </c>
      <c r="S165" s="239">
        <v>0</v>
      </c>
      <c r="T165" s="24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1" t="s">
        <v>284</v>
      </c>
      <c r="AT165" s="241" t="s">
        <v>281</v>
      </c>
      <c r="AU165" s="241" t="s">
        <v>86</v>
      </c>
      <c r="AY165" s="17" t="s">
        <v>280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7" t="s">
        <v>84</v>
      </c>
      <c r="BK165" s="242">
        <f>ROUND(I165*H165,2)</f>
        <v>0</v>
      </c>
      <c r="BL165" s="17" t="s">
        <v>284</v>
      </c>
      <c r="BM165" s="241" t="s">
        <v>2467</v>
      </c>
    </row>
    <row r="166" s="13" customFormat="1">
      <c r="A166" s="13"/>
      <c r="B166" s="243"/>
      <c r="C166" s="244"/>
      <c r="D166" s="245" t="s">
        <v>286</v>
      </c>
      <c r="E166" s="246" t="s">
        <v>1</v>
      </c>
      <c r="F166" s="247" t="s">
        <v>2468</v>
      </c>
      <c r="G166" s="244"/>
      <c r="H166" s="248">
        <v>4.8600000000000003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286</v>
      </c>
      <c r="AU166" s="254" t="s">
        <v>86</v>
      </c>
      <c r="AV166" s="13" t="s">
        <v>86</v>
      </c>
      <c r="AW166" s="13" t="s">
        <v>32</v>
      </c>
      <c r="AX166" s="13" t="s">
        <v>84</v>
      </c>
      <c r="AY166" s="254" t="s">
        <v>280</v>
      </c>
    </row>
    <row r="167" s="12" customFormat="1" ht="22.8" customHeight="1">
      <c r="A167" s="12"/>
      <c r="B167" s="213"/>
      <c r="C167" s="214"/>
      <c r="D167" s="215" t="s">
        <v>75</v>
      </c>
      <c r="E167" s="227" t="s">
        <v>300</v>
      </c>
      <c r="F167" s="227" t="s">
        <v>356</v>
      </c>
      <c r="G167" s="214"/>
      <c r="H167" s="214"/>
      <c r="I167" s="217"/>
      <c r="J167" s="228">
        <f>BK167</f>
        <v>0</v>
      </c>
      <c r="K167" s="214"/>
      <c r="L167" s="219"/>
      <c r="M167" s="220"/>
      <c r="N167" s="221"/>
      <c r="O167" s="221"/>
      <c r="P167" s="222">
        <f>SUM(P168:P173)</f>
        <v>0</v>
      </c>
      <c r="Q167" s="221"/>
      <c r="R167" s="222">
        <f>SUM(R168:R173)</f>
        <v>14.4337515</v>
      </c>
      <c r="S167" s="221"/>
      <c r="T167" s="223">
        <f>SUM(T168:T173)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84</v>
      </c>
      <c r="AT167" s="225" t="s">
        <v>75</v>
      </c>
      <c r="AU167" s="225" t="s">
        <v>84</v>
      </c>
      <c r="AY167" s="224" t="s">
        <v>280</v>
      </c>
      <c r="BK167" s="226">
        <f>SUM(BK168:BK173)</f>
        <v>0</v>
      </c>
    </row>
    <row r="168" s="2" customFormat="1" ht="24.15" customHeight="1">
      <c r="A168" s="38"/>
      <c r="B168" s="39"/>
      <c r="C168" s="229" t="s">
        <v>114</v>
      </c>
      <c r="D168" s="229" t="s">
        <v>281</v>
      </c>
      <c r="E168" s="230" t="s">
        <v>358</v>
      </c>
      <c r="F168" s="231" t="s">
        <v>359</v>
      </c>
      <c r="G168" s="232" t="s">
        <v>194</v>
      </c>
      <c r="H168" s="233">
        <v>20.285</v>
      </c>
      <c r="I168" s="234"/>
      <c r="J168" s="235">
        <f>ROUND(I168*H168,2)</f>
        <v>0</v>
      </c>
      <c r="K168" s="236"/>
      <c r="L168" s="44"/>
      <c r="M168" s="237" t="s">
        <v>1</v>
      </c>
      <c r="N168" s="238" t="s">
        <v>41</v>
      </c>
      <c r="O168" s="91"/>
      <c r="P168" s="239">
        <f>O168*H168</f>
        <v>0</v>
      </c>
      <c r="Q168" s="239">
        <v>0.29699999999999999</v>
      </c>
      <c r="R168" s="239">
        <f>Q168*H168</f>
        <v>6.0246449999999996</v>
      </c>
      <c r="S168" s="239">
        <v>0</v>
      </c>
      <c r="T168" s="24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1" t="s">
        <v>284</v>
      </c>
      <c r="AT168" s="241" t="s">
        <v>281</v>
      </c>
      <c r="AU168" s="241" t="s">
        <v>86</v>
      </c>
      <c r="AY168" s="17" t="s">
        <v>280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7" t="s">
        <v>84</v>
      </c>
      <c r="BK168" s="242">
        <f>ROUND(I168*H168,2)</f>
        <v>0</v>
      </c>
      <c r="BL168" s="17" t="s">
        <v>284</v>
      </c>
      <c r="BM168" s="241" t="s">
        <v>2469</v>
      </c>
    </row>
    <row r="169" s="13" customFormat="1">
      <c r="A169" s="13"/>
      <c r="B169" s="243"/>
      <c r="C169" s="244"/>
      <c r="D169" s="245" t="s">
        <v>286</v>
      </c>
      <c r="E169" s="246" t="s">
        <v>1</v>
      </c>
      <c r="F169" s="247" t="s">
        <v>2448</v>
      </c>
      <c r="G169" s="244"/>
      <c r="H169" s="248">
        <v>20.285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286</v>
      </c>
      <c r="AU169" s="254" t="s">
        <v>86</v>
      </c>
      <c r="AV169" s="13" t="s">
        <v>86</v>
      </c>
      <c r="AW169" s="13" t="s">
        <v>32</v>
      </c>
      <c r="AX169" s="13" t="s">
        <v>84</v>
      </c>
      <c r="AY169" s="254" t="s">
        <v>280</v>
      </c>
    </row>
    <row r="170" s="2" customFormat="1" ht="44.25" customHeight="1">
      <c r="A170" s="38"/>
      <c r="B170" s="39"/>
      <c r="C170" s="229" t="s">
        <v>117</v>
      </c>
      <c r="D170" s="229" t="s">
        <v>281</v>
      </c>
      <c r="E170" s="230" t="s">
        <v>362</v>
      </c>
      <c r="F170" s="231" t="s">
        <v>363</v>
      </c>
      <c r="G170" s="232" t="s">
        <v>194</v>
      </c>
      <c r="H170" s="233">
        <v>9.3699999999999992</v>
      </c>
      <c r="I170" s="234"/>
      <c r="J170" s="235">
        <f>ROUND(I170*H170,2)</f>
        <v>0</v>
      </c>
      <c r="K170" s="236"/>
      <c r="L170" s="44"/>
      <c r="M170" s="237" t="s">
        <v>1</v>
      </c>
      <c r="N170" s="238" t="s">
        <v>41</v>
      </c>
      <c r="O170" s="91"/>
      <c r="P170" s="239">
        <f>O170*H170</f>
        <v>0</v>
      </c>
      <c r="Q170" s="239">
        <v>0.20745</v>
      </c>
      <c r="R170" s="239">
        <f>Q170*H170</f>
        <v>1.9438064999999998</v>
      </c>
      <c r="S170" s="239">
        <v>0</v>
      </c>
      <c r="T170" s="24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1" t="s">
        <v>284</v>
      </c>
      <c r="AT170" s="241" t="s">
        <v>281</v>
      </c>
      <c r="AU170" s="241" t="s">
        <v>86</v>
      </c>
      <c r="AY170" s="17" t="s">
        <v>280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7" t="s">
        <v>84</v>
      </c>
      <c r="BK170" s="242">
        <f>ROUND(I170*H170,2)</f>
        <v>0</v>
      </c>
      <c r="BL170" s="17" t="s">
        <v>284</v>
      </c>
      <c r="BM170" s="241" t="s">
        <v>2470</v>
      </c>
    </row>
    <row r="171" s="13" customFormat="1">
      <c r="A171" s="13"/>
      <c r="B171" s="243"/>
      <c r="C171" s="244"/>
      <c r="D171" s="245" t="s">
        <v>286</v>
      </c>
      <c r="E171" s="246" t="s">
        <v>1</v>
      </c>
      <c r="F171" s="247" t="s">
        <v>2454</v>
      </c>
      <c r="G171" s="244"/>
      <c r="H171" s="248">
        <v>9.3699999999999992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286</v>
      </c>
      <c r="AU171" s="254" t="s">
        <v>86</v>
      </c>
      <c r="AV171" s="13" t="s">
        <v>86</v>
      </c>
      <c r="AW171" s="13" t="s">
        <v>32</v>
      </c>
      <c r="AX171" s="13" t="s">
        <v>84</v>
      </c>
      <c r="AY171" s="254" t="s">
        <v>280</v>
      </c>
    </row>
    <row r="172" s="2" customFormat="1" ht="33" customHeight="1">
      <c r="A172" s="38"/>
      <c r="B172" s="39"/>
      <c r="C172" s="229" t="s">
        <v>127</v>
      </c>
      <c r="D172" s="229" t="s">
        <v>281</v>
      </c>
      <c r="E172" s="230" t="s">
        <v>366</v>
      </c>
      <c r="F172" s="231" t="s">
        <v>367</v>
      </c>
      <c r="G172" s="232" t="s">
        <v>194</v>
      </c>
      <c r="H172" s="233">
        <v>9.3699999999999992</v>
      </c>
      <c r="I172" s="234"/>
      <c r="J172" s="235">
        <f>ROUND(I172*H172,2)</f>
        <v>0</v>
      </c>
      <c r="K172" s="236"/>
      <c r="L172" s="44"/>
      <c r="M172" s="237" t="s">
        <v>1</v>
      </c>
      <c r="N172" s="238" t="s">
        <v>41</v>
      </c>
      <c r="O172" s="91"/>
      <c r="P172" s="239">
        <f>O172*H172</f>
        <v>0</v>
      </c>
      <c r="Q172" s="239">
        <v>0.23000000000000001</v>
      </c>
      <c r="R172" s="239">
        <f>Q172*H172</f>
        <v>2.1551</v>
      </c>
      <c r="S172" s="239">
        <v>0</v>
      </c>
      <c r="T172" s="24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1" t="s">
        <v>284</v>
      </c>
      <c r="AT172" s="241" t="s">
        <v>281</v>
      </c>
      <c r="AU172" s="241" t="s">
        <v>86</v>
      </c>
      <c r="AY172" s="17" t="s">
        <v>280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7" t="s">
        <v>84</v>
      </c>
      <c r="BK172" s="242">
        <f>ROUND(I172*H172,2)</f>
        <v>0</v>
      </c>
      <c r="BL172" s="17" t="s">
        <v>284</v>
      </c>
      <c r="BM172" s="241" t="s">
        <v>2471</v>
      </c>
    </row>
    <row r="173" s="2" customFormat="1" ht="33" customHeight="1">
      <c r="A173" s="38"/>
      <c r="B173" s="39"/>
      <c r="C173" s="229" t="s">
        <v>130</v>
      </c>
      <c r="D173" s="229" t="s">
        <v>281</v>
      </c>
      <c r="E173" s="230" t="s">
        <v>370</v>
      </c>
      <c r="F173" s="231" t="s">
        <v>371</v>
      </c>
      <c r="G173" s="232" t="s">
        <v>194</v>
      </c>
      <c r="H173" s="233">
        <v>9.3699999999999992</v>
      </c>
      <c r="I173" s="234"/>
      <c r="J173" s="235">
        <f>ROUND(I173*H173,2)</f>
        <v>0</v>
      </c>
      <c r="K173" s="236"/>
      <c r="L173" s="44"/>
      <c r="M173" s="237" t="s">
        <v>1</v>
      </c>
      <c r="N173" s="238" t="s">
        <v>41</v>
      </c>
      <c r="O173" s="91"/>
      <c r="P173" s="239">
        <f>O173*H173</f>
        <v>0</v>
      </c>
      <c r="Q173" s="239">
        <v>0.46000000000000002</v>
      </c>
      <c r="R173" s="239">
        <f>Q173*H173</f>
        <v>4.3102</v>
      </c>
      <c r="S173" s="239">
        <v>0</v>
      </c>
      <c r="T173" s="24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1" t="s">
        <v>284</v>
      </c>
      <c r="AT173" s="241" t="s">
        <v>281</v>
      </c>
      <c r="AU173" s="241" t="s">
        <v>86</v>
      </c>
      <c r="AY173" s="17" t="s">
        <v>280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7" t="s">
        <v>84</v>
      </c>
      <c r="BK173" s="242">
        <f>ROUND(I173*H173,2)</f>
        <v>0</v>
      </c>
      <c r="BL173" s="17" t="s">
        <v>284</v>
      </c>
      <c r="BM173" s="241" t="s">
        <v>2472</v>
      </c>
    </row>
    <row r="174" s="12" customFormat="1" ht="22.8" customHeight="1">
      <c r="A174" s="12"/>
      <c r="B174" s="213"/>
      <c r="C174" s="214"/>
      <c r="D174" s="215" t="s">
        <v>75</v>
      </c>
      <c r="E174" s="227" t="s">
        <v>305</v>
      </c>
      <c r="F174" s="227" t="s">
        <v>373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SUM(P175:P271)</f>
        <v>0</v>
      </c>
      <c r="Q174" s="221"/>
      <c r="R174" s="222">
        <f>SUM(R175:R271)</f>
        <v>18.856461540000002</v>
      </c>
      <c r="S174" s="221"/>
      <c r="T174" s="223">
        <f>SUM(T175:T271)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84</v>
      </c>
      <c r="AT174" s="225" t="s">
        <v>75</v>
      </c>
      <c r="AU174" s="225" t="s">
        <v>84</v>
      </c>
      <c r="AY174" s="224" t="s">
        <v>280</v>
      </c>
      <c r="BK174" s="226">
        <f>SUM(BK175:BK271)</f>
        <v>0</v>
      </c>
    </row>
    <row r="175" s="2" customFormat="1" ht="24.15" customHeight="1">
      <c r="A175" s="38"/>
      <c r="B175" s="39"/>
      <c r="C175" s="229" t="s">
        <v>8</v>
      </c>
      <c r="D175" s="229" t="s">
        <v>281</v>
      </c>
      <c r="E175" s="230" t="s">
        <v>374</v>
      </c>
      <c r="F175" s="231" t="s">
        <v>375</v>
      </c>
      <c r="G175" s="232" t="s">
        <v>194</v>
      </c>
      <c r="H175" s="233">
        <v>43.786999999999999</v>
      </c>
      <c r="I175" s="234"/>
      <c r="J175" s="235">
        <f>ROUND(I175*H175,2)</f>
        <v>0</v>
      </c>
      <c r="K175" s="236"/>
      <c r="L175" s="44"/>
      <c r="M175" s="237" t="s">
        <v>1</v>
      </c>
      <c r="N175" s="238" t="s">
        <v>41</v>
      </c>
      <c r="O175" s="91"/>
      <c r="P175" s="239">
        <f>O175*H175</f>
        <v>0</v>
      </c>
      <c r="Q175" s="239">
        <v>0.0043800000000000002</v>
      </c>
      <c r="R175" s="239">
        <f>Q175*H175</f>
        <v>0.19178706000000001</v>
      </c>
      <c r="S175" s="239">
        <v>0</v>
      </c>
      <c r="T175" s="24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1" t="s">
        <v>284</v>
      </c>
      <c r="AT175" s="241" t="s">
        <v>281</v>
      </c>
      <c r="AU175" s="241" t="s">
        <v>86</v>
      </c>
      <c r="AY175" s="17" t="s">
        <v>280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7" t="s">
        <v>84</v>
      </c>
      <c r="BK175" s="242">
        <f>ROUND(I175*H175,2)</f>
        <v>0</v>
      </c>
      <c r="BL175" s="17" t="s">
        <v>284</v>
      </c>
      <c r="BM175" s="241" t="s">
        <v>2473</v>
      </c>
    </row>
    <row r="176" s="13" customFormat="1">
      <c r="A176" s="13"/>
      <c r="B176" s="243"/>
      <c r="C176" s="244"/>
      <c r="D176" s="245" t="s">
        <v>286</v>
      </c>
      <c r="E176" s="246" t="s">
        <v>1</v>
      </c>
      <c r="F176" s="247" t="s">
        <v>2474</v>
      </c>
      <c r="G176" s="244"/>
      <c r="H176" s="248">
        <v>29.373999999999999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286</v>
      </c>
      <c r="AU176" s="254" t="s">
        <v>86</v>
      </c>
      <c r="AV176" s="13" t="s">
        <v>86</v>
      </c>
      <c r="AW176" s="13" t="s">
        <v>32</v>
      </c>
      <c r="AX176" s="13" t="s">
        <v>76</v>
      </c>
      <c r="AY176" s="254" t="s">
        <v>280</v>
      </c>
    </row>
    <row r="177" s="13" customFormat="1">
      <c r="A177" s="13"/>
      <c r="B177" s="243"/>
      <c r="C177" s="244"/>
      <c r="D177" s="245" t="s">
        <v>286</v>
      </c>
      <c r="E177" s="246" t="s">
        <v>1</v>
      </c>
      <c r="F177" s="247" t="s">
        <v>2475</v>
      </c>
      <c r="G177" s="244"/>
      <c r="H177" s="248">
        <v>14.413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286</v>
      </c>
      <c r="AU177" s="254" t="s">
        <v>86</v>
      </c>
      <c r="AV177" s="13" t="s">
        <v>86</v>
      </c>
      <c r="AW177" s="13" t="s">
        <v>32</v>
      </c>
      <c r="AX177" s="13" t="s">
        <v>76</v>
      </c>
      <c r="AY177" s="254" t="s">
        <v>280</v>
      </c>
    </row>
    <row r="178" s="14" customFormat="1">
      <c r="A178" s="14"/>
      <c r="B178" s="266"/>
      <c r="C178" s="267"/>
      <c r="D178" s="245" t="s">
        <v>286</v>
      </c>
      <c r="E178" s="268" t="s">
        <v>1</v>
      </c>
      <c r="F178" s="269" t="s">
        <v>378</v>
      </c>
      <c r="G178" s="267"/>
      <c r="H178" s="270">
        <v>43.786999999999999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6" t="s">
        <v>286</v>
      </c>
      <c r="AU178" s="276" t="s">
        <v>86</v>
      </c>
      <c r="AV178" s="14" t="s">
        <v>284</v>
      </c>
      <c r="AW178" s="14" t="s">
        <v>32</v>
      </c>
      <c r="AX178" s="14" t="s">
        <v>84</v>
      </c>
      <c r="AY178" s="276" t="s">
        <v>280</v>
      </c>
    </row>
    <row r="179" s="2" customFormat="1" ht="24.15" customHeight="1">
      <c r="A179" s="38"/>
      <c r="B179" s="39"/>
      <c r="C179" s="229" t="s">
        <v>185</v>
      </c>
      <c r="D179" s="229" t="s">
        <v>281</v>
      </c>
      <c r="E179" s="230" t="s">
        <v>380</v>
      </c>
      <c r="F179" s="231" t="s">
        <v>381</v>
      </c>
      <c r="G179" s="232" t="s">
        <v>194</v>
      </c>
      <c r="H179" s="233">
        <v>43.786999999999999</v>
      </c>
      <c r="I179" s="234"/>
      <c r="J179" s="235">
        <f>ROUND(I179*H179,2)</f>
        <v>0</v>
      </c>
      <c r="K179" s="236"/>
      <c r="L179" s="44"/>
      <c r="M179" s="237" t="s">
        <v>1</v>
      </c>
      <c r="N179" s="238" t="s">
        <v>41</v>
      </c>
      <c r="O179" s="91"/>
      <c r="P179" s="239">
        <f>O179*H179</f>
        <v>0</v>
      </c>
      <c r="Q179" s="239">
        <v>0.0030000000000000001</v>
      </c>
      <c r="R179" s="239">
        <f>Q179*H179</f>
        <v>0.13136100000000001</v>
      </c>
      <c r="S179" s="239">
        <v>0</v>
      </c>
      <c r="T179" s="24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1" t="s">
        <v>284</v>
      </c>
      <c r="AT179" s="241" t="s">
        <v>281</v>
      </c>
      <c r="AU179" s="241" t="s">
        <v>86</v>
      </c>
      <c r="AY179" s="17" t="s">
        <v>280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7" t="s">
        <v>84</v>
      </c>
      <c r="BK179" s="242">
        <f>ROUND(I179*H179,2)</f>
        <v>0</v>
      </c>
      <c r="BL179" s="17" t="s">
        <v>284</v>
      </c>
      <c r="BM179" s="241" t="s">
        <v>2476</v>
      </c>
    </row>
    <row r="180" s="13" customFormat="1">
      <c r="A180" s="13"/>
      <c r="B180" s="243"/>
      <c r="C180" s="244"/>
      <c r="D180" s="245" t="s">
        <v>286</v>
      </c>
      <c r="E180" s="246" t="s">
        <v>1</v>
      </c>
      <c r="F180" s="247" t="s">
        <v>2474</v>
      </c>
      <c r="G180" s="244"/>
      <c r="H180" s="248">
        <v>29.373999999999999</v>
      </c>
      <c r="I180" s="249"/>
      <c r="J180" s="244"/>
      <c r="K180" s="244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286</v>
      </c>
      <c r="AU180" s="254" t="s">
        <v>86</v>
      </c>
      <c r="AV180" s="13" t="s">
        <v>86</v>
      </c>
      <c r="AW180" s="13" t="s">
        <v>32</v>
      </c>
      <c r="AX180" s="13" t="s">
        <v>76</v>
      </c>
      <c r="AY180" s="254" t="s">
        <v>280</v>
      </c>
    </row>
    <row r="181" s="13" customFormat="1">
      <c r="A181" s="13"/>
      <c r="B181" s="243"/>
      <c r="C181" s="244"/>
      <c r="D181" s="245" t="s">
        <v>286</v>
      </c>
      <c r="E181" s="246" t="s">
        <v>1</v>
      </c>
      <c r="F181" s="247" t="s">
        <v>2475</v>
      </c>
      <c r="G181" s="244"/>
      <c r="H181" s="248">
        <v>14.413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286</v>
      </c>
      <c r="AU181" s="254" t="s">
        <v>86</v>
      </c>
      <c r="AV181" s="13" t="s">
        <v>86</v>
      </c>
      <c r="AW181" s="13" t="s">
        <v>32</v>
      </c>
      <c r="AX181" s="13" t="s">
        <v>76</v>
      </c>
      <c r="AY181" s="254" t="s">
        <v>280</v>
      </c>
    </row>
    <row r="182" s="14" customFormat="1">
      <c r="A182" s="14"/>
      <c r="B182" s="266"/>
      <c r="C182" s="267"/>
      <c r="D182" s="245" t="s">
        <v>286</v>
      </c>
      <c r="E182" s="268" t="s">
        <v>1</v>
      </c>
      <c r="F182" s="269" t="s">
        <v>378</v>
      </c>
      <c r="G182" s="267"/>
      <c r="H182" s="270">
        <v>43.786999999999999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6" t="s">
        <v>286</v>
      </c>
      <c r="AU182" s="276" t="s">
        <v>86</v>
      </c>
      <c r="AV182" s="14" t="s">
        <v>284</v>
      </c>
      <c r="AW182" s="14" t="s">
        <v>32</v>
      </c>
      <c r="AX182" s="14" t="s">
        <v>84</v>
      </c>
      <c r="AY182" s="276" t="s">
        <v>280</v>
      </c>
    </row>
    <row r="183" s="2" customFormat="1" ht="24.15" customHeight="1">
      <c r="A183" s="38"/>
      <c r="B183" s="39"/>
      <c r="C183" s="229" t="s">
        <v>357</v>
      </c>
      <c r="D183" s="229" t="s">
        <v>281</v>
      </c>
      <c r="E183" s="230" t="s">
        <v>394</v>
      </c>
      <c r="F183" s="231" t="s">
        <v>395</v>
      </c>
      <c r="G183" s="232" t="s">
        <v>194</v>
      </c>
      <c r="H183" s="233">
        <v>102.237</v>
      </c>
      <c r="I183" s="234"/>
      <c r="J183" s="235">
        <f>ROUND(I183*H183,2)</f>
        <v>0</v>
      </c>
      <c r="K183" s="236"/>
      <c r="L183" s="44"/>
      <c r="M183" s="237" t="s">
        <v>1</v>
      </c>
      <c r="N183" s="238" t="s">
        <v>41</v>
      </c>
      <c r="O183" s="91"/>
      <c r="P183" s="239">
        <f>O183*H183</f>
        <v>0</v>
      </c>
      <c r="Q183" s="239">
        <v>0.015599999999999999</v>
      </c>
      <c r="R183" s="239">
        <f>Q183*H183</f>
        <v>1.5948971999999999</v>
      </c>
      <c r="S183" s="239">
        <v>0</v>
      </c>
      <c r="T183" s="24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1" t="s">
        <v>284</v>
      </c>
      <c r="AT183" s="241" t="s">
        <v>281</v>
      </c>
      <c r="AU183" s="241" t="s">
        <v>86</v>
      </c>
      <c r="AY183" s="17" t="s">
        <v>280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7" t="s">
        <v>84</v>
      </c>
      <c r="BK183" s="242">
        <f>ROUND(I183*H183,2)</f>
        <v>0</v>
      </c>
      <c r="BL183" s="17" t="s">
        <v>284</v>
      </c>
      <c r="BM183" s="241" t="s">
        <v>2477</v>
      </c>
    </row>
    <row r="184" s="13" customFormat="1">
      <c r="A184" s="13"/>
      <c r="B184" s="243"/>
      <c r="C184" s="244"/>
      <c r="D184" s="245" t="s">
        <v>286</v>
      </c>
      <c r="E184" s="246" t="s">
        <v>1</v>
      </c>
      <c r="F184" s="247" t="s">
        <v>2478</v>
      </c>
      <c r="G184" s="244"/>
      <c r="H184" s="248">
        <v>102.237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286</v>
      </c>
      <c r="AU184" s="254" t="s">
        <v>86</v>
      </c>
      <c r="AV184" s="13" t="s">
        <v>86</v>
      </c>
      <c r="AW184" s="13" t="s">
        <v>32</v>
      </c>
      <c r="AX184" s="13" t="s">
        <v>84</v>
      </c>
      <c r="AY184" s="254" t="s">
        <v>280</v>
      </c>
    </row>
    <row r="185" s="2" customFormat="1" ht="16.5" customHeight="1">
      <c r="A185" s="38"/>
      <c r="B185" s="39"/>
      <c r="C185" s="229" t="s">
        <v>361</v>
      </c>
      <c r="D185" s="229" t="s">
        <v>281</v>
      </c>
      <c r="E185" s="230" t="s">
        <v>399</v>
      </c>
      <c r="F185" s="231" t="s">
        <v>400</v>
      </c>
      <c r="G185" s="232" t="s">
        <v>194</v>
      </c>
      <c r="H185" s="233">
        <v>120.44</v>
      </c>
      <c r="I185" s="234"/>
      <c r="J185" s="235">
        <f>ROUND(I185*H185,2)</f>
        <v>0</v>
      </c>
      <c r="K185" s="236"/>
      <c r="L185" s="44"/>
      <c r="M185" s="237" t="s">
        <v>1</v>
      </c>
      <c r="N185" s="238" t="s">
        <v>41</v>
      </c>
      <c r="O185" s="91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1" t="s">
        <v>284</v>
      </c>
      <c r="AT185" s="241" t="s">
        <v>281</v>
      </c>
      <c r="AU185" s="241" t="s">
        <v>86</v>
      </c>
      <c r="AY185" s="17" t="s">
        <v>280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7" t="s">
        <v>84</v>
      </c>
      <c r="BK185" s="242">
        <f>ROUND(I185*H185,2)</f>
        <v>0</v>
      </c>
      <c r="BL185" s="17" t="s">
        <v>284</v>
      </c>
      <c r="BM185" s="241" t="s">
        <v>2479</v>
      </c>
    </row>
    <row r="186" s="13" customFormat="1">
      <c r="A186" s="13"/>
      <c r="B186" s="243"/>
      <c r="C186" s="244"/>
      <c r="D186" s="245" t="s">
        <v>286</v>
      </c>
      <c r="E186" s="246" t="s">
        <v>1</v>
      </c>
      <c r="F186" s="247" t="s">
        <v>2480</v>
      </c>
      <c r="G186" s="244"/>
      <c r="H186" s="248">
        <v>120.44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286</v>
      </c>
      <c r="AU186" s="254" t="s">
        <v>86</v>
      </c>
      <c r="AV186" s="13" t="s">
        <v>86</v>
      </c>
      <c r="AW186" s="13" t="s">
        <v>32</v>
      </c>
      <c r="AX186" s="13" t="s">
        <v>84</v>
      </c>
      <c r="AY186" s="254" t="s">
        <v>280</v>
      </c>
    </row>
    <row r="187" s="2" customFormat="1" ht="24.15" customHeight="1">
      <c r="A187" s="38"/>
      <c r="B187" s="39"/>
      <c r="C187" s="229" t="s">
        <v>365</v>
      </c>
      <c r="D187" s="229" t="s">
        <v>281</v>
      </c>
      <c r="E187" s="230" t="s">
        <v>419</v>
      </c>
      <c r="F187" s="231" t="s">
        <v>420</v>
      </c>
      <c r="G187" s="232" t="s">
        <v>194</v>
      </c>
      <c r="H187" s="233">
        <v>33.131999999999998</v>
      </c>
      <c r="I187" s="234"/>
      <c r="J187" s="235">
        <f>ROUND(I187*H187,2)</f>
        <v>0</v>
      </c>
      <c r="K187" s="236"/>
      <c r="L187" s="44"/>
      <c r="M187" s="237" t="s">
        <v>1</v>
      </c>
      <c r="N187" s="238" t="s">
        <v>41</v>
      </c>
      <c r="O187" s="91"/>
      <c r="P187" s="239">
        <f>O187*H187</f>
        <v>0</v>
      </c>
      <c r="Q187" s="239">
        <v>0.027300000000000001</v>
      </c>
      <c r="R187" s="239">
        <f>Q187*H187</f>
        <v>0.90450359999999996</v>
      </c>
      <c r="S187" s="239">
        <v>0</v>
      </c>
      <c r="T187" s="24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1" t="s">
        <v>284</v>
      </c>
      <c r="AT187" s="241" t="s">
        <v>281</v>
      </c>
      <c r="AU187" s="241" t="s">
        <v>86</v>
      </c>
      <c r="AY187" s="17" t="s">
        <v>280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7" t="s">
        <v>84</v>
      </c>
      <c r="BK187" s="242">
        <f>ROUND(I187*H187,2)</f>
        <v>0</v>
      </c>
      <c r="BL187" s="17" t="s">
        <v>284</v>
      </c>
      <c r="BM187" s="241" t="s">
        <v>2481</v>
      </c>
    </row>
    <row r="188" s="13" customFormat="1">
      <c r="A188" s="13"/>
      <c r="B188" s="243"/>
      <c r="C188" s="244"/>
      <c r="D188" s="245" t="s">
        <v>286</v>
      </c>
      <c r="E188" s="246" t="s">
        <v>1</v>
      </c>
      <c r="F188" s="247" t="s">
        <v>2411</v>
      </c>
      <c r="G188" s="244"/>
      <c r="H188" s="248">
        <v>33.131999999999998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286</v>
      </c>
      <c r="AU188" s="254" t="s">
        <v>86</v>
      </c>
      <c r="AV188" s="13" t="s">
        <v>86</v>
      </c>
      <c r="AW188" s="13" t="s">
        <v>32</v>
      </c>
      <c r="AX188" s="13" t="s">
        <v>84</v>
      </c>
      <c r="AY188" s="254" t="s">
        <v>280</v>
      </c>
    </row>
    <row r="189" s="2" customFormat="1" ht="24.15" customHeight="1">
      <c r="A189" s="38"/>
      <c r="B189" s="39"/>
      <c r="C189" s="229" t="s">
        <v>369</v>
      </c>
      <c r="D189" s="229" t="s">
        <v>281</v>
      </c>
      <c r="E189" s="230" t="s">
        <v>423</v>
      </c>
      <c r="F189" s="231" t="s">
        <v>424</v>
      </c>
      <c r="G189" s="232" t="s">
        <v>194</v>
      </c>
      <c r="H189" s="233">
        <v>33.131999999999998</v>
      </c>
      <c r="I189" s="234"/>
      <c r="J189" s="235">
        <f>ROUND(I189*H189,2)</f>
        <v>0</v>
      </c>
      <c r="K189" s="236"/>
      <c r="L189" s="44"/>
      <c r="M189" s="237" t="s">
        <v>1</v>
      </c>
      <c r="N189" s="238" t="s">
        <v>41</v>
      </c>
      <c r="O189" s="91"/>
      <c r="P189" s="239">
        <f>O189*H189</f>
        <v>0</v>
      </c>
      <c r="Q189" s="239">
        <v>0.010500000000000001</v>
      </c>
      <c r="R189" s="239">
        <f>Q189*H189</f>
        <v>0.34788599999999997</v>
      </c>
      <c r="S189" s="239">
        <v>0</v>
      </c>
      <c r="T189" s="24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1" t="s">
        <v>284</v>
      </c>
      <c r="AT189" s="241" t="s">
        <v>281</v>
      </c>
      <c r="AU189" s="241" t="s">
        <v>86</v>
      </c>
      <c r="AY189" s="17" t="s">
        <v>280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7" t="s">
        <v>84</v>
      </c>
      <c r="BK189" s="242">
        <f>ROUND(I189*H189,2)</f>
        <v>0</v>
      </c>
      <c r="BL189" s="17" t="s">
        <v>284</v>
      </c>
      <c r="BM189" s="241" t="s">
        <v>2482</v>
      </c>
    </row>
    <row r="190" s="13" customFormat="1">
      <c r="A190" s="13"/>
      <c r="B190" s="243"/>
      <c r="C190" s="244"/>
      <c r="D190" s="245" t="s">
        <v>286</v>
      </c>
      <c r="E190" s="246" t="s">
        <v>1</v>
      </c>
      <c r="F190" s="247" t="s">
        <v>2411</v>
      </c>
      <c r="G190" s="244"/>
      <c r="H190" s="248">
        <v>33.131999999999998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286</v>
      </c>
      <c r="AU190" s="254" t="s">
        <v>86</v>
      </c>
      <c r="AV190" s="13" t="s">
        <v>86</v>
      </c>
      <c r="AW190" s="13" t="s">
        <v>32</v>
      </c>
      <c r="AX190" s="13" t="s">
        <v>84</v>
      </c>
      <c r="AY190" s="254" t="s">
        <v>280</v>
      </c>
    </row>
    <row r="191" s="2" customFormat="1" ht="24.15" customHeight="1">
      <c r="A191" s="38"/>
      <c r="B191" s="39"/>
      <c r="C191" s="229" t="s">
        <v>7</v>
      </c>
      <c r="D191" s="229" t="s">
        <v>281</v>
      </c>
      <c r="E191" s="230" t="s">
        <v>427</v>
      </c>
      <c r="F191" s="231" t="s">
        <v>428</v>
      </c>
      <c r="G191" s="232" t="s">
        <v>194</v>
      </c>
      <c r="H191" s="233">
        <v>190.79499999999999</v>
      </c>
      <c r="I191" s="234"/>
      <c r="J191" s="235">
        <f>ROUND(I191*H191,2)</f>
        <v>0</v>
      </c>
      <c r="K191" s="236"/>
      <c r="L191" s="44"/>
      <c r="M191" s="237" t="s">
        <v>1</v>
      </c>
      <c r="N191" s="238" t="s">
        <v>41</v>
      </c>
      <c r="O191" s="91"/>
      <c r="P191" s="239">
        <f>O191*H191</f>
        <v>0</v>
      </c>
      <c r="Q191" s="239">
        <v>0.00025000000000000001</v>
      </c>
      <c r="R191" s="239">
        <f>Q191*H191</f>
        <v>0.047698749999999998</v>
      </c>
      <c r="S191" s="239">
        <v>0</v>
      </c>
      <c r="T191" s="24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1" t="s">
        <v>284</v>
      </c>
      <c r="AT191" s="241" t="s">
        <v>281</v>
      </c>
      <c r="AU191" s="241" t="s">
        <v>86</v>
      </c>
      <c r="AY191" s="17" t="s">
        <v>280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7" t="s">
        <v>84</v>
      </c>
      <c r="BK191" s="242">
        <f>ROUND(I191*H191,2)</f>
        <v>0</v>
      </c>
      <c r="BL191" s="17" t="s">
        <v>284</v>
      </c>
      <c r="BM191" s="241" t="s">
        <v>2483</v>
      </c>
    </row>
    <row r="192" s="13" customFormat="1">
      <c r="A192" s="13"/>
      <c r="B192" s="243"/>
      <c r="C192" s="244"/>
      <c r="D192" s="245" t="s">
        <v>286</v>
      </c>
      <c r="E192" s="246" t="s">
        <v>1</v>
      </c>
      <c r="F192" s="247" t="s">
        <v>2484</v>
      </c>
      <c r="G192" s="244"/>
      <c r="H192" s="248">
        <v>190.79499999999999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286</v>
      </c>
      <c r="AU192" s="254" t="s">
        <v>86</v>
      </c>
      <c r="AV192" s="13" t="s">
        <v>86</v>
      </c>
      <c r="AW192" s="13" t="s">
        <v>32</v>
      </c>
      <c r="AX192" s="13" t="s">
        <v>84</v>
      </c>
      <c r="AY192" s="254" t="s">
        <v>280</v>
      </c>
    </row>
    <row r="193" s="2" customFormat="1" ht="24.15" customHeight="1">
      <c r="A193" s="38"/>
      <c r="B193" s="39"/>
      <c r="C193" s="229" t="s">
        <v>379</v>
      </c>
      <c r="D193" s="229" t="s">
        <v>281</v>
      </c>
      <c r="E193" s="230" t="s">
        <v>432</v>
      </c>
      <c r="F193" s="231" t="s">
        <v>433</v>
      </c>
      <c r="G193" s="232" t="s">
        <v>194</v>
      </c>
      <c r="H193" s="233">
        <v>33.131999999999998</v>
      </c>
      <c r="I193" s="234"/>
      <c r="J193" s="235">
        <f>ROUND(I193*H193,2)</f>
        <v>0</v>
      </c>
      <c r="K193" s="236"/>
      <c r="L193" s="44"/>
      <c r="M193" s="237" t="s">
        <v>1</v>
      </c>
      <c r="N193" s="238" t="s">
        <v>41</v>
      </c>
      <c r="O193" s="91"/>
      <c r="P193" s="239">
        <f>O193*H193</f>
        <v>0</v>
      </c>
      <c r="Q193" s="239">
        <v>0.00020000000000000001</v>
      </c>
      <c r="R193" s="239">
        <f>Q193*H193</f>
        <v>0.0066264000000000002</v>
      </c>
      <c r="S193" s="239">
        <v>0</v>
      </c>
      <c r="T193" s="24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1" t="s">
        <v>284</v>
      </c>
      <c r="AT193" s="241" t="s">
        <v>281</v>
      </c>
      <c r="AU193" s="241" t="s">
        <v>86</v>
      </c>
      <c r="AY193" s="17" t="s">
        <v>280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7" t="s">
        <v>84</v>
      </c>
      <c r="BK193" s="242">
        <f>ROUND(I193*H193,2)</f>
        <v>0</v>
      </c>
      <c r="BL193" s="17" t="s">
        <v>284</v>
      </c>
      <c r="BM193" s="241" t="s">
        <v>2485</v>
      </c>
    </row>
    <row r="194" s="13" customFormat="1">
      <c r="A194" s="13"/>
      <c r="B194" s="243"/>
      <c r="C194" s="244"/>
      <c r="D194" s="245" t="s">
        <v>286</v>
      </c>
      <c r="E194" s="246" t="s">
        <v>1</v>
      </c>
      <c r="F194" s="247" t="s">
        <v>2408</v>
      </c>
      <c r="G194" s="244"/>
      <c r="H194" s="248">
        <v>33.131999999999998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286</v>
      </c>
      <c r="AU194" s="254" t="s">
        <v>86</v>
      </c>
      <c r="AV194" s="13" t="s">
        <v>86</v>
      </c>
      <c r="AW194" s="13" t="s">
        <v>32</v>
      </c>
      <c r="AX194" s="13" t="s">
        <v>84</v>
      </c>
      <c r="AY194" s="254" t="s">
        <v>280</v>
      </c>
    </row>
    <row r="195" s="2" customFormat="1" ht="44.25" customHeight="1">
      <c r="A195" s="38"/>
      <c r="B195" s="39"/>
      <c r="C195" s="229" t="s">
        <v>383</v>
      </c>
      <c r="D195" s="229" t="s">
        <v>281</v>
      </c>
      <c r="E195" s="230" t="s">
        <v>436</v>
      </c>
      <c r="F195" s="231" t="s">
        <v>437</v>
      </c>
      <c r="G195" s="232" t="s">
        <v>194</v>
      </c>
      <c r="H195" s="233">
        <v>160.292</v>
      </c>
      <c r="I195" s="234"/>
      <c r="J195" s="235">
        <f>ROUND(I195*H195,2)</f>
        <v>0</v>
      </c>
      <c r="K195" s="236"/>
      <c r="L195" s="44"/>
      <c r="M195" s="237" t="s">
        <v>1</v>
      </c>
      <c r="N195" s="238" t="s">
        <v>41</v>
      </c>
      <c r="O195" s="91"/>
      <c r="P195" s="239">
        <f>O195*H195</f>
        <v>0</v>
      </c>
      <c r="Q195" s="239">
        <v>0.0086</v>
      </c>
      <c r="R195" s="239">
        <f>Q195*H195</f>
        <v>1.3785111999999999</v>
      </c>
      <c r="S195" s="239">
        <v>0</v>
      </c>
      <c r="T195" s="24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1" t="s">
        <v>284</v>
      </c>
      <c r="AT195" s="241" t="s">
        <v>281</v>
      </c>
      <c r="AU195" s="241" t="s">
        <v>86</v>
      </c>
      <c r="AY195" s="17" t="s">
        <v>280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7" t="s">
        <v>84</v>
      </c>
      <c r="BK195" s="242">
        <f>ROUND(I195*H195,2)</f>
        <v>0</v>
      </c>
      <c r="BL195" s="17" t="s">
        <v>284</v>
      </c>
      <c r="BM195" s="241" t="s">
        <v>2486</v>
      </c>
    </row>
    <row r="196" s="13" customFormat="1">
      <c r="A196" s="13"/>
      <c r="B196" s="243"/>
      <c r="C196" s="244"/>
      <c r="D196" s="245" t="s">
        <v>286</v>
      </c>
      <c r="E196" s="246" t="s">
        <v>1</v>
      </c>
      <c r="F196" s="247" t="s">
        <v>2487</v>
      </c>
      <c r="G196" s="244"/>
      <c r="H196" s="248">
        <v>160.292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286</v>
      </c>
      <c r="AU196" s="254" t="s">
        <v>86</v>
      </c>
      <c r="AV196" s="13" t="s">
        <v>86</v>
      </c>
      <c r="AW196" s="13" t="s">
        <v>32</v>
      </c>
      <c r="AX196" s="13" t="s">
        <v>84</v>
      </c>
      <c r="AY196" s="254" t="s">
        <v>280</v>
      </c>
    </row>
    <row r="197" s="2" customFormat="1" ht="24.15" customHeight="1">
      <c r="A197" s="38"/>
      <c r="B197" s="39"/>
      <c r="C197" s="255" t="s">
        <v>388</v>
      </c>
      <c r="D197" s="255" t="s">
        <v>306</v>
      </c>
      <c r="E197" s="256" t="s">
        <v>1812</v>
      </c>
      <c r="F197" s="257" t="s">
        <v>1813</v>
      </c>
      <c r="G197" s="258" t="s">
        <v>194</v>
      </c>
      <c r="H197" s="259">
        <v>34.789000000000001</v>
      </c>
      <c r="I197" s="260"/>
      <c r="J197" s="261">
        <f>ROUND(I197*H197,2)</f>
        <v>0</v>
      </c>
      <c r="K197" s="262"/>
      <c r="L197" s="263"/>
      <c r="M197" s="264" t="s">
        <v>1</v>
      </c>
      <c r="N197" s="265" t="s">
        <v>41</v>
      </c>
      <c r="O197" s="91"/>
      <c r="P197" s="239">
        <f>O197*H197</f>
        <v>0</v>
      </c>
      <c r="Q197" s="239">
        <v>0.0048999999999999998</v>
      </c>
      <c r="R197" s="239">
        <f>Q197*H197</f>
        <v>0.17046610000000001</v>
      </c>
      <c r="S197" s="239">
        <v>0</v>
      </c>
      <c r="T197" s="24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1" t="s">
        <v>310</v>
      </c>
      <c r="AT197" s="241" t="s">
        <v>306</v>
      </c>
      <c r="AU197" s="241" t="s">
        <v>86</v>
      </c>
      <c r="AY197" s="17" t="s">
        <v>280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7" t="s">
        <v>84</v>
      </c>
      <c r="BK197" s="242">
        <f>ROUND(I197*H197,2)</f>
        <v>0</v>
      </c>
      <c r="BL197" s="17" t="s">
        <v>284</v>
      </c>
      <c r="BM197" s="241" t="s">
        <v>2488</v>
      </c>
    </row>
    <row r="198" s="13" customFormat="1">
      <c r="A198" s="13"/>
      <c r="B198" s="243"/>
      <c r="C198" s="244"/>
      <c r="D198" s="245" t="s">
        <v>286</v>
      </c>
      <c r="E198" s="246" t="s">
        <v>1</v>
      </c>
      <c r="F198" s="247" t="s">
        <v>2411</v>
      </c>
      <c r="G198" s="244"/>
      <c r="H198" s="248">
        <v>33.131999999999998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286</v>
      </c>
      <c r="AU198" s="254" t="s">
        <v>86</v>
      </c>
      <c r="AV198" s="13" t="s">
        <v>86</v>
      </c>
      <c r="AW198" s="13" t="s">
        <v>32</v>
      </c>
      <c r="AX198" s="13" t="s">
        <v>84</v>
      </c>
      <c r="AY198" s="254" t="s">
        <v>280</v>
      </c>
    </row>
    <row r="199" s="13" customFormat="1">
      <c r="A199" s="13"/>
      <c r="B199" s="243"/>
      <c r="C199" s="244"/>
      <c r="D199" s="245" t="s">
        <v>286</v>
      </c>
      <c r="E199" s="244"/>
      <c r="F199" s="247" t="s">
        <v>2489</v>
      </c>
      <c r="G199" s="244"/>
      <c r="H199" s="248">
        <v>34.789000000000001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286</v>
      </c>
      <c r="AU199" s="254" t="s">
        <v>86</v>
      </c>
      <c r="AV199" s="13" t="s">
        <v>86</v>
      </c>
      <c r="AW199" s="13" t="s">
        <v>4</v>
      </c>
      <c r="AX199" s="13" t="s">
        <v>84</v>
      </c>
      <c r="AY199" s="254" t="s">
        <v>280</v>
      </c>
    </row>
    <row r="200" s="2" customFormat="1" ht="21.75" customHeight="1">
      <c r="A200" s="38"/>
      <c r="B200" s="39"/>
      <c r="C200" s="255" t="s">
        <v>393</v>
      </c>
      <c r="D200" s="255" t="s">
        <v>306</v>
      </c>
      <c r="E200" s="256" t="s">
        <v>1816</v>
      </c>
      <c r="F200" s="257" t="s">
        <v>1817</v>
      </c>
      <c r="G200" s="258" t="s">
        <v>194</v>
      </c>
      <c r="H200" s="259">
        <v>133.518</v>
      </c>
      <c r="I200" s="260"/>
      <c r="J200" s="261">
        <f>ROUND(I200*H200,2)</f>
        <v>0</v>
      </c>
      <c r="K200" s="262"/>
      <c r="L200" s="263"/>
      <c r="M200" s="264" t="s">
        <v>1</v>
      </c>
      <c r="N200" s="265" t="s">
        <v>41</v>
      </c>
      <c r="O200" s="91"/>
      <c r="P200" s="239">
        <f>O200*H200</f>
        <v>0</v>
      </c>
      <c r="Q200" s="239">
        <v>0.0023999999999999998</v>
      </c>
      <c r="R200" s="239">
        <f>Q200*H200</f>
        <v>0.32044319999999998</v>
      </c>
      <c r="S200" s="239">
        <v>0</v>
      </c>
      <c r="T200" s="24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1" t="s">
        <v>310</v>
      </c>
      <c r="AT200" s="241" t="s">
        <v>306</v>
      </c>
      <c r="AU200" s="241" t="s">
        <v>86</v>
      </c>
      <c r="AY200" s="17" t="s">
        <v>280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7" t="s">
        <v>84</v>
      </c>
      <c r="BK200" s="242">
        <f>ROUND(I200*H200,2)</f>
        <v>0</v>
      </c>
      <c r="BL200" s="17" t="s">
        <v>284</v>
      </c>
      <c r="BM200" s="241" t="s">
        <v>2490</v>
      </c>
    </row>
    <row r="201" s="13" customFormat="1">
      <c r="A201" s="13"/>
      <c r="B201" s="243"/>
      <c r="C201" s="244"/>
      <c r="D201" s="245" t="s">
        <v>286</v>
      </c>
      <c r="E201" s="246" t="s">
        <v>1</v>
      </c>
      <c r="F201" s="247" t="s">
        <v>2413</v>
      </c>
      <c r="G201" s="244"/>
      <c r="H201" s="248">
        <v>127.16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286</v>
      </c>
      <c r="AU201" s="254" t="s">
        <v>86</v>
      </c>
      <c r="AV201" s="13" t="s">
        <v>86</v>
      </c>
      <c r="AW201" s="13" t="s">
        <v>32</v>
      </c>
      <c r="AX201" s="13" t="s">
        <v>84</v>
      </c>
      <c r="AY201" s="254" t="s">
        <v>280</v>
      </c>
    </row>
    <row r="202" s="13" customFormat="1">
      <c r="A202" s="13"/>
      <c r="B202" s="243"/>
      <c r="C202" s="244"/>
      <c r="D202" s="245" t="s">
        <v>286</v>
      </c>
      <c r="E202" s="244"/>
      <c r="F202" s="247" t="s">
        <v>2491</v>
      </c>
      <c r="G202" s="244"/>
      <c r="H202" s="248">
        <v>133.518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286</v>
      </c>
      <c r="AU202" s="254" t="s">
        <v>86</v>
      </c>
      <c r="AV202" s="13" t="s">
        <v>86</v>
      </c>
      <c r="AW202" s="13" t="s">
        <v>4</v>
      </c>
      <c r="AX202" s="13" t="s">
        <v>84</v>
      </c>
      <c r="AY202" s="254" t="s">
        <v>280</v>
      </c>
    </row>
    <row r="203" s="2" customFormat="1" ht="44.25" customHeight="1">
      <c r="A203" s="38"/>
      <c r="B203" s="39"/>
      <c r="C203" s="229" t="s">
        <v>398</v>
      </c>
      <c r="D203" s="229" t="s">
        <v>281</v>
      </c>
      <c r="E203" s="230" t="s">
        <v>457</v>
      </c>
      <c r="F203" s="231" t="s">
        <v>458</v>
      </c>
      <c r="G203" s="232" t="s">
        <v>194</v>
      </c>
      <c r="H203" s="233">
        <v>44.505000000000003</v>
      </c>
      <c r="I203" s="234"/>
      <c r="J203" s="235">
        <f>ROUND(I203*H203,2)</f>
        <v>0</v>
      </c>
      <c r="K203" s="236"/>
      <c r="L203" s="44"/>
      <c r="M203" s="237" t="s">
        <v>1</v>
      </c>
      <c r="N203" s="238" t="s">
        <v>41</v>
      </c>
      <c r="O203" s="91"/>
      <c r="P203" s="239">
        <f>O203*H203</f>
        <v>0</v>
      </c>
      <c r="Q203" s="239">
        <v>0.011599999999999999</v>
      </c>
      <c r="R203" s="239">
        <f>Q203*H203</f>
        <v>0.51625799999999999</v>
      </c>
      <c r="S203" s="239">
        <v>0</v>
      </c>
      <c r="T203" s="24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1" t="s">
        <v>284</v>
      </c>
      <c r="AT203" s="241" t="s">
        <v>281</v>
      </c>
      <c r="AU203" s="241" t="s">
        <v>86</v>
      </c>
      <c r="AY203" s="17" t="s">
        <v>280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7" t="s">
        <v>84</v>
      </c>
      <c r="BK203" s="242">
        <f>ROUND(I203*H203,2)</f>
        <v>0</v>
      </c>
      <c r="BL203" s="17" t="s">
        <v>284</v>
      </c>
      <c r="BM203" s="241" t="s">
        <v>2492</v>
      </c>
    </row>
    <row r="204" s="13" customFormat="1">
      <c r="A204" s="13"/>
      <c r="B204" s="243"/>
      <c r="C204" s="244"/>
      <c r="D204" s="245" t="s">
        <v>286</v>
      </c>
      <c r="E204" s="246" t="s">
        <v>1</v>
      </c>
      <c r="F204" s="247" t="s">
        <v>2416</v>
      </c>
      <c r="G204" s="244"/>
      <c r="H204" s="248">
        <v>44.505000000000003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286</v>
      </c>
      <c r="AU204" s="254" t="s">
        <v>86</v>
      </c>
      <c r="AV204" s="13" t="s">
        <v>86</v>
      </c>
      <c r="AW204" s="13" t="s">
        <v>32</v>
      </c>
      <c r="AX204" s="13" t="s">
        <v>84</v>
      </c>
      <c r="AY204" s="254" t="s">
        <v>280</v>
      </c>
    </row>
    <row r="205" s="2" customFormat="1" ht="24.15" customHeight="1">
      <c r="A205" s="38"/>
      <c r="B205" s="39"/>
      <c r="C205" s="255" t="s">
        <v>403</v>
      </c>
      <c r="D205" s="255" t="s">
        <v>306</v>
      </c>
      <c r="E205" s="256" t="s">
        <v>1821</v>
      </c>
      <c r="F205" s="257" t="s">
        <v>1822</v>
      </c>
      <c r="G205" s="258" t="s">
        <v>194</v>
      </c>
      <c r="H205" s="259">
        <v>46.729999999999997</v>
      </c>
      <c r="I205" s="260"/>
      <c r="J205" s="261">
        <f>ROUND(I205*H205,2)</f>
        <v>0</v>
      </c>
      <c r="K205" s="262"/>
      <c r="L205" s="263"/>
      <c r="M205" s="264" t="s">
        <v>1</v>
      </c>
      <c r="N205" s="265" t="s">
        <v>41</v>
      </c>
      <c r="O205" s="91"/>
      <c r="P205" s="239">
        <f>O205*H205</f>
        <v>0</v>
      </c>
      <c r="Q205" s="239">
        <v>0.017999999999999999</v>
      </c>
      <c r="R205" s="239">
        <f>Q205*H205</f>
        <v>0.84113999999999989</v>
      </c>
      <c r="S205" s="239">
        <v>0</v>
      </c>
      <c r="T205" s="24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1" t="s">
        <v>310</v>
      </c>
      <c r="AT205" s="241" t="s">
        <v>306</v>
      </c>
      <c r="AU205" s="241" t="s">
        <v>86</v>
      </c>
      <c r="AY205" s="17" t="s">
        <v>280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7" t="s">
        <v>84</v>
      </c>
      <c r="BK205" s="242">
        <f>ROUND(I205*H205,2)</f>
        <v>0</v>
      </c>
      <c r="BL205" s="17" t="s">
        <v>284</v>
      </c>
      <c r="BM205" s="241" t="s">
        <v>2493</v>
      </c>
    </row>
    <row r="206" s="13" customFormat="1">
      <c r="A206" s="13"/>
      <c r="B206" s="243"/>
      <c r="C206" s="244"/>
      <c r="D206" s="245" t="s">
        <v>286</v>
      </c>
      <c r="E206" s="244"/>
      <c r="F206" s="247" t="s">
        <v>2494</v>
      </c>
      <c r="G206" s="244"/>
      <c r="H206" s="248">
        <v>46.729999999999997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286</v>
      </c>
      <c r="AU206" s="254" t="s">
        <v>86</v>
      </c>
      <c r="AV206" s="13" t="s">
        <v>86</v>
      </c>
      <c r="AW206" s="13" t="s">
        <v>4</v>
      </c>
      <c r="AX206" s="13" t="s">
        <v>84</v>
      </c>
      <c r="AY206" s="254" t="s">
        <v>280</v>
      </c>
    </row>
    <row r="207" s="2" customFormat="1" ht="37.8" customHeight="1">
      <c r="A207" s="38"/>
      <c r="B207" s="39"/>
      <c r="C207" s="229" t="s">
        <v>409</v>
      </c>
      <c r="D207" s="229" t="s">
        <v>281</v>
      </c>
      <c r="E207" s="230" t="s">
        <v>466</v>
      </c>
      <c r="F207" s="231" t="s">
        <v>467</v>
      </c>
      <c r="G207" s="232" t="s">
        <v>190</v>
      </c>
      <c r="H207" s="233">
        <v>133.52000000000001</v>
      </c>
      <c r="I207" s="234"/>
      <c r="J207" s="235">
        <f>ROUND(I207*H207,2)</f>
        <v>0</v>
      </c>
      <c r="K207" s="236"/>
      <c r="L207" s="44"/>
      <c r="M207" s="237" t="s">
        <v>1</v>
      </c>
      <c r="N207" s="238" t="s">
        <v>41</v>
      </c>
      <c r="O207" s="91"/>
      <c r="P207" s="239">
        <f>O207*H207</f>
        <v>0</v>
      </c>
      <c r="Q207" s="239">
        <v>0.0017600000000000001</v>
      </c>
      <c r="R207" s="239">
        <f>Q207*H207</f>
        <v>0.23499520000000002</v>
      </c>
      <c r="S207" s="239">
        <v>0</v>
      </c>
      <c r="T207" s="24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1" t="s">
        <v>284</v>
      </c>
      <c r="AT207" s="241" t="s">
        <v>281</v>
      </c>
      <c r="AU207" s="241" t="s">
        <v>86</v>
      </c>
      <c r="AY207" s="17" t="s">
        <v>280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7" t="s">
        <v>84</v>
      </c>
      <c r="BK207" s="242">
        <f>ROUND(I207*H207,2)</f>
        <v>0</v>
      </c>
      <c r="BL207" s="17" t="s">
        <v>284</v>
      </c>
      <c r="BM207" s="241" t="s">
        <v>2495</v>
      </c>
    </row>
    <row r="208" s="13" customFormat="1">
      <c r="A208" s="13"/>
      <c r="B208" s="243"/>
      <c r="C208" s="244"/>
      <c r="D208" s="245" t="s">
        <v>286</v>
      </c>
      <c r="E208" s="246" t="s">
        <v>1</v>
      </c>
      <c r="F208" s="247" t="s">
        <v>2496</v>
      </c>
      <c r="G208" s="244"/>
      <c r="H208" s="248">
        <v>133.52000000000001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286</v>
      </c>
      <c r="AU208" s="254" t="s">
        <v>86</v>
      </c>
      <c r="AV208" s="13" t="s">
        <v>86</v>
      </c>
      <c r="AW208" s="13" t="s">
        <v>32</v>
      </c>
      <c r="AX208" s="13" t="s">
        <v>84</v>
      </c>
      <c r="AY208" s="254" t="s">
        <v>280</v>
      </c>
    </row>
    <row r="209" s="2" customFormat="1" ht="24.15" customHeight="1">
      <c r="A209" s="38"/>
      <c r="B209" s="39"/>
      <c r="C209" s="255" t="s">
        <v>414</v>
      </c>
      <c r="D209" s="255" t="s">
        <v>306</v>
      </c>
      <c r="E209" s="256" t="s">
        <v>471</v>
      </c>
      <c r="F209" s="257" t="s">
        <v>472</v>
      </c>
      <c r="G209" s="258" t="s">
        <v>194</v>
      </c>
      <c r="H209" s="259">
        <v>26.437000000000001</v>
      </c>
      <c r="I209" s="260"/>
      <c r="J209" s="261">
        <f>ROUND(I209*H209,2)</f>
        <v>0</v>
      </c>
      <c r="K209" s="262"/>
      <c r="L209" s="263"/>
      <c r="M209" s="264" t="s">
        <v>1</v>
      </c>
      <c r="N209" s="265" t="s">
        <v>41</v>
      </c>
      <c r="O209" s="91"/>
      <c r="P209" s="239">
        <f>O209*H209</f>
        <v>0</v>
      </c>
      <c r="Q209" s="239">
        <v>0.0465</v>
      </c>
      <c r="R209" s="239">
        <f>Q209*H209</f>
        <v>1.2293205</v>
      </c>
      <c r="S209" s="239">
        <v>0</v>
      </c>
      <c r="T209" s="24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1" t="s">
        <v>310</v>
      </c>
      <c r="AT209" s="241" t="s">
        <v>306</v>
      </c>
      <c r="AU209" s="241" t="s">
        <v>86</v>
      </c>
      <c r="AY209" s="17" t="s">
        <v>280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7" t="s">
        <v>84</v>
      </c>
      <c r="BK209" s="242">
        <f>ROUND(I209*H209,2)</f>
        <v>0</v>
      </c>
      <c r="BL209" s="17" t="s">
        <v>284</v>
      </c>
      <c r="BM209" s="241" t="s">
        <v>2497</v>
      </c>
    </row>
    <row r="210" s="13" customFormat="1">
      <c r="A210" s="13"/>
      <c r="B210" s="243"/>
      <c r="C210" s="244"/>
      <c r="D210" s="245" t="s">
        <v>286</v>
      </c>
      <c r="E210" s="246" t="s">
        <v>1</v>
      </c>
      <c r="F210" s="247" t="s">
        <v>2498</v>
      </c>
      <c r="G210" s="244"/>
      <c r="H210" s="248">
        <v>24.033999999999999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286</v>
      </c>
      <c r="AU210" s="254" t="s">
        <v>86</v>
      </c>
      <c r="AV210" s="13" t="s">
        <v>86</v>
      </c>
      <c r="AW210" s="13" t="s">
        <v>32</v>
      </c>
      <c r="AX210" s="13" t="s">
        <v>84</v>
      </c>
      <c r="AY210" s="254" t="s">
        <v>280</v>
      </c>
    </row>
    <row r="211" s="13" customFormat="1">
      <c r="A211" s="13"/>
      <c r="B211" s="243"/>
      <c r="C211" s="244"/>
      <c r="D211" s="245" t="s">
        <v>286</v>
      </c>
      <c r="E211" s="244"/>
      <c r="F211" s="247" t="s">
        <v>2499</v>
      </c>
      <c r="G211" s="244"/>
      <c r="H211" s="248">
        <v>26.437000000000001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286</v>
      </c>
      <c r="AU211" s="254" t="s">
        <v>86</v>
      </c>
      <c r="AV211" s="13" t="s">
        <v>86</v>
      </c>
      <c r="AW211" s="13" t="s">
        <v>4</v>
      </c>
      <c r="AX211" s="13" t="s">
        <v>84</v>
      </c>
      <c r="AY211" s="254" t="s">
        <v>280</v>
      </c>
    </row>
    <row r="212" s="2" customFormat="1" ht="37.8" customHeight="1">
      <c r="A212" s="38"/>
      <c r="B212" s="39"/>
      <c r="C212" s="229" t="s">
        <v>418</v>
      </c>
      <c r="D212" s="229" t="s">
        <v>281</v>
      </c>
      <c r="E212" s="230" t="s">
        <v>476</v>
      </c>
      <c r="F212" s="231" t="s">
        <v>477</v>
      </c>
      <c r="G212" s="232" t="s">
        <v>194</v>
      </c>
      <c r="H212" s="233">
        <v>160.292</v>
      </c>
      <c r="I212" s="234"/>
      <c r="J212" s="235">
        <f>ROUND(I212*H212,2)</f>
        <v>0</v>
      </c>
      <c r="K212" s="236"/>
      <c r="L212" s="44"/>
      <c r="M212" s="237" t="s">
        <v>1</v>
      </c>
      <c r="N212" s="238" t="s">
        <v>41</v>
      </c>
      <c r="O212" s="91"/>
      <c r="P212" s="239">
        <f>O212*H212</f>
        <v>0</v>
      </c>
      <c r="Q212" s="239">
        <v>8.0000000000000007E-05</v>
      </c>
      <c r="R212" s="239">
        <f>Q212*H212</f>
        <v>0.012823360000000001</v>
      </c>
      <c r="S212" s="239">
        <v>0</v>
      </c>
      <c r="T212" s="24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1" t="s">
        <v>284</v>
      </c>
      <c r="AT212" s="241" t="s">
        <v>281</v>
      </c>
      <c r="AU212" s="241" t="s">
        <v>86</v>
      </c>
      <c r="AY212" s="17" t="s">
        <v>280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7" t="s">
        <v>84</v>
      </c>
      <c r="BK212" s="242">
        <f>ROUND(I212*H212,2)</f>
        <v>0</v>
      </c>
      <c r="BL212" s="17" t="s">
        <v>284</v>
      </c>
      <c r="BM212" s="241" t="s">
        <v>2500</v>
      </c>
    </row>
    <row r="213" s="13" customFormat="1">
      <c r="A213" s="13"/>
      <c r="B213" s="243"/>
      <c r="C213" s="244"/>
      <c r="D213" s="245" t="s">
        <v>286</v>
      </c>
      <c r="E213" s="246" t="s">
        <v>1</v>
      </c>
      <c r="F213" s="247" t="s">
        <v>2487</v>
      </c>
      <c r="G213" s="244"/>
      <c r="H213" s="248">
        <v>160.292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286</v>
      </c>
      <c r="AU213" s="254" t="s">
        <v>86</v>
      </c>
      <c r="AV213" s="13" t="s">
        <v>86</v>
      </c>
      <c r="AW213" s="13" t="s">
        <v>32</v>
      </c>
      <c r="AX213" s="13" t="s">
        <v>84</v>
      </c>
      <c r="AY213" s="254" t="s">
        <v>280</v>
      </c>
    </row>
    <row r="214" s="2" customFormat="1" ht="37.8" customHeight="1">
      <c r="A214" s="38"/>
      <c r="B214" s="39"/>
      <c r="C214" s="229" t="s">
        <v>422</v>
      </c>
      <c r="D214" s="229" t="s">
        <v>281</v>
      </c>
      <c r="E214" s="230" t="s">
        <v>480</v>
      </c>
      <c r="F214" s="231" t="s">
        <v>481</v>
      </c>
      <c r="G214" s="232" t="s">
        <v>194</v>
      </c>
      <c r="H214" s="233">
        <v>44.505000000000003</v>
      </c>
      <c r="I214" s="234"/>
      <c r="J214" s="235">
        <f>ROUND(I214*H214,2)</f>
        <v>0</v>
      </c>
      <c r="K214" s="236"/>
      <c r="L214" s="44"/>
      <c r="M214" s="237" t="s">
        <v>1</v>
      </c>
      <c r="N214" s="238" t="s">
        <v>41</v>
      </c>
      <c r="O214" s="91"/>
      <c r="P214" s="239">
        <f>O214*H214</f>
        <v>0</v>
      </c>
      <c r="Q214" s="239">
        <v>8.0000000000000007E-05</v>
      </c>
      <c r="R214" s="239">
        <f>Q214*H214</f>
        <v>0.0035604000000000005</v>
      </c>
      <c r="S214" s="239">
        <v>0</v>
      </c>
      <c r="T214" s="24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1" t="s">
        <v>284</v>
      </c>
      <c r="AT214" s="241" t="s">
        <v>281</v>
      </c>
      <c r="AU214" s="241" t="s">
        <v>86</v>
      </c>
      <c r="AY214" s="17" t="s">
        <v>280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7" t="s">
        <v>84</v>
      </c>
      <c r="BK214" s="242">
        <f>ROUND(I214*H214,2)</f>
        <v>0</v>
      </c>
      <c r="BL214" s="17" t="s">
        <v>284</v>
      </c>
      <c r="BM214" s="241" t="s">
        <v>2501</v>
      </c>
    </row>
    <row r="215" s="13" customFormat="1">
      <c r="A215" s="13"/>
      <c r="B215" s="243"/>
      <c r="C215" s="244"/>
      <c r="D215" s="245" t="s">
        <v>286</v>
      </c>
      <c r="E215" s="246" t="s">
        <v>1</v>
      </c>
      <c r="F215" s="247" t="s">
        <v>2416</v>
      </c>
      <c r="G215" s="244"/>
      <c r="H215" s="248">
        <v>44.505000000000003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286</v>
      </c>
      <c r="AU215" s="254" t="s">
        <v>86</v>
      </c>
      <c r="AV215" s="13" t="s">
        <v>86</v>
      </c>
      <c r="AW215" s="13" t="s">
        <v>32</v>
      </c>
      <c r="AX215" s="13" t="s">
        <v>84</v>
      </c>
      <c r="AY215" s="254" t="s">
        <v>280</v>
      </c>
    </row>
    <row r="216" s="2" customFormat="1" ht="24.15" customHeight="1">
      <c r="A216" s="38"/>
      <c r="B216" s="39"/>
      <c r="C216" s="229" t="s">
        <v>426</v>
      </c>
      <c r="D216" s="229" t="s">
        <v>281</v>
      </c>
      <c r="E216" s="230" t="s">
        <v>493</v>
      </c>
      <c r="F216" s="231" t="s">
        <v>494</v>
      </c>
      <c r="G216" s="232" t="s">
        <v>190</v>
      </c>
      <c r="H216" s="233">
        <v>54.530000000000001</v>
      </c>
      <c r="I216" s="234"/>
      <c r="J216" s="235">
        <f>ROUND(I216*H216,2)</f>
        <v>0</v>
      </c>
      <c r="K216" s="236"/>
      <c r="L216" s="44"/>
      <c r="M216" s="237" t="s">
        <v>1</v>
      </c>
      <c r="N216" s="238" t="s">
        <v>41</v>
      </c>
      <c r="O216" s="91"/>
      <c r="P216" s="239">
        <f>O216*H216</f>
        <v>0</v>
      </c>
      <c r="Q216" s="239">
        <v>3.0000000000000001E-05</v>
      </c>
      <c r="R216" s="239">
        <f>Q216*H216</f>
        <v>0.0016359</v>
      </c>
      <c r="S216" s="239">
        <v>0</v>
      </c>
      <c r="T216" s="24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1" t="s">
        <v>284</v>
      </c>
      <c r="AT216" s="241" t="s">
        <v>281</v>
      </c>
      <c r="AU216" s="241" t="s">
        <v>86</v>
      </c>
      <c r="AY216" s="17" t="s">
        <v>280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7" t="s">
        <v>84</v>
      </c>
      <c r="BK216" s="242">
        <f>ROUND(I216*H216,2)</f>
        <v>0</v>
      </c>
      <c r="BL216" s="17" t="s">
        <v>284</v>
      </c>
      <c r="BM216" s="241" t="s">
        <v>2502</v>
      </c>
    </row>
    <row r="217" s="13" customFormat="1">
      <c r="A217" s="13"/>
      <c r="B217" s="243"/>
      <c r="C217" s="244"/>
      <c r="D217" s="245" t="s">
        <v>286</v>
      </c>
      <c r="E217" s="246" t="s">
        <v>1</v>
      </c>
      <c r="F217" s="247" t="s">
        <v>2503</v>
      </c>
      <c r="G217" s="244"/>
      <c r="H217" s="248">
        <v>54.530000000000001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286</v>
      </c>
      <c r="AU217" s="254" t="s">
        <v>86</v>
      </c>
      <c r="AV217" s="13" t="s">
        <v>86</v>
      </c>
      <c r="AW217" s="13" t="s">
        <v>32</v>
      </c>
      <c r="AX217" s="13" t="s">
        <v>84</v>
      </c>
      <c r="AY217" s="254" t="s">
        <v>280</v>
      </c>
    </row>
    <row r="218" s="2" customFormat="1" ht="24.15" customHeight="1">
      <c r="A218" s="38"/>
      <c r="B218" s="39"/>
      <c r="C218" s="255" t="s">
        <v>431</v>
      </c>
      <c r="D218" s="255" t="s">
        <v>306</v>
      </c>
      <c r="E218" s="256" t="s">
        <v>1834</v>
      </c>
      <c r="F218" s="257" t="s">
        <v>1835</v>
      </c>
      <c r="G218" s="258" t="s">
        <v>190</v>
      </c>
      <c r="H218" s="259">
        <v>59.982999999999997</v>
      </c>
      <c r="I218" s="260"/>
      <c r="J218" s="261">
        <f>ROUND(I218*H218,2)</f>
        <v>0</v>
      </c>
      <c r="K218" s="262"/>
      <c r="L218" s="263"/>
      <c r="M218" s="264" t="s">
        <v>1</v>
      </c>
      <c r="N218" s="265" t="s">
        <v>41</v>
      </c>
      <c r="O218" s="91"/>
      <c r="P218" s="239">
        <f>O218*H218</f>
        <v>0</v>
      </c>
      <c r="Q218" s="239">
        <v>0.00059999999999999995</v>
      </c>
      <c r="R218" s="239">
        <f>Q218*H218</f>
        <v>0.035989799999999995</v>
      </c>
      <c r="S218" s="239">
        <v>0</v>
      </c>
      <c r="T218" s="24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1" t="s">
        <v>310</v>
      </c>
      <c r="AT218" s="241" t="s">
        <v>306</v>
      </c>
      <c r="AU218" s="241" t="s">
        <v>86</v>
      </c>
      <c r="AY218" s="17" t="s">
        <v>280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7" t="s">
        <v>84</v>
      </c>
      <c r="BK218" s="242">
        <f>ROUND(I218*H218,2)</f>
        <v>0</v>
      </c>
      <c r="BL218" s="17" t="s">
        <v>284</v>
      </c>
      <c r="BM218" s="241" t="s">
        <v>2504</v>
      </c>
    </row>
    <row r="219" s="13" customFormat="1">
      <c r="A219" s="13"/>
      <c r="B219" s="243"/>
      <c r="C219" s="244"/>
      <c r="D219" s="245" t="s">
        <v>286</v>
      </c>
      <c r="E219" s="244"/>
      <c r="F219" s="247" t="s">
        <v>2505</v>
      </c>
      <c r="G219" s="244"/>
      <c r="H219" s="248">
        <v>59.982999999999997</v>
      </c>
      <c r="I219" s="249"/>
      <c r="J219" s="244"/>
      <c r="K219" s="244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286</v>
      </c>
      <c r="AU219" s="254" t="s">
        <v>86</v>
      </c>
      <c r="AV219" s="13" t="s">
        <v>86</v>
      </c>
      <c r="AW219" s="13" t="s">
        <v>4</v>
      </c>
      <c r="AX219" s="13" t="s">
        <v>84</v>
      </c>
      <c r="AY219" s="254" t="s">
        <v>280</v>
      </c>
    </row>
    <row r="220" s="2" customFormat="1" ht="16.5" customHeight="1">
      <c r="A220" s="38"/>
      <c r="B220" s="39"/>
      <c r="C220" s="229" t="s">
        <v>435</v>
      </c>
      <c r="D220" s="229" t="s">
        <v>281</v>
      </c>
      <c r="E220" s="230" t="s">
        <v>503</v>
      </c>
      <c r="F220" s="231" t="s">
        <v>504</v>
      </c>
      <c r="G220" s="232" t="s">
        <v>190</v>
      </c>
      <c r="H220" s="233">
        <v>349.47000000000003</v>
      </c>
      <c r="I220" s="234"/>
      <c r="J220" s="235">
        <f>ROUND(I220*H220,2)</f>
        <v>0</v>
      </c>
      <c r="K220" s="236"/>
      <c r="L220" s="44"/>
      <c r="M220" s="237" t="s">
        <v>1</v>
      </c>
      <c r="N220" s="238" t="s">
        <v>41</v>
      </c>
      <c r="O220" s="91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1" t="s">
        <v>284</v>
      </c>
      <c r="AT220" s="241" t="s">
        <v>281</v>
      </c>
      <c r="AU220" s="241" t="s">
        <v>86</v>
      </c>
      <c r="AY220" s="17" t="s">
        <v>280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7" t="s">
        <v>84</v>
      </c>
      <c r="BK220" s="242">
        <f>ROUND(I220*H220,2)</f>
        <v>0</v>
      </c>
      <c r="BL220" s="17" t="s">
        <v>284</v>
      </c>
      <c r="BM220" s="241" t="s">
        <v>2506</v>
      </c>
    </row>
    <row r="221" s="13" customFormat="1">
      <c r="A221" s="13"/>
      <c r="B221" s="243"/>
      <c r="C221" s="244"/>
      <c r="D221" s="245" t="s">
        <v>286</v>
      </c>
      <c r="E221" s="246" t="s">
        <v>1</v>
      </c>
      <c r="F221" s="247" t="s">
        <v>2507</v>
      </c>
      <c r="G221" s="244"/>
      <c r="H221" s="248">
        <v>172.94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286</v>
      </c>
      <c r="AU221" s="254" t="s">
        <v>86</v>
      </c>
      <c r="AV221" s="13" t="s">
        <v>86</v>
      </c>
      <c r="AW221" s="13" t="s">
        <v>32</v>
      </c>
      <c r="AX221" s="13" t="s">
        <v>76</v>
      </c>
      <c r="AY221" s="254" t="s">
        <v>280</v>
      </c>
    </row>
    <row r="222" s="13" customFormat="1">
      <c r="A222" s="13"/>
      <c r="B222" s="243"/>
      <c r="C222" s="244"/>
      <c r="D222" s="245" t="s">
        <v>286</v>
      </c>
      <c r="E222" s="246" t="s">
        <v>1</v>
      </c>
      <c r="F222" s="247" t="s">
        <v>2419</v>
      </c>
      <c r="G222" s="244"/>
      <c r="H222" s="248">
        <v>106.28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286</v>
      </c>
      <c r="AU222" s="254" t="s">
        <v>86</v>
      </c>
      <c r="AV222" s="13" t="s">
        <v>86</v>
      </c>
      <c r="AW222" s="13" t="s">
        <v>32</v>
      </c>
      <c r="AX222" s="13" t="s">
        <v>76</v>
      </c>
      <c r="AY222" s="254" t="s">
        <v>280</v>
      </c>
    </row>
    <row r="223" s="13" customFormat="1">
      <c r="A223" s="13"/>
      <c r="B223" s="243"/>
      <c r="C223" s="244"/>
      <c r="D223" s="245" t="s">
        <v>286</v>
      </c>
      <c r="E223" s="246" t="s">
        <v>1</v>
      </c>
      <c r="F223" s="247" t="s">
        <v>2508</v>
      </c>
      <c r="G223" s="244"/>
      <c r="H223" s="248">
        <v>36.609999999999999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286</v>
      </c>
      <c r="AU223" s="254" t="s">
        <v>86</v>
      </c>
      <c r="AV223" s="13" t="s">
        <v>86</v>
      </c>
      <c r="AW223" s="13" t="s">
        <v>32</v>
      </c>
      <c r="AX223" s="13" t="s">
        <v>76</v>
      </c>
      <c r="AY223" s="254" t="s">
        <v>280</v>
      </c>
    </row>
    <row r="224" s="13" customFormat="1">
      <c r="A224" s="13"/>
      <c r="B224" s="243"/>
      <c r="C224" s="244"/>
      <c r="D224" s="245" t="s">
        <v>286</v>
      </c>
      <c r="E224" s="246" t="s">
        <v>1</v>
      </c>
      <c r="F224" s="247" t="s">
        <v>2422</v>
      </c>
      <c r="G224" s="244"/>
      <c r="H224" s="248">
        <v>27.239999999999998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286</v>
      </c>
      <c r="AU224" s="254" t="s">
        <v>86</v>
      </c>
      <c r="AV224" s="13" t="s">
        <v>86</v>
      </c>
      <c r="AW224" s="13" t="s">
        <v>32</v>
      </c>
      <c r="AX224" s="13" t="s">
        <v>76</v>
      </c>
      <c r="AY224" s="254" t="s">
        <v>280</v>
      </c>
    </row>
    <row r="225" s="13" customFormat="1">
      <c r="A225" s="13"/>
      <c r="B225" s="243"/>
      <c r="C225" s="244"/>
      <c r="D225" s="245" t="s">
        <v>286</v>
      </c>
      <c r="E225" s="246" t="s">
        <v>1</v>
      </c>
      <c r="F225" s="247" t="s">
        <v>2509</v>
      </c>
      <c r="G225" s="244"/>
      <c r="H225" s="248">
        <v>6.4000000000000004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286</v>
      </c>
      <c r="AU225" s="254" t="s">
        <v>86</v>
      </c>
      <c r="AV225" s="13" t="s">
        <v>86</v>
      </c>
      <c r="AW225" s="13" t="s">
        <v>32</v>
      </c>
      <c r="AX225" s="13" t="s">
        <v>76</v>
      </c>
      <c r="AY225" s="254" t="s">
        <v>280</v>
      </c>
    </row>
    <row r="226" s="14" customFormat="1">
      <c r="A226" s="14"/>
      <c r="B226" s="266"/>
      <c r="C226" s="267"/>
      <c r="D226" s="245" t="s">
        <v>286</v>
      </c>
      <c r="E226" s="268" t="s">
        <v>1</v>
      </c>
      <c r="F226" s="269" t="s">
        <v>378</v>
      </c>
      <c r="G226" s="267"/>
      <c r="H226" s="270">
        <v>349.47000000000003</v>
      </c>
      <c r="I226" s="271"/>
      <c r="J226" s="267"/>
      <c r="K226" s="267"/>
      <c r="L226" s="272"/>
      <c r="M226" s="273"/>
      <c r="N226" s="274"/>
      <c r="O226" s="274"/>
      <c r="P226" s="274"/>
      <c r="Q226" s="274"/>
      <c r="R226" s="274"/>
      <c r="S226" s="274"/>
      <c r="T226" s="27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6" t="s">
        <v>286</v>
      </c>
      <c r="AU226" s="276" t="s">
        <v>86</v>
      </c>
      <c r="AV226" s="14" t="s">
        <v>284</v>
      </c>
      <c r="AW226" s="14" t="s">
        <v>32</v>
      </c>
      <c r="AX226" s="14" t="s">
        <v>84</v>
      </c>
      <c r="AY226" s="276" t="s">
        <v>280</v>
      </c>
    </row>
    <row r="227" s="2" customFormat="1" ht="24.15" customHeight="1">
      <c r="A227" s="38"/>
      <c r="B227" s="39"/>
      <c r="C227" s="255" t="s">
        <v>440</v>
      </c>
      <c r="D227" s="255" t="s">
        <v>306</v>
      </c>
      <c r="E227" s="256" t="s">
        <v>512</v>
      </c>
      <c r="F227" s="257" t="s">
        <v>513</v>
      </c>
      <c r="G227" s="258" t="s">
        <v>190</v>
      </c>
      <c r="H227" s="259">
        <v>181.58699999999999</v>
      </c>
      <c r="I227" s="260"/>
      <c r="J227" s="261">
        <f>ROUND(I227*H227,2)</f>
        <v>0</v>
      </c>
      <c r="K227" s="262"/>
      <c r="L227" s="263"/>
      <c r="M227" s="264" t="s">
        <v>1</v>
      </c>
      <c r="N227" s="265" t="s">
        <v>41</v>
      </c>
      <c r="O227" s="91"/>
      <c r="P227" s="239">
        <f>O227*H227</f>
        <v>0</v>
      </c>
      <c r="Q227" s="239">
        <v>3.0000000000000001E-05</v>
      </c>
      <c r="R227" s="239">
        <f>Q227*H227</f>
        <v>0.0054476099999999994</v>
      </c>
      <c r="S227" s="239">
        <v>0</v>
      </c>
      <c r="T227" s="24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1" t="s">
        <v>310</v>
      </c>
      <c r="AT227" s="241" t="s">
        <v>306</v>
      </c>
      <c r="AU227" s="241" t="s">
        <v>86</v>
      </c>
      <c r="AY227" s="17" t="s">
        <v>280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7" t="s">
        <v>84</v>
      </c>
      <c r="BK227" s="242">
        <f>ROUND(I227*H227,2)</f>
        <v>0</v>
      </c>
      <c r="BL227" s="17" t="s">
        <v>284</v>
      </c>
      <c r="BM227" s="241" t="s">
        <v>2510</v>
      </c>
    </row>
    <row r="228" s="13" customFormat="1">
      <c r="A228" s="13"/>
      <c r="B228" s="243"/>
      <c r="C228" s="244"/>
      <c r="D228" s="245" t="s">
        <v>286</v>
      </c>
      <c r="E228" s="246" t="s">
        <v>1</v>
      </c>
      <c r="F228" s="247" t="s">
        <v>2507</v>
      </c>
      <c r="G228" s="244"/>
      <c r="H228" s="248">
        <v>172.94</v>
      </c>
      <c r="I228" s="249"/>
      <c r="J228" s="244"/>
      <c r="K228" s="244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286</v>
      </c>
      <c r="AU228" s="254" t="s">
        <v>86</v>
      </c>
      <c r="AV228" s="13" t="s">
        <v>86</v>
      </c>
      <c r="AW228" s="13" t="s">
        <v>32</v>
      </c>
      <c r="AX228" s="13" t="s">
        <v>84</v>
      </c>
      <c r="AY228" s="254" t="s">
        <v>280</v>
      </c>
    </row>
    <row r="229" s="13" customFormat="1">
      <c r="A229" s="13"/>
      <c r="B229" s="243"/>
      <c r="C229" s="244"/>
      <c r="D229" s="245" t="s">
        <v>286</v>
      </c>
      <c r="E229" s="244"/>
      <c r="F229" s="247" t="s">
        <v>2511</v>
      </c>
      <c r="G229" s="244"/>
      <c r="H229" s="248">
        <v>181.58699999999999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286</v>
      </c>
      <c r="AU229" s="254" t="s">
        <v>86</v>
      </c>
      <c r="AV229" s="13" t="s">
        <v>86</v>
      </c>
      <c r="AW229" s="13" t="s">
        <v>4</v>
      </c>
      <c r="AX229" s="13" t="s">
        <v>84</v>
      </c>
      <c r="AY229" s="254" t="s">
        <v>280</v>
      </c>
    </row>
    <row r="230" s="2" customFormat="1" ht="24.15" customHeight="1">
      <c r="A230" s="38"/>
      <c r="B230" s="39"/>
      <c r="C230" s="255" t="s">
        <v>445</v>
      </c>
      <c r="D230" s="255" t="s">
        <v>306</v>
      </c>
      <c r="E230" s="256" t="s">
        <v>527</v>
      </c>
      <c r="F230" s="257" t="s">
        <v>528</v>
      </c>
      <c r="G230" s="258" t="s">
        <v>190</v>
      </c>
      <c r="H230" s="259">
        <v>111.59399999999999</v>
      </c>
      <c r="I230" s="260"/>
      <c r="J230" s="261">
        <f>ROUND(I230*H230,2)</f>
        <v>0</v>
      </c>
      <c r="K230" s="262"/>
      <c r="L230" s="263"/>
      <c r="M230" s="264" t="s">
        <v>1</v>
      </c>
      <c r="N230" s="265" t="s">
        <v>41</v>
      </c>
      <c r="O230" s="91"/>
      <c r="P230" s="239">
        <f>O230*H230</f>
        <v>0</v>
      </c>
      <c r="Q230" s="239">
        <v>4.0000000000000003E-05</v>
      </c>
      <c r="R230" s="239">
        <f>Q230*H230</f>
        <v>0.0044637599999999998</v>
      </c>
      <c r="S230" s="239">
        <v>0</v>
      </c>
      <c r="T230" s="24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1" t="s">
        <v>310</v>
      </c>
      <c r="AT230" s="241" t="s">
        <v>306</v>
      </c>
      <c r="AU230" s="241" t="s">
        <v>86</v>
      </c>
      <c r="AY230" s="17" t="s">
        <v>280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7" t="s">
        <v>84</v>
      </c>
      <c r="BK230" s="242">
        <f>ROUND(I230*H230,2)</f>
        <v>0</v>
      </c>
      <c r="BL230" s="17" t="s">
        <v>284</v>
      </c>
      <c r="BM230" s="241" t="s">
        <v>2512</v>
      </c>
    </row>
    <row r="231" s="13" customFormat="1">
      <c r="A231" s="13"/>
      <c r="B231" s="243"/>
      <c r="C231" s="244"/>
      <c r="D231" s="245" t="s">
        <v>286</v>
      </c>
      <c r="E231" s="246" t="s">
        <v>1</v>
      </c>
      <c r="F231" s="247" t="s">
        <v>2419</v>
      </c>
      <c r="G231" s="244"/>
      <c r="H231" s="248">
        <v>106.28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286</v>
      </c>
      <c r="AU231" s="254" t="s">
        <v>86</v>
      </c>
      <c r="AV231" s="13" t="s">
        <v>86</v>
      </c>
      <c r="AW231" s="13" t="s">
        <v>32</v>
      </c>
      <c r="AX231" s="13" t="s">
        <v>84</v>
      </c>
      <c r="AY231" s="254" t="s">
        <v>280</v>
      </c>
    </row>
    <row r="232" s="13" customFormat="1">
      <c r="A232" s="13"/>
      <c r="B232" s="243"/>
      <c r="C232" s="244"/>
      <c r="D232" s="245" t="s">
        <v>286</v>
      </c>
      <c r="E232" s="244"/>
      <c r="F232" s="247" t="s">
        <v>2513</v>
      </c>
      <c r="G232" s="244"/>
      <c r="H232" s="248">
        <v>111.59399999999999</v>
      </c>
      <c r="I232" s="249"/>
      <c r="J232" s="244"/>
      <c r="K232" s="244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286</v>
      </c>
      <c r="AU232" s="254" t="s">
        <v>86</v>
      </c>
      <c r="AV232" s="13" t="s">
        <v>86</v>
      </c>
      <c r="AW232" s="13" t="s">
        <v>4</v>
      </c>
      <c r="AX232" s="13" t="s">
        <v>84</v>
      </c>
      <c r="AY232" s="254" t="s">
        <v>280</v>
      </c>
    </row>
    <row r="233" s="2" customFormat="1" ht="24.15" customHeight="1">
      <c r="A233" s="38"/>
      <c r="B233" s="39"/>
      <c r="C233" s="255" t="s">
        <v>450</v>
      </c>
      <c r="D233" s="255" t="s">
        <v>306</v>
      </c>
      <c r="E233" s="256" t="s">
        <v>532</v>
      </c>
      <c r="F233" s="257" t="s">
        <v>533</v>
      </c>
      <c r="G233" s="258" t="s">
        <v>190</v>
      </c>
      <c r="H233" s="259">
        <v>38.441000000000002</v>
      </c>
      <c r="I233" s="260"/>
      <c r="J233" s="261">
        <f>ROUND(I233*H233,2)</f>
        <v>0</v>
      </c>
      <c r="K233" s="262"/>
      <c r="L233" s="263"/>
      <c r="M233" s="264" t="s">
        <v>1</v>
      </c>
      <c r="N233" s="265" t="s">
        <v>41</v>
      </c>
      <c r="O233" s="91"/>
      <c r="P233" s="239">
        <f>O233*H233</f>
        <v>0</v>
      </c>
      <c r="Q233" s="239">
        <v>0.00050000000000000001</v>
      </c>
      <c r="R233" s="239">
        <f>Q233*H233</f>
        <v>0.019220500000000001</v>
      </c>
      <c r="S233" s="239">
        <v>0</v>
      </c>
      <c r="T233" s="24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1" t="s">
        <v>310</v>
      </c>
      <c r="AT233" s="241" t="s">
        <v>306</v>
      </c>
      <c r="AU233" s="241" t="s">
        <v>86</v>
      </c>
      <c r="AY233" s="17" t="s">
        <v>280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7" t="s">
        <v>84</v>
      </c>
      <c r="BK233" s="242">
        <f>ROUND(I233*H233,2)</f>
        <v>0</v>
      </c>
      <c r="BL233" s="17" t="s">
        <v>284</v>
      </c>
      <c r="BM233" s="241" t="s">
        <v>2514</v>
      </c>
    </row>
    <row r="234" s="13" customFormat="1">
      <c r="A234" s="13"/>
      <c r="B234" s="243"/>
      <c r="C234" s="244"/>
      <c r="D234" s="245" t="s">
        <v>286</v>
      </c>
      <c r="E234" s="246" t="s">
        <v>1</v>
      </c>
      <c r="F234" s="247" t="s">
        <v>2508</v>
      </c>
      <c r="G234" s="244"/>
      <c r="H234" s="248">
        <v>36.609999999999999</v>
      </c>
      <c r="I234" s="249"/>
      <c r="J234" s="244"/>
      <c r="K234" s="244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286</v>
      </c>
      <c r="AU234" s="254" t="s">
        <v>86</v>
      </c>
      <c r="AV234" s="13" t="s">
        <v>86</v>
      </c>
      <c r="AW234" s="13" t="s">
        <v>32</v>
      </c>
      <c r="AX234" s="13" t="s">
        <v>84</v>
      </c>
      <c r="AY234" s="254" t="s">
        <v>280</v>
      </c>
    </row>
    <row r="235" s="13" customFormat="1">
      <c r="A235" s="13"/>
      <c r="B235" s="243"/>
      <c r="C235" s="244"/>
      <c r="D235" s="245" t="s">
        <v>286</v>
      </c>
      <c r="E235" s="244"/>
      <c r="F235" s="247" t="s">
        <v>2515</v>
      </c>
      <c r="G235" s="244"/>
      <c r="H235" s="248">
        <v>38.441000000000002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286</v>
      </c>
      <c r="AU235" s="254" t="s">
        <v>86</v>
      </c>
      <c r="AV235" s="13" t="s">
        <v>86</v>
      </c>
      <c r="AW235" s="13" t="s">
        <v>4</v>
      </c>
      <c r="AX235" s="13" t="s">
        <v>84</v>
      </c>
      <c r="AY235" s="254" t="s">
        <v>280</v>
      </c>
    </row>
    <row r="236" s="2" customFormat="1" ht="24.15" customHeight="1">
      <c r="A236" s="38"/>
      <c r="B236" s="39"/>
      <c r="C236" s="255" t="s">
        <v>456</v>
      </c>
      <c r="D236" s="255" t="s">
        <v>306</v>
      </c>
      <c r="E236" s="256" t="s">
        <v>537</v>
      </c>
      <c r="F236" s="257" t="s">
        <v>538</v>
      </c>
      <c r="G236" s="258" t="s">
        <v>190</v>
      </c>
      <c r="H236" s="259">
        <v>28.602</v>
      </c>
      <c r="I236" s="260"/>
      <c r="J236" s="261">
        <f>ROUND(I236*H236,2)</f>
        <v>0</v>
      </c>
      <c r="K236" s="262"/>
      <c r="L236" s="263"/>
      <c r="M236" s="264" t="s">
        <v>1</v>
      </c>
      <c r="N236" s="265" t="s">
        <v>41</v>
      </c>
      <c r="O236" s="91"/>
      <c r="P236" s="239">
        <f>O236*H236</f>
        <v>0</v>
      </c>
      <c r="Q236" s="239">
        <v>0.00010000000000000001</v>
      </c>
      <c r="R236" s="239">
        <f>Q236*H236</f>
        <v>0.0028602000000000002</v>
      </c>
      <c r="S236" s="239">
        <v>0</v>
      </c>
      <c r="T236" s="24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1" t="s">
        <v>310</v>
      </c>
      <c r="AT236" s="241" t="s">
        <v>306</v>
      </c>
      <c r="AU236" s="241" t="s">
        <v>86</v>
      </c>
      <c r="AY236" s="17" t="s">
        <v>280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7" t="s">
        <v>84</v>
      </c>
      <c r="BK236" s="242">
        <f>ROUND(I236*H236,2)</f>
        <v>0</v>
      </c>
      <c r="BL236" s="17" t="s">
        <v>284</v>
      </c>
      <c r="BM236" s="241" t="s">
        <v>2516</v>
      </c>
    </row>
    <row r="237" s="2" customFormat="1">
      <c r="A237" s="38"/>
      <c r="B237" s="39"/>
      <c r="C237" s="40"/>
      <c r="D237" s="245" t="s">
        <v>540</v>
      </c>
      <c r="E237" s="40"/>
      <c r="F237" s="287" t="s">
        <v>541</v>
      </c>
      <c r="G237" s="40"/>
      <c r="H237" s="40"/>
      <c r="I237" s="288"/>
      <c r="J237" s="40"/>
      <c r="K237" s="40"/>
      <c r="L237" s="44"/>
      <c r="M237" s="289"/>
      <c r="N237" s="290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540</v>
      </c>
      <c r="AU237" s="17" t="s">
        <v>86</v>
      </c>
    </row>
    <row r="238" s="13" customFormat="1">
      <c r="A238" s="13"/>
      <c r="B238" s="243"/>
      <c r="C238" s="244"/>
      <c r="D238" s="245" t="s">
        <v>286</v>
      </c>
      <c r="E238" s="246" t="s">
        <v>1</v>
      </c>
      <c r="F238" s="247" t="s">
        <v>2422</v>
      </c>
      <c r="G238" s="244"/>
      <c r="H238" s="248">
        <v>27.239999999999998</v>
      </c>
      <c r="I238" s="249"/>
      <c r="J238" s="244"/>
      <c r="K238" s="244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286</v>
      </c>
      <c r="AU238" s="254" t="s">
        <v>86</v>
      </c>
      <c r="AV238" s="13" t="s">
        <v>86</v>
      </c>
      <c r="AW238" s="13" t="s">
        <v>32</v>
      </c>
      <c r="AX238" s="13" t="s">
        <v>84</v>
      </c>
      <c r="AY238" s="254" t="s">
        <v>280</v>
      </c>
    </row>
    <row r="239" s="13" customFormat="1">
      <c r="A239" s="13"/>
      <c r="B239" s="243"/>
      <c r="C239" s="244"/>
      <c r="D239" s="245" t="s">
        <v>286</v>
      </c>
      <c r="E239" s="244"/>
      <c r="F239" s="247" t="s">
        <v>2517</v>
      </c>
      <c r="G239" s="244"/>
      <c r="H239" s="248">
        <v>28.602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286</v>
      </c>
      <c r="AU239" s="254" t="s">
        <v>86</v>
      </c>
      <c r="AV239" s="13" t="s">
        <v>86</v>
      </c>
      <c r="AW239" s="13" t="s">
        <v>4</v>
      </c>
      <c r="AX239" s="13" t="s">
        <v>84</v>
      </c>
      <c r="AY239" s="254" t="s">
        <v>280</v>
      </c>
    </row>
    <row r="240" s="2" customFormat="1" ht="21.75" customHeight="1">
      <c r="A240" s="38"/>
      <c r="B240" s="39"/>
      <c r="C240" s="255" t="s">
        <v>460</v>
      </c>
      <c r="D240" s="255" t="s">
        <v>306</v>
      </c>
      <c r="E240" s="256" t="s">
        <v>544</v>
      </c>
      <c r="F240" s="257" t="s">
        <v>545</v>
      </c>
      <c r="G240" s="258" t="s">
        <v>190</v>
      </c>
      <c r="H240" s="259">
        <v>6.7199999999999998</v>
      </c>
      <c r="I240" s="260"/>
      <c r="J240" s="261">
        <f>ROUND(I240*H240,2)</f>
        <v>0</v>
      </c>
      <c r="K240" s="262"/>
      <c r="L240" s="263"/>
      <c r="M240" s="264" t="s">
        <v>1</v>
      </c>
      <c r="N240" s="265" t="s">
        <v>41</v>
      </c>
      <c r="O240" s="91"/>
      <c r="P240" s="239">
        <f>O240*H240</f>
        <v>0</v>
      </c>
      <c r="Q240" s="239">
        <v>0.00029999999999999997</v>
      </c>
      <c r="R240" s="239">
        <f>Q240*H240</f>
        <v>0.0020159999999999996</v>
      </c>
      <c r="S240" s="239">
        <v>0</v>
      </c>
      <c r="T240" s="24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1" t="s">
        <v>310</v>
      </c>
      <c r="AT240" s="241" t="s">
        <v>306</v>
      </c>
      <c r="AU240" s="241" t="s">
        <v>86</v>
      </c>
      <c r="AY240" s="17" t="s">
        <v>280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7" t="s">
        <v>84</v>
      </c>
      <c r="BK240" s="242">
        <f>ROUND(I240*H240,2)</f>
        <v>0</v>
      </c>
      <c r="BL240" s="17" t="s">
        <v>284</v>
      </c>
      <c r="BM240" s="241" t="s">
        <v>2518</v>
      </c>
    </row>
    <row r="241" s="13" customFormat="1">
      <c r="A241" s="13"/>
      <c r="B241" s="243"/>
      <c r="C241" s="244"/>
      <c r="D241" s="245" t="s">
        <v>286</v>
      </c>
      <c r="E241" s="246" t="s">
        <v>1</v>
      </c>
      <c r="F241" s="247" t="s">
        <v>2509</v>
      </c>
      <c r="G241" s="244"/>
      <c r="H241" s="248">
        <v>6.4000000000000004</v>
      </c>
      <c r="I241" s="249"/>
      <c r="J241" s="244"/>
      <c r="K241" s="244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286</v>
      </c>
      <c r="AU241" s="254" t="s">
        <v>86</v>
      </c>
      <c r="AV241" s="13" t="s">
        <v>86</v>
      </c>
      <c r="AW241" s="13" t="s">
        <v>32</v>
      </c>
      <c r="AX241" s="13" t="s">
        <v>84</v>
      </c>
      <c r="AY241" s="254" t="s">
        <v>280</v>
      </c>
    </row>
    <row r="242" s="13" customFormat="1">
      <c r="A242" s="13"/>
      <c r="B242" s="243"/>
      <c r="C242" s="244"/>
      <c r="D242" s="245" t="s">
        <v>286</v>
      </c>
      <c r="E242" s="244"/>
      <c r="F242" s="247" t="s">
        <v>2519</v>
      </c>
      <c r="G242" s="244"/>
      <c r="H242" s="248">
        <v>6.7199999999999998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286</v>
      </c>
      <c r="AU242" s="254" t="s">
        <v>86</v>
      </c>
      <c r="AV242" s="13" t="s">
        <v>86</v>
      </c>
      <c r="AW242" s="13" t="s">
        <v>4</v>
      </c>
      <c r="AX242" s="13" t="s">
        <v>84</v>
      </c>
      <c r="AY242" s="254" t="s">
        <v>280</v>
      </c>
    </row>
    <row r="243" s="2" customFormat="1" ht="24.15" customHeight="1">
      <c r="A243" s="38"/>
      <c r="B243" s="39"/>
      <c r="C243" s="229" t="s">
        <v>465</v>
      </c>
      <c r="D243" s="229" t="s">
        <v>281</v>
      </c>
      <c r="E243" s="230" t="s">
        <v>549</v>
      </c>
      <c r="F243" s="231" t="s">
        <v>550</v>
      </c>
      <c r="G243" s="232" t="s">
        <v>194</v>
      </c>
      <c r="H243" s="233">
        <v>171.66499999999999</v>
      </c>
      <c r="I243" s="234"/>
      <c r="J243" s="235">
        <f>ROUND(I243*H243,2)</f>
        <v>0</v>
      </c>
      <c r="K243" s="236"/>
      <c r="L243" s="44"/>
      <c r="M243" s="237" t="s">
        <v>1</v>
      </c>
      <c r="N243" s="238" t="s">
        <v>41</v>
      </c>
      <c r="O243" s="91"/>
      <c r="P243" s="239">
        <f>O243*H243</f>
        <v>0</v>
      </c>
      <c r="Q243" s="239">
        <v>0.01146</v>
      </c>
      <c r="R243" s="239">
        <f>Q243*H243</f>
        <v>1.9672808999999998</v>
      </c>
      <c r="S243" s="239">
        <v>0</v>
      </c>
      <c r="T243" s="24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1" t="s">
        <v>284</v>
      </c>
      <c r="AT243" s="241" t="s">
        <v>281</v>
      </c>
      <c r="AU243" s="241" t="s">
        <v>86</v>
      </c>
      <c r="AY243" s="17" t="s">
        <v>280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7" t="s">
        <v>84</v>
      </c>
      <c r="BK243" s="242">
        <f>ROUND(I243*H243,2)</f>
        <v>0</v>
      </c>
      <c r="BL243" s="17" t="s">
        <v>284</v>
      </c>
      <c r="BM243" s="241" t="s">
        <v>2520</v>
      </c>
    </row>
    <row r="244" s="13" customFormat="1">
      <c r="A244" s="13"/>
      <c r="B244" s="243"/>
      <c r="C244" s="244"/>
      <c r="D244" s="245" t="s">
        <v>286</v>
      </c>
      <c r="E244" s="246" t="s">
        <v>1</v>
      </c>
      <c r="F244" s="247" t="s">
        <v>2521</v>
      </c>
      <c r="G244" s="244"/>
      <c r="H244" s="248">
        <v>171.66499999999999</v>
      </c>
      <c r="I244" s="249"/>
      <c r="J244" s="244"/>
      <c r="K244" s="244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286</v>
      </c>
      <c r="AU244" s="254" t="s">
        <v>86</v>
      </c>
      <c r="AV244" s="13" t="s">
        <v>86</v>
      </c>
      <c r="AW244" s="13" t="s">
        <v>32</v>
      </c>
      <c r="AX244" s="13" t="s">
        <v>84</v>
      </c>
      <c r="AY244" s="254" t="s">
        <v>280</v>
      </c>
    </row>
    <row r="245" s="2" customFormat="1" ht="24.15" customHeight="1">
      <c r="A245" s="38"/>
      <c r="B245" s="39"/>
      <c r="C245" s="229" t="s">
        <v>470</v>
      </c>
      <c r="D245" s="229" t="s">
        <v>281</v>
      </c>
      <c r="E245" s="230" t="s">
        <v>554</v>
      </c>
      <c r="F245" s="231" t="s">
        <v>555</v>
      </c>
      <c r="G245" s="232" t="s">
        <v>194</v>
      </c>
      <c r="H245" s="233">
        <v>33.131999999999998</v>
      </c>
      <c r="I245" s="234"/>
      <c r="J245" s="235">
        <f>ROUND(I245*H245,2)</f>
        <v>0</v>
      </c>
      <c r="K245" s="236"/>
      <c r="L245" s="44"/>
      <c r="M245" s="237" t="s">
        <v>1</v>
      </c>
      <c r="N245" s="238" t="s">
        <v>41</v>
      </c>
      <c r="O245" s="91"/>
      <c r="P245" s="239">
        <f>O245*H245</f>
        <v>0</v>
      </c>
      <c r="Q245" s="239">
        <v>0.0057000000000000002</v>
      </c>
      <c r="R245" s="239">
        <f>Q245*H245</f>
        <v>0.1888524</v>
      </c>
      <c r="S245" s="239">
        <v>0</v>
      </c>
      <c r="T245" s="24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1" t="s">
        <v>284</v>
      </c>
      <c r="AT245" s="241" t="s">
        <v>281</v>
      </c>
      <c r="AU245" s="241" t="s">
        <v>86</v>
      </c>
      <c r="AY245" s="17" t="s">
        <v>280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7" t="s">
        <v>84</v>
      </c>
      <c r="BK245" s="242">
        <f>ROUND(I245*H245,2)</f>
        <v>0</v>
      </c>
      <c r="BL245" s="17" t="s">
        <v>284</v>
      </c>
      <c r="BM245" s="241" t="s">
        <v>2522</v>
      </c>
    </row>
    <row r="246" s="13" customFormat="1">
      <c r="A246" s="13"/>
      <c r="B246" s="243"/>
      <c r="C246" s="244"/>
      <c r="D246" s="245" t="s">
        <v>286</v>
      </c>
      <c r="E246" s="246" t="s">
        <v>1</v>
      </c>
      <c r="F246" s="247" t="s">
        <v>2408</v>
      </c>
      <c r="G246" s="244"/>
      <c r="H246" s="248">
        <v>33.131999999999998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286</v>
      </c>
      <c r="AU246" s="254" t="s">
        <v>86</v>
      </c>
      <c r="AV246" s="13" t="s">
        <v>86</v>
      </c>
      <c r="AW246" s="13" t="s">
        <v>32</v>
      </c>
      <c r="AX246" s="13" t="s">
        <v>84</v>
      </c>
      <c r="AY246" s="254" t="s">
        <v>280</v>
      </c>
    </row>
    <row r="247" s="2" customFormat="1" ht="24.15" customHeight="1">
      <c r="A247" s="38"/>
      <c r="B247" s="39"/>
      <c r="C247" s="229" t="s">
        <v>475</v>
      </c>
      <c r="D247" s="229" t="s">
        <v>281</v>
      </c>
      <c r="E247" s="230" t="s">
        <v>558</v>
      </c>
      <c r="F247" s="231" t="s">
        <v>559</v>
      </c>
      <c r="G247" s="232" t="s">
        <v>194</v>
      </c>
      <c r="H247" s="233">
        <v>193.02799999999999</v>
      </c>
      <c r="I247" s="234"/>
      <c r="J247" s="235">
        <f>ROUND(I247*H247,2)</f>
        <v>0</v>
      </c>
      <c r="K247" s="236"/>
      <c r="L247" s="44"/>
      <c r="M247" s="237" t="s">
        <v>1</v>
      </c>
      <c r="N247" s="238" t="s">
        <v>41</v>
      </c>
      <c r="O247" s="91"/>
      <c r="P247" s="239">
        <f>O247*H247</f>
        <v>0</v>
      </c>
      <c r="Q247" s="239">
        <v>0.00363</v>
      </c>
      <c r="R247" s="239">
        <f>Q247*H247</f>
        <v>0.70069163999999995</v>
      </c>
      <c r="S247" s="239">
        <v>0</v>
      </c>
      <c r="T247" s="24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1" t="s">
        <v>284</v>
      </c>
      <c r="AT247" s="241" t="s">
        <v>281</v>
      </c>
      <c r="AU247" s="241" t="s">
        <v>86</v>
      </c>
      <c r="AY247" s="17" t="s">
        <v>280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7" t="s">
        <v>84</v>
      </c>
      <c r="BK247" s="242">
        <f>ROUND(I247*H247,2)</f>
        <v>0</v>
      </c>
      <c r="BL247" s="17" t="s">
        <v>284</v>
      </c>
      <c r="BM247" s="241" t="s">
        <v>2523</v>
      </c>
    </row>
    <row r="248" s="13" customFormat="1">
      <c r="A248" s="13"/>
      <c r="B248" s="243"/>
      <c r="C248" s="244"/>
      <c r="D248" s="245" t="s">
        <v>286</v>
      </c>
      <c r="E248" s="246" t="s">
        <v>1</v>
      </c>
      <c r="F248" s="247" t="s">
        <v>2524</v>
      </c>
      <c r="G248" s="244"/>
      <c r="H248" s="248">
        <v>193.02799999999999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286</v>
      </c>
      <c r="AU248" s="254" t="s">
        <v>86</v>
      </c>
      <c r="AV248" s="13" t="s">
        <v>86</v>
      </c>
      <c r="AW248" s="13" t="s">
        <v>32</v>
      </c>
      <c r="AX248" s="13" t="s">
        <v>84</v>
      </c>
      <c r="AY248" s="254" t="s">
        <v>280</v>
      </c>
    </row>
    <row r="249" s="2" customFormat="1" ht="24.15" customHeight="1">
      <c r="A249" s="38"/>
      <c r="B249" s="39"/>
      <c r="C249" s="229" t="s">
        <v>479</v>
      </c>
      <c r="D249" s="229" t="s">
        <v>281</v>
      </c>
      <c r="E249" s="230" t="s">
        <v>562</v>
      </c>
      <c r="F249" s="231" t="s">
        <v>563</v>
      </c>
      <c r="G249" s="232" t="s">
        <v>190</v>
      </c>
      <c r="H249" s="233">
        <v>91.140000000000001</v>
      </c>
      <c r="I249" s="234"/>
      <c r="J249" s="235">
        <f>ROUND(I249*H249,2)</f>
        <v>0</v>
      </c>
      <c r="K249" s="236"/>
      <c r="L249" s="44"/>
      <c r="M249" s="237" t="s">
        <v>1</v>
      </c>
      <c r="N249" s="238" t="s">
        <v>41</v>
      </c>
      <c r="O249" s="91"/>
      <c r="P249" s="239">
        <f>O249*H249</f>
        <v>0</v>
      </c>
      <c r="Q249" s="239">
        <v>0.020650000000000002</v>
      </c>
      <c r="R249" s="239">
        <f>Q249*H249</f>
        <v>1.8820410000000001</v>
      </c>
      <c r="S249" s="239">
        <v>0</v>
      </c>
      <c r="T249" s="24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1" t="s">
        <v>284</v>
      </c>
      <c r="AT249" s="241" t="s">
        <v>281</v>
      </c>
      <c r="AU249" s="241" t="s">
        <v>86</v>
      </c>
      <c r="AY249" s="17" t="s">
        <v>280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7" t="s">
        <v>84</v>
      </c>
      <c r="BK249" s="242">
        <f>ROUND(I249*H249,2)</f>
        <v>0</v>
      </c>
      <c r="BL249" s="17" t="s">
        <v>284</v>
      </c>
      <c r="BM249" s="241" t="s">
        <v>2525</v>
      </c>
    </row>
    <row r="250" s="13" customFormat="1">
      <c r="A250" s="13"/>
      <c r="B250" s="243"/>
      <c r="C250" s="244"/>
      <c r="D250" s="245" t="s">
        <v>286</v>
      </c>
      <c r="E250" s="246" t="s">
        <v>1</v>
      </c>
      <c r="F250" s="247" t="s">
        <v>2422</v>
      </c>
      <c r="G250" s="244"/>
      <c r="H250" s="248">
        <v>27.239999999999998</v>
      </c>
      <c r="I250" s="249"/>
      <c r="J250" s="244"/>
      <c r="K250" s="244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286</v>
      </c>
      <c r="AU250" s="254" t="s">
        <v>86</v>
      </c>
      <c r="AV250" s="13" t="s">
        <v>86</v>
      </c>
      <c r="AW250" s="13" t="s">
        <v>32</v>
      </c>
      <c r="AX250" s="13" t="s">
        <v>76</v>
      </c>
      <c r="AY250" s="254" t="s">
        <v>280</v>
      </c>
    </row>
    <row r="251" s="13" customFormat="1">
      <c r="A251" s="13"/>
      <c r="B251" s="243"/>
      <c r="C251" s="244"/>
      <c r="D251" s="245" t="s">
        <v>286</v>
      </c>
      <c r="E251" s="246" t="s">
        <v>1</v>
      </c>
      <c r="F251" s="247" t="s">
        <v>2526</v>
      </c>
      <c r="G251" s="244"/>
      <c r="H251" s="248">
        <v>63.899999999999999</v>
      </c>
      <c r="I251" s="249"/>
      <c r="J251" s="244"/>
      <c r="K251" s="244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286</v>
      </c>
      <c r="AU251" s="254" t="s">
        <v>86</v>
      </c>
      <c r="AV251" s="13" t="s">
        <v>86</v>
      </c>
      <c r="AW251" s="13" t="s">
        <v>32</v>
      </c>
      <c r="AX251" s="13" t="s">
        <v>76</v>
      </c>
      <c r="AY251" s="254" t="s">
        <v>280</v>
      </c>
    </row>
    <row r="252" s="14" customFormat="1">
      <c r="A252" s="14"/>
      <c r="B252" s="266"/>
      <c r="C252" s="267"/>
      <c r="D252" s="245" t="s">
        <v>286</v>
      </c>
      <c r="E252" s="268" t="s">
        <v>1</v>
      </c>
      <c r="F252" s="269" t="s">
        <v>378</v>
      </c>
      <c r="G252" s="267"/>
      <c r="H252" s="270">
        <v>91.140000000000001</v>
      </c>
      <c r="I252" s="271"/>
      <c r="J252" s="267"/>
      <c r="K252" s="267"/>
      <c r="L252" s="272"/>
      <c r="M252" s="273"/>
      <c r="N252" s="274"/>
      <c r="O252" s="274"/>
      <c r="P252" s="274"/>
      <c r="Q252" s="274"/>
      <c r="R252" s="274"/>
      <c r="S252" s="274"/>
      <c r="T252" s="27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6" t="s">
        <v>286</v>
      </c>
      <c r="AU252" s="276" t="s">
        <v>86</v>
      </c>
      <c r="AV252" s="14" t="s">
        <v>284</v>
      </c>
      <c r="AW252" s="14" t="s">
        <v>32</v>
      </c>
      <c r="AX252" s="14" t="s">
        <v>84</v>
      </c>
      <c r="AY252" s="276" t="s">
        <v>280</v>
      </c>
    </row>
    <row r="253" s="2" customFormat="1" ht="16.5" customHeight="1">
      <c r="A253" s="38"/>
      <c r="B253" s="39"/>
      <c r="C253" s="229" t="s">
        <v>483</v>
      </c>
      <c r="D253" s="229" t="s">
        <v>281</v>
      </c>
      <c r="E253" s="230" t="s">
        <v>567</v>
      </c>
      <c r="F253" s="231" t="s">
        <v>568</v>
      </c>
      <c r="G253" s="232" t="s">
        <v>194</v>
      </c>
      <c r="H253" s="233">
        <v>95.849999999999994</v>
      </c>
      <c r="I253" s="234"/>
      <c r="J253" s="235">
        <f>ROUND(I253*H253,2)</f>
        <v>0</v>
      </c>
      <c r="K253" s="236"/>
      <c r="L253" s="44"/>
      <c r="M253" s="237" t="s">
        <v>1</v>
      </c>
      <c r="N253" s="238" t="s">
        <v>41</v>
      </c>
      <c r="O253" s="91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1" t="s">
        <v>284</v>
      </c>
      <c r="AT253" s="241" t="s">
        <v>281</v>
      </c>
      <c r="AU253" s="241" t="s">
        <v>86</v>
      </c>
      <c r="AY253" s="17" t="s">
        <v>280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7" t="s">
        <v>84</v>
      </c>
      <c r="BK253" s="242">
        <f>ROUND(I253*H253,2)</f>
        <v>0</v>
      </c>
      <c r="BL253" s="17" t="s">
        <v>284</v>
      </c>
      <c r="BM253" s="241" t="s">
        <v>2527</v>
      </c>
    </row>
    <row r="254" s="13" customFormat="1">
      <c r="A254" s="13"/>
      <c r="B254" s="243"/>
      <c r="C254" s="244"/>
      <c r="D254" s="245" t="s">
        <v>286</v>
      </c>
      <c r="E254" s="246" t="s">
        <v>1</v>
      </c>
      <c r="F254" s="247" t="s">
        <v>2528</v>
      </c>
      <c r="G254" s="244"/>
      <c r="H254" s="248">
        <v>95.849999999999994</v>
      </c>
      <c r="I254" s="249"/>
      <c r="J254" s="244"/>
      <c r="K254" s="244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286</v>
      </c>
      <c r="AU254" s="254" t="s">
        <v>86</v>
      </c>
      <c r="AV254" s="13" t="s">
        <v>86</v>
      </c>
      <c r="AW254" s="13" t="s">
        <v>32</v>
      </c>
      <c r="AX254" s="13" t="s">
        <v>84</v>
      </c>
      <c r="AY254" s="254" t="s">
        <v>280</v>
      </c>
    </row>
    <row r="255" s="2" customFormat="1" ht="21.75" customHeight="1">
      <c r="A255" s="38"/>
      <c r="B255" s="39"/>
      <c r="C255" s="229" t="s">
        <v>488</v>
      </c>
      <c r="D255" s="229" t="s">
        <v>281</v>
      </c>
      <c r="E255" s="230" t="s">
        <v>572</v>
      </c>
      <c r="F255" s="231" t="s">
        <v>573</v>
      </c>
      <c r="G255" s="232" t="s">
        <v>194</v>
      </c>
      <c r="H255" s="233">
        <v>100.31</v>
      </c>
      <c r="I255" s="234"/>
      <c r="J255" s="235">
        <f>ROUND(I255*H255,2)</f>
        <v>0</v>
      </c>
      <c r="K255" s="236"/>
      <c r="L255" s="44"/>
      <c r="M255" s="237" t="s">
        <v>1</v>
      </c>
      <c r="N255" s="238" t="s">
        <v>41</v>
      </c>
      <c r="O255" s="91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1" t="s">
        <v>284</v>
      </c>
      <c r="AT255" s="241" t="s">
        <v>281</v>
      </c>
      <c r="AU255" s="241" t="s">
        <v>86</v>
      </c>
      <c r="AY255" s="17" t="s">
        <v>280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7" t="s">
        <v>84</v>
      </c>
      <c r="BK255" s="242">
        <f>ROUND(I255*H255,2)</f>
        <v>0</v>
      </c>
      <c r="BL255" s="17" t="s">
        <v>284</v>
      </c>
      <c r="BM255" s="241" t="s">
        <v>2529</v>
      </c>
    </row>
    <row r="256" s="13" customFormat="1">
      <c r="A256" s="13"/>
      <c r="B256" s="243"/>
      <c r="C256" s="244"/>
      <c r="D256" s="245" t="s">
        <v>286</v>
      </c>
      <c r="E256" s="246" t="s">
        <v>1</v>
      </c>
      <c r="F256" s="247" t="s">
        <v>2426</v>
      </c>
      <c r="G256" s="244"/>
      <c r="H256" s="248">
        <v>100.31</v>
      </c>
      <c r="I256" s="249"/>
      <c r="J256" s="244"/>
      <c r="K256" s="244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286</v>
      </c>
      <c r="AU256" s="254" t="s">
        <v>86</v>
      </c>
      <c r="AV256" s="13" t="s">
        <v>86</v>
      </c>
      <c r="AW256" s="13" t="s">
        <v>32</v>
      </c>
      <c r="AX256" s="13" t="s">
        <v>84</v>
      </c>
      <c r="AY256" s="254" t="s">
        <v>280</v>
      </c>
    </row>
    <row r="257" s="2" customFormat="1" ht="16.5" customHeight="1">
      <c r="A257" s="38"/>
      <c r="B257" s="39"/>
      <c r="C257" s="229" t="s">
        <v>492</v>
      </c>
      <c r="D257" s="229" t="s">
        <v>281</v>
      </c>
      <c r="E257" s="230" t="s">
        <v>576</v>
      </c>
      <c r="F257" s="231" t="s">
        <v>577</v>
      </c>
      <c r="G257" s="232" t="s">
        <v>194</v>
      </c>
      <c r="H257" s="233">
        <v>204.797</v>
      </c>
      <c r="I257" s="234"/>
      <c r="J257" s="235">
        <f>ROUND(I257*H257,2)</f>
        <v>0</v>
      </c>
      <c r="K257" s="236"/>
      <c r="L257" s="44"/>
      <c r="M257" s="237" t="s">
        <v>1</v>
      </c>
      <c r="N257" s="238" t="s">
        <v>41</v>
      </c>
      <c r="O257" s="91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1" t="s">
        <v>284</v>
      </c>
      <c r="AT257" s="241" t="s">
        <v>281</v>
      </c>
      <c r="AU257" s="241" t="s">
        <v>86</v>
      </c>
      <c r="AY257" s="17" t="s">
        <v>280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7" t="s">
        <v>84</v>
      </c>
      <c r="BK257" s="242">
        <f>ROUND(I257*H257,2)</f>
        <v>0</v>
      </c>
      <c r="BL257" s="17" t="s">
        <v>284</v>
      </c>
      <c r="BM257" s="241" t="s">
        <v>2530</v>
      </c>
    </row>
    <row r="258" s="13" customFormat="1">
      <c r="A258" s="13"/>
      <c r="B258" s="243"/>
      <c r="C258" s="244"/>
      <c r="D258" s="245" t="s">
        <v>286</v>
      </c>
      <c r="E258" s="246" t="s">
        <v>1</v>
      </c>
      <c r="F258" s="247" t="s">
        <v>2531</v>
      </c>
      <c r="G258" s="244"/>
      <c r="H258" s="248">
        <v>204.797</v>
      </c>
      <c r="I258" s="249"/>
      <c r="J258" s="244"/>
      <c r="K258" s="244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286</v>
      </c>
      <c r="AU258" s="254" t="s">
        <v>86</v>
      </c>
      <c r="AV258" s="13" t="s">
        <v>86</v>
      </c>
      <c r="AW258" s="13" t="s">
        <v>32</v>
      </c>
      <c r="AX258" s="13" t="s">
        <v>84</v>
      </c>
      <c r="AY258" s="254" t="s">
        <v>280</v>
      </c>
    </row>
    <row r="259" s="2" customFormat="1" ht="24.15" customHeight="1">
      <c r="A259" s="38"/>
      <c r="B259" s="39"/>
      <c r="C259" s="229" t="s">
        <v>497</v>
      </c>
      <c r="D259" s="229" t="s">
        <v>281</v>
      </c>
      <c r="E259" s="230" t="s">
        <v>1867</v>
      </c>
      <c r="F259" s="231" t="s">
        <v>1868</v>
      </c>
      <c r="G259" s="232" t="s">
        <v>194</v>
      </c>
      <c r="H259" s="233">
        <v>2.8109999999999999</v>
      </c>
      <c r="I259" s="234"/>
      <c r="J259" s="235">
        <f>ROUND(I259*H259,2)</f>
        <v>0</v>
      </c>
      <c r="K259" s="236"/>
      <c r="L259" s="44"/>
      <c r="M259" s="237" t="s">
        <v>1</v>
      </c>
      <c r="N259" s="238" t="s">
        <v>41</v>
      </c>
      <c r="O259" s="91"/>
      <c r="P259" s="239">
        <f>O259*H259</f>
        <v>0</v>
      </c>
      <c r="Q259" s="239">
        <v>0.093359999999999999</v>
      </c>
      <c r="R259" s="239">
        <f>Q259*H259</f>
        <v>0.26243495999999999</v>
      </c>
      <c r="S259" s="239">
        <v>0</v>
      </c>
      <c r="T259" s="24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1" t="s">
        <v>284</v>
      </c>
      <c r="AT259" s="241" t="s">
        <v>281</v>
      </c>
      <c r="AU259" s="241" t="s">
        <v>86</v>
      </c>
      <c r="AY259" s="17" t="s">
        <v>280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7" t="s">
        <v>84</v>
      </c>
      <c r="BK259" s="242">
        <f>ROUND(I259*H259,2)</f>
        <v>0</v>
      </c>
      <c r="BL259" s="17" t="s">
        <v>284</v>
      </c>
      <c r="BM259" s="241" t="s">
        <v>2532</v>
      </c>
    </row>
    <row r="260" s="13" customFormat="1">
      <c r="A260" s="13"/>
      <c r="B260" s="243"/>
      <c r="C260" s="244"/>
      <c r="D260" s="245" t="s">
        <v>286</v>
      </c>
      <c r="E260" s="246" t="s">
        <v>1</v>
      </c>
      <c r="F260" s="247" t="s">
        <v>2533</v>
      </c>
      <c r="G260" s="244"/>
      <c r="H260" s="248">
        <v>2.8109999999999999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286</v>
      </c>
      <c r="AU260" s="254" t="s">
        <v>86</v>
      </c>
      <c r="AV260" s="13" t="s">
        <v>86</v>
      </c>
      <c r="AW260" s="13" t="s">
        <v>32</v>
      </c>
      <c r="AX260" s="13" t="s">
        <v>84</v>
      </c>
      <c r="AY260" s="254" t="s">
        <v>280</v>
      </c>
    </row>
    <row r="261" s="2" customFormat="1" ht="24.15" customHeight="1">
      <c r="A261" s="38"/>
      <c r="B261" s="39"/>
      <c r="C261" s="229" t="s">
        <v>502</v>
      </c>
      <c r="D261" s="229" t="s">
        <v>281</v>
      </c>
      <c r="E261" s="230" t="s">
        <v>619</v>
      </c>
      <c r="F261" s="231" t="s">
        <v>620</v>
      </c>
      <c r="G261" s="232" t="s">
        <v>194</v>
      </c>
      <c r="H261" s="233">
        <v>20.285</v>
      </c>
      <c r="I261" s="234"/>
      <c r="J261" s="235">
        <f>ROUND(I261*H261,2)</f>
        <v>0</v>
      </c>
      <c r="K261" s="236"/>
      <c r="L261" s="44"/>
      <c r="M261" s="237" t="s">
        <v>1</v>
      </c>
      <c r="N261" s="238" t="s">
        <v>41</v>
      </c>
      <c r="O261" s="91"/>
      <c r="P261" s="239">
        <f>O261*H261</f>
        <v>0</v>
      </c>
      <c r="Q261" s="239">
        <v>0.28361999999999998</v>
      </c>
      <c r="R261" s="239">
        <f>Q261*H261</f>
        <v>5.7532316999999997</v>
      </c>
      <c r="S261" s="239">
        <v>0</v>
      </c>
      <c r="T261" s="24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1" t="s">
        <v>284</v>
      </c>
      <c r="AT261" s="241" t="s">
        <v>281</v>
      </c>
      <c r="AU261" s="241" t="s">
        <v>86</v>
      </c>
      <c r="AY261" s="17" t="s">
        <v>280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7" t="s">
        <v>84</v>
      </c>
      <c r="BK261" s="242">
        <f>ROUND(I261*H261,2)</f>
        <v>0</v>
      </c>
      <c r="BL261" s="17" t="s">
        <v>284</v>
      </c>
      <c r="BM261" s="241" t="s">
        <v>2534</v>
      </c>
    </row>
    <row r="262" s="13" customFormat="1">
      <c r="A262" s="13"/>
      <c r="B262" s="243"/>
      <c r="C262" s="244"/>
      <c r="D262" s="245" t="s">
        <v>286</v>
      </c>
      <c r="E262" s="246" t="s">
        <v>1</v>
      </c>
      <c r="F262" s="247" t="s">
        <v>2535</v>
      </c>
      <c r="G262" s="244"/>
      <c r="H262" s="248">
        <v>20.285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286</v>
      </c>
      <c r="AU262" s="254" t="s">
        <v>86</v>
      </c>
      <c r="AV262" s="13" t="s">
        <v>86</v>
      </c>
      <c r="AW262" s="13" t="s">
        <v>32</v>
      </c>
      <c r="AX262" s="13" t="s">
        <v>84</v>
      </c>
      <c r="AY262" s="254" t="s">
        <v>280</v>
      </c>
    </row>
    <row r="263" s="2" customFormat="1" ht="16.5" customHeight="1">
      <c r="A263" s="38"/>
      <c r="B263" s="39"/>
      <c r="C263" s="229" t="s">
        <v>511</v>
      </c>
      <c r="D263" s="229" t="s">
        <v>281</v>
      </c>
      <c r="E263" s="230" t="s">
        <v>634</v>
      </c>
      <c r="F263" s="231" t="s">
        <v>635</v>
      </c>
      <c r="G263" s="232" t="s">
        <v>190</v>
      </c>
      <c r="H263" s="233">
        <v>106.28</v>
      </c>
      <c r="I263" s="234"/>
      <c r="J263" s="235">
        <f>ROUND(I263*H263,2)</f>
        <v>0</v>
      </c>
      <c r="K263" s="236"/>
      <c r="L263" s="44"/>
      <c r="M263" s="237" t="s">
        <v>1</v>
      </c>
      <c r="N263" s="238" t="s">
        <v>41</v>
      </c>
      <c r="O263" s="91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1" t="s">
        <v>284</v>
      </c>
      <c r="AT263" s="241" t="s">
        <v>281</v>
      </c>
      <c r="AU263" s="241" t="s">
        <v>86</v>
      </c>
      <c r="AY263" s="17" t="s">
        <v>280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7" t="s">
        <v>84</v>
      </c>
      <c r="BK263" s="242">
        <f>ROUND(I263*H263,2)</f>
        <v>0</v>
      </c>
      <c r="BL263" s="17" t="s">
        <v>284</v>
      </c>
      <c r="BM263" s="241" t="s">
        <v>2536</v>
      </c>
    </row>
    <row r="264" s="13" customFormat="1">
      <c r="A264" s="13"/>
      <c r="B264" s="243"/>
      <c r="C264" s="244"/>
      <c r="D264" s="245" t="s">
        <v>286</v>
      </c>
      <c r="E264" s="246" t="s">
        <v>1</v>
      </c>
      <c r="F264" s="247" t="s">
        <v>2419</v>
      </c>
      <c r="G264" s="244"/>
      <c r="H264" s="248">
        <v>106.28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286</v>
      </c>
      <c r="AU264" s="254" t="s">
        <v>86</v>
      </c>
      <c r="AV264" s="13" t="s">
        <v>86</v>
      </c>
      <c r="AW264" s="13" t="s">
        <v>32</v>
      </c>
      <c r="AX264" s="13" t="s">
        <v>84</v>
      </c>
      <c r="AY264" s="254" t="s">
        <v>280</v>
      </c>
    </row>
    <row r="265" s="2" customFormat="1" ht="16.5" customHeight="1">
      <c r="A265" s="38"/>
      <c r="B265" s="39"/>
      <c r="C265" s="255" t="s">
        <v>516</v>
      </c>
      <c r="D265" s="255" t="s">
        <v>306</v>
      </c>
      <c r="E265" s="256" t="s">
        <v>638</v>
      </c>
      <c r="F265" s="257" t="s">
        <v>639</v>
      </c>
      <c r="G265" s="258" t="s">
        <v>190</v>
      </c>
      <c r="H265" s="259">
        <v>111.59399999999999</v>
      </c>
      <c r="I265" s="260"/>
      <c r="J265" s="261">
        <f>ROUND(I265*H265,2)</f>
        <v>0</v>
      </c>
      <c r="K265" s="262"/>
      <c r="L265" s="263"/>
      <c r="M265" s="264" t="s">
        <v>1</v>
      </c>
      <c r="N265" s="265" t="s">
        <v>41</v>
      </c>
      <c r="O265" s="91"/>
      <c r="P265" s="239">
        <f>O265*H265</f>
        <v>0</v>
      </c>
      <c r="Q265" s="239">
        <v>0.00029999999999999997</v>
      </c>
      <c r="R265" s="239">
        <f>Q265*H265</f>
        <v>0.033478199999999993</v>
      </c>
      <c r="S265" s="239">
        <v>0</v>
      </c>
      <c r="T265" s="24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1" t="s">
        <v>310</v>
      </c>
      <c r="AT265" s="241" t="s">
        <v>306</v>
      </c>
      <c r="AU265" s="241" t="s">
        <v>86</v>
      </c>
      <c r="AY265" s="17" t="s">
        <v>280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7" t="s">
        <v>84</v>
      </c>
      <c r="BK265" s="242">
        <f>ROUND(I265*H265,2)</f>
        <v>0</v>
      </c>
      <c r="BL265" s="17" t="s">
        <v>284</v>
      </c>
      <c r="BM265" s="241" t="s">
        <v>2537</v>
      </c>
    </row>
    <row r="266" s="13" customFormat="1">
      <c r="A266" s="13"/>
      <c r="B266" s="243"/>
      <c r="C266" s="244"/>
      <c r="D266" s="245" t="s">
        <v>286</v>
      </c>
      <c r="E266" s="244"/>
      <c r="F266" s="247" t="s">
        <v>2513</v>
      </c>
      <c r="G266" s="244"/>
      <c r="H266" s="248">
        <v>111.59399999999999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286</v>
      </c>
      <c r="AU266" s="254" t="s">
        <v>86</v>
      </c>
      <c r="AV266" s="13" t="s">
        <v>86</v>
      </c>
      <c r="AW266" s="13" t="s">
        <v>4</v>
      </c>
      <c r="AX266" s="13" t="s">
        <v>84</v>
      </c>
      <c r="AY266" s="254" t="s">
        <v>280</v>
      </c>
    </row>
    <row r="267" s="2" customFormat="1" ht="24.15" customHeight="1">
      <c r="A267" s="38"/>
      <c r="B267" s="39"/>
      <c r="C267" s="229" t="s">
        <v>521</v>
      </c>
      <c r="D267" s="229" t="s">
        <v>281</v>
      </c>
      <c r="E267" s="230" t="s">
        <v>2538</v>
      </c>
      <c r="F267" s="231" t="s">
        <v>643</v>
      </c>
      <c r="G267" s="232" t="s">
        <v>190</v>
      </c>
      <c r="H267" s="233">
        <v>63.899999999999999</v>
      </c>
      <c r="I267" s="234"/>
      <c r="J267" s="235">
        <f>ROUND(I267*H267,2)</f>
        <v>0</v>
      </c>
      <c r="K267" s="236"/>
      <c r="L267" s="44"/>
      <c r="M267" s="237" t="s">
        <v>1</v>
      </c>
      <c r="N267" s="238" t="s">
        <v>41</v>
      </c>
      <c r="O267" s="91"/>
      <c r="P267" s="239">
        <f>O267*H267</f>
        <v>0</v>
      </c>
      <c r="Q267" s="239">
        <v>0.00046000000000000001</v>
      </c>
      <c r="R267" s="239">
        <f>Q267*H267</f>
        <v>0.029394</v>
      </c>
      <c r="S267" s="239">
        <v>0</v>
      </c>
      <c r="T267" s="24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1" t="s">
        <v>284</v>
      </c>
      <c r="AT267" s="241" t="s">
        <v>281</v>
      </c>
      <c r="AU267" s="241" t="s">
        <v>86</v>
      </c>
      <c r="AY267" s="17" t="s">
        <v>280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7" t="s">
        <v>84</v>
      </c>
      <c r="BK267" s="242">
        <f>ROUND(I267*H267,2)</f>
        <v>0</v>
      </c>
      <c r="BL267" s="17" t="s">
        <v>284</v>
      </c>
      <c r="BM267" s="241" t="s">
        <v>2539</v>
      </c>
    </row>
    <row r="268" s="13" customFormat="1">
      <c r="A268" s="13"/>
      <c r="B268" s="243"/>
      <c r="C268" s="244"/>
      <c r="D268" s="245" t="s">
        <v>286</v>
      </c>
      <c r="E268" s="246" t="s">
        <v>1</v>
      </c>
      <c r="F268" s="247" t="s">
        <v>2540</v>
      </c>
      <c r="G268" s="244"/>
      <c r="H268" s="248">
        <v>63.899999999999999</v>
      </c>
      <c r="I268" s="249"/>
      <c r="J268" s="244"/>
      <c r="K268" s="244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286</v>
      </c>
      <c r="AU268" s="254" t="s">
        <v>86</v>
      </c>
      <c r="AV268" s="13" t="s">
        <v>86</v>
      </c>
      <c r="AW268" s="13" t="s">
        <v>32</v>
      </c>
      <c r="AX268" s="13" t="s">
        <v>84</v>
      </c>
      <c r="AY268" s="254" t="s">
        <v>280</v>
      </c>
    </row>
    <row r="269" s="2" customFormat="1" ht="16.5" customHeight="1">
      <c r="A269" s="38"/>
      <c r="B269" s="39"/>
      <c r="C269" s="229" t="s">
        <v>526</v>
      </c>
      <c r="D269" s="229" t="s">
        <v>281</v>
      </c>
      <c r="E269" s="230" t="s">
        <v>2541</v>
      </c>
      <c r="F269" s="231" t="s">
        <v>648</v>
      </c>
      <c r="G269" s="232" t="s">
        <v>190</v>
      </c>
      <c r="H269" s="233">
        <v>63.899999999999999</v>
      </c>
      <c r="I269" s="234"/>
      <c r="J269" s="235">
        <f>ROUND(I269*H269,2)</f>
        <v>0</v>
      </c>
      <c r="K269" s="236"/>
      <c r="L269" s="44"/>
      <c r="M269" s="237" t="s">
        <v>1</v>
      </c>
      <c r="N269" s="238" t="s">
        <v>41</v>
      </c>
      <c r="O269" s="91"/>
      <c r="P269" s="239">
        <f>O269*H269</f>
        <v>0</v>
      </c>
      <c r="Q269" s="239">
        <v>0.00046000000000000001</v>
      </c>
      <c r="R269" s="239">
        <f>Q269*H269</f>
        <v>0.029394</v>
      </c>
      <c r="S269" s="239">
        <v>0</v>
      </c>
      <c r="T269" s="24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1" t="s">
        <v>284</v>
      </c>
      <c r="AT269" s="241" t="s">
        <v>281</v>
      </c>
      <c r="AU269" s="241" t="s">
        <v>86</v>
      </c>
      <c r="AY269" s="17" t="s">
        <v>280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7" t="s">
        <v>84</v>
      </c>
      <c r="BK269" s="242">
        <f>ROUND(I269*H269,2)</f>
        <v>0</v>
      </c>
      <c r="BL269" s="17" t="s">
        <v>284</v>
      </c>
      <c r="BM269" s="241" t="s">
        <v>2542</v>
      </c>
    </row>
    <row r="270" s="13" customFormat="1">
      <c r="A270" s="13"/>
      <c r="B270" s="243"/>
      <c r="C270" s="244"/>
      <c r="D270" s="245" t="s">
        <v>286</v>
      </c>
      <c r="E270" s="246" t="s">
        <v>1</v>
      </c>
      <c r="F270" s="247" t="s">
        <v>2540</v>
      </c>
      <c r="G270" s="244"/>
      <c r="H270" s="248">
        <v>63.899999999999999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286</v>
      </c>
      <c r="AU270" s="254" t="s">
        <v>86</v>
      </c>
      <c r="AV270" s="13" t="s">
        <v>86</v>
      </c>
      <c r="AW270" s="13" t="s">
        <v>32</v>
      </c>
      <c r="AX270" s="13" t="s">
        <v>84</v>
      </c>
      <c r="AY270" s="254" t="s">
        <v>280</v>
      </c>
    </row>
    <row r="271" s="2" customFormat="1" ht="21.75" customHeight="1">
      <c r="A271" s="38"/>
      <c r="B271" s="39"/>
      <c r="C271" s="255" t="s">
        <v>531</v>
      </c>
      <c r="D271" s="255" t="s">
        <v>306</v>
      </c>
      <c r="E271" s="256" t="s">
        <v>651</v>
      </c>
      <c r="F271" s="257" t="s">
        <v>652</v>
      </c>
      <c r="G271" s="258" t="s">
        <v>190</v>
      </c>
      <c r="H271" s="259">
        <v>63.899999999999999</v>
      </c>
      <c r="I271" s="260"/>
      <c r="J271" s="261">
        <f>ROUND(I271*H271,2)</f>
        <v>0</v>
      </c>
      <c r="K271" s="262"/>
      <c r="L271" s="263"/>
      <c r="M271" s="264" t="s">
        <v>1</v>
      </c>
      <c r="N271" s="265" t="s">
        <v>41</v>
      </c>
      <c r="O271" s="91"/>
      <c r="P271" s="239">
        <f>O271*H271</f>
        <v>0</v>
      </c>
      <c r="Q271" s="239">
        <v>9.0000000000000006E-05</v>
      </c>
      <c r="R271" s="239">
        <f>Q271*H271</f>
        <v>0.005751</v>
      </c>
      <c r="S271" s="239">
        <v>0</v>
      </c>
      <c r="T271" s="24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1" t="s">
        <v>310</v>
      </c>
      <c r="AT271" s="241" t="s">
        <v>306</v>
      </c>
      <c r="AU271" s="241" t="s">
        <v>86</v>
      </c>
      <c r="AY271" s="17" t="s">
        <v>280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7" t="s">
        <v>84</v>
      </c>
      <c r="BK271" s="242">
        <f>ROUND(I271*H271,2)</f>
        <v>0</v>
      </c>
      <c r="BL271" s="17" t="s">
        <v>284</v>
      </c>
      <c r="BM271" s="241" t="s">
        <v>2543</v>
      </c>
    </row>
    <row r="272" s="12" customFormat="1" ht="22.8" customHeight="1">
      <c r="A272" s="12"/>
      <c r="B272" s="213"/>
      <c r="C272" s="214"/>
      <c r="D272" s="215" t="s">
        <v>75</v>
      </c>
      <c r="E272" s="227" t="s">
        <v>323</v>
      </c>
      <c r="F272" s="227" t="s">
        <v>654</v>
      </c>
      <c r="G272" s="214"/>
      <c r="H272" s="214"/>
      <c r="I272" s="217"/>
      <c r="J272" s="228">
        <f>BK272</f>
        <v>0</v>
      </c>
      <c r="K272" s="214"/>
      <c r="L272" s="219"/>
      <c r="M272" s="220"/>
      <c r="N272" s="221"/>
      <c r="O272" s="221"/>
      <c r="P272" s="222">
        <f>SUM(P273:P323)</f>
        <v>0</v>
      </c>
      <c r="Q272" s="221"/>
      <c r="R272" s="222">
        <f>SUM(R273:R323)</f>
        <v>0.0045558000000000005</v>
      </c>
      <c r="S272" s="221"/>
      <c r="T272" s="223">
        <f>SUM(T273:T323)</f>
        <v>114.24741900000002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4" t="s">
        <v>84</v>
      </c>
      <c r="AT272" s="225" t="s">
        <v>75</v>
      </c>
      <c r="AU272" s="225" t="s">
        <v>84</v>
      </c>
      <c r="AY272" s="224" t="s">
        <v>280</v>
      </c>
      <c r="BK272" s="226">
        <f>SUM(BK273:BK323)</f>
        <v>0</v>
      </c>
    </row>
    <row r="273" s="2" customFormat="1" ht="24.15" customHeight="1">
      <c r="A273" s="38"/>
      <c r="B273" s="39"/>
      <c r="C273" s="229" t="s">
        <v>536</v>
      </c>
      <c r="D273" s="229" t="s">
        <v>281</v>
      </c>
      <c r="E273" s="230" t="s">
        <v>656</v>
      </c>
      <c r="F273" s="231" t="s">
        <v>657</v>
      </c>
      <c r="G273" s="232" t="s">
        <v>190</v>
      </c>
      <c r="H273" s="233">
        <v>11.369999999999999</v>
      </c>
      <c r="I273" s="234"/>
      <c r="J273" s="235">
        <f>ROUND(I273*H273,2)</f>
        <v>0</v>
      </c>
      <c r="K273" s="236"/>
      <c r="L273" s="44"/>
      <c r="M273" s="237" t="s">
        <v>1</v>
      </c>
      <c r="N273" s="238" t="s">
        <v>41</v>
      </c>
      <c r="O273" s="91"/>
      <c r="P273" s="239">
        <f>O273*H273</f>
        <v>0</v>
      </c>
      <c r="Q273" s="239">
        <v>0.00034000000000000002</v>
      </c>
      <c r="R273" s="239">
        <f>Q273*H273</f>
        <v>0.0038658</v>
      </c>
      <c r="S273" s="239">
        <v>0</v>
      </c>
      <c r="T273" s="24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1" t="s">
        <v>284</v>
      </c>
      <c r="AT273" s="241" t="s">
        <v>281</v>
      </c>
      <c r="AU273" s="241" t="s">
        <v>86</v>
      </c>
      <c r="AY273" s="17" t="s">
        <v>280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7" t="s">
        <v>84</v>
      </c>
      <c r="BK273" s="242">
        <f>ROUND(I273*H273,2)</f>
        <v>0</v>
      </c>
      <c r="BL273" s="17" t="s">
        <v>284</v>
      </c>
      <c r="BM273" s="241" t="s">
        <v>2544</v>
      </c>
    </row>
    <row r="274" s="13" customFormat="1">
      <c r="A274" s="13"/>
      <c r="B274" s="243"/>
      <c r="C274" s="244"/>
      <c r="D274" s="245" t="s">
        <v>286</v>
      </c>
      <c r="E274" s="246" t="s">
        <v>1</v>
      </c>
      <c r="F274" s="247" t="s">
        <v>2545</v>
      </c>
      <c r="G274" s="244"/>
      <c r="H274" s="248">
        <v>11.369999999999999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286</v>
      </c>
      <c r="AU274" s="254" t="s">
        <v>86</v>
      </c>
      <c r="AV274" s="13" t="s">
        <v>86</v>
      </c>
      <c r="AW274" s="13" t="s">
        <v>32</v>
      </c>
      <c r="AX274" s="13" t="s">
        <v>84</v>
      </c>
      <c r="AY274" s="254" t="s">
        <v>280</v>
      </c>
    </row>
    <row r="275" s="2" customFormat="1" ht="24.15" customHeight="1">
      <c r="A275" s="38"/>
      <c r="B275" s="39"/>
      <c r="C275" s="229" t="s">
        <v>543</v>
      </c>
      <c r="D275" s="229" t="s">
        <v>281</v>
      </c>
      <c r="E275" s="230" t="s">
        <v>661</v>
      </c>
      <c r="F275" s="231" t="s">
        <v>662</v>
      </c>
      <c r="G275" s="232" t="s">
        <v>190</v>
      </c>
      <c r="H275" s="233">
        <v>10.369999999999999</v>
      </c>
      <c r="I275" s="234"/>
      <c r="J275" s="235">
        <f>ROUND(I275*H275,2)</f>
        <v>0</v>
      </c>
      <c r="K275" s="236"/>
      <c r="L275" s="44"/>
      <c r="M275" s="237" t="s">
        <v>1</v>
      </c>
      <c r="N275" s="238" t="s">
        <v>41</v>
      </c>
      <c r="O275" s="91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1" t="s">
        <v>284</v>
      </c>
      <c r="AT275" s="241" t="s">
        <v>281</v>
      </c>
      <c r="AU275" s="241" t="s">
        <v>86</v>
      </c>
      <c r="AY275" s="17" t="s">
        <v>280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7" t="s">
        <v>84</v>
      </c>
      <c r="BK275" s="242">
        <f>ROUND(I275*H275,2)</f>
        <v>0</v>
      </c>
      <c r="BL275" s="17" t="s">
        <v>284</v>
      </c>
      <c r="BM275" s="241" t="s">
        <v>2546</v>
      </c>
    </row>
    <row r="276" s="13" customFormat="1">
      <c r="A276" s="13"/>
      <c r="B276" s="243"/>
      <c r="C276" s="244"/>
      <c r="D276" s="245" t="s">
        <v>286</v>
      </c>
      <c r="E276" s="246" t="s">
        <v>1</v>
      </c>
      <c r="F276" s="247" t="s">
        <v>2547</v>
      </c>
      <c r="G276" s="244"/>
      <c r="H276" s="248">
        <v>10.369999999999999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286</v>
      </c>
      <c r="AU276" s="254" t="s">
        <v>86</v>
      </c>
      <c r="AV276" s="13" t="s">
        <v>86</v>
      </c>
      <c r="AW276" s="13" t="s">
        <v>32</v>
      </c>
      <c r="AX276" s="13" t="s">
        <v>84</v>
      </c>
      <c r="AY276" s="254" t="s">
        <v>280</v>
      </c>
    </row>
    <row r="277" s="2" customFormat="1" ht="33" customHeight="1">
      <c r="A277" s="38"/>
      <c r="B277" s="39"/>
      <c r="C277" s="229" t="s">
        <v>548</v>
      </c>
      <c r="D277" s="229" t="s">
        <v>281</v>
      </c>
      <c r="E277" s="230" t="s">
        <v>666</v>
      </c>
      <c r="F277" s="231" t="s">
        <v>667</v>
      </c>
      <c r="G277" s="232" t="s">
        <v>194</v>
      </c>
      <c r="H277" s="233">
        <v>497.74000000000001</v>
      </c>
      <c r="I277" s="234"/>
      <c r="J277" s="235">
        <f>ROUND(I277*H277,2)</f>
        <v>0</v>
      </c>
      <c r="K277" s="236"/>
      <c r="L277" s="44"/>
      <c r="M277" s="237" t="s">
        <v>1</v>
      </c>
      <c r="N277" s="238" t="s">
        <v>41</v>
      </c>
      <c r="O277" s="91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1" t="s">
        <v>284</v>
      </c>
      <c r="AT277" s="241" t="s">
        <v>281</v>
      </c>
      <c r="AU277" s="241" t="s">
        <v>86</v>
      </c>
      <c r="AY277" s="17" t="s">
        <v>280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7" t="s">
        <v>84</v>
      </c>
      <c r="BK277" s="242">
        <f>ROUND(I277*H277,2)</f>
        <v>0</v>
      </c>
      <c r="BL277" s="17" t="s">
        <v>284</v>
      </c>
      <c r="BM277" s="241" t="s">
        <v>2548</v>
      </c>
    </row>
    <row r="278" s="13" customFormat="1">
      <c r="A278" s="13"/>
      <c r="B278" s="243"/>
      <c r="C278" s="244"/>
      <c r="D278" s="245" t="s">
        <v>286</v>
      </c>
      <c r="E278" s="246" t="s">
        <v>1</v>
      </c>
      <c r="F278" s="247" t="s">
        <v>2429</v>
      </c>
      <c r="G278" s="244"/>
      <c r="H278" s="248">
        <v>438.33999999999998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286</v>
      </c>
      <c r="AU278" s="254" t="s">
        <v>86</v>
      </c>
      <c r="AV278" s="13" t="s">
        <v>86</v>
      </c>
      <c r="AW278" s="13" t="s">
        <v>32</v>
      </c>
      <c r="AX278" s="13" t="s">
        <v>76</v>
      </c>
      <c r="AY278" s="254" t="s">
        <v>280</v>
      </c>
    </row>
    <row r="279" s="13" customFormat="1">
      <c r="A279" s="13"/>
      <c r="B279" s="243"/>
      <c r="C279" s="244"/>
      <c r="D279" s="245" t="s">
        <v>286</v>
      </c>
      <c r="E279" s="246" t="s">
        <v>1</v>
      </c>
      <c r="F279" s="247" t="s">
        <v>2549</v>
      </c>
      <c r="G279" s="244"/>
      <c r="H279" s="248">
        <v>59.399999999999999</v>
      </c>
      <c r="I279" s="249"/>
      <c r="J279" s="244"/>
      <c r="K279" s="244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286</v>
      </c>
      <c r="AU279" s="254" t="s">
        <v>86</v>
      </c>
      <c r="AV279" s="13" t="s">
        <v>86</v>
      </c>
      <c r="AW279" s="13" t="s">
        <v>32</v>
      </c>
      <c r="AX279" s="13" t="s">
        <v>76</v>
      </c>
      <c r="AY279" s="254" t="s">
        <v>280</v>
      </c>
    </row>
    <row r="280" s="14" customFormat="1">
      <c r="A280" s="14"/>
      <c r="B280" s="266"/>
      <c r="C280" s="267"/>
      <c r="D280" s="245" t="s">
        <v>286</v>
      </c>
      <c r="E280" s="268" t="s">
        <v>1</v>
      </c>
      <c r="F280" s="269" t="s">
        <v>378</v>
      </c>
      <c r="G280" s="267"/>
      <c r="H280" s="270">
        <v>497.74000000000001</v>
      </c>
      <c r="I280" s="271"/>
      <c r="J280" s="267"/>
      <c r="K280" s="267"/>
      <c r="L280" s="272"/>
      <c r="M280" s="273"/>
      <c r="N280" s="274"/>
      <c r="O280" s="274"/>
      <c r="P280" s="274"/>
      <c r="Q280" s="274"/>
      <c r="R280" s="274"/>
      <c r="S280" s="274"/>
      <c r="T280" s="27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6" t="s">
        <v>286</v>
      </c>
      <c r="AU280" s="276" t="s">
        <v>86</v>
      </c>
      <c r="AV280" s="14" t="s">
        <v>284</v>
      </c>
      <c r="AW280" s="14" t="s">
        <v>32</v>
      </c>
      <c r="AX280" s="14" t="s">
        <v>84</v>
      </c>
      <c r="AY280" s="276" t="s">
        <v>280</v>
      </c>
    </row>
    <row r="281" s="2" customFormat="1" ht="33" customHeight="1">
      <c r="A281" s="38"/>
      <c r="B281" s="39"/>
      <c r="C281" s="229" t="s">
        <v>553</v>
      </c>
      <c r="D281" s="229" t="s">
        <v>281</v>
      </c>
      <c r="E281" s="230" t="s">
        <v>670</v>
      </c>
      <c r="F281" s="231" t="s">
        <v>671</v>
      </c>
      <c r="G281" s="232" t="s">
        <v>194</v>
      </c>
      <c r="H281" s="233">
        <v>14932.200000000001</v>
      </c>
      <c r="I281" s="234"/>
      <c r="J281" s="235">
        <f>ROUND(I281*H281,2)</f>
        <v>0</v>
      </c>
      <c r="K281" s="236"/>
      <c r="L281" s="44"/>
      <c r="M281" s="237" t="s">
        <v>1</v>
      </c>
      <c r="N281" s="238" t="s">
        <v>41</v>
      </c>
      <c r="O281" s="91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1" t="s">
        <v>284</v>
      </c>
      <c r="AT281" s="241" t="s">
        <v>281</v>
      </c>
      <c r="AU281" s="241" t="s">
        <v>86</v>
      </c>
      <c r="AY281" s="17" t="s">
        <v>280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7" t="s">
        <v>84</v>
      </c>
      <c r="BK281" s="242">
        <f>ROUND(I281*H281,2)</f>
        <v>0</v>
      </c>
      <c r="BL281" s="17" t="s">
        <v>284</v>
      </c>
      <c r="BM281" s="241" t="s">
        <v>2550</v>
      </c>
    </row>
    <row r="282" s="13" customFormat="1">
      <c r="A282" s="13"/>
      <c r="B282" s="243"/>
      <c r="C282" s="244"/>
      <c r="D282" s="245" t="s">
        <v>286</v>
      </c>
      <c r="E282" s="246" t="s">
        <v>1</v>
      </c>
      <c r="F282" s="247" t="s">
        <v>2551</v>
      </c>
      <c r="G282" s="244"/>
      <c r="H282" s="248">
        <v>14932.200000000001</v>
      </c>
      <c r="I282" s="249"/>
      <c r="J282" s="244"/>
      <c r="K282" s="244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286</v>
      </c>
      <c r="AU282" s="254" t="s">
        <v>86</v>
      </c>
      <c r="AV282" s="13" t="s">
        <v>86</v>
      </c>
      <c r="AW282" s="13" t="s">
        <v>32</v>
      </c>
      <c r="AX282" s="13" t="s">
        <v>84</v>
      </c>
      <c r="AY282" s="254" t="s">
        <v>280</v>
      </c>
    </row>
    <row r="283" s="2" customFormat="1" ht="33" customHeight="1">
      <c r="A283" s="38"/>
      <c r="B283" s="39"/>
      <c r="C283" s="229" t="s">
        <v>557</v>
      </c>
      <c r="D283" s="229" t="s">
        <v>281</v>
      </c>
      <c r="E283" s="230" t="s">
        <v>675</v>
      </c>
      <c r="F283" s="231" t="s">
        <v>676</v>
      </c>
      <c r="G283" s="232" t="s">
        <v>194</v>
      </c>
      <c r="H283" s="233">
        <v>497.74000000000001</v>
      </c>
      <c r="I283" s="234"/>
      <c r="J283" s="235">
        <f>ROUND(I283*H283,2)</f>
        <v>0</v>
      </c>
      <c r="K283" s="236"/>
      <c r="L283" s="44"/>
      <c r="M283" s="237" t="s">
        <v>1</v>
      </c>
      <c r="N283" s="238" t="s">
        <v>41</v>
      </c>
      <c r="O283" s="91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1" t="s">
        <v>284</v>
      </c>
      <c r="AT283" s="241" t="s">
        <v>281</v>
      </c>
      <c r="AU283" s="241" t="s">
        <v>86</v>
      </c>
      <c r="AY283" s="17" t="s">
        <v>280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7" t="s">
        <v>84</v>
      </c>
      <c r="BK283" s="242">
        <f>ROUND(I283*H283,2)</f>
        <v>0</v>
      </c>
      <c r="BL283" s="17" t="s">
        <v>284</v>
      </c>
      <c r="BM283" s="241" t="s">
        <v>2552</v>
      </c>
    </row>
    <row r="284" s="13" customFormat="1">
      <c r="A284" s="13"/>
      <c r="B284" s="243"/>
      <c r="C284" s="244"/>
      <c r="D284" s="245" t="s">
        <v>286</v>
      </c>
      <c r="E284" s="246" t="s">
        <v>1</v>
      </c>
      <c r="F284" s="247" t="s">
        <v>2429</v>
      </c>
      <c r="G284" s="244"/>
      <c r="H284" s="248">
        <v>438.33999999999998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286</v>
      </c>
      <c r="AU284" s="254" t="s">
        <v>86</v>
      </c>
      <c r="AV284" s="13" t="s">
        <v>86</v>
      </c>
      <c r="AW284" s="13" t="s">
        <v>32</v>
      </c>
      <c r="AX284" s="13" t="s">
        <v>76</v>
      </c>
      <c r="AY284" s="254" t="s">
        <v>280</v>
      </c>
    </row>
    <row r="285" s="13" customFormat="1">
      <c r="A285" s="13"/>
      <c r="B285" s="243"/>
      <c r="C285" s="244"/>
      <c r="D285" s="245" t="s">
        <v>286</v>
      </c>
      <c r="E285" s="246" t="s">
        <v>1</v>
      </c>
      <c r="F285" s="247" t="s">
        <v>2549</v>
      </c>
      <c r="G285" s="244"/>
      <c r="H285" s="248">
        <v>59.399999999999999</v>
      </c>
      <c r="I285" s="249"/>
      <c r="J285" s="244"/>
      <c r="K285" s="244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286</v>
      </c>
      <c r="AU285" s="254" t="s">
        <v>86</v>
      </c>
      <c r="AV285" s="13" t="s">
        <v>86</v>
      </c>
      <c r="AW285" s="13" t="s">
        <v>32</v>
      </c>
      <c r="AX285" s="13" t="s">
        <v>76</v>
      </c>
      <c r="AY285" s="254" t="s">
        <v>280</v>
      </c>
    </row>
    <row r="286" s="14" customFormat="1">
      <c r="A286" s="14"/>
      <c r="B286" s="266"/>
      <c r="C286" s="267"/>
      <c r="D286" s="245" t="s">
        <v>286</v>
      </c>
      <c r="E286" s="268" t="s">
        <v>1</v>
      </c>
      <c r="F286" s="269" t="s">
        <v>378</v>
      </c>
      <c r="G286" s="267"/>
      <c r="H286" s="270">
        <v>497.74000000000001</v>
      </c>
      <c r="I286" s="271"/>
      <c r="J286" s="267"/>
      <c r="K286" s="267"/>
      <c r="L286" s="272"/>
      <c r="M286" s="273"/>
      <c r="N286" s="274"/>
      <c r="O286" s="274"/>
      <c r="P286" s="274"/>
      <c r="Q286" s="274"/>
      <c r="R286" s="274"/>
      <c r="S286" s="274"/>
      <c r="T286" s="27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6" t="s">
        <v>286</v>
      </c>
      <c r="AU286" s="276" t="s">
        <v>86</v>
      </c>
      <c r="AV286" s="14" t="s">
        <v>284</v>
      </c>
      <c r="AW286" s="14" t="s">
        <v>32</v>
      </c>
      <c r="AX286" s="14" t="s">
        <v>84</v>
      </c>
      <c r="AY286" s="276" t="s">
        <v>280</v>
      </c>
    </row>
    <row r="287" s="2" customFormat="1" ht="16.5" customHeight="1">
      <c r="A287" s="38"/>
      <c r="B287" s="39"/>
      <c r="C287" s="229" t="s">
        <v>561</v>
      </c>
      <c r="D287" s="229" t="s">
        <v>281</v>
      </c>
      <c r="E287" s="230" t="s">
        <v>679</v>
      </c>
      <c r="F287" s="231" t="s">
        <v>680</v>
      </c>
      <c r="G287" s="232" t="s">
        <v>194</v>
      </c>
      <c r="H287" s="233">
        <v>438.33999999999998</v>
      </c>
      <c r="I287" s="234"/>
      <c r="J287" s="235">
        <f>ROUND(I287*H287,2)</f>
        <v>0</v>
      </c>
      <c r="K287" s="236"/>
      <c r="L287" s="44"/>
      <c r="M287" s="237" t="s">
        <v>1</v>
      </c>
      <c r="N287" s="238" t="s">
        <v>41</v>
      </c>
      <c r="O287" s="91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1" t="s">
        <v>284</v>
      </c>
      <c r="AT287" s="241" t="s">
        <v>281</v>
      </c>
      <c r="AU287" s="241" t="s">
        <v>86</v>
      </c>
      <c r="AY287" s="17" t="s">
        <v>280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7" t="s">
        <v>84</v>
      </c>
      <c r="BK287" s="242">
        <f>ROUND(I287*H287,2)</f>
        <v>0</v>
      </c>
      <c r="BL287" s="17" t="s">
        <v>284</v>
      </c>
      <c r="BM287" s="241" t="s">
        <v>2553</v>
      </c>
    </row>
    <row r="288" s="13" customFormat="1">
      <c r="A288" s="13"/>
      <c r="B288" s="243"/>
      <c r="C288" s="244"/>
      <c r="D288" s="245" t="s">
        <v>286</v>
      </c>
      <c r="E288" s="246" t="s">
        <v>1</v>
      </c>
      <c r="F288" s="247" t="s">
        <v>2429</v>
      </c>
      <c r="G288" s="244"/>
      <c r="H288" s="248">
        <v>438.33999999999998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286</v>
      </c>
      <c r="AU288" s="254" t="s">
        <v>86</v>
      </c>
      <c r="AV288" s="13" t="s">
        <v>86</v>
      </c>
      <c r="AW288" s="13" t="s">
        <v>32</v>
      </c>
      <c r="AX288" s="13" t="s">
        <v>84</v>
      </c>
      <c r="AY288" s="254" t="s">
        <v>280</v>
      </c>
    </row>
    <row r="289" s="2" customFormat="1" ht="21.75" customHeight="1">
      <c r="A289" s="38"/>
      <c r="B289" s="39"/>
      <c r="C289" s="229" t="s">
        <v>566</v>
      </c>
      <c r="D289" s="229" t="s">
        <v>281</v>
      </c>
      <c r="E289" s="230" t="s">
        <v>683</v>
      </c>
      <c r="F289" s="231" t="s">
        <v>684</v>
      </c>
      <c r="G289" s="232" t="s">
        <v>194</v>
      </c>
      <c r="H289" s="233">
        <v>13150.200000000001</v>
      </c>
      <c r="I289" s="234"/>
      <c r="J289" s="235">
        <f>ROUND(I289*H289,2)</f>
        <v>0</v>
      </c>
      <c r="K289" s="236"/>
      <c r="L289" s="44"/>
      <c r="M289" s="237" t="s">
        <v>1</v>
      </c>
      <c r="N289" s="238" t="s">
        <v>41</v>
      </c>
      <c r="O289" s="91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1" t="s">
        <v>284</v>
      </c>
      <c r="AT289" s="241" t="s">
        <v>281</v>
      </c>
      <c r="AU289" s="241" t="s">
        <v>86</v>
      </c>
      <c r="AY289" s="17" t="s">
        <v>280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7" t="s">
        <v>84</v>
      </c>
      <c r="BK289" s="242">
        <f>ROUND(I289*H289,2)</f>
        <v>0</v>
      </c>
      <c r="BL289" s="17" t="s">
        <v>284</v>
      </c>
      <c r="BM289" s="241" t="s">
        <v>2554</v>
      </c>
    </row>
    <row r="290" s="13" customFormat="1">
      <c r="A290" s="13"/>
      <c r="B290" s="243"/>
      <c r="C290" s="244"/>
      <c r="D290" s="245" t="s">
        <v>286</v>
      </c>
      <c r="E290" s="246" t="s">
        <v>1</v>
      </c>
      <c r="F290" s="247" t="s">
        <v>2555</v>
      </c>
      <c r="G290" s="244"/>
      <c r="H290" s="248">
        <v>13150.200000000001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286</v>
      </c>
      <c r="AU290" s="254" t="s">
        <v>86</v>
      </c>
      <c r="AV290" s="13" t="s">
        <v>86</v>
      </c>
      <c r="AW290" s="13" t="s">
        <v>32</v>
      </c>
      <c r="AX290" s="13" t="s">
        <v>84</v>
      </c>
      <c r="AY290" s="254" t="s">
        <v>280</v>
      </c>
    </row>
    <row r="291" s="2" customFormat="1" ht="21.75" customHeight="1">
      <c r="A291" s="38"/>
      <c r="B291" s="39"/>
      <c r="C291" s="229" t="s">
        <v>571</v>
      </c>
      <c r="D291" s="229" t="s">
        <v>281</v>
      </c>
      <c r="E291" s="230" t="s">
        <v>687</v>
      </c>
      <c r="F291" s="231" t="s">
        <v>688</v>
      </c>
      <c r="G291" s="232" t="s">
        <v>194</v>
      </c>
      <c r="H291" s="233">
        <v>438.33999999999998</v>
      </c>
      <c r="I291" s="234"/>
      <c r="J291" s="235">
        <f>ROUND(I291*H291,2)</f>
        <v>0</v>
      </c>
      <c r="K291" s="236"/>
      <c r="L291" s="44"/>
      <c r="M291" s="237" t="s">
        <v>1</v>
      </c>
      <c r="N291" s="238" t="s">
        <v>41</v>
      </c>
      <c r="O291" s="91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1" t="s">
        <v>284</v>
      </c>
      <c r="AT291" s="241" t="s">
        <v>281</v>
      </c>
      <c r="AU291" s="241" t="s">
        <v>86</v>
      </c>
      <c r="AY291" s="17" t="s">
        <v>280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7" t="s">
        <v>84</v>
      </c>
      <c r="BK291" s="242">
        <f>ROUND(I291*H291,2)</f>
        <v>0</v>
      </c>
      <c r="BL291" s="17" t="s">
        <v>284</v>
      </c>
      <c r="BM291" s="241" t="s">
        <v>2556</v>
      </c>
    </row>
    <row r="292" s="13" customFormat="1">
      <c r="A292" s="13"/>
      <c r="B292" s="243"/>
      <c r="C292" s="244"/>
      <c r="D292" s="245" t="s">
        <v>286</v>
      </c>
      <c r="E292" s="246" t="s">
        <v>1</v>
      </c>
      <c r="F292" s="247" t="s">
        <v>2429</v>
      </c>
      <c r="G292" s="244"/>
      <c r="H292" s="248">
        <v>438.33999999999998</v>
      </c>
      <c r="I292" s="249"/>
      <c r="J292" s="244"/>
      <c r="K292" s="244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286</v>
      </c>
      <c r="AU292" s="254" t="s">
        <v>86</v>
      </c>
      <c r="AV292" s="13" t="s">
        <v>86</v>
      </c>
      <c r="AW292" s="13" t="s">
        <v>32</v>
      </c>
      <c r="AX292" s="13" t="s">
        <v>84</v>
      </c>
      <c r="AY292" s="254" t="s">
        <v>280</v>
      </c>
    </row>
    <row r="293" s="2" customFormat="1" ht="33" customHeight="1">
      <c r="A293" s="38"/>
      <c r="B293" s="39"/>
      <c r="C293" s="229" t="s">
        <v>575</v>
      </c>
      <c r="D293" s="229" t="s">
        <v>281</v>
      </c>
      <c r="E293" s="230" t="s">
        <v>1891</v>
      </c>
      <c r="F293" s="231" t="s">
        <v>1892</v>
      </c>
      <c r="G293" s="232" t="s">
        <v>354</v>
      </c>
      <c r="H293" s="233">
        <v>2</v>
      </c>
      <c r="I293" s="234"/>
      <c r="J293" s="235">
        <f>ROUND(I293*H293,2)</f>
        <v>0</v>
      </c>
      <c r="K293" s="236"/>
      <c r="L293" s="44"/>
      <c r="M293" s="237" t="s">
        <v>1</v>
      </c>
      <c r="N293" s="238" t="s">
        <v>41</v>
      </c>
      <c r="O293" s="91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1" t="s">
        <v>284</v>
      </c>
      <c r="AT293" s="241" t="s">
        <v>281</v>
      </c>
      <c r="AU293" s="241" t="s">
        <v>86</v>
      </c>
      <c r="AY293" s="17" t="s">
        <v>280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7" t="s">
        <v>84</v>
      </c>
      <c r="BK293" s="242">
        <f>ROUND(I293*H293,2)</f>
        <v>0</v>
      </c>
      <c r="BL293" s="17" t="s">
        <v>284</v>
      </c>
      <c r="BM293" s="241" t="s">
        <v>2557</v>
      </c>
    </row>
    <row r="294" s="2" customFormat="1" ht="33" customHeight="1">
      <c r="A294" s="38"/>
      <c r="B294" s="39"/>
      <c r="C294" s="229" t="s">
        <v>580</v>
      </c>
      <c r="D294" s="229" t="s">
        <v>281</v>
      </c>
      <c r="E294" s="230" t="s">
        <v>1894</v>
      </c>
      <c r="F294" s="231" t="s">
        <v>1895</v>
      </c>
      <c r="G294" s="232" t="s">
        <v>354</v>
      </c>
      <c r="H294" s="233">
        <v>40</v>
      </c>
      <c r="I294" s="234"/>
      <c r="J294" s="235">
        <f>ROUND(I294*H294,2)</f>
        <v>0</v>
      </c>
      <c r="K294" s="236"/>
      <c r="L294" s="44"/>
      <c r="M294" s="237" t="s">
        <v>1</v>
      </c>
      <c r="N294" s="238" t="s">
        <v>41</v>
      </c>
      <c r="O294" s="91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41" t="s">
        <v>284</v>
      </c>
      <c r="AT294" s="241" t="s">
        <v>281</v>
      </c>
      <c r="AU294" s="241" t="s">
        <v>86</v>
      </c>
      <c r="AY294" s="17" t="s">
        <v>280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7" t="s">
        <v>84</v>
      </c>
      <c r="BK294" s="242">
        <f>ROUND(I294*H294,2)</f>
        <v>0</v>
      </c>
      <c r="BL294" s="17" t="s">
        <v>284</v>
      </c>
      <c r="BM294" s="241" t="s">
        <v>2558</v>
      </c>
    </row>
    <row r="295" s="13" customFormat="1">
      <c r="A295" s="13"/>
      <c r="B295" s="243"/>
      <c r="C295" s="244"/>
      <c r="D295" s="245" t="s">
        <v>286</v>
      </c>
      <c r="E295" s="246" t="s">
        <v>1</v>
      </c>
      <c r="F295" s="247" t="s">
        <v>1897</v>
      </c>
      <c r="G295" s="244"/>
      <c r="H295" s="248">
        <v>40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286</v>
      </c>
      <c r="AU295" s="254" t="s">
        <v>86</v>
      </c>
      <c r="AV295" s="13" t="s">
        <v>86</v>
      </c>
      <c r="AW295" s="13" t="s">
        <v>32</v>
      </c>
      <c r="AX295" s="13" t="s">
        <v>84</v>
      </c>
      <c r="AY295" s="254" t="s">
        <v>280</v>
      </c>
    </row>
    <row r="296" s="2" customFormat="1" ht="33" customHeight="1">
      <c r="A296" s="38"/>
      <c r="B296" s="39"/>
      <c r="C296" s="229" t="s">
        <v>585</v>
      </c>
      <c r="D296" s="229" t="s">
        <v>281</v>
      </c>
      <c r="E296" s="230" t="s">
        <v>1898</v>
      </c>
      <c r="F296" s="231" t="s">
        <v>1899</v>
      </c>
      <c r="G296" s="232" t="s">
        <v>354</v>
      </c>
      <c r="H296" s="233">
        <v>2</v>
      </c>
      <c r="I296" s="234"/>
      <c r="J296" s="235">
        <f>ROUND(I296*H296,2)</f>
        <v>0</v>
      </c>
      <c r="K296" s="236"/>
      <c r="L296" s="44"/>
      <c r="M296" s="237" t="s">
        <v>1</v>
      </c>
      <c r="N296" s="238" t="s">
        <v>41</v>
      </c>
      <c r="O296" s="91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1" t="s">
        <v>284</v>
      </c>
      <c r="AT296" s="241" t="s">
        <v>281</v>
      </c>
      <c r="AU296" s="241" t="s">
        <v>86</v>
      </c>
      <c r="AY296" s="17" t="s">
        <v>280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7" t="s">
        <v>84</v>
      </c>
      <c r="BK296" s="242">
        <f>ROUND(I296*H296,2)</f>
        <v>0</v>
      </c>
      <c r="BL296" s="17" t="s">
        <v>284</v>
      </c>
      <c r="BM296" s="241" t="s">
        <v>2559</v>
      </c>
    </row>
    <row r="297" s="2" customFormat="1" ht="24.15" customHeight="1">
      <c r="A297" s="38"/>
      <c r="B297" s="39"/>
      <c r="C297" s="229" t="s">
        <v>590</v>
      </c>
      <c r="D297" s="229" t="s">
        <v>281</v>
      </c>
      <c r="E297" s="230" t="s">
        <v>691</v>
      </c>
      <c r="F297" s="231" t="s">
        <v>692</v>
      </c>
      <c r="G297" s="232" t="s">
        <v>693</v>
      </c>
      <c r="H297" s="233">
        <v>2</v>
      </c>
      <c r="I297" s="234"/>
      <c r="J297" s="235">
        <f>ROUND(I297*H297,2)</f>
        <v>0</v>
      </c>
      <c r="K297" s="236"/>
      <c r="L297" s="44"/>
      <c r="M297" s="237" t="s">
        <v>1</v>
      </c>
      <c r="N297" s="238" t="s">
        <v>41</v>
      </c>
      <c r="O297" s="91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1" t="s">
        <v>284</v>
      </c>
      <c r="AT297" s="241" t="s">
        <v>281</v>
      </c>
      <c r="AU297" s="241" t="s">
        <v>86</v>
      </c>
      <c r="AY297" s="17" t="s">
        <v>280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7" t="s">
        <v>84</v>
      </c>
      <c r="BK297" s="242">
        <f>ROUND(I297*H297,2)</f>
        <v>0</v>
      </c>
      <c r="BL297" s="17" t="s">
        <v>284</v>
      </c>
      <c r="BM297" s="241" t="s">
        <v>2560</v>
      </c>
    </row>
    <row r="298" s="2" customFormat="1" ht="24.15" customHeight="1">
      <c r="A298" s="38"/>
      <c r="B298" s="39"/>
      <c r="C298" s="229" t="s">
        <v>594</v>
      </c>
      <c r="D298" s="229" t="s">
        <v>281</v>
      </c>
      <c r="E298" s="230" t="s">
        <v>696</v>
      </c>
      <c r="F298" s="231" t="s">
        <v>697</v>
      </c>
      <c r="G298" s="232" t="s">
        <v>693</v>
      </c>
      <c r="H298" s="233">
        <v>40</v>
      </c>
      <c r="I298" s="234"/>
      <c r="J298" s="235">
        <f>ROUND(I298*H298,2)</f>
        <v>0</v>
      </c>
      <c r="K298" s="236"/>
      <c r="L298" s="44"/>
      <c r="M298" s="237" t="s">
        <v>1</v>
      </c>
      <c r="N298" s="238" t="s">
        <v>41</v>
      </c>
      <c r="O298" s="91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1" t="s">
        <v>284</v>
      </c>
      <c r="AT298" s="241" t="s">
        <v>281</v>
      </c>
      <c r="AU298" s="241" t="s">
        <v>86</v>
      </c>
      <c r="AY298" s="17" t="s">
        <v>280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7" t="s">
        <v>84</v>
      </c>
      <c r="BK298" s="242">
        <f>ROUND(I298*H298,2)</f>
        <v>0</v>
      </c>
      <c r="BL298" s="17" t="s">
        <v>284</v>
      </c>
      <c r="BM298" s="241" t="s">
        <v>2561</v>
      </c>
    </row>
    <row r="299" s="13" customFormat="1">
      <c r="A299" s="13"/>
      <c r="B299" s="243"/>
      <c r="C299" s="244"/>
      <c r="D299" s="245" t="s">
        <v>286</v>
      </c>
      <c r="E299" s="246" t="s">
        <v>1</v>
      </c>
      <c r="F299" s="247" t="s">
        <v>1897</v>
      </c>
      <c r="G299" s="244"/>
      <c r="H299" s="248">
        <v>40</v>
      </c>
      <c r="I299" s="249"/>
      <c r="J299" s="244"/>
      <c r="K299" s="244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286</v>
      </c>
      <c r="AU299" s="254" t="s">
        <v>86</v>
      </c>
      <c r="AV299" s="13" t="s">
        <v>86</v>
      </c>
      <c r="AW299" s="13" t="s">
        <v>32</v>
      </c>
      <c r="AX299" s="13" t="s">
        <v>84</v>
      </c>
      <c r="AY299" s="254" t="s">
        <v>280</v>
      </c>
    </row>
    <row r="300" s="2" customFormat="1" ht="24.15" customHeight="1">
      <c r="A300" s="38"/>
      <c r="B300" s="39"/>
      <c r="C300" s="229" t="s">
        <v>598</v>
      </c>
      <c r="D300" s="229" t="s">
        <v>281</v>
      </c>
      <c r="E300" s="230" t="s">
        <v>701</v>
      </c>
      <c r="F300" s="231" t="s">
        <v>702</v>
      </c>
      <c r="G300" s="232" t="s">
        <v>693</v>
      </c>
      <c r="H300" s="233">
        <v>2</v>
      </c>
      <c r="I300" s="234"/>
      <c r="J300" s="235">
        <f>ROUND(I300*H300,2)</f>
        <v>0</v>
      </c>
      <c r="K300" s="236"/>
      <c r="L300" s="44"/>
      <c r="M300" s="237" t="s">
        <v>1</v>
      </c>
      <c r="N300" s="238" t="s">
        <v>41</v>
      </c>
      <c r="O300" s="91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41" t="s">
        <v>284</v>
      </c>
      <c r="AT300" s="241" t="s">
        <v>281</v>
      </c>
      <c r="AU300" s="241" t="s">
        <v>86</v>
      </c>
      <c r="AY300" s="17" t="s">
        <v>280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7" t="s">
        <v>84</v>
      </c>
      <c r="BK300" s="242">
        <f>ROUND(I300*H300,2)</f>
        <v>0</v>
      </c>
      <c r="BL300" s="17" t="s">
        <v>284</v>
      </c>
      <c r="BM300" s="241" t="s">
        <v>2562</v>
      </c>
    </row>
    <row r="301" s="2" customFormat="1" ht="16.5" customHeight="1">
      <c r="A301" s="38"/>
      <c r="B301" s="39"/>
      <c r="C301" s="229" t="s">
        <v>603</v>
      </c>
      <c r="D301" s="229" t="s">
        <v>281</v>
      </c>
      <c r="E301" s="230" t="s">
        <v>705</v>
      </c>
      <c r="F301" s="231" t="s">
        <v>706</v>
      </c>
      <c r="G301" s="232" t="s">
        <v>194</v>
      </c>
      <c r="H301" s="233">
        <v>217.80199999999999</v>
      </c>
      <c r="I301" s="234"/>
      <c r="J301" s="235">
        <f>ROUND(I301*H301,2)</f>
        <v>0</v>
      </c>
      <c r="K301" s="236"/>
      <c r="L301" s="44"/>
      <c r="M301" s="237" t="s">
        <v>1</v>
      </c>
      <c r="N301" s="238" t="s">
        <v>41</v>
      </c>
      <c r="O301" s="91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1" t="s">
        <v>284</v>
      </c>
      <c r="AT301" s="241" t="s">
        <v>281</v>
      </c>
      <c r="AU301" s="241" t="s">
        <v>86</v>
      </c>
      <c r="AY301" s="17" t="s">
        <v>280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7" t="s">
        <v>84</v>
      </c>
      <c r="BK301" s="242">
        <f>ROUND(I301*H301,2)</f>
        <v>0</v>
      </c>
      <c r="BL301" s="17" t="s">
        <v>284</v>
      </c>
      <c r="BM301" s="241" t="s">
        <v>2563</v>
      </c>
    </row>
    <row r="302" s="13" customFormat="1">
      <c r="A302" s="13"/>
      <c r="B302" s="243"/>
      <c r="C302" s="244"/>
      <c r="D302" s="245" t="s">
        <v>286</v>
      </c>
      <c r="E302" s="246" t="s">
        <v>1</v>
      </c>
      <c r="F302" s="247" t="s">
        <v>2437</v>
      </c>
      <c r="G302" s="244"/>
      <c r="H302" s="248">
        <v>217.80199999999999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286</v>
      </c>
      <c r="AU302" s="254" t="s">
        <v>86</v>
      </c>
      <c r="AV302" s="13" t="s">
        <v>86</v>
      </c>
      <c r="AW302" s="13" t="s">
        <v>32</v>
      </c>
      <c r="AX302" s="13" t="s">
        <v>84</v>
      </c>
      <c r="AY302" s="254" t="s">
        <v>280</v>
      </c>
    </row>
    <row r="303" s="2" customFormat="1" ht="16.5" customHeight="1">
      <c r="A303" s="38"/>
      <c r="B303" s="39"/>
      <c r="C303" s="229" t="s">
        <v>607</v>
      </c>
      <c r="D303" s="229" t="s">
        <v>281</v>
      </c>
      <c r="E303" s="230" t="s">
        <v>710</v>
      </c>
      <c r="F303" s="231" t="s">
        <v>711</v>
      </c>
      <c r="G303" s="232" t="s">
        <v>194</v>
      </c>
      <c r="H303" s="233">
        <v>217.80199999999999</v>
      </c>
      <c r="I303" s="234"/>
      <c r="J303" s="235">
        <f>ROUND(I303*H303,2)</f>
        <v>0</v>
      </c>
      <c r="K303" s="236"/>
      <c r="L303" s="44"/>
      <c r="M303" s="237" t="s">
        <v>1</v>
      </c>
      <c r="N303" s="238" t="s">
        <v>41</v>
      </c>
      <c r="O303" s="91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41" t="s">
        <v>284</v>
      </c>
      <c r="AT303" s="241" t="s">
        <v>281</v>
      </c>
      <c r="AU303" s="241" t="s">
        <v>86</v>
      </c>
      <c r="AY303" s="17" t="s">
        <v>280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7" t="s">
        <v>84</v>
      </c>
      <c r="BK303" s="242">
        <f>ROUND(I303*H303,2)</f>
        <v>0</v>
      </c>
      <c r="BL303" s="17" t="s">
        <v>284</v>
      </c>
      <c r="BM303" s="241" t="s">
        <v>2564</v>
      </c>
    </row>
    <row r="304" s="13" customFormat="1">
      <c r="A304" s="13"/>
      <c r="B304" s="243"/>
      <c r="C304" s="244"/>
      <c r="D304" s="245" t="s">
        <v>286</v>
      </c>
      <c r="E304" s="246" t="s">
        <v>1</v>
      </c>
      <c r="F304" s="247" t="s">
        <v>2565</v>
      </c>
      <c r="G304" s="244"/>
      <c r="H304" s="248">
        <v>217.80199999999999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286</v>
      </c>
      <c r="AU304" s="254" t="s">
        <v>86</v>
      </c>
      <c r="AV304" s="13" t="s">
        <v>86</v>
      </c>
      <c r="AW304" s="13" t="s">
        <v>32</v>
      </c>
      <c r="AX304" s="13" t="s">
        <v>84</v>
      </c>
      <c r="AY304" s="254" t="s">
        <v>280</v>
      </c>
    </row>
    <row r="305" s="2" customFormat="1" ht="24.15" customHeight="1">
      <c r="A305" s="38"/>
      <c r="B305" s="39"/>
      <c r="C305" s="229" t="s">
        <v>613</v>
      </c>
      <c r="D305" s="229" t="s">
        <v>281</v>
      </c>
      <c r="E305" s="230" t="s">
        <v>2566</v>
      </c>
      <c r="F305" s="231" t="s">
        <v>2567</v>
      </c>
      <c r="G305" s="232" t="s">
        <v>319</v>
      </c>
      <c r="H305" s="233">
        <v>31.103999999999999</v>
      </c>
      <c r="I305" s="234"/>
      <c r="J305" s="235">
        <f>ROUND(I305*H305,2)</f>
        <v>0</v>
      </c>
      <c r="K305" s="236"/>
      <c r="L305" s="44"/>
      <c r="M305" s="237" t="s">
        <v>1</v>
      </c>
      <c r="N305" s="238" t="s">
        <v>41</v>
      </c>
      <c r="O305" s="91"/>
      <c r="P305" s="239">
        <f>O305*H305</f>
        <v>0</v>
      </c>
      <c r="Q305" s="239">
        <v>0</v>
      </c>
      <c r="R305" s="239">
        <f>Q305*H305</f>
        <v>0</v>
      </c>
      <c r="S305" s="239">
        <v>1.5940000000000001</v>
      </c>
      <c r="T305" s="240">
        <f>S305*H305</f>
        <v>49.579776000000003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41" t="s">
        <v>284</v>
      </c>
      <c r="AT305" s="241" t="s">
        <v>281</v>
      </c>
      <c r="AU305" s="241" t="s">
        <v>86</v>
      </c>
      <c r="AY305" s="17" t="s">
        <v>280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7" t="s">
        <v>84</v>
      </c>
      <c r="BK305" s="242">
        <f>ROUND(I305*H305,2)</f>
        <v>0</v>
      </c>
      <c r="BL305" s="17" t="s">
        <v>284</v>
      </c>
      <c r="BM305" s="241" t="s">
        <v>2568</v>
      </c>
    </row>
    <row r="306" s="13" customFormat="1">
      <c r="A306" s="13"/>
      <c r="B306" s="243"/>
      <c r="C306" s="244"/>
      <c r="D306" s="245" t="s">
        <v>286</v>
      </c>
      <c r="E306" s="246" t="s">
        <v>1</v>
      </c>
      <c r="F306" s="247" t="s">
        <v>2569</v>
      </c>
      <c r="G306" s="244"/>
      <c r="H306" s="248">
        <v>31.103999999999999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286</v>
      </c>
      <c r="AU306" s="254" t="s">
        <v>86</v>
      </c>
      <c r="AV306" s="13" t="s">
        <v>86</v>
      </c>
      <c r="AW306" s="13" t="s">
        <v>32</v>
      </c>
      <c r="AX306" s="13" t="s">
        <v>84</v>
      </c>
      <c r="AY306" s="254" t="s">
        <v>280</v>
      </c>
    </row>
    <row r="307" s="2" customFormat="1" ht="24.15" customHeight="1">
      <c r="A307" s="38"/>
      <c r="B307" s="39"/>
      <c r="C307" s="229" t="s">
        <v>618</v>
      </c>
      <c r="D307" s="229" t="s">
        <v>281</v>
      </c>
      <c r="E307" s="230" t="s">
        <v>1912</v>
      </c>
      <c r="F307" s="231" t="s">
        <v>1913</v>
      </c>
      <c r="G307" s="232" t="s">
        <v>319</v>
      </c>
      <c r="H307" s="233">
        <v>26.135999999999999</v>
      </c>
      <c r="I307" s="234"/>
      <c r="J307" s="235">
        <f>ROUND(I307*H307,2)</f>
        <v>0</v>
      </c>
      <c r="K307" s="236"/>
      <c r="L307" s="44"/>
      <c r="M307" s="237" t="s">
        <v>1</v>
      </c>
      <c r="N307" s="238" t="s">
        <v>41</v>
      </c>
      <c r="O307" s="91"/>
      <c r="P307" s="239">
        <f>O307*H307</f>
        <v>0</v>
      </c>
      <c r="Q307" s="239">
        <v>0</v>
      </c>
      <c r="R307" s="239">
        <f>Q307*H307</f>
        <v>0</v>
      </c>
      <c r="S307" s="239">
        <v>1.6000000000000001</v>
      </c>
      <c r="T307" s="240">
        <f>S307*H307</f>
        <v>41.817599999999999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41" t="s">
        <v>284</v>
      </c>
      <c r="AT307" s="241" t="s">
        <v>281</v>
      </c>
      <c r="AU307" s="241" t="s">
        <v>86</v>
      </c>
      <c r="AY307" s="17" t="s">
        <v>280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7" t="s">
        <v>84</v>
      </c>
      <c r="BK307" s="242">
        <f>ROUND(I307*H307,2)</f>
        <v>0</v>
      </c>
      <c r="BL307" s="17" t="s">
        <v>284</v>
      </c>
      <c r="BM307" s="241" t="s">
        <v>2570</v>
      </c>
    </row>
    <row r="308" s="13" customFormat="1">
      <c r="A308" s="13"/>
      <c r="B308" s="243"/>
      <c r="C308" s="244"/>
      <c r="D308" s="245" t="s">
        <v>286</v>
      </c>
      <c r="E308" s="246" t="s">
        <v>1</v>
      </c>
      <c r="F308" s="247" t="s">
        <v>2571</v>
      </c>
      <c r="G308" s="244"/>
      <c r="H308" s="248">
        <v>26.135999999999999</v>
      </c>
      <c r="I308" s="249"/>
      <c r="J308" s="244"/>
      <c r="K308" s="244"/>
      <c r="L308" s="250"/>
      <c r="M308" s="251"/>
      <c r="N308" s="252"/>
      <c r="O308" s="252"/>
      <c r="P308" s="252"/>
      <c r="Q308" s="252"/>
      <c r="R308" s="252"/>
      <c r="S308" s="252"/>
      <c r="T308" s="25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4" t="s">
        <v>286</v>
      </c>
      <c r="AU308" s="254" t="s">
        <v>86</v>
      </c>
      <c r="AV308" s="13" t="s">
        <v>86</v>
      </c>
      <c r="AW308" s="13" t="s">
        <v>32</v>
      </c>
      <c r="AX308" s="13" t="s">
        <v>84</v>
      </c>
      <c r="AY308" s="254" t="s">
        <v>280</v>
      </c>
    </row>
    <row r="309" s="2" customFormat="1" ht="37.8" customHeight="1">
      <c r="A309" s="38"/>
      <c r="B309" s="39"/>
      <c r="C309" s="229" t="s">
        <v>623</v>
      </c>
      <c r="D309" s="229" t="s">
        <v>281</v>
      </c>
      <c r="E309" s="230" t="s">
        <v>1916</v>
      </c>
      <c r="F309" s="231" t="s">
        <v>1917</v>
      </c>
      <c r="G309" s="232" t="s">
        <v>194</v>
      </c>
      <c r="H309" s="233">
        <v>217.80199999999999</v>
      </c>
      <c r="I309" s="234"/>
      <c r="J309" s="235">
        <f>ROUND(I309*H309,2)</f>
        <v>0</v>
      </c>
      <c r="K309" s="236"/>
      <c r="L309" s="44"/>
      <c r="M309" s="237" t="s">
        <v>1</v>
      </c>
      <c r="N309" s="238" t="s">
        <v>41</v>
      </c>
      <c r="O309" s="91"/>
      <c r="P309" s="239">
        <f>O309*H309</f>
        <v>0</v>
      </c>
      <c r="Q309" s="239">
        <v>0</v>
      </c>
      <c r="R309" s="239">
        <f>Q309*H309</f>
        <v>0</v>
      </c>
      <c r="S309" s="239">
        <v>0.089999999999999997</v>
      </c>
      <c r="T309" s="240">
        <f>S309*H309</f>
        <v>19.602179999999997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1" t="s">
        <v>284</v>
      </c>
      <c r="AT309" s="241" t="s">
        <v>281</v>
      </c>
      <c r="AU309" s="241" t="s">
        <v>86</v>
      </c>
      <c r="AY309" s="17" t="s">
        <v>280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7" t="s">
        <v>84</v>
      </c>
      <c r="BK309" s="242">
        <f>ROUND(I309*H309,2)</f>
        <v>0</v>
      </c>
      <c r="BL309" s="17" t="s">
        <v>284</v>
      </c>
      <c r="BM309" s="241" t="s">
        <v>2572</v>
      </c>
    </row>
    <row r="310" s="13" customFormat="1">
      <c r="A310" s="13"/>
      <c r="B310" s="243"/>
      <c r="C310" s="244"/>
      <c r="D310" s="245" t="s">
        <v>286</v>
      </c>
      <c r="E310" s="246" t="s">
        <v>1</v>
      </c>
      <c r="F310" s="247" t="s">
        <v>2437</v>
      </c>
      <c r="G310" s="244"/>
      <c r="H310" s="248">
        <v>217.80199999999999</v>
      </c>
      <c r="I310" s="249"/>
      <c r="J310" s="244"/>
      <c r="K310" s="244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286</v>
      </c>
      <c r="AU310" s="254" t="s">
        <v>86</v>
      </c>
      <c r="AV310" s="13" t="s">
        <v>86</v>
      </c>
      <c r="AW310" s="13" t="s">
        <v>32</v>
      </c>
      <c r="AX310" s="13" t="s">
        <v>84</v>
      </c>
      <c r="AY310" s="254" t="s">
        <v>280</v>
      </c>
    </row>
    <row r="311" s="2" customFormat="1" ht="24.15" customHeight="1">
      <c r="A311" s="38"/>
      <c r="B311" s="39"/>
      <c r="C311" s="229" t="s">
        <v>628</v>
      </c>
      <c r="D311" s="229" t="s">
        <v>281</v>
      </c>
      <c r="E311" s="230" t="s">
        <v>2573</v>
      </c>
      <c r="F311" s="231" t="s">
        <v>2574</v>
      </c>
      <c r="G311" s="232" t="s">
        <v>194</v>
      </c>
      <c r="H311" s="233">
        <v>3.1800000000000002</v>
      </c>
      <c r="I311" s="234"/>
      <c r="J311" s="235">
        <f>ROUND(I311*H311,2)</f>
        <v>0</v>
      </c>
      <c r="K311" s="236"/>
      <c r="L311" s="44"/>
      <c r="M311" s="237" t="s">
        <v>1</v>
      </c>
      <c r="N311" s="238" t="s">
        <v>41</v>
      </c>
      <c r="O311" s="91"/>
      <c r="P311" s="239">
        <f>O311*H311</f>
        <v>0</v>
      </c>
      <c r="Q311" s="239">
        <v>0</v>
      </c>
      <c r="R311" s="239">
        <f>Q311*H311</f>
        <v>0</v>
      </c>
      <c r="S311" s="239">
        <v>0.074999999999999997</v>
      </c>
      <c r="T311" s="240">
        <f>S311*H311</f>
        <v>0.23849999999999999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41" t="s">
        <v>284</v>
      </c>
      <c r="AT311" s="241" t="s">
        <v>281</v>
      </c>
      <c r="AU311" s="241" t="s">
        <v>86</v>
      </c>
      <c r="AY311" s="17" t="s">
        <v>280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7" t="s">
        <v>84</v>
      </c>
      <c r="BK311" s="242">
        <f>ROUND(I311*H311,2)</f>
        <v>0</v>
      </c>
      <c r="BL311" s="17" t="s">
        <v>284</v>
      </c>
      <c r="BM311" s="241" t="s">
        <v>2575</v>
      </c>
    </row>
    <row r="312" s="13" customFormat="1">
      <c r="A312" s="13"/>
      <c r="B312" s="243"/>
      <c r="C312" s="244"/>
      <c r="D312" s="245" t="s">
        <v>286</v>
      </c>
      <c r="E312" s="246" t="s">
        <v>1</v>
      </c>
      <c r="F312" s="247" t="s">
        <v>2576</v>
      </c>
      <c r="G312" s="244"/>
      <c r="H312" s="248">
        <v>3.1800000000000002</v>
      </c>
      <c r="I312" s="249"/>
      <c r="J312" s="244"/>
      <c r="K312" s="244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286</v>
      </c>
      <c r="AU312" s="254" t="s">
        <v>86</v>
      </c>
      <c r="AV312" s="13" t="s">
        <v>86</v>
      </c>
      <c r="AW312" s="13" t="s">
        <v>32</v>
      </c>
      <c r="AX312" s="13" t="s">
        <v>84</v>
      </c>
      <c r="AY312" s="254" t="s">
        <v>280</v>
      </c>
    </row>
    <row r="313" s="2" customFormat="1" ht="24.15" customHeight="1">
      <c r="A313" s="38"/>
      <c r="B313" s="39"/>
      <c r="C313" s="229" t="s">
        <v>633</v>
      </c>
      <c r="D313" s="229" t="s">
        <v>281</v>
      </c>
      <c r="E313" s="230" t="s">
        <v>2577</v>
      </c>
      <c r="F313" s="231" t="s">
        <v>2578</v>
      </c>
      <c r="G313" s="232" t="s">
        <v>194</v>
      </c>
      <c r="H313" s="233">
        <v>12.548</v>
      </c>
      <c r="I313" s="234"/>
      <c r="J313" s="235">
        <f>ROUND(I313*H313,2)</f>
        <v>0</v>
      </c>
      <c r="K313" s="236"/>
      <c r="L313" s="44"/>
      <c r="M313" s="237" t="s">
        <v>1</v>
      </c>
      <c r="N313" s="238" t="s">
        <v>41</v>
      </c>
      <c r="O313" s="91"/>
      <c r="P313" s="239">
        <f>O313*H313</f>
        <v>0</v>
      </c>
      <c r="Q313" s="239">
        <v>0</v>
      </c>
      <c r="R313" s="239">
        <f>Q313*H313</f>
        <v>0</v>
      </c>
      <c r="S313" s="239">
        <v>0.065000000000000002</v>
      </c>
      <c r="T313" s="240">
        <f>S313*H313</f>
        <v>0.81562000000000001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1" t="s">
        <v>284</v>
      </c>
      <c r="AT313" s="241" t="s">
        <v>281</v>
      </c>
      <c r="AU313" s="241" t="s">
        <v>86</v>
      </c>
      <c r="AY313" s="17" t="s">
        <v>280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7" t="s">
        <v>84</v>
      </c>
      <c r="BK313" s="242">
        <f>ROUND(I313*H313,2)</f>
        <v>0</v>
      </c>
      <c r="BL313" s="17" t="s">
        <v>284</v>
      </c>
      <c r="BM313" s="241" t="s">
        <v>2579</v>
      </c>
    </row>
    <row r="314" s="13" customFormat="1">
      <c r="A314" s="13"/>
      <c r="B314" s="243"/>
      <c r="C314" s="244"/>
      <c r="D314" s="245" t="s">
        <v>286</v>
      </c>
      <c r="E314" s="246" t="s">
        <v>1</v>
      </c>
      <c r="F314" s="247" t="s">
        <v>2580</v>
      </c>
      <c r="G314" s="244"/>
      <c r="H314" s="248">
        <v>10.800000000000001</v>
      </c>
      <c r="I314" s="249"/>
      <c r="J314" s="244"/>
      <c r="K314" s="244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286</v>
      </c>
      <c r="AU314" s="254" t="s">
        <v>86</v>
      </c>
      <c r="AV314" s="13" t="s">
        <v>86</v>
      </c>
      <c r="AW314" s="13" t="s">
        <v>32</v>
      </c>
      <c r="AX314" s="13" t="s">
        <v>76</v>
      </c>
      <c r="AY314" s="254" t="s">
        <v>280</v>
      </c>
    </row>
    <row r="315" s="13" customFormat="1">
      <c r="A315" s="13"/>
      <c r="B315" s="243"/>
      <c r="C315" s="244"/>
      <c r="D315" s="245" t="s">
        <v>286</v>
      </c>
      <c r="E315" s="246" t="s">
        <v>1</v>
      </c>
      <c r="F315" s="247" t="s">
        <v>2581</v>
      </c>
      <c r="G315" s="244"/>
      <c r="H315" s="248">
        <v>1.748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286</v>
      </c>
      <c r="AU315" s="254" t="s">
        <v>86</v>
      </c>
      <c r="AV315" s="13" t="s">
        <v>86</v>
      </c>
      <c r="AW315" s="13" t="s">
        <v>32</v>
      </c>
      <c r="AX315" s="13" t="s">
        <v>76</v>
      </c>
      <c r="AY315" s="254" t="s">
        <v>280</v>
      </c>
    </row>
    <row r="316" s="14" customFormat="1">
      <c r="A316" s="14"/>
      <c r="B316" s="266"/>
      <c r="C316" s="267"/>
      <c r="D316" s="245" t="s">
        <v>286</v>
      </c>
      <c r="E316" s="268" t="s">
        <v>1</v>
      </c>
      <c r="F316" s="269" t="s">
        <v>378</v>
      </c>
      <c r="G316" s="267"/>
      <c r="H316" s="270">
        <v>12.548</v>
      </c>
      <c r="I316" s="271"/>
      <c r="J316" s="267"/>
      <c r="K316" s="267"/>
      <c r="L316" s="272"/>
      <c r="M316" s="273"/>
      <c r="N316" s="274"/>
      <c r="O316" s="274"/>
      <c r="P316" s="274"/>
      <c r="Q316" s="274"/>
      <c r="R316" s="274"/>
      <c r="S316" s="274"/>
      <c r="T316" s="27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6" t="s">
        <v>286</v>
      </c>
      <c r="AU316" s="276" t="s">
        <v>86</v>
      </c>
      <c r="AV316" s="14" t="s">
        <v>284</v>
      </c>
      <c r="AW316" s="14" t="s">
        <v>32</v>
      </c>
      <c r="AX316" s="14" t="s">
        <v>84</v>
      </c>
      <c r="AY316" s="276" t="s">
        <v>280</v>
      </c>
    </row>
    <row r="317" s="2" customFormat="1" ht="24.15" customHeight="1">
      <c r="A317" s="38"/>
      <c r="B317" s="39"/>
      <c r="C317" s="229" t="s">
        <v>637</v>
      </c>
      <c r="D317" s="229" t="s">
        <v>281</v>
      </c>
      <c r="E317" s="230" t="s">
        <v>2582</v>
      </c>
      <c r="F317" s="231" t="s">
        <v>2583</v>
      </c>
      <c r="G317" s="232" t="s">
        <v>194</v>
      </c>
      <c r="H317" s="233">
        <v>2</v>
      </c>
      <c r="I317" s="234"/>
      <c r="J317" s="235">
        <f>ROUND(I317*H317,2)</f>
        <v>0</v>
      </c>
      <c r="K317" s="236"/>
      <c r="L317" s="44"/>
      <c r="M317" s="237" t="s">
        <v>1</v>
      </c>
      <c r="N317" s="238" t="s">
        <v>41</v>
      </c>
      <c r="O317" s="91"/>
      <c r="P317" s="239">
        <f>O317*H317</f>
        <v>0</v>
      </c>
      <c r="Q317" s="239">
        <v>0</v>
      </c>
      <c r="R317" s="239">
        <f>Q317*H317</f>
        <v>0</v>
      </c>
      <c r="S317" s="239">
        <v>0.041000000000000002</v>
      </c>
      <c r="T317" s="240">
        <f>S317*H317</f>
        <v>0.082000000000000003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41" t="s">
        <v>284</v>
      </c>
      <c r="AT317" s="241" t="s">
        <v>281</v>
      </c>
      <c r="AU317" s="241" t="s">
        <v>86</v>
      </c>
      <c r="AY317" s="17" t="s">
        <v>280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7" t="s">
        <v>84</v>
      </c>
      <c r="BK317" s="242">
        <f>ROUND(I317*H317,2)</f>
        <v>0</v>
      </c>
      <c r="BL317" s="17" t="s">
        <v>284</v>
      </c>
      <c r="BM317" s="241" t="s">
        <v>2584</v>
      </c>
    </row>
    <row r="318" s="13" customFormat="1">
      <c r="A318" s="13"/>
      <c r="B318" s="243"/>
      <c r="C318" s="244"/>
      <c r="D318" s="245" t="s">
        <v>286</v>
      </c>
      <c r="E318" s="246" t="s">
        <v>1</v>
      </c>
      <c r="F318" s="247" t="s">
        <v>2585</v>
      </c>
      <c r="G318" s="244"/>
      <c r="H318" s="248">
        <v>2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286</v>
      </c>
      <c r="AU318" s="254" t="s">
        <v>86</v>
      </c>
      <c r="AV318" s="13" t="s">
        <v>86</v>
      </c>
      <c r="AW318" s="13" t="s">
        <v>32</v>
      </c>
      <c r="AX318" s="13" t="s">
        <v>84</v>
      </c>
      <c r="AY318" s="254" t="s">
        <v>280</v>
      </c>
    </row>
    <row r="319" s="2" customFormat="1" ht="24.15" customHeight="1">
      <c r="A319" s="38"/>
      <c r="B319" s="39"/>
      <c r="C319" s="229" t="s">
        <v>641</v>
      </c>
      <c r="D319" s="229" t="s">
        <v>281</v>
      </c>
      <c r="E319" s="230" t="s">
        <v>747</v>
      </c>
      <c r="F319" s="231" t="s">
        <v>748</v>
      </c>
      <c r="G319" s="232" t="s">
        <v>194</v>
      </c>
      <c r="H319" s="233">
        <v>41.093000000000004</v>
      </c>
      <c r="I319" s="234"/>
      <c r="J319" s="235">
        <f>ROUND(I319*H319,2)</f>
        <v>0</v>
      </c>
      <c r="K319" s="236"/>
      <c r="L319" s="44"/>
      <c r="M319" s="237" t="s">
        <v>1</v>
      </c>
      <c r="N319" s="238" t="s">
        <v>41</v>
      </c>
      <c r="O319" s="91"/>
      <c r="P319" s="239">
        <f>O319*H319</f>
        <v>0</v>
      </c>
      <c r="Q319" s="239">
        <v>0</v>
      </c>
      <c r="R319" s="239">
        <f>Q319*H319</f>
        <v>0</v>
      </c>
      <c r="S319" s="239">
        <v>0.050999999999999997</v>
      </c>
      <c r="T319" s="240">
        <f>S319*H319</f>
        <v>2.0957430000000001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41" t="s">
        <v>284</v>
      </c>
      <c r="AT319" s="241" t="s">
        <v>281</v>
      </c>
      <c r="AU319" s="241" t="s">
        <v>86</v>
      </c>
      <c r="AY319" s="17" t="s">
        <v>280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7" t="s">
        <v>84</v>
      </c>
      <c r="BK319" s="242">
        <f>ROUND(I319*H319,2)</f>
        <v>0</v>
      </c>
      <c r="BL319" s="17" t="s">
        <v>284</v>
      </c>
      <c r="BM319" s="241" t="s">
        <v>2586</v>
      </c>
    </row>
    <row r="320" s="13" customFormat="1">
      <c r="A320" s="13"/>
      <c r="B320" s="243"/>
      <c r="C320" s="244"/>
      <c r="D320" s="245" t="s">
        <v>286</v>
      </c>
      <c r="E320" s="246" t="s">
        <v>1</v>
      </c>
      <c r="F320" s="247" t="s">
        <v>2587</v>
      </c>
      <c r="G320" s="244"/>
      <c r="H320" s="248">
        <v>41.093000000000004</v>
      </c>
      <c r="I320" s="249"/>
      <c r="J320" s="244"/>
      <c r="K320" s="244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286</v>
      </c>
      <c r="AU320" s="254" t="s">
        <v>86</v>
      </c>
      <c r="AV320" s="13" t="s">
        <v>86</v>
      </c>
      <c r="AW320" s="13" t="s">
        <v>32</v>
      </c>
      <c r="AX320" s="13" t="s">
        <v>84</v>
      </c>
      <c r="AY320" s="254" t="s">
        <v>280</v>
      </c>
    </row>
    <row r="321" s="2" customFormat="1" ht="24.15" customHeight="1">
      <c r="A321" s="38"/>
      <c r="B321" s="39"/>
      <c r="C321" s="229" t="s">
        <v>646</v>
      </c>
      <c r="D321" s="229" t="s">
        <v>281</v>
      </c>
      <c r="E321" s="230" t="s">
        <v>759</v>
      </c>
      <c r="F321" s="231" t="s">
        <v>760</v>
      </c>
      <c r="G321" s="232" t="s">
        <v>354</v>
      </c>
      <c r="H321" s="233">
        <v>2</v>
      </c>
      <c r="I321" s="234"/>
      <c r="J321" s="235">
        <f>ROUND(I321*H321,2)</f>
        <v>0</v>
      </c>
      <c r="K321" s="236"/>
      <c r="L321" s="44"/>
      <c r="M321" s="237" t="s">
        <v>1</v>
      </c>
      <c r="N321" s="238" t="s">
        <v>41</v>
      </c>
      <c r="O321" s="91"/>
      <c r="P321" s="239">
        <f>O321*H321</f>
        <v>0</v>
      </c>
      <c r="Q321" s="239">
        <v>0</v>
      </c>
      <c r="R321" s="239">
        <f>Q321*H321</f>
        <v>0</v>
      </c>
      <c r="S321" s="239">
        <v>0.0080000000000000002</v>
      </c>
      <c r="T321" s="240">
        <f>S321*H321</f>
        <v>0.016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41" t="s">
        <v>284</v>
      </c>
      <c r="AT321" s="241" t="s">
        <v>281</v>
      </c>
      <c r="AU321" s="241" t="s">
        <v>86</v>
      </c>
      <c r="AY321" s="17" t="s">
        <v>280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7" t="s">
        <v>84</v>
      </c>
      <c r="BK321" s="242">
        <f>ROUND(I321*H321,2)</f>
        <v>0</v>
      </c>
      <c r="BL321" s="17" t="s">
        <v>284</v>
      </c>
      <c r="BM321" s="241" t="s">
        <v>2588</v>
      </c>
    </row>
    <row r="322" s="13" customFormat="1">
      <c r="A322" s="13"/>
      <c r="B322" s="243"/>
      <c r="C322" s="244"/>
      <c r="D322" s="245" t="s">
        <v>286</v>
      </c>
      <c r="E322" s="246" t="s">
        <v>1</v>
      </c>
      <c r="F322" s="247" t="s">
        <v>762</v>
      </c>
      <c r="G322" s="244"/>
      <c r="H322" s="248">
        <v>2</v>
      </c>
      <c r="I322" s="249"/>
      <c r="J322" s="244"/>
      <c r="K322" s="244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286</v>
      </c>
      <c r="AU322" s="254" t="s">
        <v>86</v>
      </c>
      <c r="AV322" s="13" t="s">
        <v>86</v>
      </c>
      <c r="AW322" s="13" t="s">
        <v>32</v>
      </c>
      <c r="AX322" s="13" t="s">
        <v>84</v>
      </c>
      <c r="AY322" s="254" t="s">
        <v>280</v>
      </c>
    </row>
    <row r="323" s="2" customFormat="1" ht="24.15" customHeight="1">
      <c r="A323" s="38"/>
      <c r="B323" s="39"/>
      <c r="C323" s="229" t="s">
        <v>650</v>
      </c>
      <c r="D323" s="229" t="s">
        <v>281</v>
      </c>
      <c r="E323" s="230" t="s">
        <v>2589</v>
      </c>
      <c r="F323" s="231" t="s">
        <v>785</v>
      </c>
      <c r="G323" s="232" t="s">
        <v>354</v>
      </c>
      <c r="H323" s="233">
        <v>3</v>
      </c>
      <c r="I323" s="234"/>
      <c r="J323" s="235">
        <f>ROUND(I323*H323,2)</f>
        <v>0</v>
      </c>
      <c r="K323" s="236"/>
      <c r="L323" s="44"/>
      <c r="M323" s="237" t="s">
        <v>1</v>
      </c>
      <c r="N323" s="238" t="s">
        <v>41</v>
      </c>
      <c r="O323" s="91"/>
      <c r="P323" s="239">
        <f>O323*H323</f>
        <v>0</v>
      </c>
      <c r="Q323" s="239">
        <v>0.00023000000000000001</v>
      </c>
      <c r="R323" s="239">
        <f>Q323*H323</f>
        <v>0.00069000000000000008</v>
      </c>
      <c r="S323" s="239">
        <v>0</v>
      </c>
      <c r="T323" s="24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41" t="s">
        <v>284</v>
      </c>
      <c r="AT323" s="241" t="s">
        <v>281</v>
      </c>
      <c r="AU323" s="241" t="s">
        <v>86</v>
      </c>
      <c r="AY323" s="17" t="s">
        <v>280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7" t="s">
        <v>84</v>
      </c>
      <c r="BK323" s="242">
        <f>ROUND(I323*H323,2)</f>
        <v>0</v>
      </c>
      <c r="BL323" s="17" t="s">
        <v>284</v>
      </c>
      <c r="BM323" s="241" t="s">
        <v>2590</v>
      </c>
    </row>
    <row r="324" s="12" customFormat="1" ht="22.8" customHeight="1">
      <c r="A324" s="12"/>
      <c r="B324" s="213"/>
      <c r="C324" s="214"/>
      <c r="D324" s="215" t="s">
        <v>75</v>
      </c>
      <c r="E324" s="227" t="s">
        <v>788</v>
      </c>
      <c r="F324" s="227" t="s">
        <v>789</v>
      </c>
      <c r="G324" s="214"/>
      <c r="H324" s="214"/>
      <c r="I324" s="217"/>
      <c r="J324" s="228">
        <f>BK324</f>
        <v>0</v>
      </c>
      <c r="K324" s="214"/>
      <c r="L324" s="219"/>
      <c r="M324" s="220"/>
      <c r="N324" s="221"/>
      <c r="O324" s="221"/>
      <c r="P324" s="222">
        <f>SUM(P325:P370)</f>
        <v>0</v>
      </c>
      <c r="Q324" s="221"/>
      <c r="R324" s="222">
        <f>SUM(R325:R370)</f>
        <v>0</v>
      </c>
      <c r="S324" s="221"/>
      <c r="T324" s="223">
        <f>SUM(T325:T370)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4" t="s">
        <v>84</v>
      </c>
      <c r="AT324" s="225" t="s">
        <v>75</v>
      </c>
      <c r="AU324" s="225" t="s">
        <v>84</v>
      </c>
      <c r="AY324" s="224" t="s">
        <v>280</v>
      </c>
      <c r="BK324" s="226">
        <f>SUM(BK325:BK370)</f>
        <v>0</v>
      </c>
    </row>
    <row r="325" s="2" customFormat="1" ht="16.5" customHeight="1">
      <c r="A325" s="38"/>
      <c r="B325" s="39"/>
      <c r="C325" s="229" t="s">
        <v>655</v>
      </c>
      <c r="D325" s="229" t="s">
        <v>281</v>
      </c>
      <c r="E325" s="230" t="s">
        <v>791</v>
      </c>
      <c r="F325" s="231" t="s">
        <v>792</v>
      </c>
      <c r="G325" s="232" t="s">
        <v>326</v>
      </c>
      <c r="H325" s="233">
        <v>6.1970000000000001</v>
      </c>
      <c r="I325" s="234"/>
      <c r="J325" s="235">
        <f>ROUND(I325*H325,2)</f>
        <v>0</v>
      </c>
      <c r="K325" s="236"/>
      <c r="L325" s="44"/>
      <c r="M325" s="237" t="s">
        <v>1</v>
      </c>
      <c r="N325" s="238" t="s">
        <v>41</v>
      </c>
      <c r="O325" s="91"/>
      <c r="P325" s="239">
        <f>O325*H325</f>
        <v>0</v>
      </c>
      <c r="Q325" s="239">
        <v>0</v>
      </c>
      <c r="R325" s="239">
        <f>Q325*H325</f>
        <v>0</v>
      </c>
      <c r="S325" s="239">
        <v>0</v>
      </c>
      <c r="T325" s="24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41" t="s">
        <v>284</v>
      </c>
      <c r="AT325" s="241" t="s">
        <v>281</v>
      </c>
      <c r="AU325" s="241" t="s">
        <v>86</v>
      </c>
      <c r="AY325" s="17" t="s">
        <v>280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7" t="s">
        <v>84</v>
      </c>
      <c r="BK325" s="242">
        <f>ROUND(I325*H325,2)</f>
        <v>0</v>
      </c>
      <c r="BL325" s="17" t="s">
        <v>284</v>
      </c>
      <c r="BM325" s="241" t="s">
        <v>2591</v>
      </c>
    </row>
    <row r="326" s="13" customFormat="1">
      <c r="A326" s="13"/>
      <c r="B326" s="243"/>
      <c r="C326" s="244"/>
      <c r="D326" s="245" t="s">
        <v>286</v>
      </c>
      <c r="E326" s="246" t="s">
        <v>1</v>
      </c>
      <c r="F326" s="247" t="s">
        <v>2592</v>
      </c>
      <c r="G326" s="244"/>
      <c r="H326" s="248">
        <v>6.1970000000000001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286</v>
      </c>
      <c r="AU326" s="254" t="s">
        <v>86</v>
      </c>
      <c r="AV326" s="13" t="s">
        <v>86</v>
      </c>
      <c r="AW326" s="13" t="s">
        <v>32</v>
      </c>
      <c r="AX326" s="13" t="s">
        <v>84</v>
      </c>
      <c r="AY326" s="254" t="s">
        <v>280</v>
      </c>
    </row>
    <row r="327" s="2" customFormat="1" ht="33" customHeight="1">
      <c r="A327" s="38"/>
      <c r="B327" s="39"/>
      <c r="C327" s="229" t="s">
        <v>660</v>
      </c>
      <c r="D327" s="229" t="s">
        <v>281</v>
      </c>
      <c r="E327" s="230" t="s">
        <v>1940</v>
      </c>
      <c r="F327" s="231" t="s">
        <v>1941</v>
      </c>
      <c r="G327" s="232" t="s">
        <v>326</v>
      </c>
      <c r="H327" s="233">
        <v>143.39699999999999</v>
      </c>
      <c r="I327" s="234"/>
      <c r="J327" s="235">
        <f>ROUND(I327*H327,2)</f>
        <v>0</v>
      </c>
      <c r="K327" s="236"/>
      <c r="L327" s="44"/>
      <c r="M327" s="237" t="s">
        <v>1</v>
      </c>
      <c r="N327" s="238" t="s">
        <v>41</v>
      </c>
      <c r="O327" s="91"/>
      <c r="P327" s="239">
        <f>O327*H327</f>
        <v>0</v>
      </c>
      <c r="Q327" s="239">
        <v>0</v>
      </c>
      <c r="R327" s="239">
        <f>Q327*H327</f>
        <v>0</v>
      </c>
      <c r="S327" s="239">
        <v>0</v>
      </c>
      <c r="T327" s="24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1" t="s">
        <v>284</v>
      </c>
      <c r="AT327" s="241" t="s">
        <v>281</v>
      </c>
      <c r="AU327" s="241" t="s">
        <v>86</v>
      </c>
      <c r="AY327" s="17" t="s">
        <v>280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7" t="s">
        <v>84</v>
      </c>
      <c r="BK327" s="242">
        <f>ROUND(I327*H327,2)</f>
        <v>0</v>
      </c>
      <c r="BL327" s="17" t="s">
        <v>284</v>
      </c>
      <c r="BM327" s="241" t="s">
        <v>2593</v>
      </c>
    </row>
    <row r="328" s="2" customFormat="1" ht="16.5" customHeight="1">
      <c r="A328" s="38"/>
      <c r="B328" s="39"/>
      <c r="C328" s="229" t="s">
        <v>665</v>
      </c>
      <c r="D328" s="229" t="s">
        <v>281</v>
      </c>
      <c r="E328" s="230" t="s">
        <v>800</v>
      </c>
      <c r="F328" s="231" t="s">
        <v>801</v>
      </c>
      <c r="G328" s="232" t="s">
        <v>190</v>
      </c>
      <c r="H328" s="233">
        <v>7</v>
      </c>
      <c r="I328" s="234"/>
      <c r="J328" s="235">
        <f>ROUND(I328*H328,2)</f>
        <v>0</v>
      </c>
      <c r="K328" s="236"/>
      <c r="L328" s="44"/>
      <c r="M328" s="237" t="s">
        <v>1</v>
      </c>
      <c r="N328" s="238" t="s">
        <v>41</v>
      </c>
      <c r="O328" s="91"/>
      <c r="P328" s="239">
        <f>O328*H328</f>
        <v>0</v>
      </c>
      <c r="Q328" s="239">
        <v>0</v>
      </c>
      <c r="R328" s="239">
        <f>Q328*H328</f>
        <v>0</v>
      </c>
      <c r="S328" s="239">
        <v>0</v>
      </c>
      <c r="T328" s="24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41" t="s">
        <v>284</v>
      </c>
      <c r="AT328" s="241" t="s">
        <v>281</v>
      </c>
      <c r="AU328" s="241" t="s">
        <v>86</v>
      </c>
      <c r="AY328" s="17" t="s">
        <v>280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7" t="s">
        <v>84</v>
      </c>
      <c r="BK328" s="242">
        <f>ROUND(I328*H328,2)</f>
        <v>0</v>
      </c>
      <c r="BL328" s="17" t="s">
        <v>284</v>
      </c>
      <c r="BM328" s="241" t="s">
        <v>2594</v>
      </c>
    </row>
    <row r="329" s="2" customFormat="1" ht="24.15" customHeight="1">
      <c r="A329" s="38"/>
      <c r="B329" s="39"/>
      <c r="C329" s="229" t="s">
        <v>669</v>
      </c>
      <c r="D329" s="229" t="s">
        <v>281</v>
      </c>
      <c r="E329" s="230" t="s">
        <v>804</v>
      </c>
      <c r="F329" s="231" t="s">
        <v>805</v>
      </c>
      <c r="G329" s="232" t="s">
        <v>190</v>
      </c>
      <c r="H329" s="233">
        <v>140</v>
      </c>
      <c r="I329" s="234"/>
      <c r="J329" s="235">
        <f>ROUND(I329*H329,2)</f>
        <v>0</v>
      </c>
      <c r="K329" s="236"/>
      <c r="L329" s="44"/>
      <c r="M329" s="237" t="s">
        <v>1</v>
      </c>
      <c r="N329" s="238" t="s">
        <v>41</v>
      </c>
      <c r="O329" s="91"/>
      <c r="P329" s="239">
        <f>O329*H329</f>
        <v>0</v>
      </c>
      <c r="Q329" s="239">
        <v>0</v>
      </c>
      <c r="R329" s="239">
        <f>Q329*H329</f>
        <v>0</v>
      </c>
      <c r="S329" s="239">
        <v>0</v>
      </c>
      <c r="T329" s="24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41" t="s">
        <v>284</v>
      </c>
      <c r="AT329" s="241" t="s">
        <v>281</v>
      </c>
      <c r="AU329" s="241" t="s">
        <v>86</v>
      </c>
      <c r="AY329" s="17" t="s">
        <v>280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7" t="s">
        <v>84</v>
      </c>
      <c r="BK329" s="242">
        <f>ROUND(I329*H329,2)</f>
        <v>0</v>
      </c>
      <c r="BL329" s="17" t="s">
        <v>284</v>
      </c>
      <c r="BM329" s="241" t="s">
        <v>2595</v>
      </c>
    </row>
    <row r="330" s="13" customFormat="1">
      <c r="A330" s="13"/>
      <c r="B330" s="243"/>
      <c r="C330" s="244"/>
      <c r="D330" s="245" t="s">
        <v>286</v>
      </c>
      <c r="E330" s="246" t="s">
        <v>1</v>
      </c>
      <c r="F330" s="247" t="s">
        <v>2596</v>
      </c>
      <c r="G330" s="244"/>
      <c r="H330" s="248">
        <v>140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286</v>
      </c>
      <c r="AU330" s="254" t="s">
        <v>86</v>
      </c>
      <c r="AV330" s="13" t="s">
        <v>86</v>
      </c>
      <c r="AW330" s="13" t="s">
        <v>32</v>
      </c>
      <c r="AX330" s="13" t="s">
        <v>84</v>
      </c>
      <c r="AY330" s="254" t="s">
        <v>280</v>
      </c>
    </row>
    <row r="331" s="2" customFormat="1" ht="24.15" customHeight="1">
      <c r="A331" s="38"/>
      <c r="B331" s="39"/>
      <c r="C331" s="229" t="s">
        <v>674</v>
      </c>
      <c r="D331" s="229" t="s">
        <v>281</v>
      </c>
      <c r="E331" s="230" t="s">
        <v>809</v>
      </c>
      <c r="F331" s="231" t="s">
        <v>810</v>
      </c>
      <c r="G331" s="232" t="s">
        <v>326</v>
      </c>
      <c r="H331" s="233">
        <v>143.39699999999999</v>
      </c>
      <c r="I331" s="234"/>
      <c r="J331" s="235">
        <f>ROUND(I331*H331,2)</f>
        <v>0</v>
      </c>
      <c r="K331" s="236"/>
      <c r="L331" s="44"/>
      <c r="M331" s="237" t="s">
        <v>1</v>
      </c>
      <c r="N331" s="238" t="s">
        <v>41</v>
      </c>
      <c r="O331" s="91"/>
      <c r="P331" s="239">
        <f>O331*H331</f>
        <v>0</v>
      </c>
      <c r="Q331" s="239">
        <v>0</v>
      </c>
      <c r="R331" s="239">
        <f>Q331*H331</f>
        <v>0</v>
      </c>
      <c r="S331" s="239">
        <v>0</v>
      </c>
      <c r="T331" s="24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41" t="s">
        <v>284</v>
      </c>
      <c r="AT331" s="241" t="s">
        <v>281</v>
      </c>
      <c r="AU331" s="241" t="s">
        <v>86</v>
      </c>
      <c r="AY331" s="17" t="s">
        <v>280</v>
      </c>
      <c r="BE331" s="242">
        <f>IF(N331="základní",J331,0)</f>
        <v>0</v>
      </c>
      <c r="BF331" s="242">
        <f>IF(N331="snížená",J331,0)</f>
        <v>0</v>
      </c>
      <c r="BG331" s="242">
        <f>IF(N331="zákl. přenesená",J331,0)</f>
        <v>0</v>
      </c>
      <c r="BH331" s="242">
        <f>IF(N331="sníž. přenesená",J331,0)</f>
        <v>0</v>
      </c>
      <c r="BI331" s="242">
        <f>IF(N331="nulová",J331,0)</f>
        <v>0</v>
      </c>
      <c r="BJ331" s="17" t="s">
        <v>84</v>
      </c>
      <c r="BK331" s="242">
        <f>ROUND(I331*H331,2)</f>
        <v>0</v>
      </c>
      <c r="BL331" s="17" t="s">
        <v>284</v>
      </c>
      <c r="BM331" s="241" t="s">
        <v>2597</v>
      </c>
    </row>
    <row r="332" s="2" customFormat="1" ht="24.15" customHeight="1">
      <c r="A332" s="38"/>
      <c r="B332" s="39"/>
      <c r="C332" s="229" t="s">
        <v>678</v>
      </c>
      <c r="D332" s="229" t="s">
        <v>281</v>
      </c>
      <c r="E332" s="230" t="s">
        <v>813</v>
      </c>
      <c r="F332" s="231" t="s">
        <v>814</v>
      </c>
      <c r="G332" s="232" t="s">
        <v>326</v>
      </c>
      <c r="H332" s="233">
        <v>2150.9549999999999</v>
      </c>
      <c r="I332" s="234"/>
      <c r="J332" s="235">
        <f>ROUND(I332*H332,2)</f>
        <v>0</v>
      </c>
      <c r="K332" s="236"/>
      <c r="L332" s="44"/>
      <c r="M332" s="237" t="s">
        <v>1</v>
      </c>
      <c r="N332" s="238" t="s">
        <v>41</v>
      </c>
      <c r="O332" s="91"/>
      <c r="P332" s="239">
        <f>O332*H332</f>
        <v>0</v>
      </c>
      <c r="Q332" s="239">
        <v>0</v>
      </c>
      <c r="R332" s="239">
        <f>Q332*H332</f>
        <v>0</v>
      </c>
      <c r="S332" s="239">
        <v>0</v>
      </c>
      <c r="T332" s="240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41" t="s">
        <v>284</v>
      </c>
      <c r="AT332" s="241" t="s">
        <v>281</v>
      </c>
      <c r="AU332" s="241" t="s">
        <v>86</v>
      </c>
      <c r="AY332" s="17" t="s">
        <v>280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7" t="s">
        <v>84</v>
      </c>
      <c r="BK332" s="242">
        <f>ROUND(I332*H332,2)</f>
        <v>0</v>
      </c>
      <c r="BL332" s="17" t="s">
        <v>284</v>
      </c>
      <c r="BM332" s="241" t="s">
        <v>2598</v>
      </c>
    </row>
    <row r="333" s="13" customFormat="1">
      <c r="A333" s="13"/>
      <c r="B333" s="243"/>
      <c r="C333" s="244"/>
      <c r="D333" s="245" t="s">
        <v>286</v>
      </c>
      <c r="E333" s="244"/>
      <c r="F333" s="247" t="s">
        <v>2599</v>
      </c>
      <c r="G333" s="244"/>
      <c r="H333" s="248">
        <v>2150.9549999999999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286</v>
      </c>
      <c r="AU333" s="254" t="s">
        <v>86</v>
      </c>
      <c r="AV333" s="13" t="s">
        <v>86</v>
      </c>
      <c r="AW333" s="13" t="s">
        <v>4</v>
      </c>
      <c r="AX333" s="13" t="s">
        <v>84</v>
      </c>
      <c r="AY333" s="254" t="s">
        <v>280</v>
      </c>
    </row>
    <row r="334" s="2" customFormat="1" ht="33" customHeight="1">
      <c r="A334" s="38"/>
      <c r="B334" s="39"/>
      <c r="C334" s="229" t="s">
        <v>682</v>
      </c>
      <c r="D334" s="229" t="s">
        <v>281</v>
      </c>
      <c r="E334" s="230" t="s">
        <v>818</v>
      </c>
      <c r="F334" s="231" t="s">
        <v>819</v>
      </c>
      <c r="G334" s="232" t="s">
        <v>326</v>
      </c>
      <c r="H334" s="233">
        <v>0.16200000000000001</v>
      </c>
      <c r="I334" s="234"/>
      <c r="J334" s="235">
        <f>ROUND(I334*H334,2)</f>
        <v>0</v>
      </c>
      <c r="K334" s="236"/>
      <c r="L334" s="44"/>
      <c r="M334" s="237" t="s">
        <v>1</v>
      </c>
      <c r="N334" s="238" t="s">
        <v>41</v>
      </c>
      <c r="O334" s="91"/>
      <c r="P334" s="239">
        <f>O334*H334</f>
        <v>0</v>
      </c>
      <c r="Q334" s="239">
        <v>0</v>
      </c>
      <c r="R334" s="239">
        <f>Q334*H334</f>
        <v>0</v>
      </c>
      <c r="S334" s="239">
        <v>0</v>
      </c>
      <c r="T334" s="240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41" t="s">
        <v>284</v>
      </c>
      <c r="AT334" s="241" t="s">
        <v>281</v>
      </c>
      <c r="AU334" s="241" t="s">
        <v>86</v>
      </c>
      <c r="AY334" s="17" t="s">
        <v>280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7" t="s">
        <v>84</v>
      </c>
      <c r="BK334" s="242">
        <f>ROUND(I334*H334,2)</f>
        <v>0</v>
      </c>
      <c r="BL334" s="17" t="s">
        <v>284</v>
      </c>
      <c r="BM334" s="241" t="s">
        <v>2600</v>
      </c>
    </row>
    <row r="335" s="13" customFormat="1">
      <c r="A335" s="13"/>
      <c r="B335" s="243"/>
      <c r="C335" s="244"/>
      <c r="D335" s="245" t="s">
        <v>286</v>
      </c>
      <c r="E335" s="246" t="s">
        <v>1</v>
      </c>
      <c r="F335" s="247" t="s">
        <v>2601</v>
      </c>
      <c r="G335" s="244"/>
      <c r="H335" s="248">
        <v>0.16200000000000001</v>
      </c>
      <c r="I335" s="249"/>
      <c r="J335" s="244"/>
      <c r="K335" s="244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286</v>
      </c>
      <c r="AU335" s="254" t="s">
        <v>86</v>
      </c>
      <c r="AV335" s="13" t="s">
        <v>86</v>
      </c>
      <c r="AW335" s="13" t="s">
        <v>32</v>
      </c>
      <c r="AX335" s="13" t="s">
        <v>84</v>
      </c>
      <c r="AY335" s="254" t="s">
        <v>280</v>
      </c>
    </row>
    <row r="336" s="2" customFormat="1" ht="49.05" customHeight="1">
      <c r="A336" s="38"/>
      <c r="B336" s="39"/>
      <c r="C336" s="229" t="s">
        <v>686</v>
      </c>
      <c r="D336" s="229" t="s">
        <v>281</v>
      </c>
      <c r="E336" s="230" t="s">
        <v>828</v>
      </c>
      <c r="F336" s="231" t="s">
        <v>829</v>
      </c>
      <c r="G336" s="232" t="s">
        <v>326</v>
      </c>
      <c r="H336" s="233">
        <v>2.246</v>
      </c>
      <c r="I336" s="234"/>
      <c r="J336" s="235">
        <f>ROUND(I336*H336,2)</f>
        <v>0</v>
      </c>
      <c r="K336" s="236"/>
      <c r="L336" s="44"/>
      <c r="M336" s="237" t="s">
        <v>1</v>
      </c>
      <c r="N336" s="238" t="s">
        <v>41</v>
      </c>
      <c r="O336" s="91"/>
      <c r="P336" s="239">
        <f>O336*H336</f>
        <v>0</v>
      </c>
      <c r="Q336" s="239">
        <v>0</v>
      </c>
      <c r="R336" s="239">
        <f>Q336*H336</f>
        <v>0</v>
      </c>
      <c r="S336" s="239">
        <v>0</v>
      </c>
      <c r="T336" s="24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41" t="s">
        <v>284</v>
      </c>
      <c r="AT336" s="241" t="s">
        <v>281</v>
      </c>
      <c r="AU336" s="241" t="s">
        <v>86</v>
      </c>
      <c r="AY336" s="17" t="s">
        <v>280</v>
      </c>
      <c r="BE336" s="242">
        <f>IF(N336="základní",J336,0)</f>
        <v>0</v>
      </c>
      <c r="BF336" s="242">
        <f>IF(N336="snížená",J336,0)</f>
        <v>0</v>
      </c>
      <c r="BG336" s="242">
        <f>IF(N336="zákl. přenesená",J336,0)</f>
        <v>0</v>
      </c>
      <c r="BH336" s="242">
        <f>IF(N336="sníž. přenesená",J336,0)</f>
        <v>0</v>
      </c>
      <c r="BI336" s="242">
        <f>IF(N336="nulová",J336,0)</f>
        <v>0</v>
      </c>
      <c r="BJ336" s="17" t="s">
        <v>84</v>
      </c>
      <c r="BK336" s="242">
        <f>ROUND(I336*H336,2)</f>
        <v>0</v>
      </c>
      <c r="BL336" s="17" t="s">
        <v>284</v>
      </c>
      <c r="BM336" s="241" t="s">
        <v>2602</v>
      </c>
    </row>
    <row r="337" s="13" customFormat="1">
      <c r="A337" s="13"/>
      <c r="B337" s="243"/>
      <c r="C337" s="244"/>
      <c r="D337" s="245" t="s">
        <v>286</v>
      </c>
      <c r="E337" s="246" t="s">
        <v>1</v>
      </c>
      <c r="F337" s="247" t="s">
        <v>2603</v>
      </c>
      <c r="G337" s="244"/>
      <c r="H337" s="248">
        <v>2.246</v>
      </c>
      <c r="I337" s="249"/>
      <c r="J337" s="244"/>
      <c r="K337" s="244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286</v>
      </c>
      <c r="AU337" s="254" t="s">
        <v>86</v>
      </c>
      <c r="AV337" s="13" t="s">
        <v>86</v>
      </c>
      <c r="AW337" s="13" t="s">
        <v>32</v>
      </c>
      <c r="AX337" s="13" t="s">
        <v>84</v>
      </c>
      <c r="AY337" s="254" t="s">
        <v>280</v>
      </c>
    </row>
    <row r="338" s="2" customFormat="1" ht="33" customHeight="1">
      <c r="A338" s="38"/>
      <c r="B338" s="39"/>
      <c r="C338" s="229" t="s">
        <v>690</v>
      </c>
      <c r="D338" s="229" t="s">
        <v>281</v>
      </c>
      <c r="E338" s="230" t="s">
        <v>833</v>
      </c>
      <c r="F338" s="231" t="s">
        <v>834</v>
      </c>
      <c r="G338" s="232" t="s">
        <v>326</v>
      </c>
      <c r="H338" s="233">
        <v>0.050000000000000003</v>
      </c>
      <c r="I338" s="234"/>
      <c r="J338" s="235">
        <f>ROUND(I338*H338,2)</f>
        <v>0</v>
      </c>
      <c r="K338" s="236"/>
      <c r="L338" s="44"/>
      <c r="M338" s="237" t="s">
        <v>1</v>
      </c>
      <c r="N338" s="238" t="s">
        <v>41</v>
      </c>
      <c r="O338" s="91"/>
      <c r="P338" s="239">
        <f>O338*H338</f>
        <v>0</v>
      </c>
      <c r="Q338" s="239">
        <v>0</v>
      </c>
      <c r="R338" s="239">
        <f>Q338*H338</f>
        <v>0</v>
      </c>
      <c r="S338" s="239">
        <v>0</v>
      </c>
      <c r="T338" s="240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41" t="s">
        <v>284</v>
      </c>
      <c r="AT338" s="241" t="s">
        <v>281</v>
      </c>
      <c r="AU338" s="241" t="s">
        <v>86</v>
      </c>
      <c r="AY338" s="17" t="s">
        <v>280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7" t="s">
        <v>84</v>
      </c>
      <c r="BK338" s="242">
        <f>ROUND(I338*H338,2)</f>
        <v>0</v>
      </c>
      <c r="BL338" s="17" t="s">
        <v>284</v>
      </c>
      <c r="BM338" s="241" t="s">
        <v>2604</v>
      </c>
    </row>
    <row r="339" s="13" customFormat="1">
      <c r="A339" s="13"/>
      <c r="B339" s="243"/>
      <c r="C339" s="244"/>
      <c r="D339" s="245" t="s">
        <v>286</v>
      </c>
      <c r="E339" s="246" t="s">
        <v>1</v>
      </c>
      <c r="F339" s="247" t="s">
        <v>2605</v>
      </c>
      <c r="G339" s="244"/>
      <c r="H339" s="248">
        <v>0.050000000000000003</v>
      </c>
      <c r="I339" s="249"/>
      <c r="J339" s="244"/>
      <c r="K339" s="244"/>
      <c r="L339" s="250"/>
      <c r="M339" s="251"/>
      <c r="N339" s="252"/>
      <c r="O339" s="252"/>
      <c r="P339" s="252"/>
      <c r="Q339" s="252"/>
      <c r="R339" s="252"/>
      <c r="S339" s="252"/>
      <c r="T339" s="25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4" t="s">
        <v>286</v>
      </c>
      <c r="AU339" s="254" t="s">
        <v>86</v>
      </c>
      <c r="AV339" s="13" t="s">
        <v>86</v>
      </c>
      <c r="AW339" s="13" t="s">
        <v>32</v>
      </c>
      <c r="AX339" s="13" t="s">
        <v>84</v>
      </c>
      <c r="AY339" s="254" t="s">
        <v>280</v>
      </c>
    </row>
    <row r="340" s="2" customFormat="1" ht="33" customHeight="1">
      <c r="A340" s="38"/>
      <c r="B340" s="39"/>
      <c r="C340" s="229" t="s">
        <v>695</v>
      </c>
      <c r="D340" s="229" t="s">
        <v>281</v>
      </c>
      <c r="E340" s="230" t="s">
        <v>838</v>
      </c>
      <c r="F340" s="231" t="s">
        <v>839</v>
      </c>
      <c r="G340" s="232" t="s">
        <v>326</v>
      </c>
      <c r="H340" s="233">
        <v>0.021000000000000001</v>
      </c>
      <c r="I340" s="234"/>
      <c r="J340" s="235">
        <f>ROUND(I340*H340,2)</f>
        <v>0</v>
      </c>
      <c r="K340" s="236"/>
      <c r="L340" s="44"/>
      <c r="M340" s="237" t="s">
        <v>1</v>
      </c>
      <c r="N340" s="238" t="s">
        <v>41</v>
      </c>
      <c r="O340" s="91"/>
      <c r="P340" s="239">
        <f>O340*H340</f>
        <v>0</v>
      </c>
      <c r="Q340" s="239">
        <v>0</v>
      </c>
      <c r="R340" s="239">
        <f>Q340*H340</f>
        <v>0</v>
      </c>
      <c r="S340" s="239">
        <v>0</v>
      </c>
      <c r="T340" s="24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41" t="s">
        <v>284</v>
      </c>
      <c r="AT340" s="241" t="s">
        <v>281</v>
      </c>
      <c r="AU340" s="241" t="s">
        <v>86</v>
      </c>
      <c r="AY340" s="17" t="s">
        <v>280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7" t="s">
        <v>84</v>
      </c>
      <c r="BK340" s="242">
        <f>ROUND(I340*H340,2)</f>
        <v>0</v>
      </c>
      <c r="BL340" s="17" t="s">
        <v>284</v>
      </c>
      <c r="BM340" s="241" t="s">
        <v>2606</v>
      </c>
    </row>
    <row r="341" s="13" customFormat="1">
      <c r="A341" s="13"/>
      <c r="B341" s="243"/>
      <c r="C341" s="244"/>
      <c r="D341" s="245" t="s">
        <v>286</v>
      </c>
      <c r="E341" s="246" t="s">
        <v>1</v>
      </c>
      <c r="F341" s="247" t="s">
        <v>2607</v>
      </c>
      <c r="G341" s="244"/>
      <c r="H341" s="248">
        <v>0.021000000000000001</v>
      </c>
      <c r="I341" s="249"/>
      <c r="J341" s="244"/>
      <c r="K341" s="244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286</v>
      </c>
      <c r="AU341" s="254" t="s">
        <v>86</v>
      </c>
      <c r="AV341" s="13" t="s">
        <v>86</v>
      </c>
      <c r="AW341" s="13" t="s">
        <v>32</v>
      </c>
      <c r="AX341" s="13" t="s">
        <v>84</v>
      </c>
      <c r="AY341" s="254" t="s">
        <v>280</v>
      </c>
    </row>
    <row r="342" s="2" customFormat="1" ht="24.15" customHeight="1">
      <c r="A342" s="38"/>
      <c r="B342" s="39"/>
      <c r="C342" s="229" t="s">
        <v>700</v>
      </c>
      <c r="D342" s="229" t="s">
        <v>281</v>
      </c>
      <c r="E342" s="230" t="s">
        <v>843</v>
      </c>
      <c r="F342" s="231" t="s">
        <v>844</v>
      </c>
      <c r="G342" s="232" t="s">
        <v>326</v>
      </c>
      <c r="H342" s="233">
        <v>0.20000000000000001</v>
      </c>
      <c r="I342" s="234"/>
      <c r="J342" s="235">
        <f>ROUND(I342*H342,2)</f>
        <v>0</v>
      </c>
      <c r="K342" s="236"/>
      <c r="L342" s="44"/>
      <c r="M342" s="237" t="s">
        <v>1</v>
      </c>
      <c r="N342" s="238" t="s">
        <v>41</v>
      </c>
      <c r="O342" s="91"/>
      <c r="P342" s="239">
        <f>O342*H342</f>
        <v>0</v>
      </c>
      <c r="Q342" s="239">
        <v>0</v>
      </c>
      <c r="R342" s="239">
        <f>Q342*H342</f>
        <v>0</v>
      </c>
      <c r="S342" s="239">
        <v>0</v>
      </c>
      <c r="T342" s="240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41" t="s">
        <v>284</v>
      </c>
      <c r="AT342" s="241" t="s">
        <v>281</v>
      </c>
      <c r="AU342" s="241" t="s">
        <v>86</v>
      </c>
      <c r="AY342" s="17" t="s">
        <v>280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7" t="s">
        <v>84</v>
      </c>
      <c r="BK342" s="242">
        <f>ROUND(I342*H342,2)</f>
        <v>0</v>
      </c>
      <c r="BL342" s="17" t="s">
        <v>284</v>
      </c>
      <c r="BM342" s="241" t="s">
        <v>2608</v>
      </c>
    </row>
    <row r="343" s="13" customFormat="1">
      <c r="A343" s="13"/>
      <c r="B343" s="243"/>
      <c r="C343" s="244"/>
      <c r="D343" s="245" t="s">
        <v>286</v>
      </c>
      <c r="E343" s="246" t="s">
        <v>1</v>
      </c>
      <c r="F343" s="247" t="s">
        <v>2609</v>
      </c>
      <c r="G343" s="244"/>
      <c r="H343" s="248">
        <v>0.20000000000000001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286</v>
      </c>
      <c r="AU343" s="254" t="s">
        <v>86</v>
      </c>
      <c r="AV343" s="13" t="s">
        <v>86</v>
      </c>
      <c r="AW343" s="13" t="s">
        <v>32</v>
      </c>
      <c r="AX343" s="13" t="s">
        <v>84</v>
      </c>
      <c r="AY343" s="254" t="s">
        <v>280</v>
      </c>
    </row>
    <row r="344" s="2" customFormat="1" ht="33" customHeight="1">
      <c r="A344" s="38"/>
      <c r="B344" s="39"/>
      <c r="C344" s="229" t="s">
        <v>704</v>
      </c>
      <c r="D344" s="229" t="s">
        <v>281</v>
      </c>
      <c r="E344" s="230" t="s">
        <v>848</v>
      </c>
      <c r="F344" s="231" t="s">
        <v>849</v>
      </c>
      <c r="G344" s="232" t="s">
        <v>326</v>
      </c>
      <c r="H344" s="233">
        <v>0.20000000000000001</v>
      </c>
      <c r="I344" s="234"/>
      <c r="J344" s="235">
        <f>ROUND(I344*H344,2)</f>
        <v>0</v>
      </c>
      <c r="K344" s="236"/>
      <c r="L344" s="44"/>
      <c r="M344" s="237" t="s">
        <v>1</v>
      </c>
      <c r="N344" s="238" t="s">
        <v>41</v>
      </c>
      <c r="O344" s="91"/>
      <c r="P344" s="239">
        <f>O344*H344</f>
        <v>0</v>
      </c>
      <c r="Q344" s="239">
        <v>0</v>
      </c>
      <c r="R344" s="239">
        <f>Q344*H344</f>
        <v>0</v>
      </c>
      <c r="S344" s="239">
        <v>0</v>
      </c>
      <c r="T344" s="24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41" t="s">
        <v>284</v>
      </c>
      <c r="AT344" s="241" t="s">
        <v>281</v>
      </c>
      <c r="AU344" s="241" t="s">
        <v>86</v>
      </c>
      <c r="AY344" s="17" t="s">
        <v>280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7" t="s">
        <v>84</v>
      </c>
      <c r="BK344" s="242">
        <f>ROUND(I344*H344,2)</f>
        <v>0</v>
      </c>
      <c r="BL344" s="17" t="s">
        <v>284</v>
      </c>
      <c r="BM344" s="241" t="s">
        <v>2610</v>
      </c>
    </row>
    <row r="345" s="13" customFormat="1">
      <c r="A345" s="13"/>
      <c r="B345" s="243"/>
      <c r="C345" s="244"/>
      <c r="D345" s="245" t="s">
        <v>286</v>
      </c>
      <c r="E345" s="246" t="s">
        <v>1</v>
      </c>
      <c r="F345" s="247" t="s">
        <v>2611</v>
      </c>
      <c r="G345" s="244"/>
      <c r="H345" s="248">
        <v>0.20000000000000001</v>
      </c>
      <c r="I345" s="249"/>
      <c r="J345" s="244"/>
      <c r="K345" s="244"/>
      <c r="L345" s="250"/>
      <c r="M345" s="251"/>
      <c r="N345" s="252"/>
      <c r="O345" s="252"/>
      <c r="P345" s="252"/>
      <c r="Q345" s="252"/>
      <c r="R345" s="252"/>
      <c r="S345" s="252"/>
      <c r="T345" s="25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286</v>
      </c>
      <c r="AU345" s="254" t="s">
        <v>86</v>
      </c>
      <c r="AV345" s="13" t="s">
        <v>86</v>
      </c>
      <c r="AW345" s="13" t="s">
        <v>32</v>
      </c>
      <c r="AX345" s="13" t="s">
        <v>84</v>
      </c>
      <c r="AY345" s="254" t="s">
        <v>280</v>
      </c>
    </row>
    <row r="346" s="2" customFormat="1" ht="33" customHeight="1">
      <c r="A346" s="38"/>
      <c r="B346" s="39"/>
      <c r="C346" s="229" t="s">
        <v>709</v>
      </c>
      <c r="D346" s="229" t="s">
        <v>281</v>
      </c>
      <c r="E346" s="230" t="s">
        <v>853</v>
      </c>
      <c r="F346" s="231" t="s">
        <v>854</v>
      </c>
      <c r="G346" s="232" t="s">
        <v>326</v>
      </c>
      <c r="H346" s="233">
        <v>0.048000000000000001</v>
      </c>
      <c r="I346" s="234"/>
      <c r="J346" s="235">
        <f>ROUND(I346*H346,2)</f>
        <v>0</v>
      </c>
      <c r="K346" s="236"/>
      <c r="L346" s="44"/>
      <c r="M346" s="237" t="s">
        <v>1</v>
      </c>
      <c r="N346" s="238" t="s">
        <v>41</v>
      </c>
      <c r="O346" s="91"/>
      <c r="P346" s="239">
        <f>O346*H346</f>
        <v>0</v>
      </c>
      <c r="Q346" s="239">
        <v>0</v>
      </c>
      <c r="R346" s="239">
        <f>Q346*H346</f>
        <v>0</v>
      </c>
      <c r="S346" s="239">
        <v>0</v>
      </c>
      <c r="T346" s="24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41" t="s">
        <v>284</v>
      </c>
      <c r="AT346" s="241" t="s">
        <v>281</v>
      </c>
      <c r="AU346" s="241" t="s">
        <v>86</v>
      </c>
      <c r="AY346" s="17" t="s">
        <v>280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7" t="s">
        <v>84</v>
      </c>
      <c r="BK346" s="242">
        <f>ROUND(I346*H346,2)</f>
        <v>0</v>
      </c>
      <c r="BL346" s="17" t="s">
        <v>284</v>
      </c>
      <c r="BM346" s="241" t="s">
        <v>2612</v>
      </c>
    </row>
    <row r="347" s="13" customFormat="1">
      <c r="A347" s="13"/>
      <c r="B347" s="243"/>
      <c r="C347" s="244"/>
      <c r="D347" s="245" t="s">
        <v>286</v>
      </c>
      <c r="E347" s="246" t="s">
        <v>1</v>
      </c>
      <c r="F347" s="247" t="s">
        <v>2613</v>
      </c>
      <c r="G347" s="244"/>
      <c r="H347" s="248">
        <v>0.048000000000000001</v>
      </c>
      <c r="I347" s="249"/>
      <c r="J347" s="244"/>
      <c r="K347" s="244"/>
      <c r="L347" s="250"/>
      <c r="M347" s="251"/>
      <c r="N347" s="252"/>
      <c r="O347" s="252"/>
      <c r="P347" s="252"/>
      <c r="Q347" s="252"/>
      <c r="R347" s="252"/>
      <c r="S347" s="252"/>
      <c r="T347" s="25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4" t="s">
        <v>286</v>
      </c>
      <c r="AU347" s="254" t="s">
        <v>86</v>
      </c>
      <c r="AV347" s="13" t="s">
        <v>86</v>
      </c>
      <c r="AW347" s="13" t="s">
        <v>32</v>
      </c>
      <c r="AX347" s="13" t="s">
        <v>84</v>
      </c>
      <c r="AY347" s="254" t="s">
        <v>280</v>
      </c>
    </row>
    <row r="348" s="2" customFormat="1" ht="37.8" customHeight="1">
      <c r="A348" s="38"/>
      <c r="B348" s="39"/>
      <c r="C348" s="229" t="s">
        <v>714</v>
      </c>
      <c r="D348" s="229" t="s">
        <v>281</v>
      </c>
      <c r="E348" s="230" t="s">
        <v>863</v>
      </c>
      <c r="F348" s="231" t="s">
        <v>864</v>
      </c>
      <c r="G348" s="232" t="s">
        <v>326</v>
      </c>
      <c r="H348" s="233">
        <v>1</v>
      </c>
      <c r="I348" s="234"/>
      <c r="J348" s="235">
        <f>ROUND(I348*H348,2)</f>
        <v>0</v>
      </c>
      <c r="K348" s="236"/>
      <c r="L348" s="44"/>
      <c r="M348" s="237" t="s">
        <v>1</v>
      </c>
      <c r="N348" s="238" t="s">
        <v>41</v>
      </c>
      <c r="O348" s="91"/>
      <c r="P348" s="239">
        <f>O348*H348</f>
        <v>0</v>
      </c>
      <c r="Q348" s="239">
        <v>0</v>
      </c>
      <c r="R348" s="239">
        <f>Q348*H348</f>
        <v>0</v>
      </c>
      <c r="S348" s="239">
        <v>0</v>
      </c>
      <c r="T348" s="24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41" t="s">
        <v>284</v>
      </c>
      <c r="AT348" s="241" t="s">
        <v>281</v>
      </c>
      <c r="AU348" s="241" t="s">
        <v>86</v>
      </c>
      <c r="AY348" s="17" t="s">
        <v>280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7" t="s">
        <v>84</v>
      </c>
      <c r="BK348" s="242">
        <f>ROUND(I348*H348,2)</f>
        <v>0</v>
      </c>
      <c r="BL348" s="17" t="s">
        <v>284</v>
      </c>
      <c r="BM348" s="241" t="s">
        <v>2614</v>
      </c>
    </row>
    <row r="349" s="13" customFormat="1">
      <c r="A349" s="13"/>
      <c r="B349" s="243"/>
      <c r="C349" s="244"/>
      <c r="D349" s="245" t="s">
        <v>286</v>
      </c>
      <c r="E349" s="246" t="s">
        <v>1</v>
      </c>
      <c r="F349" s="247" t="s">
        <v>2615</v>
      </c>
      <c r="G349" s="244"/>
      <c r="H349" s="248">
        <v>1</v>
      </c>
      <c r="I349" s="249"/>
      <c r="J349" s="244"/>
      <c r="K349" s="244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286</v>
      </c>
      <c r="AU349" s="254" t="s">
        <v>86</v>
      </c>
      <c r="AV349" s="13" t="s">
        <v>86</v>
      </c>
      <c r="AW349" s="13" t="s">
        <v>32</v>
      </c>
      <c r="AX349" s="13" t="s">
        <v>84</v>
      </c>
      <c r="AY349" s="254" t="s">
        <v>280</v>
      </c>
    </row>
    <row r="350" s="2" customFormat="1" ht="33" customHeight="1">
      <c r="A350" s="38"/>
      <c r="B350" s="39"/>
      <c r="C350" s="229" t="s">
        <v>719</v>
      </c>
      <c r="D350" s="229" t="s">
        <v>281</v>
      </c>
      <c r="E350" s="230" t="s">
        <v>868</v>
      </c>
      <c r="F350" s="231" t="s">
        <v>869</v>
      </c>
      <c r="G350" s="232" t="s">
        <v>326</v>
      </c>
      <c r="H350" s="233">
        <v>0.372</v>
      </c>
      <c r="I350" s="234"/>
      <c r="J350" s="235">
        <f>ROUND(I350*H350,2)</f>
        <v>0</v>
      </c>
      <c r="K350" s="236"/>
      <c r="L350" s="44"/>
      <c r="M350" s="237" t="s">
        <v>1</v>
      </c>
      <c r="N350" s="238" t="s">
        <v>41</v>
      </c>
      <c r="O350" s="91"/>
      <c r="P350" s="239">
        <f>O350*H350</f>
        <v>0</v>
      </c>
      <c r="Q350" s="239">
        <v>0</v>
      </c>
      <c r="R350" s="239">
        <f>Q350*H350</f>
        <v>0</v>
      </c>
      <c r="S350" s="239">
        <v>0</v>
      </c>
      <c r="T350" s="24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41" t="s">
        <v>284</v>
      </c>
      <c r="AT350" s="241" t="s">
        <v>281</v>
      </c>
      <c r="AU350" s="241" t="s">
        <v>86</v>
      </c>
      <c r="AY350" s="17" t="s">
        <v>280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7" t="s">
        <v>84</v>
      </c>
      <c r="BK350" s="242">
        <f>ROUND(I350*H350,2)</f>
        <v>0</v>
      </c>
      <c r="BL350" s="17" t="s">
        <v>284</v>
      </c>
      <c r="BM350" s="241" t="s">
        <v>2616</v>
      </c>
    </row>
    <row r="351" s="13" customFormat="1">
      <c r="A351" s="13"/>
      <c r="B351" s="243"/>
      <c r="C351" s="244"/>
      <c r="D351" s="245" t="s">
        <v>286</v>
      </c>
      <c r="E351" s="246" t="s">
        <v>1</v>
      </c>
      <c r="F351" s="247" t="s">
        <v>2617</v>
      </c>
      <c r="G351" s="244"/>
      <c r="H351" s="248">
        <v>0.372</v>
      </c>
      <c r="I351" s="249"/>
      <c r="J351" s="244"/>
      <c r="K351" s="244"/>
      <c r="L351" s="250"/>
      <c r="M351" s="251"/>
      <c r="N351" s="252"/>
      <c r="O351" s="252"/>
      <c r="P351" s="252"/>
      <c r="Q351" s="252"/>
      <c r="R351" s="252"/>
      <c r="S351" s="252"/>
      <c r="T351" s="25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4" t="s">
        <v>286</v>
      </c>
      <c r="AU351" s="254" t="s">
        <v>86</v>
      </c>
      <c r="AV351" s="13" t="s">
        <v>86</v>
      </c>
      <c r="AW351" s="13" t="s">
        <v>32</v>
      </c>
      <c r="AX351" s="13" t="s">
        <v>84</v>
      </c>
      <c r="AY351" s="254" t="s">
        <v>280</v>
      </c>
    </row>
    <row r="352" s="2" customFormat="1" ht="37.8" customHeight="1">
      <c r="A352" s="38"/>
      <c r="B352" s="39"/>
      <c r="C352" s="229" t="s">
        <v>724</v>
      </c>
      <c r="D352" s="229" t="s">
        <v>281</v>
      </c>
      <c r="E352" s="230" t="s">
        <v>1969</v>
      </c>
      <c r="F352" s="231" t="s">
        <v>1970</v>
      </c>
      <c r="G352" s="232" t="s">
        <v>326</v>
      </c>
      <c r="H352" s="233">
        <v>0.029999999999999999</v>
      </c>
      <c r="I352" s="234"/>
      <c r="J352" s="235">
        <f>ROUND(I352*H352,2)</f>
        <v>0</v>
      </c>
      <c r="K352" s="236"/>
      <c r="L352" s="44"/>
      <c r="M352" s="237" t="s">
        <v>1</v>
      </c>
      <c r="N352" s="238" t="s">
        <v>41</v>
      </c>
      <c r="O352" s="91"/>
      <c r="P352" s="239">
        <f>O352*H352</f>
        <v>0</v>
      </c>
      <c r="Q352" s="239">
        <v>0</v>
      </c>
      <c r="R352" s="239">
        <f>Q352*H352</f>
        <v>0</v>
      </c>
      <c r="S352" s="239">
        <v>0</v>
      </c>
      <c r="T352" s="240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41" t="s">
        <v>284</v>
      </c>
      <c r="AT352" s="241" t="s">
        <v>281</v>
      </c>
      <c r="AU352" s="241" t="s">
        <v>86</v>
      </c>
      <c r="AY352" s="17" t="s">
        <v>280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7" t="s">
        <v>84</v>
      </c>
      <c r="BK352" s="242">
        <f>ROUND(I352*H352,2)</f>
        <v>0</v>
      </c>
      <c r="BL352" s="17" t="s">
        <v>284</v>
      </c>
      <c r="BM352" s="241" t="s">
        <v>2618</v>
      </c>
    </row>
    <row r="353" s="2" customFormat="1" ht="33" customHeight="1">
      <c r="A353" s="38"/>
      <c r="B353" s="39"/>
      <c r="C353" s="229" t="s">
        <v>729</v>
      </c>
      <c r="D353" s="229" t="s">
        <v>281</v>
      </c>
      <c r="E353" s="230" t="s">
        <v>873</v>
      </c>
      <c r="F353" s="231" t="s">
        <v>874</v>
      </c>
      <c r="G353" s="232" t="s">
        <v>326</v>
      </c>
      <c r="H353" s="233">
        <v>5.3300000000000001</v>
      </c>
      <c r="I353" s="234"/>
      <c r="J353" s="235">
        <f>ROUND(I353*H353,2)</f>
        <v>0</v>
      </c>
      <c r="K353" s="236"/>
      <c r="L353" s="44"/>
      <c r="M353" s="237" t="s">
        <v>1</v>
      </c>
      <c r="N353" s="238" t="s">
        <v>41</v>
      </c>
      <c r="O353" s="91"/>
      <c r="P353" s="239">
        <f>O353*H353</f>
        <v>0</v>
      </c>
      <c r="Q353" s="239">
        <v>0</v>
      </c>
      <c r="R353" s="239">
        <f>Q353*H353</f>
        <v>0</v>
      </c>
      <c r="S353" s="239">
        <v>0</v>
      </c>
      <c r="T353" s="24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41" t="s">
        <v>284</v>
      </c>
      <c r="AT353" s="241" t="s">
        <v>281</v>
      </c>
      <c r="AU353" s="241" t="s">
        <v>86</v>
      </c>
      <c r="AY353" s="17" t="s">
        <v>280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7" t="s">
        <v>84</v>
      </c>
      <c r="BK353" s="242">
        <f>ROUND(I353*H353,2)</f>
        <v>0</v>
      </c>
      <c r="BL353" s="17" t="s">
        <v>284</v>
      </c>
      <c r="BM353" s="241" t="s">
        <v>2619</v>
      </c>
    </row>
    <row r="354" s="13" customFormat="1">
      <c r="A354" s="13"/>
      <c r="B354" s="243"/>
      <c r="C354" s="244"/>
      <c r="D354" s="245" t="s">
        <v>286</v>
      </c>
      <c r="E354" s="246" t="s">
        <v>1</v>
      </c>
      <c r="F354" s="247" t="s">
        <v>2620</v>
      </c>
      <c r="G354" s="244"/>
      <c r="H354" s="248">
        <v>5.3300000000000001</v>
      </c>
      <c r="I354" s="249"/>
      <c r="J354" s="244"/>
      <c r="K354" s="244"/>
      <c r="L354" s="250"/>
      <c r="M354" s="251"/>
      <c r="N354" s="252"/>
      <c r="O354" s="252"/>
      <c r="P354" s="252"/>
      <c r="Q354" s="252"/>
      <c r="R354" s="252"/>
      <c r="S354" s="252"/>
      <c r="T354" s="25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4" t="s">
        <v>286</v>
      </c>
      <c r="AU354" s="254" t="s">
        <v>86</v>
      </c>
      <c r="AV354" s="13" t="s">
        <v>86</v>
      </c>
      <c r="AW354" s="13" t="s">
        <v>32</v>
      </c>
      <c r="AX354" s="13" t="s">
        <v>84</v>
      </c>
      <c r="AY354" s="254" t="s">
        <v>280</v>
      </c>
    </row>
    <row r="355" s="2" customFormat="1" ht="37.8" customHeight="1">
      <c r="A355" s="38"/>
      <c r="B355" s="39"/>
      <c r="C355" s="229" t="s">
        <v>736</v>
      </c>
      <c r="D355" s="229" t="s">
        <v>281</v>
      </c>
      <c r="E355" s="230" t="s">
        <v>878</v>
      </c>
      <c r="F355" s="231" t="s">
        <v>879</v>
      </c>
      <c r="G355" s="232" t="s">
        <v>326</v>
      </c>
      <c r="H355" s="233">
        <v>7.9580000000000002</v>
      </c>
      <c r="I355" s="234"/>
      <c r="J355" s="235">
        <f>ROUND(I355*H355,2)</f>
        <v>0</v>
      </c>
      <c r="K355" s="236"/>
      <c r="L355" s="44"/>
      <c r="M355" s="237" t="s">
        <v>1</v>
      </c>
      <c r="N355" s="238" t="s">
        <v>41</v>
      </c>
      <c r="O355" s="91"/>
      <c r="P355" s="239">
        <f>O355*H355</f>
        <v>0</v>
      </c>
      <c r="Q355" s="239">
        <v>0</v>
      </c>
      <c r="R355" s="239">
        <f>Q355*H355</f>
        <v>0</v>
      </c>
      <c r="S355" s="239">
        <v>0</v>
      </c>
      <c r="T355" s="24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41" t="s">
        <v>284</v>
      </c>
      <c r="AT355" s="241" t="s">
        <v>281</v>
      </c>
      <c r="AU355" s="241" t="s">
        <v>86</v>
      </c>
      <c r="AY355" s="17" t="s">
        <v>280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7" t="s">
        <v>84</v>
      </c>
      <c r="BK355" s="242">
        <f>ROUND(I355*H355,2)</f>
        <v>0</v>
      </c>
      <c r="BL355" s="17" t="s">
        <v>284</v>
      </c>
      <c r="BM355" s="241" t="s">
        <v>2621</v>
      </c>
    </row>
    <row r="356" s="13" customFormat="1">
      <c r="A356" s="13"/>
      <c r="B356" s="243"/>
      <c r="C356" s="244"/>
      <c r="D356" s="245" t="s">
        <v>286</v>
      </c>
      <c r="E356" s="246" t="s">
        <v>1</v>
      </c>
      <c r="F356" s="247" t="s">
        <v>2622</v>
      </c>
      <c r="G356" s="244"/>
      <c r="H356" s="248">
        <v>7.9580000000000002</v>
      </c>
      <c r="I356" s="249"/>
      <c r="J356" s="244"/>
      <c r="K356" s="244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286</v>
      </c>
      <c r="AU356" s="254" t="s">
        <v>86</v>
      </c>
      <c r="AV356" s="13" t="s">
        <v>86</v>
      </c>
      <c r="AW356" s="13" t="s">
        <v>32</v>
      </c>
      <c r="AX356" s="13" t="s">
        <v>84</v>
      </c>
      <c r="AY356" s="254" t="s">
        <v>280</v>
      </c>
    </row>
    <row r="357" s="2" customFormat="1" ht="44.25" customHeight="1">
      <c r="A357" s="38"/>
      <c r="B357" s="39"/>
      <c r="C357" s="229" t="s">
        <v>740</v>
      </c>
      <c r="D357" s="229" t="s">
        <v>281</v>
      </c>
      <c r="E357" s="230" t="s">
        <v>888</v>
      </c>
      <c r="F357" s="231" t="s">
        <v>889</v>
      </c>
      <c r="G357" s="232" t="s">
        <v>326</v>
      </c>
      <c r="H357" s="233">
        <v>110.06</v>
      </c>
      <c r="I357" s="234"/>
      <c r="J357" s="235">
        <f>ROUND(I357*H357,2)</f>
        <v>0</v>
      </c>
      <c r="K357" s="236"/>
      <c r="L357" s="44"/>
      <c r="M357" s="237" t="s">
        <v>1</v>
      </c>
      <c r="N357" s="238" t="s">
        <v>41</v>
      </c>
      <c r="O357" s="91"/>
      <c r="P357" s="239">
        <f>O357*H357</f>
        <v>0</v>
      </c>
      <c r="Q357" s="239">
        <v>0</v>
      </c>
      <c r="R357" s="239">
        <f>Q357*H357</f>
        <v>0</v>
      </c>
      <c r="S357" s="239">
        <v>0</v>
      </c>
      <c r="T357" s="24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41" t="s">
        <v>284</v>
      </c>
      <c r="AT357" s="241" t="s">
        <v>281</v>
      </c>
      <c r="AU357" s="241" t="s">
        <v>86</v>
      </c>
      <c r="AY357" s="17" t="s">
        <v>280</v>
      </c>
      <c r="BE357" s="242">
        <f>IF(N357="základní",J357,0)</f>
        <v>0</v>
      </c>
      <c r="BF357" s="242">
        <f>IF(N357="snížená",J357,0)</f>
        <v>0</v>
      </c>
      <c r="BG357" s="242">
        <f>IF(N357="zákl. přenesená",J357,0)</f>
        <v>0</v>
      </c>
      <c r="BH357" s="242">
        <f>IF(N357="sníž. přenesená",J357,0)</f>
        <v>0</v>
      </c>
      <c r="BI357" s="242">
        <f>IF(N357="nulová",J357,0)</f>
        <v>0</v>
      </c>
      <c r="BJ357" s="17" t="s">
        <v>84</v>
      </c>
      <c r="BK357" s="242">
        <f>ROUND(I357*H357,2)</f>
        <v>0</v>
      </c>
      <c r="BL357" s="17" t="s">
        <v>284</v>
      </c>
      <c r="BM357" s="241" t="s">
        <v>2623</v>
      </c>
    </row>
    <row r="358" s="13" customFormat="1">
      <c r="A358" s="13"/>
      <c r="B358" s="243"/>
      <c r="C358" s="244"/>
      <c r="D358" s="245" t="s">
        <v>286</v>
      </c>
      <c r="E358" s="246" t="s">
        <v>1</v>
      </c>
      <c r="F358" s="247" t="s">
        <v>2624</v>
      </c>
      <c r="G358" s="244"/>
      <c r="H358" s="248">
        <v>110.06</v>
      </c>
      <c r="I358" s="249"/>
      <c r="J358" s="244"/>
      <c r="K358" s="244"/>
      <c r="L358" s="250"/>
      <c r="M358" s="251"/>
      <c r="N358" s="252"/>
      <c r="O358" s="252"/>
      <c r="P358" s="252"/>
      <c r="Q358" s="252"/>
      <c r="R358" s="252"/>
      <c r="S358" s="252"/>
      <c r="T358" s="25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4" t="s">
        <v>286</v>
      </c>
      <c r="AU358" s="254" t="s">
        <v>86</v>
      </c>
      <c r="AV358" s="13" t="s">
        <v>86</v>
      </c>
      <c r="AW358" s="13" t="s">
        <v>32</v>
      </c>
      <c r="AX358" s="13" t="s">
        <v>84</v>
      </c>
      <c r="AY358" s="254" t="s">
        <v>280</v>
      </c>
    </row>
    <row r="359" s="2" customFormat="1" ht="44.25" customHeight="1">
      <c r="A359" s="38"/>
      <c r="B359" s="39"/>
      <c r="C359" s="229" t="s">
        <v>746</v>
      </c>
      <c r="D359" s="229" t="s">
        <v>281</v>
      </c>
      <c r="E359" s="230" t="s">
        <v>893</v>
      </c>
      <c r="F359" s="231" t="s">
        <v>894</v>
      </c>
      <c r="G359" s="232" t="s">
        <v>326</v>
      </c>
      <c r="H359" s="233">
        <v>9.8000000000000007</v>
      </c>
      <c r="I359" s="234"/>
      <c r="J359" s="235">
        <f>ROUND(I359*H359,2)</f>
        <v>0</v>
      </c>
      <c r="K359" s="236"/>
      <c r="L359" s="44"/>
      <c r="M359" s="237" t="s">
        <v>1</v>
      </c>
      <c r="N359" s="238" t="s">
        <v>41</v>
      </c>
      <c r="O359" s="91"/>
      <c r="P359" s="239">
        <f>O359*H359</f>
        <v>0</v>
      </c>
      <c r="Q359" s="239">
        <v>0</v>
      </c>
      <c r="R359" s="239">
        <f>Q359*H359</f>
        <v>0</v>
      </c>
      <c r="S359" s="239">
        <v>0</v>
      </c>
      <c r="T359" s="240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41" t="s">
        <v>284</v>
      </c>
      <c r="AT359" s="241" t="s">
        <v>281</v>
      </c>
      <c r="AU359" s="241" t="s">
        <v>86</v>
      </c>
      <c r="AY359" s="17" t="s">
        <v>280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7" t="s">
        <v>84</v>
      </c>
      <c r="BK359" s="242">
        <f>ROUND(I359*H359,2)</f>
        <v>0</v>
      </c>
      <c r="BL359" s="17" t="s">
        <v>284</v>
      </c>
      <c r="BM359" s="241" t="s">
        <v>2625</v>
      </c>
    </row>
    <row r="360" s="13" customFormat="1">
      <c r="A360" s="13"/>
      <c r="B360" s="243"/>
      <c r="C360" s="244"/>
      <c r="D360" s="245" t="s">
        <v>286</v>
      </c>
      <c r="E360" s="246" t="s">
        <v>1</v>
      </c>
      <c r="F360" s="247" t="s">
        <v>2626</v>
      </c>
      <c r="G360" s="244"/>
      <c r="H360" s="248">
        <v>9.8000000000000007</v>
      </c>
      <c r="I360" s="249"/>
      <c r="J360" s="244"/>
      <c r="K360" s="244"/>
      <c r="L360" s="250"/>
      <c r="M360" s="251"/>
      <c r="N360" s="252"/>
      <c r="O360" s="252"/>
      <c r="P360" s="252"/>
      <c r="Q360" s="252"/>
      <c r="R360" s="252"/>
      <c r="S360" s="252"/>
      <c r="T360" s="25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4" t="s">
        <v>286</v>
      </c>
      <c r="AU360" s="254" t="s">
        <v>86</v>
      </c>
      <c r="AV360" s="13" t="s">
        <v>86</v>
      </c>
      <c r="AW360" s="13" t="s">
        <v>32</v>
      </c>
      <c r="AX360" s="13" t="s">
        <v>84</v>
      </c>
      <c r="AY360" s="254" t="s">
        <v>280</v>
      </c>
    </row>
    <row r="361" s="2" customFormat="1" ht="44.25" customHeight="1">
      <c r="A361" s="38"/>
      <c r="B361" s="39"/>
      <c r="C361" s="229" t="s">
        <v>753</v>
      </c>
      <c r="D361" s="229" t="s">
        <v>281</v>
      </c>
      <c r="E361" s="230" t="s">
        <v>898</v>
      </c>
      <c r="F361" s="231" t="s">
        <v>899</v>
      </c>
      <c r="G361" s="232" t="s">
        <v>326</v>
      </c>
      <c r="H361" s="233">
        <v>1.0089999999999999</v>
      </c>
      <c r="I361" s="234"/>
      <c r="J361" s="235">
        <f>ROUND(I361*H361,2)</f>
        <v>0</v>
      </c>
      <c r="K361" s="236"/>
      <c r="L361" s="44"/>
      <c r="M361" s="237" t="s">
        <v>1</v>
      </c>
      <c r="N361" s="238" t="s">
        <v>41</v>
      </c>
      <c r="O361" s="91"/>
      <c r="P361" s="239">
        <f>O361*H361</f>
        <v>0</v>
      </c>
      <c r="Q361" s="239">
        <v>0</v>
      </c>
      <c r="R361" s="239">
        <f>Q361*H361</f>
        <v>0</v>
      </c>
      <c r="S361" s="239">
        <v>0</v>
      </c>
      <c r="T361" s="24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41" t="s">
        <v>284</v>
      </c>
      <c r="AT361" s="241" t="s">
        <v>281</v>
      </c>
      <c r="AU361" s="241" t="s">
        <v>86</v>
      </c>
      <c r="AY361" s="17" t="s">
        <v>280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7" t="s">
        <v>84</v>
      </c>
      <c r="BK361" s="242">
        <f>ROUND(I361*H361,2)</f>
        <v>0</v>
      </c>
      <c r="BL361" s="17" t="s">
        <v>284</v>
      </c>
      <c r="BM361" s="241" t="s">
        <v>2627</v>
      </c>
    </row>
    <row r="362" s="13" customFormat="1">
      <c r="A362" s="13"/>
      <c r="B362" s="243"/>
      <c r="C362" s="244"/>
      <c r="D362" s="245" t="s">
        <v>286</v>
      </c>
      <c r="E362" s="246" t="s">
        <v>1</v>
      </c>
      <c r="F362" s="247" t="s">
        <v>2628</v>
      </c>
      <c r="G362" s="244"/>
      <c r="H362" s="248">
        <v>1.0089999999999999</v>
      </c>
      <c r="I362" s="249"/>
      <c r="J362" s="244"/>
      <c r="K362" s="244"/>
      <c r="L362" s="250"/>
      <c r="M362" s="251"/>
      <c r="N362" s="252"/>
      <c r="O362" s="252"/>
      <c r="P362" s="252"/>
      <c r="Q362" s="252"/>
      <c r="R362" s="252"/>
      <c r="S362" s="252"/>
      <c r="T362" s="25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4" t="s">
        <v>286</v>
      </c>
      <c r="AU362" s="254" t="s">
        <v>86</v>
      </c>
      <c r="AV362" s="13" t="s">
        <v>86</v>
      </c>
      <c r="AW362" s="13" t="s">
        <v>32</v>
      </c>
      <c r="AX362" s="13" t="s">
        <v>84</v>
      </c>
      <c r="AY362" s="254" t="s">
        <v>280</v>
      </c>
    </row>
    <row r="363" s="2" customFormat="1" ht="44.25" customHeight="1">
      <c r="A363" s="38"/>
      <c r="B363" s="39"/>
      <c r="C363" s="229" t="s">
        <v>758</v>
      </c>
      <c r="D363" s="229" t="s">
        <v>281</v>
      </c>
      <c r="E363" s="230" t="s">
        <v>903</v>
      </c>
      <c r="F363" s="231" t="s">
        <v>904</v>
      </c>
      <c r="G363" s="232" t="s">
        <v>326</v>
      </c>
      <c r="H363" s="233">
        <v>1.911</v>
      </c>
      <c r="I363" s="234"/>
      <c r="J363" s="235">
        <f>ROUND(I363*H363,2)</f>
        <v>0</v>
      </c>
      <c r="K363" s="236"/>
      <c r="L363" s="44"/>
      <c r="M363" s="237" t="s">
        <v>1</v>
      </c>
      <c r="N363" s="238" t="s">
        <v>41</v>
      </c>
      <c r="O363" s="91"/>
      <c r="P363" s="239">
        <f>O363*H363</f>
        <v>0</v>
      </c>
      <c r="Q363" s="239">
        <v>0</v>
      </c>
      <c r="R363" s="239">
        <f>Q363*H363</f>
        <v>0</v>
      </c>
      <c r="S363" s="239">
        <v>0</v>
      </c>
      <c r="T363" s="240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41" t="s">
        <v>284</v>
      </c>
      <c r="AT363" s="241" t="s">
        <v>281</v>
      </c>
      <c r="AU363" s="241" t="s">
        <v>86</v>
      </c>
      <c r="AY363" s="17" t="s">
        <v>280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7" t="s">
        <v>84</v>
      </c>
      <c r="BK363" s="242">
        <f>ROUND(I363*H363,2)</f>
        <v>0</v>
      </c>
      <c r="BL363" s="17" t="s">
        <v>284</v>
      </c>
      <c r="BM363" s="241" t="s">
        <v>2629</v>
      </c>
    </row>
    <row r="364" s="13" customFormat="1">
      <c r="A364" s="13"/>
      <c r="B364" s="243"/>
      <c r="C364" s="244"/>
      <c r="D364" s="245" t="s">
        <v>286</v>
      </c>
      <c r="E364" s="246" t="s">
        <v>1</v>
      </c>
      <c r="F364" s="247" t="s">
        <v>2630</v>
      </c>
      <c r="G364" s="244"/>
      <c r="H364" s="248">
        <v>1.911</v>
      </c>
      <c r="I364" s="249"/>
      <c r="J364" s="244"/>
      <c r="K364" s="244"/>
      <c r="L364" s="250"/>
      <c r="M364" s="251"/>
      <c r="N364" s="252"/>
      <c r="O364" s="252"/>
      <c r="P364" s="252"/>
      <c r="Q364" s="252"/>
      <c r="R364" s="252"/>
      <c r="S364" s="252"/>
      <c r="T364" s="25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4" t="s">
        <v>286</v>
      </c>
      <c r="AU364" s="254" t="s">
        <v>86</v>
      </c>
      <c r="AV364" s="13" t="s">
        <v>86</v>
      </c>
      <c r="AW364" s="13" t="s">
        <v>32</v>
      </c>
      <c r="AX364" s="13" t="s">
        <v>84</v>
      </c>
      <c r="AY364" s="254" t="s">
        <v>280</v>
      </c>
    </row>
    <row r="365" s="2" customFormat="1" ht="37.8" customHeight="1">
      <c r="A365" s="38"/>
      <c r="B365" s="39"/>
      <c r="C365" s="229" t="s">
        <v>763</v>
      </c>
      <c r="D365" s="229" t="s">
        <v>281</v>
      </c>
      <c r="E365" s="230" t="s">
        <v>907</v>
      </c>
      <c r="F365" s="231" t="s">
        <v>908</v>
      </c>
      <c r="G365" s="232" t="s">
        <v>326</v>
      </c>
      <c r="H365" s="233">
        <v>3.7999999999999998</v>
      </c>
      <c r="I365" s="234"/>
      <c r="J365" s="235">
        <f>ROUND(I365*H365,2)</f>
        <v>0</v>
      </c>
      <c r="K365" s="236"/>
      <c r="L365" s="44"/>
      <c r="M365" s="237" t="s">
        <v>1</v>
      </c>
      <c r="N365" s="238" t="s">
        <v>41</v>
      </c>
      <c r="O365" s="91"/>
      <c r="P365" s="239">
        <f>O365*H365</f>
        <v>0</v>
      </c>
      <c r="Q365" s="239">
        <v>0</v>
      </c>
      <c r="R365" s="239">
        <f>Q365*H365</f>
        <v>0</v>
      </c>
      <c r="S365" s="239">
        <v>0</v>
      </c>
      <c r="T365" s="24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41" t="s">
        <v>284</v>
      </c>
      <c r="AT365" s="241" t="s">
        <v>281</v>
      </c>
      <c r="AU365" s="241" t="s">
        <v>86</v>
      </c>
      <c r="AY365" s="17" t="s">
        <v>280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7" t="s">
        <v>84</v>
      </c>
      <c r="BK365" s="242">
        <f>ROUND(I365*H365,2)</f>
        <v>0</v>
      </c>
      <c r="BL365" s="17" t="s">
        <v>284</v>
      </c>
      <c r="BM365" s="241" t="s">
        <v>2631</v>
      </c>
    </row>
    <row r="366" s="13" customFormat="1">
      <c r="A366" s="13"/>
      <c r="B366" s="243"/>
      <c r="C366" s="244"/>
      <c r="D366" s="245" t="s">
        <v>286</v>
      </c>
      <c r="E366" s="246" t="s">
        <v>1</v>
      </c>
      <c r="F366" s="247" t="s">
        <v>2632</v>
      </c>
      <c r="G366" s="244"/>
      <c r="H366" s="248">
        <v>3.7999999999999998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286</v>
      </c>
      <c r="AU366" s="254" t="s">
        <v>86</v>
      </c>
      <c r="AV366" s="13" t="s">
        <v>86</v>
      </c>
      <c r="AW366" s="13" t="s">
        <v>32</v>
      </c>
      <c r="AX366" s="13" t="s">
        <v>84</v>
      </c>
      <c r="AY366" s="254" t="s">
        <v>280</v>
      </c>
    </row>
    <row r="367" s="2" customFormat="1" ht="33" customHeight="1">
      <c r="A367" s="38"/>
      <c r="B367" s="39"/>
      <c r="C367" s="229" t="s">
        <v>768</v>
      </c>
      <c r="D367" s="229" t="s">
        <v>281</v>
      </c>
      <c r="E367" s="230" t="s">
        <v>912</v>
      </c>
      <c r="F367" s="231" t="s">
        <v>913</v>
      </c>
      <c r="G367" s="232" t="s">
        <v>326</v>
      </c>
      <c r="H367" s="233">
        <v>0.0030000000000000001</v>
      </c>
      <c r="I367" s="234"/>
      <c r="J367" s="235">
        <f>ROUND(I367*H367,2)</f>
        <v>0</v>
      </c>
      <c r="K367" s="236"/>
      <c r="L367" s="44"/>
      <c r="M367" s="237" t="s">
        <v>1</v>
      </c>
      <c r="N367" s="238" t="s">
        <v>41</v>
      </c>
      <c r="O367" s="91"/>
      <c r="P367" s="239">
        <f>O367*H367</f>
        <v>0</v>
      </c>
      <c r="Q367" s="239">
        <v>0</v>
      </c>
      <c r="R367" s="239">
        <f>Q367*H367</f>
        <v>0</v>
      </c>
      <c r="S367" s="239">
        <v>0</v>
      </c>
      <c r="T367" s="24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41" t="s">
        <v>284</v>
      </c>
      <c r="AT367" s="241" t="s">
        <v>281</v>
      </c>
      <c r="AU367" s="241" t="s">
        <v>86</v>
      </c>
      <c r="AY367" s="17" t="s">
        <v>280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7" t="s">
        <v>84</v>
      </c>
      <c r="BK367" s="242">
        <f>ROUND(I367*H367,2)</f>
        <v>0</v>
      </c>
      <c r="BL367" s="17" t="s">
        <v>284</v>
      </c>
      <c r="BM367" s="241" t="s">
        <v>2633</v>
      </c>
    </row>
    <row r="368" s="13" customFormat="1">
      <c r="A368" s="13"/>
      <c r="B368" s="243"/>
      <c r="C368" s="244"/>
      <c r="D368" s="245" t="s">
        <v>286</v>
      </c>
      <c r="E368" s="246" t="s">
        <v>1</v>
      </c>
      <c r="F368" s="247" t="s">
        <v>2634</v>
      </c>
      <c r="G368" s="244"/>
      <c r="H368" s="248">
        <v>0.0030000000000000001</v>
      </c>
      <c r="I368" s="249"/>
      <c r="J368" s="244"/>
      <c r="K368" s="244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286</v>
      </c>
      <c r="AU368" s="254" t="s">
        <v>86</v>
      </c>
      <c r="AV368" s="13" t="s">
        <v>86</v>
      </c>
      <c r="AW368" s="13" t="s">
        <v>32</v>
      </c>
      <c r="AX368" s="13" t="s">
        <v>84</v>
      </c>
      <c r="AY368" s="254" t="s">
        <v>280</v>
      </c>
    </row>
    <row r="369" s="2" customFormat="1" ht="33" customHeight="1">
      <c r="A369" s="38"/>
      <c r="B369" s="39"/>
      <c r="C369" s="229" t="s">
        <v>773</v>
      </c>
      <c r="D369" s="229" t="s">
        <v>281</v>
      </c>
      <c r="E369" s="230" t="s">
        <v>917</v>
      </c>
      <c r="F369" s="231" t="s">
        <v>918</v>
      </c>
      <c r="G369" s="232" t="s">
        <v>326</v>
      </c>
      <c r="H369" s="233">
        <v>1.091</v>
      </c>
      <c r="I369" s="234"/>
      <c r="J369" s="235">
        <f>ROUND(I369*H369,2)</f>
        <v>0</v>
      </c>
      <c r="K369" s="236"/>
      <c r="L369" s="44"/>
      <c r="M369" s="237" t="s">
        <v>1</v>
      </c>
      <c r="N369" s="238" t="s">
        <v>41</v>
      </c>
      <c r="O369" s="91"/>
      <c r="P369" s="239">
        <f>O369*H369</f>
        <v>0</v>
      </c>
      <c r="Q369" s="239">
        <v>0</v>
      </c>
      <c r="R369" s="239">
        <f>Q369*H369</f>
        <v>0</v>
      </c>
      <c r="S369" s="239">
        <v>0</v>
      </c>
      <c r="T369" s="24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41" t="s">
        <v>284</v>
      </c>
      <c r="AT369" s="241" t="s">
        <v>281</v>
      </c>
      <c r="AU369" s="241" t="s">
        <v>86</v>
      </c>
      <c r="AY369" s="17" t="s">
        <v>280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7" t="s">
        <v>84</v>
      </c>
      <c r="BK369" s="242">
        <f>ROUND(I369*H369,2)</f>
        <v>0</v>
      </c>
      <c r="BL369" s="17" t="s">
        <v>284</v>
      </c>
      <c r="BM369" s="241" t="s">
        <v>2635</v>
      </c>
    </row>
    <row r="370" s="13" customFormat="1">
      <c r="A370" s="13"/>
      <c r="B370" s="243"/>
      <c r="C370" s="244"/>
      <c r="D370" s="245" t="s">
        <v>286</v>
      </c>
      <c r="E370" s="246" t="s">
        <v>1</v>
      </c>
      <c r="F370" s="247" t="s">
        <v>2636</v>
      </c>
      <c r="G370" s="244"/>
      <c r="H370" s="248">
        <v>1.091</v>
      </c>
      <c r="I370" s="249"/>
      <c r="J370" s="244"/>
      <c r="K370" s="244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286</v>
      </c>
      <c r="AU370" s="254" t="s">
        <v>86</v>
      </c>
      <c r="AV370" s="13" t="s">
        <v>86</v>
      </c>
      <c r="AW370" s="13" t="s">
        <v>32</v>
      </c>
      <c r="AX370" s="13" t="s">
        <v>84</v>
      </c>
      <c r="AY370" s="254" t="s">
        <v>280</v>
      </c>
    </row>
    <row r="371" s="12" customFormat="1" ht="22.8" customHeight="1">
      <c r="A371" s="12"/>
      <c r="B371" s="213"/>
      <c r="C371" s="214"/>
      <c r="D371" s="215" t="s">
        <v>75</v>
      </c>
      <c r="E371" s="227" t="s">
        <v>921</v>
      </c>
      <c r="F371" s="227" t="s">
        <v>922</v>
      </c>
      <c r="G371" s="214"/>
      <c r="H371" s="214"/>
      <c r="I371" s="217"/>
      <c r="J371" s="228">
        <f>BK371</f>
        <v>0</v>
      </c>
      <c r="K371" s="214"/>
      <c r="L371" s="219"/>
      <c r="M371" s="220"/>
      <c r="N371" s="221"/>
      <c r="O371" s="221"/>
      <c r="P371" s="222">
        <f>P372</f>
        <v>0</v>
      </c>
      <c r="Q371" s="221"/>
      <c r="R371" s="222">
        <f>R372</f>
        <v>0</v>
      </c>
      <c r="S371" s="221"/>
      <c r="T371" s="223">
        <f>T372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4" t="s">
        <v>84</v>
      </c>
      <c r="AT371" s="225" t="s">
        <v>75</v>
      </c>
      <c r="AU371" s="225" t="s">
        <v>84</v>
      </c>
      <c r="AY371" s="224" t="s">
        <v>280</v>
      </c>
      <c r="BK371" s="226">
        <f>BK372</f>
        <v>0</v>
      </c>
    </row>
    <row r="372" s="2" customFormat="1" ht="16.5" customHeight="1">
      <c r="A372" s="38"/>
      <c r="B372" s="39"/>
      <c r="C372" s="229" t="s">
        <v>779</v>
      </c>
      <c r="D372" s="229" t="s">
        <v>281</v>
      </c>
      <c r="E372" s="230" t="s">
        <v>1990</v>
      </c>
      <c r="F372" s="231" t="s">
        <v>1991</v>
      </c>
      <c r="G372" s="232" t="s">
        <v>326</v>
      </c>
      <c r="H372" s="233">
        <v>37.423000000000002</v>
      </c>
      <c r="I372" s="234"/>
      <c r="J372" s="235">
        <f>ROUND(I372*H372,2)</f>
        <v>0</v>
      </c>
      <c r="K372" s="236"/>
      <c r="L372" s="44"/>
      <c r="M372" s="237" t="s">
        <v>1</v>
      </c>
      <c r="N372" s="238" t="s">
        <v>41</v>
      </c>
      <c r="O372" s="91"/>
      <c r="P372" s="239">
        <f>O372*H372</f>
        <v>0</v>
      </c>
      <c r="Q372" s="239">
        <v>0</v>
      </c>
      <c r="R372" s="239">
        <f>Q372*H372</f>
        <v>0</v>
      </c>
      <c r="S372" s="239">
        <v>0</v>
      </c>
      <c r="T372" s="24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41" t="s">
        <v>284</v>
      </c>
      <c r="AT372" s="241" t="s">
        <v>281</v>
      </c>
      <c r="AU372" s="241" t="s">
        <v>86</v>
      </c>
      <c r="AY372" s="17" t="s">
        <v>280</v>
      </c>
      <c r="BE372" s="242">
        <f>IF(N372="základní",J372,0)</f>
        <v>0</v>
      </c>
      <c r="BF372" s="242">
        <f>IF(N372="snížená",J372,0)</f>
        <v>0</v>
      </c>
      <c r="BG372" s="242">
        <f>IF(N372="zákl. přenesená",J372,0)</f>
        <v>0</v>
      </c>
      <c r="BH372" s="242">
        <f>IF(N372="sníž. přenesená",J372,0)</f>
        <v>0</v>
      </c>
      <c r="BI372" s="242">
        <f>IF(N372="nulová",J372,0)</f>
        <v>0</v>
      </c>
      <c r="BJ372" s="17" t="s">
        <v>84</v>
      </c>
      <c r="BK372" s="242">
        <f>ROUND(I372*H372,2)</f>
        <v>0</v>
      </c>
      <c r="BL372" s="17" t="s">
        <v>284</v>
      </c>
      <c r="BM372" s="241" t="s">
        <v>2637</v>
      </c>
    </row>
    <row r="373" s="12" customFormat="1" ht="25.92" customHeight="1">
      <c r="A373" s="12"/>
      <c r="B373" s="213"/>
      <c r="C373" s="214"/>
      <c r="D373" s="215" t="s">
        <v>75</v>
      </c>
      <c r="E373" s="216" t="s">
        <v>927</v>
      </c>
      <c r="F373" s="216" t="s">
        <v>928</v>
      </c>
      <c r="G373" s="214"/>
      <c r="H373" s="214"/>
      <c r="I373" s="217"/>
      <c r="J373" s="218">
        <f>BK373</f>
        <v>0</v>
      </c>
      <c r="K373" s="214"/>
      <c r="L373" s="219"/>
      <c r="M373" s="220"/>
      <c r="N373" s="221"/>
      <c r="O373" s="221"/>
      <c r="P373" s="222">
        <f>P374+P386+P433+P468+P476+P478+P496+P499+P503+P521+P541+P586+P589+P602</f>
        <v>0</v>
      </c>
      <c r="Q373" s="221"/>
      <c r="R373" s="222">
        <f>R374+R386+R433+R468+R476+R478+R496+R499+R503+R521+R541+R586+R589+R602</f>
        <v>11.02206039</v>
      </c>
      <c r="S373" s="221"/>
      <c r="T373" s="223">
        <f>T374+T386+T433+T468+T476+T478+T496+T499+T503+T521+T541+T586+T589+T602</f>
        <v>9.9986088999999971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4" t="s">
        <v>86</v>
      </c>
      <c r="AT373" s="225" t="s">
        <v>75</v>
      </c>
      <c r="AU373" s="225" t="s">
        <v>76</v>
      </c>
      <c r="AY373" s="224" t="s">
        <v>280</v>
      </c>
      <c r="BK373" s="226">
        <f>BK374+BK386+BK433+BK468+BK476+BK478+BK496+BK499+BK503+BK521+BK541+BK586+BK589+BK602</f>
        <v>0</v>
      </c>
    </row>
    <row r="374" s="12" customFormat="1" ht="22.8" customHeight="1">
      <c r="A374" s="12"/>
      <c r="B374" s="213"/>
      <c r="C374" s="214"/>
      <c r="D374" s="215" t="s">
        <v>75</v>
      </c>
      <c r="E374" s="227" t="s">
        <v>929</v>
      </c>
      <c r="F374" s="227" t="s">
        <v>930</v>
      </c>
      <c r="G374" s="214"/>
      <c r="H374" s="214"/>
      <c r="I374" s="217"/>
      <c r="J374" s="228">
        <f>BK374</f>
        <v>0</v>
      </c>
      <c r="K374" s="214"/>
      <c r="L374" s="219"/>
      <c r="M374" s="220"/>
      <c r="N374" s="221"/>
      <c r="O374" s="221"/>
      <c r="P374" s="222">
        <f>SUM(P375:P385)</f>
        <v>0</v>
      </c>
      <c r="Q374" s="221"/>
      <c r="R374" s="222">
        <f>SUM(R375:R385)</f>
        <v>0.24296940000000003</v>
      </c>
      <c r="S374" s="221"/>
      <c r="T374" s="223">
        <f>SUM(T375:T385)</f>
        <v>1.742416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4" t="s">
        <v>86</v>
      </c>
      <c r="AT374" s="225" t="s">
        <v>75</v>
      </c>
      <c r="AU374" s="225" t="s">
        <v>84</v>
      </c>
      <c r="AY374" s="224" t="s">
        <v>280</v>
      </c>
      <c r="BK374" s="226">
        <f>SUM(BK375:BK385)</f>
        <v>0</v>
      </c>
    </row>
    <row r="375" s="2" customFormat="1" ht="24.15" customHeight="1">
      <c r="A375" s="38"/>
      <c r="B375" s="39"/>
      <c r="C375" s="229" t="s">
        <v>783</v>
      </c>
      <c r="D375" s="229" t="s">
        <v>281</v>
      </c>
      <c r="E375" s="230" t="s">
        <v>932</v>
      </c>
      <c r="F375" s="231" t="s">
        <v>933</v>
      </c>
      <c r="G375" s="232" t="s">
        <v>194</v>
      </c>
      <c r="H375" s="233">
        <v>33.131999999999998</v>
      </c>
      <c r="I375" s="234"/>
      <c r="J375" s="235">
        <f>ROUND(I375*H375,2)</f>
        <v>0</v>
      </c>
      <c r="K375" s="236"/>
      <c r="L375" s="44"/>
      <c r="M375" s="237" t="s">
        <v>1</v>
      </c>
      <c r="N375" s="238" t="s">
        <v>41</v>
      </c>
      <c r="O375" s="91"/>
      <c r="P375" s="239">
        <f>O375*H375</f>
        <v>0</v>
      </c>
      <c r="Q375" s="239">
        <v>0</v>
      </c>
      <c r="R375" s="239">
        <f>Q375*H375</f>
        <v>0</v>
      </c>
      <c r="S375" s="239">
        <v>0</v>
      </c>
      <c r="T375" s="24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1" t="s">
        <v>185</v>
      </c>
      <c r="AT375" s="241" t="s">
        <v>281</v>
      </c>
      <c r="AU375" s="241" t="s">
        <v>86</v>
      </c>
      <c r="AY375" s="17" t="s">
        <v>280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7" t="s">
        <v>84</v>
      </c>
      <c r="BK375" s="242">
        <f>ROUND(I375*H375,2)</f>
        <v>0</v>
      </c>
      <c r="BL375" s="17" t="s">
        <v>185</v>
      </c>
      <c r="BM375" s="241" t="s">
        <v>2638</v>
      </c>
    </row>
    <row r="376" s="13" customFormat="1">
      <c r="A376" s="13"/>
      <c r="B376" s="243"/>
      <c r="C376" s="244"/>
      <c r="D376" s="245" t="s">
        <v>286</v>
      </c>
      <c r="E376" s="246" t="s">
        <v>1</v>
      </c>
      <c r="F376" s="247" t="s">
        <v>2411</v>
      </c>
      <c r="G376" s="244"/>
      <c r="H376" s="248">
        <v>33.131999999999998</v>
      </c>
      <c r="I376" s="249"/>
      <c r="J376" s="244"/>
      <c r="K376" s="244"/>
      <c r="L376" s="250"/>
      <c r="M376" s="251"/>
      <c r="N376" s="252"/>
      <c r="O376" s="252"/>
      <c r="P376" s="252"/>
      <c r="Q376" s="252"/>
      <c r="R376" s="252"/>
      <c r="S376" s="252"/>
      <c r="T376" s="25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286</v>
      </c>
      <c r="AU376" s="254" t="s">
        <v>86</v>
      </c>
      <c r="AV376" s="13" t="s">
        <v>86</v>
      </c>
      <c r="AW376" s="13" t="s">
        <v>32</v>
      </c>
      <c r="AX376" s="13" t="s">
        <v>84</v>
      </c>
      <c r="AY376" s="254" t="s">
        <v>280</v>
      </c>
    </row>
    <row r="377" s="2" customFormat="1" ht="16.5" customHeight="1">
      <c r="A377" s="38"/>
      <c r="B377" s="39"/>
      <c r="C377" s="255" t="s">
        <v>790</v>
      </c>
      <c r="D377" s="255" t="s">
        <v>306</v>
      </c>
      <c r="E377" s="256" t="s">
        <v>936</v>
      </c>
      <c r="F377" s="257" t="s">
        <v>937</v>
      </c>
      <c r="G377" s="258" t="s">
        <v>938</v>
      </c>
      <c r="H377" s="259">
        <v>11.265000000000001</v>
      </c>
      <c r="I377" s="260"/>
      <c r="J377" s="261">
        <f>ROUND(I377*H377,2)</f>
        <v>0</v>
      </c>
      <c r="K377" s="262"/>
      <c r="L377" s="263"/>
      <c r="M377" s="264" t="s">
        <v>1</v>
      </c>
      <c r="N377" s="265" t="s">
        <v>41</v>
      </c>
      <c r="O377" s="91"/>
      <c r="P377" s="239">
        <f>O377*H377</f>
        <v>0</v>
      </c>
      <c r="Q377" s="239">
        <v>0.001</v>
      </c>
      <c r="R377" s="239">
        <f>Q377*H377</f>
        <v>0.011265000000000001</v>
      </c>
      <c r="S377" s="239">
        <v>0</v>
      </c>
      <c r="T377" s="24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41" t="s">
        <v>426</v>
      </c>
      <c r="AT377" s="241" t="s">
        <v>306</v>
      </c>
      <c r="AU377" s="241" t="s">
        <v>86</v>
      </c>
      <c r="AY377" s="17" t="s">
        <v>280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7" t="s">
        <v>84</v>
      </c>
      <c r="BK377" s="242">
        <f>ROUND(I377*H377,2)</f>
        <v>0</v>
      </c>
      <c r="BL377" s="17" t="s">
        <v>185</v>
      </c>
      <c r="BM377" s="241" t="s">
        <v>2639</v>
      </c>
    </row>
    <row r="378" s="13" customFormat="1">
      <c r="A378" s="13"/>
      <c r="B378" s="243"/>
      <c r="C378" s="244"/>
      <c r="D378" s="245" t="s">
        <v>286</v>
      </c>
      <c r="E378" s="244"/>
      <c r="F378" s="247" t="s">
        <v>2640</v>
      </c>
      <c r="G378" s="244"/>
      <c r="H378" s="248">
        <v>11.265000000000001</v>
      </c>
      <c r="I378" s="249"/>
      <c r="J378" s="244"/>
      <c r="K378" s="244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286</v>
      </c>
      <c r="AU378" s="254" t="s">
        <v>86</v>
      </c>
      <c r="AV378" s="13" t="s">
        <v>86</v>
      </c>
      <c r="AW378" s="13" t="s">
        <v>4</v>
      </c>
      <c r="AX378" s="13" t="s">
        <v>84</v>
      </c>
      <c r="AY378" s="254" t="s">
        <v>280</v>
      </c>
    </row>
    <row r="379" s="2" customFormat="1" ht="16.5" customHeight="1">
      <c r="A379" s="38"/>
      <c r="B379" s="39"/>
      <c r="C379" s="229" t="s">
        <v>795</v>
      </c>
      <c r="D379" s="229" t="s">
        <v>281</v>
      </c>
      <c r="E379" s="230" t="s">
        <v>942</v>
      </c>
      <c r="F379" s="231" t="s">
        <v>943</v>
      </c>
      <c r="G379" s="232" t="s">
        <v>194</v>
      </c>
      <c r="H379" s="233">
        <v>435.60399999999998</v>
      </c>
      <c r="I379" s="234"/>
      <c r="J379" s="235">
        <f>ROUND(I379*H379,2)</f>
        <v>0</v>
      </c>
      <c r="K379" s="236"/>
      <c r="L379" s="44"/>
      <c r="M379" s="237" t="s">
        <v>1</v>
      </c>
      <c r="N379" s="238" t="s">
        <v>41</v>
      </c>
      <c r="O379" s="91"/>
      <c r="P379" s="239">
        <f>O379*H379</f>
        <v>0</v>
      </c>
      <c r="Q379" s="239">
        <v>0</v>
      </c>
      <c r="R379" s="239">
        <f>Q379*H379</f>
        <v>0</v>
      </c>
      <c r="S379" s="239">
        <v>0.0040000000000000001</v>
      </c>
      <c r="T379" s="240">
        <f>S379*H379</f>
        <v>1.742416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41" t="s">
        <v>284</v>
      </c>
      <c r="AT379" s="241" t="s">
        <v>281</v>
      </c>
      <c r="AU379" s="241" t="s">
        <v>86</v>
      </c>
      <c r="AY379" s="17" t="s">
        <v>280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7" t="s">
        <v>84</v>
      </c>
      <c r="BK379" s="242">
        <f>ROUND(I379*H379,2)</f>
        <v>0</v>
      </c>
      <c r="BL379" s="17" t="s">
        <v>284</v>
      </c>
      <c r="BM379" s="241" t="s">
        <v>2641</v>
      </c>
    </row>
    <row r="380" s="13" customFormat="1">
      <c r="A380" s="13"/>
      <c r="B380" s="243"/>
      <c r="C380" s="244"/>
      <c r="D380" s="245" t="s">
        <v>286</v>
      </c>
      <c r="E380" s="246" t="s">
        <v>1</v>
      </c>
      <c r="F380" s="247" t="s">
        <v>2642</v>
      </c>
      <c r="G380" s="244"/>
      <c r="H380" s="248">
        <v>435.60399999999998</v>
      </c>
      <c r="I380" s="249"/>
      <c r="J380" s="244"/>
      <c r="K380" s="244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286</v>
      </c>
      <c r="AU380" s="254" t="s">
        <v>86</v>
      </c>
      <c r="AV380" s="13" t="s">
        <v>86</v>
      </c>
      <c r="AW380" s="13" t="s">
        <v>32</v>
      </c>
      <c r="AX380" s="13" t="s">
        <v>84</v>
      </c>
      <c r="AY380" s="254" t="s">
        <v>280</v>
      </c>
    </row>
    <row r="381" s="2" customFormat="1" ht="24.15" customHeight="1">
      <c r="A381" s="38"/>
      <c r="B381" s="39"/>
      <c r="C381" s="229" t="s">
        <v>799</v>
      </c>
      <c r="D381" s="229" t="s">
        <v>281</v>
      </c>
      <c r="E381" s="230" t="s">
        <v>952</v>
      </c>
      <c r="F381" s="231" t="s">
        <v>953</v>
      </c>
      <c r="G381" s="232" t="s">
        <v>194</v>
      </c>
      <c r="H381" s="233">
        <v>33.131999999999998</v>
      </c>
      <c r="I381" s="234"/>
      <c r="J381" s="235">
        <f>ROUND(I381*H381,2)</f>
        <v>0</v>
      </c>
      <c r="K381" s="236"/>
      <c r="L381" s="44"/>
      <c r="M381" s="237" t="s">
        <v>1</v>
      </c>
      <c r="N381" s="238" t="s">
        <v>41</v>
      </c>
      <c r="O381" s="91"/>
      <c r="P381" s="239">
        <f>O381*H381</f>
        <v>0</v>
      </c>
      <c r="Q381" s="239">
        <v>0.00040000000000000002</v>
      </c>
      <c r="R381" s="239">
        <f>Q381*H381</f>
        <v>0.0132528</v>
      </c>
      <c r="S381" s="239">
        <v>0</v>
      </c>
      <c r="T381" s="240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41" t="s">
        <v>185</v>
      </c>
      <c r="AT381" s="241" t="s">
        <v>281</v>
      </c>
      <c r="AU381" s="241" t="s">
        <v>86</v>
      </c>
      <c r="AY381" s="17" t="s">
        <v>280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7" t="s">
        <v>84</v>
      </c>
      <c r="BK381" s="242">
        <f>ROUND(I381*H381,2)</f>
        <v>0</v>
      </c>
      <c r="BL381" s="17" t="s">
        <v>185</v>
      </c>
      <c r="BM381" s="241" t="s">
        <v>2643</v>
      </c>
    </row>
    <row r="382" s="13" customFormat="1">
      <c r="A382" s="13"/>
      <c r="B382" s="243"/>
      <c r="C382" s="244"/>
      <c r="D382" s="245" t="s">
        <v>286</v>
      </c>
      <c r="E382" s="246" t="s">
        <v>1</v>
      </c>
      <c r="F382" s="247" t="s">
        <v>2411</v>
      </c>
      <c r="G382" s="244"/>
      <c r="H382" s="248">
        <v>33.131999999999998</v>
      </c>
      <c r="I382" s="249"/>
      <c r="J382" s="244"/>
      <c r="K382" s="244"/>
      <c r="L382" s="250"/>
      <c r="M382" s="251"/>
      <c r="N382" s="252"/>
      <c r="O382" s="252"/>
      <c r="P382" s="252"/>
      <c r="Q382" s="252"/>
      <c r="R382" s="252"/>
      <c r="S382" s="252"/>
      <c r="T382" s="25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4" t="s">
        <v>286</v>
      </c>
      <c r="AU382" s="254" t="s">
        <v>86</v>
      </c>
      <c r="AV382" s="13" t="s">
        <v>86</v>
      </c>
      <c r="AW382" s="13" t="s">
        <v>32</v>
      </c>
      <c r="AX382" s="13" t="s">
        <v>84</v>
      </c>
      <c r="AY382" s="254" t="s">
        <v>280</v>
      </c>
    </row>
    <row r="383" s="2" customFormat="1" ht="44.25" customHeight="1">
      <c r="A383" s="38"/>
      <c r="B383" s="39"/>
      <c r="C383" s="255" t="s">
        <v>803</v>
      </c>
      <c r="D383" s="255" t="s">
        <v>306</v>
      </c>
      <c r="E383" s="256" t="s">
        <v>956</v>
      </c>
      <c r="F383" s="257" t="s">
        <v>957</v>
      </c>
      <c r="G383" s="258" t="s">
        <v>194</v>
      </c>
      <c r="H383" s="259">
        <v>40.454000000000001</v>
      </c>
      <c r="I383" s="260"/>
      <c r="J383" s="261">
        <f>ROUND(I383*H383,2)</f>
        <v>0</v>
      </c>
      <c r="K383" s="262"/>
      <c r="L383" s="263"/>
      <c r="M383" s="264" t="s">
        <v>1</v>
      </c>
      <c r="N383" s="265" t="s">
        <v>41</v>
      </c>
      <c r="O383" s="91"/>
      <c r="P383" s="239">
        <f>O383*H383</f>
        <v>0</v>
      </c>
      <c r="Q383" s="239">
        <v>0.0054000000000000003</v>
      </c>
      <c r="R383" s="239">
        <f>Q383*H383</f>
        <v>0.21845160000000002</v>
      </c>
      <c r="S383" s="239">
        <v>0</v>
      </c>
      <c r="T383" s="240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41" t="s">
        <v>426</v>
      </c>
      <c r="AT383" s="241" t="s">
        <v>306</v>
      </c>
      <c r="AU383" s="241" t="s">
        <v>86</v>
      </c>
      <c r="AY383" s="17" t="s">
        <v>280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7" t="s">
        <v>84</v>
      </c>
      <c r="BK383" s="242">
        <f>ROUND(I383*H383,2)</f>
        <v>0</v>
      </c>
      <c r="BL383" s="17" t="s">
        <v>185</v>
      </c>
      <c r="BM383" s="241" t="s">
        <v>2644</v>
      </c>
    </row>
    <row r="384" s="13" customFormat="1">
      <c r="A384" s="13"/>
      <c r="B384" s="243"/>
      <c r="C384" s="244"/>
      <c r="D384" s="245" t="s">
        <v>286</v>
      </c>
      <c r="E384" s="244"/>
      <c r="F384" s="247" t="s">
        <v>2645</v>
      </c>
      <c r="G384" s="244"/>
      <c r="H384" s="248">
        <v>40.454000000000001</v>
      </c>
      <c r="I384" s="249"/>
      <c r="J384" s="244"/>
      <c r="K384" s="244"/>
      <c r="L384" s="250"/>
      <c r="M384" s="251"/>
      <c r="N384" s="252"/>
      <c r="O384" s="252"/>
      <c r="P384" s="252"/>
      <c r="Q384" s="252"/>
      <c r="R384" s="252"/>
      <c r="S384" s="252"/>
      <c r="T384" s="25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4" t="s">
        <v>286</v>
      </c>
      <c r="AU384" s="254" t="s">
        <v>86</v>
      </c>
      <c r="AV384" s="13" t="s">
        <v>86</v>
      </c>
      <c r="AW384" s="13" t="s">
        <v>4</v>
      </c>
      <c r="AX384" s="13" t="s">
        <v>84</v>
      </c>
      <c r="AY384" s="254" t="s">
        <v>280</v>
      </c>
    </row>
    <row r="385" s="2" customFormat="1" ht="24.15" customHeight="1">
      <c r="A385" s="38"/>
      <c r="B385" s="39"/>
      <c r="C385" s="229" t="s">
        <v>808</v>
      </c>
      <c r="D385" s="229" t="s">
        <v>281</v>
      </c>
      <c r="E385" s="230" t="s">
        <v>2002</v>
      </c>
      <c r="F385" s="231" t="s">
        <v>2003</v>
      </c>
      <c r="G385" s="232" t="s">
        <v>326</v>
      </c>
      <c r="H385" s="233">
        <v>0.24299999999999999</v>
      </c>
      <c r="I385" s="234"/>
      <c r="J385" s="235">
        <f>ROUND(I385*H385,2)</f>
        <v>0</v>
      </c>
      <c r="K385" s="236"/>
      <c r="L385" s="44"/>
      <c r="M385" s="237" t="s">
        <v>1</v>
      </c>
      <c r="N385" s="238" t="s">
        <v>41</v>
      </c>
      <c r="O385" s="91"/>
      <c r="P385" s="239">
        <f>O385*H385</f>
        <v>0</v>
      </c>
      <c r="Q385" s="239">
        <v>0</v>
      </c>
      <c r="R385" s="239">
        <f>Q385*H385</f>
        <v>0</v>
      </c>
      <c r="S385" s="239">
        <v>0</v>
      </c>
      <c r="T385" s="24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41" t="s">
        <v>185</v>
      </c>
      <c r="AT385" s="241" t="s">
        <v>281</v>
      </c>
      <c r="AU385" s="241" t="s">
        <v>86</v>
      </c>
      <c r="AY385" s="17" t="s">
        <v>280</v>
      </c>
      <c r="BE385" s="242">
        <f>IF(N385="základní",J385,0)</f>
        <v>0</v>
      </c>
      <c r="BF385" s="242">
        <f>IF(N385="snížená",J385,0)</f>
        <v>0</v>
      </c>
      <c r="BG385" s="242">
        <f>IF(N385="zákl. přenesená",J385,0)</f>
        <v>0</v>
      </c>
      <c r="BH385" s="242">
        <f>IF(N385="sníž. přenesená",J385,0)</f>
        <v>0</v>
      </c>
      <c r="BI385" s="242">
        <f>IF(N385="nulová",J385,0)</f>
        <v>0</v>
      </c>
      <c r="BJ385" s="17" t="s">
        <v>84</v>
      </c>
      <c r="BK385" s="242">
        <f>ROUND(I385*H385,2)</f>
        <v>0</v>
      </c>
      <c r="BL385" s="17" t="s">
        <v>185</v>
      </c>
      <c r="BM385" s="241" t="s">
        <v>2646</v>
      </c>
    </row>
    <row r="386" s="12" customFormat="1" ht="22.8" customHeight="1">
      <c r="A386" s="12"/>
      <c r="B386" s="213"/>
      <c r="C386" s="214"/>
      <c r="D386" s="215" t="s">
        <v>75</v>
      </c>
      <c r="E386" s="227" t="s">
        <v>964</v>
      </c>
      <c r="F386" s="227" t="s">
        <v>965</v>
      </c>
      <c r="G386" s="214"/>
      <c r="H386" s="214"/>
      <c r="I386" s="217"/>
      <c r="J386" s="228">
        <f>BK386</f>
        <v>0</v>
      </c>
      <c r="K386" s="214"/>
      <c r="L386" s="219"/>
      <c r="M386" s="220"/>
      <c r="N386" s="221"/>
      <c r="O386" s="221"/>
      <c r="P386" s="222">
        <f>SUM(P387:P432)</f>
        <v>0</v>
      </c>
      <c r="Q386" s="221"/>
      <c r="R386" s="222">
        <f>SUM(R387:R432)</f>
        <v>3.7476009699999997</v>
      </c>
      <c r="S386" s="221"/>
      <c r="T386" s="223">
        <f>SUM(T387:T432)</f>
        <v>4.6286765999999995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4" t="s">
        <v>86</v>
      </c>
      <c r="AT386" s="225" t="s">
        <v>75</v>
      </c>
      <c r="AU386" s="225" t="s">
        <v>84</v>
      </c>
      <c r="AY386" s="224" t="s">
        <v>280</v>
      </c>
      <c r="BK386" s="226">
        <f>SUM(BK387:BK432)</f>
        <v>0</v>
      </c>
    </row>
    <row r="387" s="2" customFormat="1" ht="24.15" customHeight="1">
      <c r="A387" s="38"/>
      <c r="B387" s="39"/>
      <c r="C387" s="229" t="s">
        <v>812</v>
      </c>
      <c r="D387" s="229" t="s">
        <v>281</v>
      </c>
      <c r="E387" s="230" t="s">
        <v>971</v>
      </c>
      <c r="F387" s="231" t="s">
        <v>972</v>
      </c>
      <c r="G387" s="232" t="s">
        <v>194</v>
      </c>
      <c r="H387" s="233">
        <v>278.02199999999999</v>
      </c>
      <c r="I387" s="234"/>
      <c r="J387" s="235">
        <f>ROUND(I387*H387,2)</f>
        <v>0</v>
      </c>
      <c r="K387" s="236"/>
      <c r="L387" s="44"/>
      <c r="M387" s="237" t="s">
        <v>1</v>
      </c>
      <c r="N387" s="238" t="s">
        <v>41</v>
      </c>
      <c r="O387" s="91"/>
      <c r="P387" s="239">
        <f>O387*H387</f>
        <v>0</v>
      </c>
      <c r="Q387" s="239">
        <v>0</v>
      </c>
      <c r="R387" s="239">
        <f>Q387*H387</f>
        <v>0</v>
      </c>
      <c r="S387" s="239">
        <v>0</v>
      </c>
      <c r="T387" s="24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41" t="s">
        <v>185</v>
      </c>
      <c r="AT387" s="241" t="s">
        <v>281</v>
      </c>
      <c r="AU387" s="241" t="s">
        <v>86</v>
      </c>
      <c r="AY387" s="17" t="s">
        <v>280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7" t="s">
        <v>84</v>
      </c>
      <c r="BK387" s="242">
        <f>ROUND(I387*H387,2)</f>
        <v>0</v>
      </c>
      <c r="BL387" s="17" t="s">
        <v>185</v>
      </c>
      <c r="BM387" s="241" t="s">
        <v>2647</v>
      </c>
    </row>
    <row r="388" s="13" customFormat="1">
      <c r="A388" s="13"/>
      <c r="B388" s="243"/>
      <c r="C388" s="244"/>
      <c r="D388" s="245" t="s">
        <v>286</v>
      </c>
      <c r="E388" s="246" t="s">
        <v>1</v>
      </c>
      <c r="F388" s="247" t="s">
        <v>2648</v>
      </c>
      <c r="G388" s="244"/>
      <c r="H388" s="248">
        <v>278.02199999999999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286</v>
      </c>
      <c r="AU388" s="254" t="s">
        <v>86</v>
      </c>
      <c r="AV388" s="13" t="s">
        <v>86</v>
      </c>
      <c r="AW388" s="13" t="s">
        <v>32</v>
      </c>
      <c r="AX388" s="13" t="s">
        <v>84</v>
      </c>
      <c r="AY388" s="254" t="s">
        <v>280</v>
      </c>
    </row>
    <row r="389" s="2" customFormat="1" ht="16.5" customHeight="1">
      <c r="A389" s="38"/>
      <c r="B389" s="39"/>
      <c r="C389" s="255" t="s">
        <v>817</v>
      </c>
      <c r="D389" s="255" t="s">
        <v>306</v>
      </c>
      <c r="E389" s="256" t="s">
        <v>936</v>
      </c>
      <c r="F389" s="257" t="s">
        <v>937</v>
      </c>
      <c r="G389" s="258" t="s">
        <v>938</v>
      </c>
      <c r="H389" s="259">
        <v>88.966999999999999</v>
      </c>
      <c r="I389" s="260"/>
      <c r="J389" s="261">
        <f>ROUND(I389*H389,2)</f>
        <v>0</v>
      </c>
      <c r="K389" s="262"/>
      <c r="L389" s="263"/>
      <c r="M389" s="264" t="s">
        <v>1</v>
      </c>
      <c r="N389" s="265" t="s">
        <v>41</v>
      </c>
      <c r="O389" s="91"/>
      <c r="P389" s="239">
        <f>O389*H389</f>
        <v>0</v>
      </c>
      <c r="Q389" s="239">
        <v>0.001</v>
      </c>
      <c r="R389" s="239">
        <f>Q389*H389</f>
        <v>0.088967000000000004</v>
      </c>
      <c r="S389" s="239">
        <v>0</v>
      </c>
      <c r="T389" s="240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41" t="s">
        <v>426</v>
      </c>
      <c r="AT389" s="241" t="s">
        <v>306</v>
      </c>
      <c r="AU389" s="241" t="s">
        <v>86</v>
      </c>
      <c r="AY389" s="17" t="s">
        <v>280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7" t="s">
        <v>84</v>
      </c>
      <c r="BK389" s="242">
        <f>ROUND(I389*H389,2)</f>
        <v>0</v>
      </c>
      <c r="BL389" s="17" t="s">
        <v>185</v>
      </c>
      <c r="BM389" s="241" t="s">
        <v>2649</v>
      </c>
    </row>
    <row r="390" s="13" customFormat="1">
      <c r="A390" s="13"/>
      <c r="B390" s="243"/>
      <c r="C390" s="244"/>
      <c r="D390" s="245" t="s">
        <v>286</v>
      </c>
      <c r="E390" s="244"/>
      <c r="F390" s="247" t="s">
        <v>2650</v>
      </c>
      <c r="G390" s="244"/>
      <c r="H390" s="248">
        <v>88.966999999999999</v>
      </c>
      <c r="I390" s="249"/>
      <c r="J390" s="244"/>
      <c r="K390" s="244"/>
      <c r="L390" s="250"/>
      <c r="M390" s="251"/>
      <c r="N390" s="252"/>
      <c r="O390" s="252"/>
      <c r="P390" s="252"/>
      <c r="Q390" s="252"/>
      <c r="R390" s="252"/>
      <c r="S390" s="252"/>
      <c r="T390" s="25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4" t="s">
        <v>286</v>
      </c>
      <c r="AU390" s="254" t="s">
        <v>86</v>
      </c>
      <c r="AV390" s="13" t="s">
        <v>86</v>
      </c>
      <c r="AW390" s="13" t="s">
        <v>4</v>
      </c>
      <c r="AX390" s="13" t="s">
        <v>84</v>
      </c>
      <c r="AY390" s="254" t="s">
        <v>280</v>
      </c>
    </row>
    <row r="391" s="2" customFormat="1" ht="24.15" customHeight="1">
      <c r="A391" s="38"/>
      <c r="B391" s="39"/>
      <c r="C391" s="229" t="s">
        <v>822</v>
      </c>
      <c r="D391" s="229" t="s">
        <v>281</v>
      </c>
      <c r="E391" s="230" t="s">
        <v>984</v>
      </c>
      <c r="F391" s="231" t="s">
        <v>985</v>
      </c>
      <c r="G391" s="232" t="s">
        <v>194</v>
      </c>
      <c r="H391" s="233">
        <v>278.02199999999999</v>
      </c>
      <c r="I391" s="234"/>
      <c r="J391" s="235">
        <f>ROUND(I391*H391,2)</f>
        <v>0</v>
      </c>
      <c r="K391" s="236"/>
      <c r="L391" s="44"/>
      <c r="M391" s="237" t="s">
        <v>1</v>
      </c>
      <c r="N391" s="238" t="s">
        <v>41</v>
      </c>
      <c r="O391" s="91"/>
      <c r="P391" s="239">
        <f>O391*H391</f>
        <v>0</v>
      </c>
      <c r="Q391" s="239">
        <v>0.00088000000000000003</v>
      </c>
      <c r="R391" s="239">
        <f>Q391*H391</f>
        <v>0.24465935999999999</v>
      </c>
      <c r="S391" s="239">
        <v>0</v>
      </c>
      <c r="T391" s="240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41" t="s">
        <v>185</v>
      </c>
      <c r="AT391" s="241" t="s">
        <v>281</v>
      </c>
      <c r="AU391" s="241" t="s">
        <v>86</v>
      </c>
      <c r="AY391" s="17" t="s">
        <v>280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7" t="s">
        <v>84</v>
      </c>
      <c r="BK391" s="242">
        <f>ROUND(I391*H391,2)</f>
        <v>0</v>
      </c>
      <c r="BL391" s="17" t="s">
        <v>185</v>
      </c>
      <c r="BM391" s="241" t="s">
        <v>2651</v>
      </c>
    </row>
    <row r="392" s="13" customFormat="1">
      <c r="A392" s="13"/>
      <c r="B392" s="243"/>
      <c r="C392" s="244"/>
      <c r="D392" s="245" t="s">
        <v>286</v>
      </c>
      <c r="E392" s="246" t="s">
        <v>1</v>
      </c>
      <c r="F392" s="247" t="s">
        <v>2648</v>
      </c>
      <c r="G392" s="244"/>
      <c r="H392" s="248">
        <v>278.02199999999999</v>
      </c>
      <c r="I392" s="249"/>
      <c r="J392" s="244"/>
      <c r="K392" s="244"/>
      <c r="L392" s="250"/>
      <c r="M392" s="251"/>
      <c r="N392" s="252"/>
      <c r="O392" s="252"/>
      <c r="P392" s="252"/>
      <c r="Q392" s="252"/>
      <c r="R392" s="252"/>
      <c r="S392" s="252"/>
      <c r="T392" s="25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4" t="s">
        <v>286</v>
      </c>
      <c r="AU392" s="254" t="s">
        <v>86</v>
      </c>
      <c r="AV392" s="13" t="s">
        <v>86</v>
      </c>
      <c r="AW392" s="13" t="s">
        <v>32</v>
      </c>
      <c r="AX392" s="13" t="s">
        <v>84</v>
      </c>
      <c r="AY392" s="254" t="s">
        <v>280</v>
      </c>
    </row>
    <row r="393" s="2" customFormat="1" ht="44.25" customHeight="1">
      <c r="A393" s="38"/>
      <c r="B393" s="39"/>
      <c r="C393" s="255" t="s">
        <v>827</v>
      </c>
      <c r="D393" s="255" t="s">
        <v>306</v>
      </c>
      <c r="E393" s="256" t="s">
        <v>956</v>
      </c>
      <c r="F393" s="257" t="s">
        <v>957</v>
      </c>
      <c r="G393" s="258" t="s">
        <v>194</v>
      </c>
      <c r="H393" s="259">
        <v>324.03500000000003</v>
      </c>
      <c r="I393" s="260"/>
      <c r="J393" s="261">
        <f>ROUND(I393*H393,2)</f>
        <v>0</v>
      </c>
      <c r="K393" s="262"/>
      <c r="L393" s="263"/>
      <c r="M393" s="264" t="s">
        <v>1</v>
      </c>
      <c r="N393" s="265" t="s">
        <v>41</v>
      </c>
      <c r="O393" s="91"/>
      <c r="P393" s="239">
        <f>O393*H393</f>
        <v>0</v>
      </c>
      <c r="Q393" s="239">
        <v>0.0054000000000000003</v>
      </c>
      <c r="R393" s="239">
        <f>Q393*H393</f>
        <v>1.7497890000000003</v>
      </c>
      <c r="S393" s="239">
        <v>0</v>
      </c>
      <c r="T393" s="240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41" t="s">
        <v>426</v>
      </c>
      <c r="AT393" s="241" t="s">
        <v>306</v>
      </c>
      <c r="AU393" s="241" t="s">
        <v>86</v>
      </c>
      <c r="AY393" s="17" t="s">
        <v>280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7" t="s">
        <v>84</v>
      </c>
      <c r="BK393" s="242">
        <f>ROUND(I393*H393,2)</f>
        <v>0</v>
      </c>
      <c r="BL393" s="17" t="s">
        <v>185</v>
      </c>
      <c r="BM393" s="241" t="s">
        <v>2652</v>
      </c>
    </row>
    <row r="394" s="13" customFormat="1">
      <c r="A394" s="13"/>
      <c r="B394" s="243"/>
      <c r="C394" s="244"/>
      <c r="D394" s="245" t="s">
        <v>286</v>
      </c>
      <c r="E394" s="244"/>
      <c r="F394" s="247" t="s">
        <v>2653</v>
      </c>
      <c r="G394" s="244"/>
      <c r="H394" s="248">
        <v>324.03500000000003</v>
      </c>
      <c r="I394" s="249"/>
      <c r="J394" s="244"/>
      <c r="K394" s="244"/>
      <c r="L394" s="250"/>
      <c r="M394" s="251"/>
      <c r="N394" s="252"/>
      <c r="O394" s="252"/>
      <c r="P394" s="252"/>
      <c r="Q394" s="252"/>
      <c r="R394" s="252"/>
      <c r="S394" s="252"/>
      <c r="T394" s="25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4" t="s">
        <v>286</v>
      </c>
      <c r="AU394" s="254" t="s">
        <v>86</v>
      </c>
      <c r="AV394" s="13" t="s">
        <v>86</v>
      </c>
      <c r="AW394" s="13" t="s">
        <v>4</v>
      </c>
      <c r="AX394" s="13" t="s">
        <v>84</v>
      </c>
      <c r="AY394" s="254" t="s">
        <v>280</v>
      </c>
    </row>
    <row r="395" s="2" customFormat="1" ht="24.15" customHeight="1">
      <c r="A395" s="38"/>
      <c r="B395" s="39"/>
      <c r="C395" s="229" t="s">
        <v>832</v>
      </c>
      <c r="D395" s="229" t="s">
        <v>281</v>
      </c>
      <c r="E395" s="230" t="s">
        <v>1024</v>
      </c>
      <c r="F395" s="231" t="s">
        <v>1025</v>
      </c>
      <c r="G395" s="232" t="s">
        <v>194</v>
      </c>
      <c r="H395" s="233">
        <v>303.916</v>
      </c>
      <c r="I395" s="234"/>
      <c r="J395" s="235">
        <f>ROUND(I395*H395,2)</f>
        <v>0</v>
      </c>
      <c r="K395" s="236"/>
      <c r="L395" s="44"/>
      <c r="M395" s="237" t="s">
        <v>1</v>
      </c>
      <c r="N395" s="238" t="s">
        <v>41</v>
      </c>
      <c r="O395" s="91"/>
      <c r="P395" s="239">
        <f>O395*H395</f>
        <v>0</v>
      </c>
      <c r="Q395" s="239">
        <v>0</v>
      </c>
      <c r="R395" s="239">
        <f>Q395*H395</f>
        <v>0</v>
      </c>
      <c r="S395" s="239">
        <v>0</v>
      </c>
      <c r="T395" s="240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41" t="s">
        <v>185</v>
      </c>
      <c r="AT395" s="241" t="s">
        <v>281</v>
      </c>
      <c r="AU395" s="241" t="s">
        <v>86</v>
      </c>
      <c r="AY395" s="17" t="s">
        <v>280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7" t="s">
        <v>84</v>
      </c>
      <c r="BK395" s="242">
        <f>ROUND(I395*H395,2)</f>
        <v>0</v>
      </c>
      <c r="BL395" s="17" t="s">
        <v>185</v>
      </c>
      <c r="BM395" s="241" t="s">
        <v>2654</v>
      </c>
    </row>
    <row r="396" s="13" customFormat="1">
      <c r="A396" s="13"/>
      <c r="B396" s="243"/>
      <c r="C396" s="244"/>
      <c r="D396" s="245" t="s">
        <v>286</v>
      </c>
      <c r="E396" s="246" t="s">
        <v>1</v>
      </c>
      <c r="F396" s="247" t="s">
        <v>2655</v>
      </c>
      <c r="G396" s="244"/>
      <c r="H396" s="248">
        <v>270.19299999999998</v>
      </c>
      <c r="I396" s="249"/>
      <c r="J396" s="244"/>
      <c r="K396" s="244"/>
      <c r="L396" s="250"/>
      <c r="M396" s="251"/>
      <c r="N396" s="252"/>
      <c r="O396" s="252"/>
      <c r="P396" s="252"/>
      <c r="Q396" s="252"/>
      <c r="R396" s="252"/>
      <c r="S396" s="252"/>
      <c r="T396" s="25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4" t="s">
        <v>286</v>
      </c>
      <c r="AU396" s="254" t="s">
        <v>86</v>
      </c>
      <c r="AV396" s="13" t="s">
        <v>86</v>
      </c>
      <c r="AW396" s="13" t="s">
        <v>32</v>
      </c>
      <c r="AX396" s="13" t="s">
        <v>76</v>
      </c>
      <c r="AY396" s="254" t="s">
        <v>280</v>
      </c>
    </row>
    <row r="397" s="13" customFormat="1">
      <c r="A397" s="13"/>
      <c r="B397" s="243"/>
      <c r="C397" s="244"/>
      <c r="D397" s="245" t="s">
        <v>286</v>
      </c>
      <c r="E397" s="246" t="s">
        <v>1</v>
      </c>
      <c r="F397" s="247" t="s">
        <v>2656</v>
      </c>
      <c r="G397" s="244"/>
      <c r="H397" s="248">
        <v>33.722999999999999</v>
      </c>
      <c r="I397" s="249"/>
      <c r="J397" s="244"/>
      <c r="K397" s="244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286</v>
      </c>
      <c r="AU397" s="254" t="s">
        <v>86</v>
      </c>
      <c r="AV397" s="13" t="s">
        <v>86</v>
      </c>
      <c r="AW397" s="13" t="s">
        <v>32</v>
      </c>
      <c r="AX397" s="13" t="s">
        <v>76</v>
      </c>
      <c r="AY397" s="254" t="s">
        <v>280</v>
      </c>
    </row>
    <row r="398" s="14" customFormat="1">
      <c r="A398" s="14"/>
      <c r="B398" s="266"/>
      <c r="C398" s="267"/>
      <c r="D398" s="245" t="s">
        <v>286</v>
      </c>
      <c r="E398" s="268" t="s">
        <v>1</v>
      </c>
      <c r="F398" s="269" t="s">
        <v>378</v>
      </c>
      <c r="G398" s="267"/>
      <c r="H398" s="270">
        <v>303.916</v>
      </c>
      <c r="I398" s="271"/>
      <c r="J398" s="267"/>
      <c r="K398" s="267"/>
      <c r="L398" s="272"/>
      <c r="M398" s="273"/>
      <c r="N398" s="274"/>
      <c r="O398" s="274"/>
      <c r="P398" s="274"/>
      <c r="Q398" s="274"/>
      <c r="R398" s="274"/>
      <c r="S398" s="274"/>
      <c r="T398" s="27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76" t="s">
        <v>286</v>
      </c>
      <c r="AU398" s="276" t="s">
        <v>86</v>
      </c>
      <c r="AV398" s="14" t="s">
        <v>284</v>
      </c>
      <c r="AW398" s="14" t="s">
        <v>32</v>
      </c>
      <c r="AX398" s="14" t="s">
        <v>84</v>
      </c>
      <c r="AY398" s="276" t="s">
        <v>280</v>
      </c>
    </row>
    <row r="399" s="2" customFormat="1" ht="24.15" customHeight="1">
      <c r="A399" s="38"/>
      <c r="B399" s="39"/>
      <c r="C399" s="255" t="s">
        <v>837</v>
      </c>
      <c r="D399" s="255" t="s">
        <v>306</v>
      </c>
      <c r="E399" s="256" t="s">
        <v>1028</v>
      </c>
      <c r="F399" s="257" t="s">
        <v>1029</v>
      </c>
      <c r="G399" s="258" t="s">
        <v>194</v>
      </c>
      <c r="H399" s="259">
        <v>351.02300000000002</v>
      </c>
      <c r="I399" s="260"/>
      <c r="J399" s="261">
        <f>ROUND(I399*H399,2)</f>
        <v>0</v>
      </c>
      <c r="K399" s="262"/>
      <c r="L399" s="263"/>
      <c r="M399" s="264" t="s">
        <v>1</v>
      </c>
      <c r="N399" s="265" t="s">
        <v>41</v>
      </c>
      <c r="O399" s="91"/>
      <c r="P399" s="239">
        <f>O399*H399</f>
        <v>0</v>
      </c>
      <c r="Q399" s="239">
        <v>0.00014999999999999999</v>
      </c>
      <c r="R399" s="239">
        <f>Q399*H399</f>
        <v>0.052653449999999997</v>
      </c>
      <c r="S399" s="239">
        <v>0</v>
      </c>
      <c r="T399" s="240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41" t="s">
        <v>426</v>
      </c>
      <c r="AT399" s="241" t="s">
        <v>306</v>
      </c>
      <c r="AU399" s="241" t="s">
        <v>86</v>
      </c>
      <c r="AY399" s="17" t="s">
        <v>280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7" t="s">
        <v>84</v>
      </c>
      <c r="BK399" s="242">
        <f>ROUND(I399*H399,2)</f>
        <v>0</v>
      </c>
      <c r="BL399" s="17" t="s">
        <v>185</v>
      </c>
      <c r="BM399" s="241" t="s">
        <v>2657</v>
      </c>
    </row>
    <row r="400" s="13" customFormat="1">
      <c r="A400" s="13"/>
      <c r="B400" s="243"/>
      <c r="C400" s="244"/>
      <c r="D400" s="245" t="s">
        <v>286</v>
      </c>
      <c r="E400" s="244"/>
      <c r="F400" s="247" t="s">
        <v>2658</v>
      </c>
      <c r="G400" s="244"/>
      <c r="H400" s="248">
        <v>351.02300000000002</v>
      </c>
      <c r="I400" s="249"/>
      <c r="J400" s="244"/>
      <c r="K400" s="244"/>
      <c r="L400" s="250"/>
      <c r="M400" s="251"/>
      <c r="N400" s="252"/>
      <c r="O400" s="252"/>
      <c r="P400" s="252"/>
      <c r="Q400" s="252"/>
      <c r="R400" s="252"/>
      <c r="S400" s="252"/>
      <c r="T400" s="25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4" t="s">
        <v>286</v>
      </c>
      <c r="AU400" s="254" t="s">
        <v>86</v>
      </c>
      <c r="AV400" s="13" t="s">
        <v>86</v>
      </c>
      <c r="AW400" s="13" t="s">
        <v>4</v>
      </c>
      <c r="AX400" s="13" t="s">
        <v>84</v>
      </c>
      <c r="AY400" s="254" t="s">
        <v>280</v>
      </c>
    </row>
    <row r="401" s="2" customFormat="1" ht="24.15" customHeight="1">
      <c r="A401" s="38"/>
      <c r="B401" s="39"/>
      <c r="C401" s="229" t="s">
        <v>842</v>
      </c>
      <c r="D401" s="229" t="s">
        <v>281</v>
      </c>
      <c r="E401" s="230" t="s">
        <v>1052</v>
      </c>
      <c r="F401" s="231" t="s">
        <v>1053</v>
      </c>
      <c r="G401" s="232" t="s">
        <v>354</v>
      </c>
      <c r="H401" s="233">
        <v>2</v>
      </c>
      <c r="I401" s="234"/>
      <c r="J401" s="235">
        <f>ROUND(I401*H401,2)</f>
        <v>0</v>
      </c>
      <c r="K401" s="236"/>
      <c r="L401" s="44"/>
      <c r="M401" s="237" t="s">
        <v>1</v>
      </c>
      <c r="N401" s="238" t="s">
        <v>41</v>
      </c>
      <c r="O401" s="91"/>
      <c r="P401" s="239">
        <f>O401*H401</f>
        <v>0</v>
      </c>
      <c r="Q401" s="239">
        <v>0</v>
      </c>
      <c r="R401" s="239">
        <f>Q401*H401</f>
        <v>0</v>
      </c>
      <c r="S401" s="239">
        <v>0</v>
      </c>
      <c r="T401" s="240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41" t="s">
        <v>284</v>
      </c>
      <c r="AT401" s="241" t="s">
        <v>281</v>
      </c>
      <c r="AU401" s="241" t="s">
        <v>86</v>
      </c>
      <c r="AY401" s="17" t="s">
        <v>280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7" t="s">
        <v>84</v>
      </c>
      <c r="BK401" s="242">
        <f>ROUND(I401*H401,2)</f>
        <v>0</v>
      </c>
      <c r="BL401" s="17" t="s">
        <v>284</v>
      </c>
      <c r="BM401" s="241" t="s">
        <v>2659</v>
      </c>
    </row>
    <row r="402" s="2" customFormat="1" ht="24.15" customHeight="1">
      <c r="A402" s="38"/>
      <c r="B402" s="39"/>
      <c r="C402" s="255" t="s">
        <v>847</v>
      </c>
      <c r="D402" s="255" t="s">
        <v>306</v>
      </c>
      <c r="E402" s="256" t="s">
        <v>1056</v>
      </c>
      <c r="F402" s="257" t="s">
        <v>1057</v>
      </c>
      <c r="G402" s="258" t="s">
        <v>354</v>
      </c>
      <c r="H402" s="259">
        <v>2</v>
      </c>
      <c r="I402" s="260"/>
      <c r="J402" s="261">
        <f>ROUND(I402*H402,2)</f>
        <v>0</v>
      </c>
      <c r="K402" s="262"/>
      <c r="L402" s="263"/>
      <c r="M402" s="264" t="s">
        <v>1</v>
      </c>
      <c r="N402" s="265" t="s">
        <v>41</v>
      </c>
      <c r="O402" s="91"/>
      <c r="P402" s="239">
        <f>O402*H402</f>
        <v>0</v>
      </c>
      <c r="Q402" s="239">
        <v>0.00032000000000000003</v>
      </c>
      <c r="R402" s="239">
        <f>Q402*H402</f>
        <v>0.00064000000000000005</v>
      </c>
      <c r="S402" s="239">
        <v>0</v>
      </c>
      <c r="T402" s="24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41" t="s">
        <v>310</v>
      </c>
      <c r="AT402" s="241" t="s">
        <v>306</v>
      </c>
      <c r="AU402" s="241" t="s">
        <v>86</v>
      </c>
      <c r="AY402" s="17" t="s">
        <v>280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7" t="s">
        <v>84</v>
      </c>
      <c r="BK402" s="242">
        <f>ROUND(I402*H402,2)</f>
        <v>0</v>
      </c>
      <c r="BL402" s="17" t="s">
        <v>284</v>
      </c>
      <c r="BM402" s="241" t="s">
        <v>2660</v>
      </c>
    </row>
    <row r="403" s="2" customFormat="1" ht="24.15" customHeight="1">
      <c r="A403" s="38"/>
      <c r="B403" s="39"/>
      <c r="C403" s="229" t="s">
        <v>852</v>
      </c>
      <c r="D403" s="229" t="s">
        <v>281</v>
      </c>
      <c r="E403" s="230" t="s">
        <v>2661</v>
      </c>
      <c r="F403" s="231" t="s">
        <v>2016</v>
      </c>
      <c r="G403" s="232" t="s">
        <v>354</v>
      </c>
      <c r="H403" s="233">
        <v>3</v>
      </c>
      <c r="I403" s="234"/>
      <c r="J403" s="235">
        <f>ROUND(I403*H403,2)</f>
        <v>0</v>
      </c>
      <c r="K403" s="236"/>
      <c r="L403" s="44"/>
      <c r="M403" s="237" t="s">
        <v>1</v>
      </c>
      <c r="N403" s="238" t="s">
        <v>41</v>
      </c>
      <c r="O403" s="91"/>
      <c r="P403" s="239">
        <f>O403*H403</f>
        <v>0</v>
      </c>
      <c r="Q403" s="239">
        <v>0</v>
      </c>
      <c r="R403" s="239">
        <f>Q403*H403</f>
        <v>0</v>
      </c>
      <c r="S403" s="239">
        <v>0.010030000000000001</v>
      </c>
      <c r="T403" s="240">
        <f>S403*H403</f>
        <v>0.030090000000000002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41" t="s">
        <v>185</v>
      </c>
      <c r="AT403" s="241" t="s">
        <v>281</v>
      </c>
      <c r="AU403" s="241" t="s">
        <v>86</v>
      </c>
      <c r="AY403" s="17" t="s">
        <v>280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7" t="s">
        <v>84</v>
      </c>
      <c r="BK403" s="242">
        <f>ROUND(I403*H403,2)</f>
        <v>0</v>
      </c>
      <c r="BL403" s="17" t="s">
        <v>185</v>
      </c>
      <c r="BM403" s="241" t="s">
        <v>2662</v>
      </c>
    </row>
    <row r="404" s="13" customFormat="1">
      <c r="A404" s="13"/>
      <c r="B404" s="243"/>
      <c r="C404" s="244"/>
      <c r="D404" s="245" t="s">
        <v>286</v>
      </c>
      <c r="E404" s="246" t="s">
        <v>1</v>
      </c>
      <c r="F404" s="247" t="s">
        <v>2663</v>
      </c>
      <c r="G404" s="244"/>
      <c r="H404" s="248">
        <v>3</v>
      </c>
      <c r="I404" s="249"/>
      <c r="J404" s="244"/>
      <c r="K404" s="244"/>
      <c r="L404" s="250"/>
      <c r="M404" s="251"/>
      <c r="N404" s="252"/>
      <c r="O404" s="252"/>
      <c r="P404" s="252"/>
      <c r="Q404" s="252"/>
      <c r="R404" s="252"/>
      <c r="S404" s="252"/>
      <c r="T404" s="25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4" t="s">
        <v>286</v>
      </c>
      <c r="AU404" s="254" t="s">
        <v>86</v>
      </c>
      <c r="AV404" s="13" t="s">
        <v>86</v>
      </c>
      <c r="AW404" s="13" t="s">
        <v>32</v>
      </c>
      <c r="AX404" s="13" t="s">
        <v>84</v>
      </c>
      <c r="AY404" s="254" t="s">
        <v>280</v>
      </c>
    </row>
    <row r="405" s="2" customFormat="1" ht="24.15" customHeight="1">
      <c r="A405" s="38"/>
      <c r="B405" s="39"/>
      <c r="C405" s="229" t="s">
        <v>857</v>
      </c>
      <c r="D405" s="229" t="s">
        <v>281</v>
      </c>
      <c r="E405" s="230" t="s">
        <v>979</v>
      </c>
      <c r="F405" s="231" t="s">
        <v>980</v>
      </c>
      <c r="G405" s="232" t="s">
        <v>194</v>
      </c>
      <c r="H405" s="233">
        <v>217.80199999999999</v>
      </c>
      <c r="I405" s="234"/>
      <c r="J405" s="235">
        <f>ROUND(I405*H405,2)</f>
        <v>0</v>
      </c>
      <c r="K405" s="236"/>
      <c r="L405" s="44"/>
      <c r="M405" s="237" t="s">
        <v>1</v>
      </c>
      <c r="N405" s="238" t="s">
        <v>41</v>
      </c>
      <c r="O405" s="91"/>
      <c r="P405" s="239">
        <f>O405*H405</f>
        <v>0</v>
      </c>
      <c r="Q405" s="239">
        <v>0</v>
      </c>
      <c r="R405" s="239">
        <f>Q405*H405</f>
        <v>0</v>
      </c>
      <c r="S405" s="239">
        <v>0.016500000000000001</v>
      </c>
      <c r="T405" s="240">
        <f>S405*H405</f>
        <v>3.5937329999999998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41" t="s">
        <v>185</v>
      </c>
      <c r="AT405" s="241" t="s">
        <v>281</v>
      </c>
      <c r="AU405" s="241" t="s">
        <v>86</v>
      </c>
      <c r="AY405" s="17" t="s">
        <v>280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7" t="s">
        <v>84</v>
      </c>
      <c r="BK405" s="242">
        <f>ROUND(I405*H405,2)</f>
        <v>0</v>
      </c>
      <c r="BL405" s="17" t="s">
        <v>185</v>
      </c>
      <c r="BM405" s="241" t="s">
        <v>2664</v>
      </c>
    </row>
    <row r="406" s="13" customFormat="1">
      <c r="A406" s="13"/>
      <c r="B406" s="243"/>
      <c r="C406" s="244"/>
      <c r="D406" s="245" t="s">
        <v>286</v>
      </c>
      <c r="E406" s="246" t="s">
        <v>1</v>
      </c>
      <c r="F406" s="247" t="s">
        <v>2437</v>
      </c>
      <c r="G406" s="244"/>
      <c r="H406" s="248">
        <v>217.80199999999999</v>
      </c>
      <c r="I406" s="249"/>
      <c r="J406" s="244"/>
      <c r="K406" s="244"/>
      <c r="L406" s="250"/>
      <c r="M406" s="251"/>
      <c r="N406" s="252"/>
      <c r="O406" s="252"/>
      <c r="P406" s="252"/>
      <c r="Q406" s="252"/>
      <c r="R406" s="252"/>
      <c r="S406" s="252"/>
      <c r="T406" s="25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4" t="s">
        <v>286</v>
      </c>
      <c r="AU406" s="254" t="s">
        <v>86</v>
      </c>
      <c r="AV406" s="13" t="s">
        <v>86</v>
      </c>
      <c r="AW406" s="13" t="s">
        <v>32</v>
      </c>
      <c r="AX406" s="13" t="s">
        <v>84</v>
      </c>
      <c r="AY406" s="254" t="s">
        <v>280</v>
      </c>
    </row>
    <row r="407" s="2" customFormat="1" ht="33" customHeight="1">
      <c r="A407" s="38"/>
      <c r="B407" s="39"/>
      <c r="C407" s="229" t="s">
        <v>862</v>
      </c>
      <c r="D407" s="229" t="s">
        <v>281</v>
      </c>
      <c r="E407" s="230" t="s">
        <v>991</v>
      </c>
      <c r="F407" s="231" t="s">
        <v>992</v>
      </c>
      <c r="G407" s="232" t="s">
        <v>354</v>
      </c>
      <c r="H407" s="233">
        <v>15</v>
      </c>
      <c r="I407" s="234"/>
      <c r="J407" s="235">
        <f>ROUND(I407*H407,2)</f>
        <v>0</v>
      </c>
      <c r="K407" s="236"/>
      <c r="L407" s="44"/>
      <c r="M407" s="237" t="s">
        <v>1</v>
      </c>
      <c r="N407" s="238" t="s">
        <v>41</v>
      </c>
      <c r="O407" s="91"/>
      <c r="P407" s="239">
        <f>O407*H407</f>
        <v>0</v>
      </c>
      <c r="Q407" s="239">
        <v>0.0074999999999999997</v>
      </c>
      <c r="R407" s="239">
        <f>Q407*H407</f>
        <v>0.11249999999999999</v>
      </c>
      <c r="S407" s="239">
        <v>0</v>
      </c>
      <c r="T407" s="24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41" t="s">
        <v>185</v>
      </c>
      <c r="AT407" s="241" t="s">
        <v>281</v>
      </c>
      <c r="AU407" s="241" t="s">
        <v>86</v>
      </c>
      <c r="AY407" s="17" t="s">
        <v>280</v>
      </c>
      <c r="BE407" s="242">
        <f>IF(N407="základní",J407,0)</f>
        <v>0</v>
      </c>
      <c r="BF407" s="242">
        <f>IF(N407="snížená",J407,0)</f>
        <v>0</v>
      </c>
      <c r="BG407" s="242">
        <f>IF(N407="zákl. přenesená",J407,0)</f>
        <v>0</v>
      </c>
      <c r="BH407" s="242">
        <f>IF(N407="sníž. přenesená",J407,0)</f>
        <v>0</v>
      </c>
      <c r="BI407" s="242">
        <f>IF(N407="nulová",J407,0)</f>
        <v>0</v>
      </c>
      <c r="BJ407" s="17" t="s">
        <v>84</v>
      </c>
      <c r="BK407" s="242">
        <f>ROUND(I407*H407,2)</f>
        <v>0</v>
      </c>
      <c r="BL407" s="17" t="s">
        <v>185</v>
      </c>
      <c r="BM407" s="241" t="s">
        <v>2665</v>
      </c>
    </row>
    <row r="408" s="2" customFormat="1" ht="24.15" customHeight="1">
      <c r="A408" s="38"/>
      <c r="B408" s="39"/>
      <c r="C408" s="255" t="s">
        <v>867</v>
      </c>
      <c r="D408" s="255" t="s">
        <v>306</v>
      </c>
      <c r="E408" s="256" t="s">
        <v>995</v>
      </c>
      <c r="F408" s="257" t="s">
        <v>996</v>
      </c>
      <c r="G408" s="258" t="s">
        <v>354</v>
      </c>
      <c r="H408" s="259">
        <v>10</v>
      </c>
      <c r="I408" s="260"/>
      <c r="J408" s="261">
        <f>ROUND(I408*H408,2)</f>
        <v>0</v>
      </c>
      <c r="K408" s="262"/>
      <c r="L408" s="263"/>
      <c r="M408" s="264" t="s">
        <v>1</v>
      </c>
      <c r="N408" s="265" t="s">
        <v>41</v>
      </c>
      <c r="O408" s="91"/>
      <c r="P408" s="239">
        <f>O408*H408</f>
        <v>0</v>
      </c>
      <c r="Q408" s="239">
        <v>0.00010000000000000001</v>
      </c>
      <c r="R408" s="239">
        <f>Q408*H408</f>
        <v>0.001</v>
      </c>
      <c r="S408" s="239">
        <v>0</v>
      </c>
      <c r="T408" s="24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41" t="s">
        <v>426</v>
      </c>
      <c r="AT408" s="241" t="s">
        <v>306</v>
      </c>
      <c r="AU408" s="241" t="s">
        <v>86</v>
      </c>
      <c r="AY408" s="17" t="s">
        <v>280</v>
      </c>
      <c r="BE408" s="242">
        <f>IF(N408="základní",J408,0)</f>
        <v>0</v>
      </c>
      <c r="BF408" s="242">
        <f>IF(N408="snížená",J408,0)</f>
        <v>0</v>
      </c>
      <c r="BG408" s="242">
        <f>IF(N408="zákl. přenesená",J408,0)</f>
        <v>0</v>
      </c>
      <c r="BH408" s="242">
        <f>IF(N408="sníž. přenesená",J408,0)</f>
        <v>0</v>
      </c>
      <c r="BI408" s="242">
        <f>IF(N408="nulová",J408,0)</f>
        <v>0</v>
      </c>
      <c r="BJ408" s="17" t="s">
        <v>84</v>
      </c>
      <c r="BK408" s="242">
        <f>ROUND(I408*H408,2)</f>
        <v>0</v>
      </c>
      <c r="BL408" s="17" t="s">
        <v>185</v>
      </c>
      <c r="BM408" s="241" t="s">
        <v>2666</v>
      </c>
    </row>
    <row r="409" s="13" customFormat="1">
      <c r="A409" s="13"/>
      <c r="B409" s="243"/>
      <c r="C409" s="244"/>
      <c r="D409" s="245" t="s">
        <v>286</v>
      </c>
      <c r="E409" s="246" t="s">
        <v>1</v>
      </c>
      <c r="F409" s="247" t="s">
        <v>2667</v>
      </c>
      <c r="G409" s="244"/>
      <c r="H409" s="248">
        <v>10</v>
      </c>
      <c r="I409" s="249"/>
      <c r="J409" s="244"/>
      <c r="K409" s="244"/>
      <c r="L409" s="250"/>
      <c r="M409" s="251"/>
      <c r="N409" s="252"/>
      <c r="O409" s="252"/>
      <c r="P409" s="252"/>
      <c r="Q409" s="252"/>
      <c r="R409" s="252"/>
      <c r="S409" s="252"/>
      <c r="T409" s="25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4" t="s">
        <v>286</v>
      </c>
      <c r="AU409" s="254" t="s">
        <v>86</v>
      </c>
      <c r="AV409" s="13" t="s">
        <v>86</v>
      </c>
      <c r="AW409" s="13" t="s">
        <v>32</v>
      </c>
      <c r="AX409" s="13" t="s">
        <v>84</v>
      </c>
      <c r="AY409" s="254" t="s">
        <v>280</v>
      </c>
    </row>
    <row r="410" s="2" customFormat="1" ht="24.15" customHeight="1">
      <c r="A410" s="38"/>
      <c r="B410" s="39"/>
      <c r="C410" s="255" t="s">
        <v>872</v>
      </c>
      <c r="D410" s="255" t="s">
        <v>306</v>
      </c>
      <c r="E410" s="256" t="s">
        <v>1000</v>
      </c>
      <c r="F410" s="257" t="s">
        <v>1001</v>
      </c>
      <c r="G410" s="258" t="s">
        <v>354</v>
      </c>
      <c r="H410" s="259">
        <v>3</v>
      </c>
      <c r="I410" s="260"/>
      <c r="J410" s="261">
        <f>ROUND(I410*H410,2)</f>
        <v>0</v>
      </c>
      <c r="K410" s="262"/>
      <c r="L410" s="263"/>
      <c r="M410" s="264" t="s">
        <v>1</v>
      </c>
      <c r="N410" s="265" t="s">
        <v>41</v>
      </c>
      <c r="O410" s="91"/>
      <c r="P410" s="239">
        <f>O410*H410</f>
        <v>0</v>
      </c>
      <c r="Q410" s="239">
        <v>0.00025999999999999998</v>
      </c>
      <c r="R410" s="239">
        <f>Q410*H410</f>
        <v>0.00077999999999999988</v>
      </c>
      <c r="S410" s="239">
        <v>0</v>
      </c>
      <c r="T410" s="240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41" t="s">
        <v>426</v>
      </c>
      <c r="AT410" s="241" t="s">
        <v>306</v>
      </c>
      <c r="AU410" s="241" t="s">
        <v>86</v>
      </c>
      <c r="AY410" s="17" t="s">
        <v>280</v>
      </c>
      <c r="BE410" s="242">
        <f>IF(N410="základní",J410,0)</f>
        <v>0</v>
      </c>
      <c r="BF410" s="242">
        <f>IF(N410="snížená",J410,0)</f>
        <v>0</v>
      </c>
      <c r="BG410" s="242">
        <f>IF(N410="zákl. přenesená",J410,0)</f>
        <v>0</v>
      </c>
      <c r="BH410" s="242">
        <f>IF(N410="sníž. přenesená",J410,0)</f>
        <v>0</v>
      </c>
      <c r="BI410" s="242">
        <f>IF(N410="nulová",J410,0)</f>
        <v>0</v>
      </c>
      <c r="BJ410" s="17" t="s">
        <v>84</v>
      </c>
      <c r="BK410" s="242">
        <f>ROUND(I410*H410,2)</f>
        <v>0</v>
      </c>
      <c r="BL410" s="17" t="s">
        <v>185</v>
      </c>
      <c r="BM410" s="241" t="s">
        <v>2668</v>
      </c>
    </row>
    <row r="411" s="2" customFormat="1" ht="24.15" customHeight="1">
      <c r="A411" s="38"/>
      <c r="B411" s="39"/>
      <c r="C411" s="255" t="s">
        <v>877</v>
      </c>
      <c r="D411" s="255" t="s">
        <v>306</v>
      </c>
      <c r="E411" s="256" t="s">
        <v>2669</v>
      </c>
      <c r="F411" s="257" t="s">
        <v>2670</v>
      </c>
      <c r="G411" s="258" t="s">
        <v>354</v>
      </c>
      <c r="H411" s="259">
        <v>2</v>
      </c>
      <c r="I411" s="260"/>
      <c r="J411" s="261">
        <f>ROUND(I411*H411,2)</f>
        <v>0</v>
      </c>
      <c r="K411" s="262"/>
      <c r="L411" s="263"/>
      <c r="M411" s="264" t="s">
        <v>1</v>
      </c>
      <c r="N411" s="265" t="s">
        <v>41</v>
      </c>
      <c r="O411" s="91"/>
      <c r="P411" s="239">
        <f>O411*H411</f>
        <v>0</v>
      </c>
      <c r="Q411" s="239">
        <v>0.00029999999999999997</v>
      </c>
      <c r="R411" s="239">
        <f>Q411*H411</f>
        <v>0.00059999999999999995</v>
      </c>
      <c r="S411" s="239">
        <v>0</v>
      </c>
      <c r="T411" s="240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41" t="s">
        <v>426</v>
      </c>
      <c r="AT411" s="241" t="s">
        <v>306</v>
      </c>
      <c r="AU411" s="241" t="s">
        <v>86</v>
      </c>
      <c r="AY411" s="17" t="s">
        <v>280</v>
      </c>
      <c r="BE411" s="242">
        <f>IF(N411="základní",J411,0)</f>
        <v>0</v>
      </c>
      <c r="BF411" s="242">
        <f>IF(N411="snížená",J411,0)</f>
        <v>0</v>
      </c>
      <c r="BG411" s="242">
        <f>IF(N411="zákl. přenesená",J411,0)</f>
        <v>0</v>
      </c>
      <c r="BH411" s="242">
        <f>IF(N411="sníž. přenesená",J411,0)</f>
        <v>0</v>
      </c>
      <c r="BI411" s="242">
        <f>IF(N411="nulová",J411,0)</f>
        <v>0</v>
      </c>
      <c r="BJ411" s="17" t="s">
        <v>84</v>
      </c>
      <c r="BK411" s="242">
        <f>ROUND(I411*H411,2)</f>
        <v>0</v>
      </c>
      <c r="BL411" s="17" t="s">
        <v>185</v>
      </c>
      <c r="BM411" s="241" t="s">
        <v>2671</v>
      </c>
    </row>
    <row r="412" s="2" customFormat="1" ht="37.8" customHeight="1">
      <c r="A412" s="38"/>
      <c r="B412" s="39"/>
      <c r="C412" s="229" t="s">
        <v>882</v>
      </c>
      <c r="D412" s="229" t="s">
        <v>281</v>
      </c>
      <c r="E412" s="230" t="s">
        <v>1004</v>
      </c>
      <c r="F412" s="231" t="s">
        <v>1005</v>
      </c>
      <c r="G412" s="232" t="s">
        <v>190</v>
      </c>
      <c r="H412" s="233">
        <v>59.399999999999999</v>
      </c>
      <c r="I412" s="234"/>
      <c r="J412" s="235">
        <f>ROUND(I412*H412,2)</f>
        <v>0</v>
      </c>
      <c r="K412" s="236"/>
      <c r="L412" s="44"/>
      <c r="M412" s="237" t="s">
        <v>1</v>
      </c>
      <c r="N412" s="238" t="s">
        <v>41</v>
      </c>
      <c r="O412" s="91"/>
      <c r="P412" s="239">
        <f>O412*H412</f>
        <v>0</v>
      </c>
      <c r="Q412" s="239">
        <v>0.00059999999999999995</v>
      </c>
      <c r="R412" s="239">
        <f>Q412*H412</f>
        <v>0.035639999999999998</v>
      </c>
      <c r="S412" s="239">
        <v>0</v>
      </c>
      <c r="T412" s="24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41" t="s">
        <v>185</v>
      </c>
      <c r="AT412" s="241" t="s">
        <v>281</v>
      </c>
      <c r="AU412" s="241" t="s">
        <v>86</v>
      </c>
      <c r="AY412" s="17" t="s">
        <v>280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7" t="s">
        <v>84</v>
      </c>
      <c r="BK412" s="242">
        <f>ROUND(I412*H412,2)</f>
        <v>0</v>
      </c>
      <c r="BL412" s="17" t="s">
        <v>185</v>
      </c>
      <c r="BM412" s="241" t="s">
        <v>2672</v>
      </c>
    </row>
    <row r="413" s="13" customFormat="1">
      <c r="A413" s="13"/>
      <c r="B413" s="243"/>
      <c r="C413" s="244"/>
      <c r="D413" s="245" t="s">
        <v>286</v>
      </c>
      <c r="E413" s="246" t="s">
        <v>1</v>
      </c>
      <c r="F413" s="247" t="s">
        <v>2673</v>
      </c>
      <c r="G413" s="244"/>
      <c r="H413" s="248">
        <v>59.399999999999999</v>
      </c>
      <c r="I413" s="249"/>
      <c r="J413" s="244"/>
      <c r="K413" s="244"/>
      <c r="L413" s="250"/>
      <c r="M413" s="251"/>
      <c r="N413" s="252"/>
      <c r="O413" s="252"/>
      <c r="P413" s="252"/>
      <c r="Q413" s="252"/>
      <c r="R413" s="252"/>
      <c r="S413" s="252"/>
      <c r="T413" s="25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4" t="s">
        <v>286</v>
      </c>
      <c r="AU413" s="254" t="s">
        <v>86</v>
      </c>
      <c r="AV413" s="13" t="s">
        <v>86</v>
      </c>
      <c r="AW413" s="13" t="s">
        <v>32</v>
      </c>
      <c r="AX413" s="13" t="s">
        <v>84</v>
      </c>
      <c r="AY413" s="254" t="s">
        <v>280</v>
      </c>
    </row>
    <row r="414" s="2" customFormat="1" ht="37.8" customHeight="1">
      <c r="A414" s="38"/>
      <c r="B414" s="39"/>
      <c r="C414" s="229" t="s">
        <v>887</v>
      </c>
      <c r="D414" s="229" t="s">
        <v>281</v>
      </c>
      <c r="E414" s="230" t="s">
        <v>1009</v>
      </c>
      <c r="F414" s="231" t="s">
        <v>1010</v>
      </c>
      <c r="G414" s="232" t="s">
        <v>190</v>
      </c>
      <c r="H414" s="233">
        <v>59.399999999999999</v>
      </c>
      <c r="I414" s="234"/>
      <c r="J414" s="235">
        <f>ROUND(I414*H414,2)</f>
        <v>0</v>
      </c>
      <c r="K414" s="236"/>
      <c r="L414" s="44"/>
      <c r="M414" s="237" t="s">
        <v>1</v>
      </c>
      <c r="N414" s="238" t="s">
        <v>41</v>
      </c>
      <c r="O414" s="91"/>
      <c r="P414" s="239">
        <f>O414*H414</f>
        <v>0</v>
      </c>
      <c r="Q414" s="239">
        <v>0.00059999999999999995</v>
      </c>
      <c r="R414" s="239">
        <f>Q414*H414</f>
        <v>0.035639999999999998</v>
      </c>
      <c r="S414" s="239">
        <v>0</v>
      </c>
      <c r="T414" s="240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41" t="s">
        <v>185</v>
      </c>
      <c r="AT414" s="241" t="s">
        <v>281</v>
      </c>
      <c r="AU414" s="241" t="s">
        <v>86</v>
      </c>
      <c r="AY414" s="17" t="s">
        <v>280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7" t="s">
        <v>84</v>
      </c>
      <c r="BK414" s="242">
        <f>ROUND(I414*H414,2)</f>
        <v>0</v>
      </c>
      <c r="BL414" s="17" t="s">
        <v>185</v>
      </c>
      <c r="BM414" s="241" t="s">
        <v>2674</v>
      </c>
    </row>
    <row r="415" s="13" customFormat="1">
      <c r="A415" s="13"/>
      <c r="B415" s="243"/>
      <c r="C415" s="244"/>
      <c r="D415" s="245" t="s">
        <v>286</v>
      </c>
      <c r="E415" s="246" t="s">
        <v>1</v>
      </c>
      <c r="F415" s="247" t="s">
        <v>2675</v>
      </c>
      <c r="G415" s="244"/>
      <c r="H415" s="248">
        <v>59.399999999999999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286</v>
      </c>
      <c r="AU415" s="254" t="s">
        <v>86</v>
      </c>
      <c r="AV415" s="13" t="s">
        <v>86</v>
      </c>
      <c r="AW415" s="13" t="s">
        <v>32</v>
      </c>
      <c r="AX415" s="13" t="s">
        <v>84</v>
      </c>
      <c r="AY415" s="254" t="s">
        <v>280</v>
      </c>
    </row>
    <row r="416" s="2" customFormat="1" ht="33" customHeight="1">
      <c r="A416" s="38"/>
      <c r="B416" s="39"/>
      <c r="C416" s="229" t="s">
        <v>892</v>
      </c>
      <c r="D416" s="229" t="s">
        <v>281</v>
      </c>
      <c r="E416" s="230" t="s">
        <v>1014</v>
      </c>
      <c r="F416" s="231" t="s">
        <v>1015</v>
      </c>
      <c r="G416" s="232" t="s">
        <v>194</v>
      </c>
      <c r="H416" s="233">
        <v>301.762</v>
      </c>
      <c r="I416" s="234"/>
      <c r="J416" s="235">
        <f>ROUND(I416*H416,2)</f>
        <v>0</v>
      </c>
      <c r="K416" s="236"/>
      <c r="L416" s="44"/>
      <c r="M416" s="237" t="s">
        <v>1</v>
      </c>
      <c r="N416" s="238" t="s">
        <v>41</v>
      </c>
      <c r="O416" s="91"/>
      <c r="P416" s="239">
        <f>O416*H416</f>
        <v>0</v>
      </c>
      <c r="Q416" s="239">
        <v>0.00027999999999999998</v>
      </c>
      <c r="R416" s="239">
        <f>Q416*H416</f>
        <v>0.08449335999999999</v>
      </c>
      <c r="S416" s="239">
        <v>0</v>
      </c>
      <c r="T416" s="24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41" t="s">
        <v>284</v>
      </c>
      <c r="AT416" s="241" t="s">
        <v>281</v>
      </c>
      <c r="AU416" s="241" t="s">
        <v>86</v>
      </c>
      <c r="AY416" s="17" t="s">
        <v>280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7" t="s">
        <v>84</v>
      </c>
      <c r="BK416" s="242">
        <f>ROUND(I416*H416,2)</f>
        <v>0</v>
      </c>
      <c r="BL416" s="17" t="s">
        <v>284</v>
      </c>
      <c r="BM416" s="241" t="s">
        <v>2676</v>
      </c>
    </row>
    <row r="417" s="13" customFormat="1">
      <c r="A417" s="13"/>
      <c r="B417" s="243"/>
      <c r="C417" s="244"/>
      <c r="D417" s="245" t="s">
        <v>286</v>
      </c>
      <c r="E417" s="246" t="s">
        <v>1</v>
      </c>
      <c r="F417" s="247" t="s">
        <v>2677</v>
      </c>
      <c r="G417" s="244"/>
      <c r="H417" s="248">
        <v>301.762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286</v>
      </c>
      <c r="AU417" s="254" t="s">
        <v>86</v>
      </c>
      <c r="AV417" s="13" t="s">
        <v>86</v>
      </c>
      <c r="AW417" s="13" t="s">
        <v>32</v>
      </c>
      <c r="AX417" s="13" t="s">
        <v>84</v>
      </c>
      <c r="AY417" s="254" t="s">
        <v>280</v>
      </c>
    </row>
    <row r="418" s="2" customFormat="1" ht="37.8" customHeight="1">
      <c r="A418" s="38"/>
      <c r="B418" s="39"/>
      <c r="C418" s="255" t="s">
        <v>897</v>
      </c>
      <c r="D418" s="255" t="s">
        <v>306</v>
      </c>
      <c r="E418" s="256" t="s">
        <v>1019</v>
      </c>
      <c r="F418" s="257" t="s">
        <v>1020</v>
      </c>
      <c r="G418" s="258" t="s">
        <v>194</v>
      </c>
      <c r="H418" s="259">
        <v>351.70400000000001</v>
      </c>
      <c r="I418" s="260"/>
      <c r="J418" s="261">
        <f>ROUND(I418*H418,2)</f>
        <v>0</v>
      </c>
      <c r="K418" s="262"/>
      <c r="L418" s="263"/>
      <c r="M418" s="264" t="s">
        <v>1</v>
      </c>
      <c r="N418" s="265" t="s">
        <v>41</v>
      </c>
      <c r="O418" s="91"/>
      <c r="P418" s="239">
        <f>O418*H418</f>
        <v>0</v>
      </c>
      <c r="Q418" s="239">
        <v>0.0025000000000000001</v>
      </c>
      <c r="R418" s="239">
        <f>Q418*H418</f>
        <v>0.87926000000000004</v>
      </c>
      <c r="S418" s="239">
        <v>0</v>
      </c>
      <c r="T418" s="24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41" t="s">
        <v>426</v>
      </c>
      <c r="AT418" s="241" t="s">
        <v>306</v>
      </c>
      <c r="AU418" s="241" t="s">
        <v>86</v>
      </c>
      <c r="AY418" s="17" t="s">
        <v>280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7" t="s">
        <v>84</v>
      </c>
      <c r="BK418" s="242">
        <f>ROUND(I418*H418,2)</f>
        <v>0</v>
      </c>
      <c r="BL418" s="17" t="s">
        <v>185</v>
      </c>
      <c r="BM418" s="241" t="s">
        <v>2678</v>
      </c>
    </row>
    <row r="419" s="13" customFormat="1">
      <c r="A419" s="13"/>
      <c r="B419" s="243"/>
      <c r="C419" s="244"/>
      <c r="D419" s="245" t="s">
        <v>286</v>
      </c>
      <c r="E419" s="244"/>
      <c r="F419" s="247" t="s">
        <v>2679</v>
      </c>
      <c r="G419" s="244"/>
      <c r="H419" s="248">
        <v>351.70400000000001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286</v>
      </c>
      <c r="AU419" s="254" t="s">
        <v>86</v>
      </c>
      <c r="AV419" s="13" t="s">
        <v>86</v>
      </c>
      <c r="AW419" s="13" t="s">
        <v>4</v>
      </c>
      <c r="AX419" s="13" t="s">
        <v>84</v>
      </c>
      <c r="AY419" s="254" t="s">
        <v>280</v>
      </c>
    </row>
    <row r="420" s="2" customFormat="1" ht="24.15" customHeight="1">
      <c r="A420" s="38"/>
      <c r="B420" s="39"/>
      <c r="C420" s="229" t="s">
        <v>902</v>
      </c>
      <c r="D420" s="229" t="s">
        <v>281</v>
      </c>
      <c r="E420" s="230" t="s">
        <v>2057</v>
      </c>
      <c r="F420" s="231" t="s">
        <v>2058</v>
      </c>
      <c r="G420" s="232" t="s">
        <v>194</v>
      </c>
      <c r="H420" s="233">
        <v>279.12599999999998</v>
      </c>
      <c r="I420" s="234"/>
      <c r="J420" s="235">
        <f>ROUND(I420*H420,2)</f>
        <v>0</v>
      </c>
      <c r="K420" s="236"/>
      <c r="L420" s="44"/>
      <c r="M420" s="237" t="s">
        <v>1</v>
      </c>
      <c r="N420" s="238" t="s">
        <v>41</v>
      </c>
      <c r="O420" s="91"/>
      <c r="P420" s="239">
        <f>O420*H420</f>
        <v>0</v>
      </c>
      <c r="Q420" s="239">
        <v>0</v>
      </c>
      <c r="R420" s="239">
        <f>Q420*H420</f>
        <v>0</v>
      </c>
      <c r="S420" s="239">
        <v>0.0035999999999999999</v>
      </c>
      <c r="T420" s="240">
        <f>S420*H420</f>
        <v>1.0048535999999999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41" t="s">
        <v>185</v>
      </c>
      <c r="AT420" s="241" t="s">
        <v>281</v>
      </c>
      <c r="AU420" s="241" t="s">
        <v>86</v>
      </c>
      <c r="AY420" s="17" t="s">
        <v>280</v>
      </c>
      <c r="BE420" s="242">
        <f>IF(N420="základní",J420,0)</f>
        <v>0</v>
      </c>
      <c r="BF420" s="242">
        <f>IF(N420="snížená",J420,0)</f>
        <v>0</v>
      </c>
      <c r="BG420" s="242">
        <f>IF(N420="zákl. přenesená",J420,0)</f>
        <v>0</v>
      </c>
      <c r="BH420" s="242">
        <f>IF(N420="sníž. přenesená",J420,0)</f>
        <v>0</v>
      </c>
      <c r="BI420" s="242">
        <f>IF(N420="nulová",J420,0)</f>
        <v>0</v>
      </c>
      <c r="BJ420" s="17" t="s">
        <v>84</v>
      </c>
      <c r="BK420" s="242">
        <f>ROUND(I420*H420,2)</f>
        <v>0</v>
      </c>
      <c r="BL420" s="17" t="s">
        <v>185</v>
      </c>
      <c r="BM420" s="241" t="s">
        <v>2680</v>
      </c>
    </row>
    <row r="421" s="13" customFormat="1">
      <c r="A421" s="13"/>
      <c r="B421" s="243"/>
      <c r="C421" s="244"/>
      <c r="D421" s="245" t="s">
        <v>286</v>
      </c>
      <c r="E421" s="246" t="s">
        <v>1</v>
      </c>
      <c r="F421" s="247" t="s">
        <v>2681</v>
      </c>
      <c r="G421" s="244"/>
      <c r="H421" s="248">
        <v>279.12599999999998</v>
      </c>
      <c r="I421" s="249"/>
      <c r="J421" s="244"/>
      <c r="K421" s="244"/>
      <c r="L421" s="250"/>
      <c r="M421" s="251"/>
      <c r="N421" s="252"/>
      <c r="O421" s="252"/>
      <c r="P421" s="252"/>
      <c r="Q421" s="252"/>
      <c r="R421" s="252"/>
      <c r="S421" s="252"/>
      <c r="T421" s="25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4" t="s">
        <v>286</v>
      </c>
      <c r="AU421" s="254" t="s">
        <v>86</v>
      </c>
      <c r="AV421" s="13" t="s">
        <v>86</v>
      </c>
      <c r="AW421" s="13" t="s">
        <v>32</v>
      </c>
      <c r="AX421" s="13" t="s">
        <v>84</v>
      </c>
      <c r="AY421" s="254" t="s">
        <v>280</v>
      </c>
    </row>
    <row r="422" s="2" customFormat="1" ht="24.15" customHeight="1">
      <c r="A422" s="38"/>
      <c r="B422" s="39"/>
      <c r="C422" s="229" t="s">
        <v>906</v>
      </c>
      <c r="D422" s="229" t="s">
        <v>281</v>
      </c>
      <c r="E422" s="230" t="s">
        <v>1033</v>
      </c>
      <c r="F422" s="231" t="s">
        <v>1034</v>
      </c>
      <c r="G422" s="232" t="s">
        <v>194</v>
      </c>
      <c r="H422" s="233">
        <v>13.68</v>
      </c>
      <c r="I422" s="234"/>
      <c r="J422" s="235">
        <f>ROUND(I422*H422,2)</f>
        <v>0</v>
      </c>
      <c r="K422" s="236"/>
      <c r="L422" s="44"/>
      <c r="M422" s="237" t="s">
        <v>1</v>
      </c>
      <c r="N422" s="238" t="s">
        <v>41</v>
      </c>
      <c r="O422" s="91"/>
      <c r="P422" s="239">
        <f>O422*H422</f>
        <v>0</v>
      </c>
      <c r="Q422" s="239">
        <v>0.020160000000000001</v>
      </c>
      <c r="R422" s="239">
        <f>Q422*H422</f>
        <v>0.2757888</v>
      </c>
      <c r="S422" s="239">
        <v>0</v>
      </c>
      <c r="T422" s="240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41" t="s">
        <v>185</v>
      </c>
      <c r="AT422" s="241" t="s">
        <v>281</v>
      </c>
      <c r="AU422" s="241" t="s">
        <v>86</v>
      </c>
      <c r="AY422" s="17" t="s">
        <v>280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7" t="s">
        <v>84</v>
      </c>
      <c r="BK422" s="242">
        <f>ROUND(I422*H422,2)</f>
        <v>0</v>
      </c>
      <c r="BL422" s="17" t="s">
        <v>185</v>
      </c>
      <c r="BM422" s="241" t="s">
        <v>2682</v>
      </c>
    </row>
    <row r="423" s="13" customFormat="1">
      <c r="A423" s="13"/>
      <c r="B423" s="243"/>
      <c r="C423" s="244"/>
      <c r="D423" s="245" t="s">
        <v>286</v>
      </c>
      <c r="E423" s="246" t="s">
        <v>1</v>
      </c>
      <c r="F423" s="247" t="s">
        <v>2683</v>
      </c>
      <c r="G423" s="244"/>
      <c r="H423" s="248">
        <v>13.68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286</v>
      </c>
      <c r="AU423" s="254" t="s">
        <v>86</v>
      </c>
      <c r="AV423" s="13" t="s">
        <v>86</v>
      </c>
      <c r="AW423" s="13" t="s">
        <v>32</v>
      </c>
      <c r="AX423" s="13" t="s">
        <v>84</v>
      </c>
      <c r="AY423" s="254" t="s">
        <v>280</v>
      </c>
    </row>
    <row r="424" s="2" customFormat="1" ht="16.5" customHeight="1">
      <c r="A424" s="38"/>
      <c r="B424" s="39"/>
      <c r="C424" s="255" t="s">
        <v>911</v>
      </c>
      <c r="D424" s="255" t="s">
        <v>306</v>
      </c>
      <c r="E424" s="256" t="s">
        <v>1038</v>
      </c>
      <c r="F424" s="257" t="s">
        <v>1039</v>
      </c>
      <c r="G424" s="258" t="s">
        <v>354</v>
      </c>
      <c r="H424" s="259">
        <v>38</v>
      </c>
      <c r="I424" s="260"/>
      <c r="J424" s="261">
        <f>ROUND(I424*H424,2)</f>
        <v>0</v>
      </c>
      <c r="K424" s="262"/>
      <c r="L424" s="263"/>
      <c r="M424" s="264" t="s">
        <v>1</v>
      </c>
      <c r="N424" s="265" t="s">
        <v>41</v>
      </c>
      <c r="O424" s="91"/>
      <c r="P424" s="239">
        <f>O424*H424</f>
        <v>0</v>
      </c>
      <c r="Q424" s="239">
        <v>0.0023</v>
      </c>
      <c r="R424" s="239">
        <f>Q424*H424</f>
        <v>0.087400000000000005</v>
      </c>
      <c r="S424" s="239">
        <v>0</v>
      </c>
      <c r="T424" s="240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41" t="s">
        <v>426</v>
      </c>
      <c r="AT424" s="241" t="s">
        <v>306</v>
      </c>
      <c r="AU424" s="241" t="s">
        <v>86</v>
      </c>
      <c r="AY424" s="17" t="s">
        <v>280</v>
      </c>
      <c r="BE424" s="242">
        <f>IF(N424="základní",J424,0)</f>
        <v>0</v>
      </c>
      <c r="BF424" s="242">
        <f>IF(N424="snížená",J424,0)</f>
        <v>0</v>
      </c>
      <c r="BG424" s="242">
        <f>IF(N424="zákl. přenesená",J424,0)</f>
        <v>0</v>
      </c>
      <c r="BH424" s="242">
        <f>IF(N424="sníž. přenesená",J424,0)</f>
        <v>0</v>
      </c>
      <c r="BI424" s="242">
        <f>IF(N424="nulová",J424,0)</f>
        <v>0</v>
      </c>
      <c r="BJ424" s="17" t="s">
        <v>84</v>
      </c>
      <c r="BK424" s="242">
        <f>ROUND(I424*H424,2)</f>
        <v>0</v>
      </c>
      <c r="BL424" s="17" t="s">
        <v>185</v>
      </c>
      <c r="BM424" s="241" t="s">
        <v>2684</v>
      </c>
    </row>
    <row r="425" s="2" customFormat="1">
      <c r="A425" s="38"/>
      <c r="B425" s="39"/>
      <c r="C425" s="40"/>
      <c r="D425" s="245" t="s">
        <v>540</v>
      </c>
      <c r="E425" s="40"/>
      <c r="F425" s="287" t="s">
        <v>1041</v>
      </c>
      <c r="G425" s="40"/>
      <c r="H425" s="40"/>
      <c r="I425" s="288"/>
      <c r="J425" s="40"/>
      <c r="K425" s="40"/>
      <c r="L425" s="44"/>
      <c r="M425" s="289"/>
      <c r="N425" s="290"/>
      <c r="O425" s="91"/>
      <c r="P425" s="91"/>
      <c r="Q425" s="91"/>
      <c r="R425" s="91"/>
      <c r="S425" s="91"/>
      <c r="T425" s="92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540</v>
      </c>
      <c r="AU425" s="17" t="s">
        <v>86</v>
      </c>
    </row>
    <row r="426" s="2" customFormat="1" ht="16.5" customHeight="1">
      <c r="A426" s="38"/>
      <c r="B426" s="39"/>
      <c r="C426" s="229" t="s">
        <v>916</v>
      </c>
      <c r="D426" s="229" t="s">
        <v>281</v>
      </c>
      <c r="E426" s="230" t="s">
        <v>1043</v>
      </c>
      <c r="F426" s="231" t="s">
        <v>1044</v>
      </c>
      <c r="G426" s="232" t="s">
        <v>354</v>
      </c>
      <c r="H426" s="233">
        <v>2</v>
      </c>
      <c r="I426" s="234"/>
      <c r="J426" s="235">
        <f>ROUND(I426*H426,2)</f>
        <v>0</v>
      </c>
      <c r="K426" s="236"/>
      <c r="L426" s="44"/>
      <c r="M426" s="237" t="s">
        <v>1</v>
      </c>
      <c r="N426" s="238" t="s">
        <v>41</v>
      </c>
      <c r="O426" s="91"/>
      <c r="P426" s="239">
        <f>O426*H426</f>
        <v>0</v>
      </c>
      <c r="Q426" s="239">
        <v>6.9999999999999994E-05</v>
      </c>
      <c r="R426" s="239">
        <f>Q426*H426</f>
        <v>0.00013999999999999999</v>
      </c>
      <c r="S426" s="239">
        <v>0</v>
      </c>
      <c r="T426" s="240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41" t="s">
        <v>284</v>
      </c>
      <c r="AT426" s="241" t="s">
        <v>281</v>
      </c>
      <c r="AU426" s="241" t="s">
        <v>86</v>
      </c>
      <c r="AY426" s="17" t="s">
        <v>280</v>
      </c>
      <c r="BE426" s="242">
        <f>IF(N426="základní",J426,0)</f>
        <v>0</v>
      </c>
      <c r="BF426" s="242">
        <f>IF(N426="snížená",J426,0)</f>
        <v>0</v>
      </c>
      <c r="BG426" s="242">
        <f>IF(N426="zákl. přenesená",J426,0)</f>
        <v>0</v>
      </c>
      <c r="BH426" s="242">
        <f>IF(N426="sníž. přenesená",J426,0)</f>
        <v>0</v>
      </c>
      <c r="BI426" s="242">
        <f>IF(N426="nulová",J426,0)</f>
        <v>0</v>
      </c>
      <c r="BJ426" s="17" t="s">
        <v>84</v>
      </c>
      <c r="BK426" s="242">
        <f>ROUND(I426*H426,2)</f>
        <v>0</v>
      </c>
      <c r="BL426" s="17" t="s">
        <v>284</v>
      </c>
      <c r="BM426" s="241" t="s">
        <v>2685</v>
      </c>
    </row>
    <row r="427" s="13" customFormat="1">
      <c r="A427" s="13"/>
      <c r="B427" s="243"/>
      <c r="C427" s="244"/>
      <c r="D427" s="245" t="s">
        <v>286</v>
      </c>
      <c r="E427" s="246" t="s">
        <v>1</v>
      </c>
      <c r="F427" s="247" t="s">
        <v>2686</v>
      </c>
      <c r="G427" s="244"/>
      <c r="H427" s="248">
        <v>2</v>
      </c>
      <c r="I427" s="249"/>
      <c r="J427" s="244"/>
      <c r="K427" s="244"/>
      <c r="L427" s="250"/>
      <c r="M427" s="251"/>
      <c r="N427" s="252"/>
      <c r="O427" s="252"/>
      <c r="P427" s="252"/>
      <c r="Q427" s="252"/>
      <c r="R427" s="252"/>
      <c r="S427" s="252"/>
      <c r="T427" s="25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4" t="s">
        <v>286</v>
      </c>
      <c r="AU427" s="254" t="s">
        <v>86</v>
      </c>
      <c r="AV427" s="13" t="s">
        <v>86</v>
      </c>
      <c r="AW427" s="13" t="s">
        <v>32</v>
      </c>
      <c r="AX427" s="13" t="s">
        <v>84</v>
      </c>
      <c r="AY427" s="254" t="s">
        <v>280</v>
      </c>
    </row>
    <row r="428" s="2" customFormat="1" ht="24.15" customHeight="1">
      <c r="A428" s="38"/>
      <c r="B428" s="39"/>
      <c r="C428" s="255" t="s">
        <v>923</v>
      </c>
      <c r="D428" s="255" t="s">
        <v>306</v>
      </c>
      <c r="E428" s="256" t="s">
        <v>1047</v>
      </c>
      <c r="F428" s="257" t="s">
        <v>1048</v>
      </c>
      <c r="G428" s="258" t="s">
        <v>354</v>
      </c>
      <c r="H428" s="259">
        <v>2</v>
      </c>
      <c r="I428" s="260"/>
      <c r="J428" s="261">
        <f>ROUND(I428*H428,2)</f>
        <v>0</v>
      </c>
      <c r="K428" s="262"/>
      <c r="L428" s="263"/>
      <c r="M428" s="264" t="s">
        <v>1</v>
      </c>
      <c r="N428" s="265" t="s">
        <v>41</v>
      </c>
      <c r="O428" s="91"/>
      <c r="P428" s="239">
        <f>O428*H428</f>
        <v>0</v>
      </c>
      <c r="Q428" s="239">
        <v>0.00089999999999999998</v>
      </c>
      <c r="R428" s="239">
        <f>Q428*H428</f>
        <v>0.0018</v>
      </c>
      <c r="S428" s="239">
        <v>0</v>
      </c>
      <c r="T428" s="240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41" t="s">
        <v>310</v>
      </c>
      <c r="AT428" s="241" t="s">
        <v>306</v>
      </c>
      <c r="AU428" s="241" t="s">
        <v>86</v>
      </c>
      <c r="AY428" s="17" t="s">
        <v>280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7" t="s">
        <v>84</v>
      </c>
      <c r="BK428" s="242">
        <f>ROUND(I428*H428,2)</f>
        <v>0</v>
      </c>
      <c r="BL428" s="17" t="s">
        <v>284</v>
      </c>
      <c r="BM428" s="241" t="s">
        <v>2687</v>
      </c>
    </row>
    <row r="429" s="13" customFormat="1">
      <c r="A429" s="13"/>
      <c r="B429" s="243"/>
      <c r="C429" s="244"/>
      <c r="D429" s="245" t="s">
        <v>286</v>
      </c>
      <c r="E429" s="246" t="s">
        <v>1</v>
      </c>
      <c r="F429" s="247" t="s">
        <v>2686</v>
      </c>
      <c r="G429" s="244"/>
      <c r="H429" s="248">
        <v>2</v>
      </c>
      <c r="I429" s="249"/>
      <c r="J429" s="244"/>
      <c r="K429" s="244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286</v>
      </c>
      <c r="AU429" s="254" t="s">
        <v>86</v>
      </c>
      <c r="AV429" s="13" t="s">
        <v>86</v>
      </c>
      <c r="AW429" s="13" t="s">
        <v>32</v>
      </c>
      <c r="AX429" s="13" t="s">
        <v>84</v>
      </c>
      <c r="AY429" s="254" t="s">
        <v>280</v>
      </c>
    </row>
    <row r="430" s="2" customFormat="1" ht="37.8" customHeight="1">
      <c r="A430" s="38"/>
      <c r="B430" s="39"/>
      <c r="C430" s="229" t="s">
        <v>931</v>
      </c>
      <c r="D430" s="229" t="s">
        <v>281</v>
      </c>
      <c r="E430" s="230" t="s">
        <v>2688</v>
      </c>
      <c r="F430" s="231" t="s">
        <v>1061</v>
      </c>
      <c r="G430" s="232" t="s">
        <v>190</v>
      </c>
      <c r="H430" s="233">
        <v>63.899999999999999</v>
      </c>
      <c r="I430" s="234"/>
      <c r="J430" s="235">
        <f>ROUND(I430*H430,2)</f>
        <v>0</v>
      </c>
      <c r="K430" s="236"/>
      <c r="L430" s="44"/>
      <c r="M430" s="237" t="s">
        <v>1</v>
      </c>
      <c r="N430" s="238" t="s">
        <v>41</v>
      </c>
      <c r="O430" s="91"/>
      <c r="P430" s="239">
        <f>O430*H430</f>
        <v>0</v>
      </c>
      <c r="Q430" s="239">
        <v>0.0015</v>
      </c>
      <c r="R430" s="239">
        <f>Q430*H430</f>
        <v>0.095850000000000005</v>
      </c>
      <c r="S430" s="239">
        <v>0</v>
      </c>
      <c r="T430" s="240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41" t="s">
        <v>185</v>
      </c>
      <c r="AT430" s="241" t="s">
        <v>281</v>
      </c>
      <c r="AU430" s="241" t="s">
        <v>86</v>
      </c>
      <c r="AY430" s="17" t="s">
        <v>280</v>
      </c>
      <c r="BE430" s="242">
        <f>IF(N430="základní",J430,0)</f>
        <v>0</v>
      </c>
      <c r="BF430" s="242">
        <f>IF(N430="snížená",J430,0)</f>
        <v>0</v>
      </c>
      <c r="BG430" s="242">
        <f>IF(N430="zákl. přenesená",J430,0)</f>
        <v>0</v>
      </c>
      <c r="BH430" s="242">
        <f>IF(N430="sníž. přenesená",J430,0)</f>
        <v>0</v>
      </c>
      <c r="BI430" s="242">
        <f>IF(N430="nulová",J430,0)</f>
        <v>0</v>
      </c>
      <c r="BJ430" s="17" t="s">
        <v>84</v>
      </c>
      <c r="BK430" s="242">
        <f>ROUND(I430*H430,2)</f>
        <v>0</v>
      </c>
      <c r="BL430" s="17" t="s">
        <v>185</v>
      </c>
      <c r="BM430" s="241" t="s">
        <v>2689</v>
      </c>
    </row>
    <row r="431" s="13" customFormat="1">
      <c r="A431" s="13"/>
      <c r="B431" s="243"/>
      <c r="C431" s="244"/>
      <c r="D431" s="245" t="s">
        <v>286</v>
      </c>
      <c r="E431" s="246" t="s">
        <v>1</v>
      </c>
      <c r="F431" s="247" t="s">
        <v>2690</v>
      </c>
      <c r="G431" s="244"/>
      <c r="H431" s="248">
        <v>63.899999999999999</v>
      </c>
      <c r="I431" s="249"/>
      <c r="J431" s="244"/>
      <c r="K431" s="244"/>
      <c r="L431" s="250"/>
      <c r="M431" s="251"/>
      <c r="N431" s="252"/>
      <c r="O431" s="252"/>
      <c r="P431" s="252"/>
      <c r="Q431" s="252"/>
      <c r="R431" s="252"/>
      <c r="S431" s="252"/>
      <c r="T431" s="25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4" t="s">
        <v>286</v>
      </c>
      <c r="AU431" s="254" t="s">
        <v>86</v>
      </c>
      <c r="AV431" s="13" t="s">
        <v>86</v>
      </c>
      <c r="AW431" s="13" t="s">
        <v>32</v>
      </c>
      <c r="AX431" s="13" t="s">
        <v>84</v>
      </c>
      <c r="AY431" s="254" t="s">
        <v>280</v>
      </c>
    </row>
    <row r="432" s="2" customFormat="1" ht="24.15" customHeight="1">
      <c r="A432" s="38"/>
      <c r="B432" s="39"/>
      <c r="C432" s="229" t="s">
        <v>935</v>
      </c>
      <c r="D432" s="229" t="s">
        <v>281</v>
      </c>
      <c r="E432" s="230" t="s">
        <v>2091</v>
      </c>
      <c r="F432" s="231" t="s">
        <v>2092</v>
      </c>
      <c r="G432" s="232" t="s">
        <v>326</v>
      </c>
      <c r="H432" s="233">
        <v>3.661</v>
      </c>
      <c r="I432" s="234"/>
      <c r="J432" s="235">
        <f>ROUND(I432*H432,2)</f>
        <v>0</v>
      </c>
      <c r="K432" s="236"/>
      <c r="L432" s="44"/>
      <c r="M432" s="237" t="s">
        <v>1</v>
      </c>
      <c r="N432" s="238" t="s">
        <v>41</v>
      </c>
      <c r="O432" s="91"/>
      <c r="P432" s="239">
        <f>O432*H432</f>
        <v>0</v>
      </c>
      <c r="Q432" s="239">
        <v>0</v>
      </c>
      <c r="R432" s="239">
        <f>Q432*H432</f>
        <v>0</v>
      </c>
      <c r="S432" s="239">
        <v>0</v>
      </c>
      <c r="T432" s="240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41" t="s">
        <v>185</v>
      </c>
      <c r="AT432" s="241" t="s">
        <v>281</v>
      </c>
      <c r="AU432" s="241" t="s">
        <v>86</v>
      </c>
      <c r="AY432" s="17" t="s">
        <v>280</v>
      </c>
      <c r="BE432" s="242">
        <f>IF(N432="základní",J432,0)</f>
        <v>0</v>
      </c>
      <c r="BF432" s="242">
        <f>IF(N432="snížená",J432,0)</f>
        <v>0</v>
      </c>
      <c r="BG432" s="242">
        <f>IF(N432="zákl. přenesená",J432,0)</f>
        <v>0</v>
      </c>
      <c r="BH432" s="242">
        <f>IF(N432="sníž. přenesená",J432,0)</f>
        <v>0</v>
      </c>
      <c r="BI432" s="242">
        <f>IF(N432="nulová",J432,0)</f>
        <v>0</v>
      </c>
      <c r="BJ432" s="17" t="s">
        <v>84</v>
      </c>
      <c r="BK432" s="242">
        <f>ROUND(I432*H432,2)</f>
        <v>0</v>
      </c>
      <c r="BL432" s="17" t="s">
        <v>185</v>
      </c>
      <c r="BM432" s="241" t="s">
        <v>2691</v>
      </c>
    </row>
    <row r="433" s="12" customFormat="1" ht="22.8" customHeight="1">
      <c r="A433" s="12"/>
      <c r="B433" s="213"/>
      <c r="C433" s="214"/>
      <c r="D433" s="215" t="s">
        <v>75</v>
      </c>
      <c r="E433" s="227" t="s">
        <v>1068</v>
      </c>
      <c r="F433" s="227" t="s">
        <v>1069</v>
      </c>
      <c r="G433" s="214"/>
      <c r="H433" s="214"/>
      <c r="I433" s="217"/>
      <c r="J433" s="228">
        <f>BK433</f>
        <v>0</v>
      </c>
      <c r="K433" s="214"/>
      <c r="L433" s="219"/>
      <c r="M433" s="220"/>
      <c r="N433" s="221"/>
      <c r="O433" s="221"/>
      <c r="P433" s="222">
        <f>SUM(P434:P467)</f>
        <v>0</v>
      </c>
      <c r="Q433" s="221"/>
      <c r="R433" s="222">
        <f>SUM(R434:R467)</f>
        <v>2.2023934000000001</v>
      </c>
      <c r="S433" s="221"/>
      <c r="T433" s="223">
        <f>SUM(T434:T467)</f>
        <v>0.38115349999999998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24" t="s">
        <v>86</v>
      </c>
      <c r="AT433" s="225" t="s">
        <v>75</v>
      </c>
      <c r="AU433" s="225" t="s">
        <v>84</v>
      </c>
      <c r="AY433" s="224" t="s">
        <v>280</v>
      </c>
      <c r="BK433" s="226">
        <f>SUM(BK434:BK467)</f>
        <v>0</v>
      </c>
    </row>
    <row r="434" s="2" customFormat="1" ht="37.8" customHeight="1">
      <c r="A434" s="38"/>
      <c r="B434" s="39"/>
      <c r="C434" s="229" t="s">
        <v>941</v>
      </c>
      <c r="D434" s="229" t="s">
        <v>281</v>
      </c>
      <c r="E434" s="230" t="s">
        <v>1085</v>
      </c>
      <c r="F434" s="231" t="s">
        <v>1086</v>
      </c>
      <c r="G434" s="232" t="s">
        <v>194</v>
      </c>
      <c r="H434" s="233">
        <v>37.939</v>
      </c>
      <c r="I434" s="234"/>
      <c r="J434" s="235">
        <f>ROUND(I434*H434,2)</f>
        <v>0</v>
      </c>
      <c r="K434" s="236"/>
      <c r="L434" s="44"/>
      <c r="M434" s="237" t="s">
        <v>1</v>
      </c>
      <c r="N434" s="238" t="s">
        <v>41</v>
      </c>
      <c r="O434" s="91"/>
      <c r="P434" s="239">
        <f>O434*H434</f>
        <v>0</v>
      </c>
      <c r="Q434" s="239">
        <v>0.0060600000000000003</v>
      </c>
      <c r="R434" s="239">
        <f>Q434*H434</f>
        <v>0.22991034000000002</v>
      </c>
      <c r="S434" s="239">
        <v>0</v>
      </c>
      <c r="T434" s="240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41" t="s">
        <v>185</v>
      </c>
      <c r="AT434" s="241" t="s">
        <v>281</v>
      </c>
      <c r="AU434" s="241" t="s">
        <v>86</v>
      </c>
      <c r="AY434" s="17" t="s">
        <v>280</v>
      </c>
      <c r="BE434" s="242">
        <f>IF(N434="základní",J434,0)</f>
        <v>0</v>
      </c>
      <c r="BF434" s="242">
        <f>IF(N434="snížená",J434,0)</f>
        <v>0</v>
      </c>
      <c r="BG434" s="242">
        <f>IF(N434="zákl. přenesená",J434,0)</f>
        <v>0</v>
      </c>
      <c r="BH434" s="242">
        <f>IF(N434="sníž. přenesená",J434,0)</f>
        <v>0</v>
      </c>
      <c r="BI434" s="242">
        <f>IF(N434="nulová",J434,0)</f>
        <v>0</v>
      </c>
      <c r="BJ434" s="17" t="s">
        <v>84</v>
      </c>
      <c r="BK434" s="242">
        <f>ROUND(I434*H434,2)</f>
        <v>0</v>
      </c>
      <c r="BL434" s="17" t="s">
        <v>185</v>
      </c>
      <c r="BM434" s="241" t="s">
        <v>2692</v>
      </c>
    </row>
    <row r="435" s="13" customFormat="1">
      <c r="A435" s="13"/>
      <c r="B435" s="243"/>
      <c r="C435" s="244"/>
      <c r="D435" s="245" t="s">
        <v>286</v>
      </c>
      <c r="E435" s="246" t="s">
        <v>1</v>
      </c>
      <c r="F435" s="247" t="s">
        <v>2693</v>
      </c>
      <c r="G435" s="244"/>
      <c r="H435" s="248">
        <v>37.939</v>
      </c>
      <c r="I435" s="249"/>
      <c r="J435" s="244"/>
      <c r="K435" s="244"/>
      <c r="L435" s="250"/>
      <c r="M435" s="251"/>
      <c r="N435" s="252"/>
      <c r="O435" s="252"/>
      <c r="P435" s="252"/>
      <c r="Q435" s="252"/>
      <c r="R435" s="252"/>
      <c r="S435" s="252"/>
      <c r="T435" s="25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4" t="s">
        <v>286</v>
      </c>
      <c r="AU435" s="254" t="s">
        <v>86</v>
      </c>
      <c r="AV435" s="13" t="s">
        <v>86</v>
      </c>
      <c r="AW435" s="13" t="s">
        <v>32</v>
      </c>
      <c r="AX435" s="13" t="s">
        <v>76</v>
      </c>
      <c r="AY435" s="254" t="s">
        <v>280</v>
      </c>
    </row>
    <row r="436" s="14" customFormat="1">
      <c r="A436" s="14"/>
      <c r="B436" s="266"/>
      <c r="C436" s="267"/>
      <c r="D436" s="245" t="s">
        <v>286</v>
      </c>
      <c r="E436" s="268" t="s">
        <v>1</v>
      </c>
      <c r="F436" s="269" t="s">
        <v>378</v>
      </c>
      <c r="G436" s="267"/>
      <c r="H436" s="270">
        <v>37.939</v>
      </c>
      <c r="I436" s="271"/>
      <c r="J436" s="267"/>
      <c r="K436" s="267"/>
      <c r="L436" s="272"/>
      <c r="M436" s="273"/>
      <c r="N436" s="274"/>
      <c r="O436" s="274"/>
      <c r="P436" s="274"/>
      <c r="Q436" s="274"/>
      <c r="R436" s="274"/>
      <c r="S436" s="274"/>
      <c r="T436" s="27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76" t="s">
        <v>286</v>
      </c>
      <c r="AU436" s="276" t="s">
        <v>86</v>
      </c>
      <c r="AV436" s="14" t="s">
        <v>284</v>
      </c>
      <c r="AW436" s="14" t="s">
        <v>32</v>
      </c>
      <c r="AX436" s="14" t="s">
        <v>84</v>
      </c>
      <c r="AY436" s="276" t="s">
        <v>280</v>
      </c>
    </row>
    <row r="437" s="2" customFormat="1" ht="24.15" customHeight="1">
      <c r="A437" s="38"/>
      <c r="B437" s="39"/>
      <c r="C437" s="255" t="s">
        <v>946</v>
      </c>
      <c r="D437" s="255" t="s">
        <v>306</v>
      </c>
      <c r="E437" s="256" t="s">
        <v>1090</v>
      </c>
      <c r="F437" s="257" t="s">
        <v>1091</v>
      </c>
      <c r="G437" s="258" t="s">
        <v>194</v>
      </c>
      <c r="H437" s="259">
        <v>39.835999999999999</v>
      </c>
      <c r="I437" s="260"/>
      <c r="J437" s="261">
        <f>ROUND(I437*H437,2)</f>
        <v>0</v>
      </c>
      <c r="K437" s="262"/>
      <c r="L437" s="263"/>
      <c r="M437" s="264" t="s">
        <v>1</v>
      </c>
      <c r="N437" s="265" t="s">
        <v>41</v>
      </c>
      <c r="O437" s="91"/>
      <c r="P437" s="239">
        <f>O437*H437</f>
        <v>0</v>
      </c>
      <c r="Q437" s="239">
        <v>0.0028999999999999998</v>
      </c>
      <c r="R437" s="239">
        <f>Q437*H437</f>
        <v>0.11552439999999999</v>
      </c>
      <c r="S437" s="239">
        <v>0</v>
      </c>
      <c r="T437" s="240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41" t="s">
        <v>426</v>
      </c>
      <c r="AT437" s="241" t="s">
        <v>306</v>
      </c>
      <c r="AU437" s="241" t="s">
        <v>86</v>
      </c>
      <c r="AY437" s="17" t="s">
        <v>280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7" t="s">
        <v>84</v>
      </c>
      <c r="BK437" s="242">
        <f>ROUND(I437*H437,2)</f>
        <v>0</v>
      </c>
      <c r="BL437" s="17" t="s">
        <v>185</v>
      </c>
      <c r="BM437" s="241" t="s">
        <v>2694</v>
      </c>
    </row>
    <row r="438" s="13" customFormat="1">
      <c r="A438" s="13"/>
      <c r="B438" s="243"/>
      <c r="C438" s="244"/>
      <c r="D438" s="245" t="s">
        <v>286</v>
      </c>
      <c r="E438" s="244"/>
      <c r="F438" s="247" t="s">
        <v>2695</v>
      </c>
      <c r="G438" s="244"/>
      <c r="H438" s="248">
        <v>39.835999999999999</v>
      </c>
      <c r="I438" s="249"/>
      <c r="J438" s="244"/>
      <c r="K438" s="244"/>
      <c r="L438" s="250"/>
      <c r="M438" s="251"/>
      <c r="N438" s="252"/>
      <c r="O438" s="252"/>
      <c r="P438" s="252"/>
      <c r="Q438" s="252"/>
      <c r="R438" s="252"/>
      <c r="S438" s="252"/>
      <c r="T438" s="25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4" t="s">
        <v>286</v>
      </c>
      <c r="AU438" s="254" t="s">
        <v>86</v>
      </c>
      <c r="AV438" s="13" t="s">
        <v>86</v>
      </c>
      <c r="AW438" s="13" t="s">
        <v>4</v>
      </c>
      <c r="AX438" s="13" t="s">
        <v>84</v>
      </c>
      <c r="AY438" s="254" t="s">
        <v>280</v>
      </c>
    </row>
    <row r="439" s="2" customFormat="1" ht="33" customHeight="1">
      <c r="A439" s="38"/>
      <c r="B439" s="39"/>
      <c r="C439" s="229" t="s">
        <v>951</v>
      </c>
      <c r="D439" s="229" t="s">
        <v>281</v>
      </c>
      <c r="E439" s="230" t="s">
        <v>2106</v>
      </c>
      <c r="F439" s="231" t="s">
        <v>2107</v>
      </c>
      <c r="G439" s="232" t="s">
        <v>194</v>
      </c>
      <c r="H439" s="233">
        <v>217.80199999999999</v>
      </c>
      <c r="I439" s="234"/>
      <c r="J439" s="235">
        <f>ROUND(I439*H439,2)</f>
        <v>0</v>
      </c>
      <c r="K439" s="236"/>
      <c r="L439" s="44"/>
      <c r="M439" s="237" t="s">
        <v>1</v>
      </c>
      <c r="N439" s="238" t="s">
        <v>41</v>
      </c>
      <c r="O439" s="91"/>
      <c r="P439" s="239">
        <f>O439*H439</f>
        <v>0</v>
      </c>
      <c r="Q439" s="239">
        <v>0</v>
      </c>
      <c r="R439" s="239">
        <f>Q439*H439</f>
        <v>0</v>
      </c>
      <c r="S439" s="239">
        <v>0.00175</v>
      </c>
      <c r="T439" s="240">
        <f>S439*H439</f>
        <v>0.38115349999999998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41" t="s">
        <v>185</v>
      </c>
      <c r="AT439" s="241" t="s">
        <v>281</v>
      </c>
      <c r="AU439" s="241" t="s">
        <v>86</v>
      </c>
      <c r="AY439" s="17" t="s">
        <v>280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7" t="s">
        <v>84</v>
      </c>
      <c r="BK439" s="242">
        <f>ROUND(I439*H439,2)</f>
        <v>0</v>
      </c>
      <c r="BL439" s="17" t="s">
        <v>185</v>
      </c>
      <c r="BM439" s="241" t="s">
        <v>2696</v>
      </c>
    </row>
    <row r="440" s="13" customFormat="1">
      <c r="A440" s="13"/>
      <c r="B440" s="243"/>
      <c r="C440" s="244"/>
      <c r="D440" s="245" t="s">
        <v>286</v>
      </c>
      <c r="E440" s="246" t="s">
        <v>1</v>
      </c>
      <c r="F440" s="247" t="s">
        <v>2437</v>
      </c>
      <c r="G440" s="244"/>
      <c r="H440" s="248">
        <v>217.80199999999999</v>
      </c>
      <c r="I440" s="249"/>
      <c r="J440" s="244"/>
      <c r="K440" s="244"/>
      <c r="L440" s="250"/>
      <c r="M440" s="251"/>
      <c r="N440" s="252"/>
      <c r="O440" s="252"/>
      <c r="P440" s="252"/>
      <c r="Q440" s="252"/>
      <c r="R440" s="252"/>
      <c r="S440" s="252"/>
      <c r="T440" s="25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4" t="s">
        <v>286</v>
      </c>
      <c r="AU440" s="254" t="s">
        <v>86</v>
      </c>
      <c r="AV440" s="13" t="s">
        <v>86</v>
      </c>
      <c r="AW440" s="13" t="s">
        <v>32</v>
      </c>
      <c r="AX440" s="13" t="s">
        <v>84</v>
      </c>
      <c r="AY440" s="254" t="s">
        <v>280</v>
      </c>
    </row>
    <row r="441" s="2" customFormat="1" ht="24.15" customHeight="1">
      <c r="A441" s="38"/>
      <c r="B441" s="39"/>
      <c r="C441" s="229" t="s">
        <v>955</v>
      </c>
      <c r="D441" s="229" t="s">
        <v>281</v>
      </c>
      <c r="E441" s="230" t="s">
        <v>1100</v>
      </c>
      <c r="F441" s="231" t="s">
        <v>1101</v>
      </c>
      <c r="G441" s="232" t="s">
        <v>194</v>
      </c>
      <c r="H441" s="233">
        <v>217.80199999999999</v>
      </c>
      <c r="I441" s="234"/>
      <c r="J441" s="235">
        <f>ROUND(I441*H441,2)</f>
        <v>0</v>
      </c>
      <c r="K441" s="236"/>
      <c r="L441" s="44"/>
      <c r="M441" s="237" t="s">
        <v>1</v>
      </c>
      <c r="N441" s="238" t="s">
        <v>41</v>
      </c>
      <c r="O441" s="91"/>
      <c r="P441" s="239">
        <f>O441*H441</f>
        <v>0</v>
      </c>
      <c r="Q441" s="239">
        <v>0</v>
      </c>
      <c r="R441" s="239">
        <f>Q441*H441</f>
        <v>0</v>
      </c>
      <c r="S441" s="239">
        <v>0</v>
      </c>
      <c r="T441" s="240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41" t="s">
        <v>185</v>
      </c>
      <c r="AT441" s="241" t="s">
        <v>281</v>
      </c>
      <c r="AU441" s="241" t="s">
        <v>86</v>
      </c>
      <c r="AY441" s="17" t="s">
        <v>280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7" t="s">
        <v>84</v>
      </c>
      <c r="BK441" s="242">
        <f>ROUND(I441*H441,2)</f>
        <v>0</v>
      </c>
      <c r="BL441" s="17" t="s">
        <v>185</v>
      </c>
      <c r="BM441" s="241" t="s">
        <v>2697</v>
      </c>
    </row>
    <row r="442" s="13" customFormat="1">
      <c r="A442" s="13"/>
      <c r="B442" s="243"/>
      <c r="C442" s="244"/>
      <c r="D442" s="245" t="s">
        <v>286</v>
      </c>
      <c r="E442" s="246" t="s">
        <v>1</v>
      </c>
      <c r="F442" s="247" t="s">
        <v>2437</v>
      </c>
      <c r="G442" s="244"/>
      <c r="H442" s="248">
        <v>217.80199999999999</v>
      </c>
      <c r="I442" s="249"/>
      <c r="J442" s="244"/>
      <c r="K442" s="244"/>
      <c r="L442" s="250"/>
      <c r="M442" s="251"/>
      <c r="N442" s="252"/>
      <c r="O442" s="252"/>
      <c r="P442" s="252"/>
      <c r="Q442" s="252"/>
      <c r="R442" s="252"/>
      <c r="S442" s="252"/>
      <c r="T442" s="25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4" t="s">
        <v>286</v>
      </c>
      <c r="AU442" s="254" t="s">
        <v>86</v>
      </c>
      <c r="AV442" s="13" t="s">
        <v>86</v>
      </c>
      <c r="AW442" s="13" t="s">
        <v>32</v>
      </c>
      <c r="AX442" s="13" t="s">
        <v>84</v>
      </c>
      <c r="AY442" s="254" t="s">
        <v>280</v>
      </c>
    </row>
    <row r="443" s="2" customFormat="1" ht="33" customHeight="1">
      <c r="A443" s="38"/>
      <c r="B443" s="39"/>
      <c r="C443" s="255" t="s">
        <v>960</v>
      </c>
      <c r="D443" s="255" t="s">
        <v>306</v>
      </c>
      <c r="E443" s="256" t="s">
        <v>1104</v>
      </c>
      <c r="F443" s="257" t="s">
        <v>1105</v>
      </c>
      <c r="G443" s="258" t="s">
        <v>194</v>
      </c>
      <c r="H443" s="259">
        <v>228.69200000000001</v>
      </c>
      <c r="I443" s="260"/>
      <c r="J443" s="261">
        <f>ROUND(I443*H443,2)</f>
        <v>0</v>
      </c>
      <c r="K443" s="262"/>
      <c r="L443" s="263"/>
      <c r="M443" s="264" t="s">
        <v>1</v>
      </c>
      <c r="N443" s="265" t="s">
        <v>41</v>
      </c>
      <c r="O443" s="91"/>
      <c r="P443" s="239">
        <f>O443*H443</f>
        <v>0</v>
      </c>
      <c r="Q443" s="239">
        <v>0.0030000000000000001</v>
      </c>
      <c r="R443" s="239">
        <f>Q443*H443</f>
        <v>0.68607600000000002</v>
      </c>
      <c r="S443" s="239">
        <v>0</v>
      </c>
      <c r="T443" s="240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41" t="s">
        <v>426</v>
      </c>
      <c r="AT443" s="241" t="s">
        <v>306</v>
      </c>
      <c r="AU443" s="241" t="s">
        <v>86</v>
      </c>
      <c r="AY443" s="17" t="s">
        <v>280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7" t="s">
        <v>84</v>
      </c>
      <c r="BK443" s="242">
        <f>ROUND(I443*H443,2)</f>
        <v>0</v>
      </c>
      <c r="BL443" s="17" t="s">
        <v>185</v>
      </c>
      <c r="BM443" s="241" t="s">
        <v>2698</v>
      </c>
    </row>
    <row r="444" s="13" customFormat="1">
      <c r="A444" s="13"/>
      <c r="B444" s="243"/>
      <c r="C444" s="244"/>
      <c r="D444" s="245" t="s">
        <v>286</v>
      </c>
      <c r="E444" s="246" t="s">
        <v>1</v>
      </c>
      <c r="F444" s="247" t="s">
        <v>2437</v>
      </c>
      <c r="G444" s="244"/>
      <c r="H444" s="248">
        <v>217.80199999999999</v>
      </c>
      <c r="I444" s="249"/>
      <c r="J444" s="244"/>
      <c r="K444" s="244"/>
      <c r="L444" s="250"/>
      <c r="M444" s="251"/>
      <c r="N444" s="252"/>
      <c r="O444" s="252"/>
      <c r="P444" s="252"/>
      <c r="Q444" s="252"/>
      <c r="R444" s="252"/>
      <c r="S444" s="252"/>
      <c r="T444" s="25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4" t="s">
        <v>286</v>
      </c>
      <c r="AU444" s="254" t="s">
        <v>86</v>
      </c>
      <c r="AV444" s="13" t="s">
        <v>86</v>
      </c>
      <c r="AW444" s="13" t="s">
        <v>32</v>
      </c>
      <c r="AX444" s="13" t="s">
        <v>84</v>
      </c>
      <c r="AY444" s="254" t="s">
        <v>280</v>
      </c>
    </row>
    <row r="445" s="13" customFormat="1">
      <c r="A445" s="13"/>
      <c r="B445" s="243"/>
      <c r="C445" s="244"/>
      <c r="D445" s="245" t="s">
        <v>286</v>
      </c>
      <c r="E445" s="244"/>
      <c r="F445" s="247" t="s">
        <v>2699</v>
      </c>
      <c r="G445" s="244"/>
      <c r="H445" s="248">
        <v>228.69200000000001</v>
      </c>
      <c r="I445" s="249"/>
      <c r="J445" s="244"/>
      <c r="K445" s="244"/>
      <c r="L445" s="250"/>
      <c r="M445" s="251"/>
      <c r="N445" s="252"/>
      <c r="O445" s="252"/>
      <c r="P445" s="252"/>
      <c r="Q445" s="252"/>
      <c r="R445" s="252"/>
      <c r="S445" s="252"/>
      <c r="T445" s="25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4" t="s">
        <v>286</v>
      </c>
      <c r="AU445" s="254" t="s">
        <v>86</v>
      </c>
      <c r="AV445" s="13" t="s">
        <v>86</v>
      </c>
      <c r="AW445" s="13" t="s">
        <v>4</v>
      </c>
      <c r="AX445" s="13" t="s">
        <v>84</v>
      </c>
      <c r="AY445" s="254" t="s">
        <v>280</v>
      </c>
    </row>
    <row r="446" s="2" customFormat="1" ht="24.15" customHeight="1">
      <c r="A446" s="38"/>
      <c r="B446" s="39"/>
      <c r="C446" s="255" t="s">
        <v>966</v>
      </c>
      <c r="D446" s="255" t="s">
        <v>306</v>
      </c>
      <c r="E446" s="256" t="s">
        <v>1109</v>
      </c>
      <c r="F446" s="257" t="s">
        <v>1110</v>
      </c>
      <c r="G446" s="258" t="s">
        <v>194</v>
      </c>
      <c r="H446" s="259">
        <v>228.69200000000001</v>
      </c>
      <c r="I446" s="260"/>
      <c r="J446" s="261">
        <f>ROUND(I446*H446,2)</f>
        <v>0</v>
      </c>
      <c r="K446" s="262"/>
      <c r="L446" s="263"/>
      <c r="M446" s="264" t="s">
        <v>1</v>
      </c>
      <c r="N446" s="265" t="s">
        <v>41</v>
      </c>
      <c r="O446" s="91"/>
      <c r="P446" s="239">
        <f>O446*H446</f>
        <v>0</v>
      </c>
      <c r="Q446" s="239">
        <v>0.0015</v>
      </c>
      <c r="R446" s="239">
        <f>Q446*H446</f>
        <v>0.34303800000000001</v>
      </c>
      <c r="S446" s="239">
        <v>0</v>
      </c>
      <c r="T446" s="240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41" t="s">
        <v>426</v>
      </c>
      <c r="AT446" s="241" t="s">
        <v>306</v>
      </c>
      <c r="AU446" s="241" t="s">
        <v>86</v>
      </c>
      <c r="AY446" s="17" t="s">
        <v>280</v>
      </c>
      <c r="BE446" s="242">
        <f>IF(N446="základní",J446,0)</f>
        <v>0</v>
      </c>
      <c r="BF446" s="242">
        <f>IF(N446="snížená",J446,0)</f>
        <v>0</v>
      </c>
      <c r="BG446" s="242">
        <f>IF(N446="zákl. přenesená",J446,0)</f>
        <v>0</v>
      </c>
      <c r="BH446" s="242">
        <f>IF(N446="sníž. přenesená",J446,0)</f>
        <v>0</v>
      </c>
      <c r="BI446" s="242">
        <f>IF(N446="nulová",J446,0)</f>
        <v>0</v>
      </c>
      <c r="BJ446" s="17" t="s">
        <v>84</v>
      </c>
      <c r="BK446" s="242">
        <f>ROUND(I446*H446,2)</f>
        <v>0</v>
      </c>
      <c r="BL446" s="17" t="s">
        <v>185</v>
      </c>
      <c r="BM446" s="241" t="s">
        <v>2700</v>
      </c>
    </row>
    <row r="447" s="13" customFormat="1">
      <c r="A447" s="13"/>
      <c r="B447" s="243"/>
      <c r="C447" s="244"/>
      <c r="D447" s="245" t="s">
        <v>286</v>
      </c>
      <c r="E447" s="246" t="s">
        <v>1</v>
      </c>
      <c r="F447" s="247" t="s">
        <v>2437</v>
      </c>
      <c r="G447" s="244"/>
      <c r="H447" s="248">
        <v>217.80199999999999</v>
      </c>
      <c r="I447" s="249"/>
      <c r="J447" s="244"/>
      <c r="K447" s="244"/>
      <c r="L447" s="250"/>
      <c r="M447" s="251"/>
      <c r="N447" s="252"/>
      <c r="O447" s="252"/>
      <c r="P447" s="252"/>
      <c r="Q447" s="252"/>
      <c r="R447" s="252"/>
      <c r="S447" s="252"/>
      <c r="T447" s="25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4" t="s">
        <v>286</v>
      </c>
      <c r="AU447" s="254" t="s">
        <v>86</v>
      </c>
      <c r="AV447" s="13" t="s">
        <v>86</v>
      </c>
      <c r="AW447" s="13" t="s">
        <v>32</v>
      </c>
      <c r="AX447" s="13" t="s">
        <v>84</v>
      </c>
      <c r="AY447" s="254" t="s">
        <v>280</v>
      </c>
    </row>
    <row r="448" s="13" customFormat="1">
      <c r="A448" s="13"/>
      <c r="B448" s="243"/>
      <c r="C448" s="244"/>
      <c r="D448" s="245" t="s">
        <v>286</v>
      </c>
      <c r="E448" s="244"/>
      <c r="F448" s="247" t="s">
        <v>2699</v>
      </c>
      <c r="G448" s="244"/>
      <c r="H448" s="248">
        <v>228.69200000000001</v>
      </c>
      <c r="I448" s="249"/>
      <c r="J448" s="244"/>
      <c r="K448" s="244"/>
      <c r="L448" s="250"/>
      <c r="M448" s="251"/>
      <c r="N448" s="252"/>
      <c r="O448" s="252"/>
      <c r="P448" s="252"/>
      <c r="Q448" s="252"/>
      <c r="R448" s="252"/>
      <c r="S448" s="252"/>
      <c r="T448" s="25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4" t="s">
        <v>286</v>
      </c>
      <c r="AU448" s="254" t="s">
        <v>86</v>
      </c>
      <c r="AV448" s="13" t="s">
        <v>86</v>
      </c>
      <c r="AW448" s="13" t="s">
        <v>4</v>
      </c>
      <c r="AX448" s="13" t="s">
        <v>84</v>
      </c>
      <c r="AY448" s="254" t="s">
        <v>280</v>
      </c>
    </row>
    <row r="449" s="2" customFormat="1" ht="24.15" customHeight="1">
      <c r="A449" s="38"/>
      <c r="B449" s="39"/>
      <c r="C449" s="229" t="s">
        <v>970</v>
      </c>
      <c r="D449" s="229" t="s">
        <v>281</v>
      </c>
      <c r="E449" s="230" t="s">
        <v>1122</v>
      </c>
      <c r="F449" s="231" t="s">
        <v>1123</v>
      </c>
      <c r="G449" s="232" t="s">
        <v>194</v>
      </c>
      <c r="H449" s="233">
        <v>217.80199999999999</v>
      </c>
      <c r="I449" s="234"/>
      <c r="J449" s="235">
        <f>ROUND(I449*H449,2)</f>
        <v>0</v>
      </c>
      <c r="K449" s="236"/>
      <c r="L449" s="44"/>
      <c r="M449" s="237" t="s">
        <v>1</v>
      </c>
      <c r="N449" s="238" t="s">
        <v>41</v>
      </c>
      <c r="O449" s="91"/>
      <c r="P449" s="239">
        <f>O449*H449</f>
        <v>0</v>
      </c>
      <c r="Q449" s="239">
        <v>3.0000000000000001E-05</v>
      </c>
      <c r="R449" s="239">
        <f>Q449*H449</f>
        <v>0.0065340599999999995</v>
      </c>
      <c r="S449" s="239">
        <v>0</v>
      </c>
      <c r="T449" s="240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41" t="s">
        <v>185</v>
      </c>
      <c r="AT449" s="241" t="s">
        <v>281</v>
      </c>
      <c r="AU449" s="241" t="s">
        <v>86</v>
      </c>
      <c r="AY449" s="17" t="s">
        <v>280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7" t="s">
        <v>84</v>
      </c>
      <c r="BK449" s="242">
        <f>ROUND(I449*H449,2)</f>
        <v>0</v>
      </c>
      <c r="BL449" s="17" t="s">
        <v>185</v>
      </c>
      <c r="BM449" s="241" t="s">
        <v>2701</v>
      </c>
    </row>
    <row r="450" s="13" customFormat="1">
      <c r="A450" s="13"/>
      <c r="B450" s="243"/>
      <c r="C450" s="244"/>
      <c r="D450" s="245" t="s">
        <v>286</v>
      </c>
      <c r="E450" s="246" t="s">
        <v>1</v>
      </c>
      <c r="F450" s="247" t="s">
        <v>2702</v>
      </c>
      <c r="G450" s="244"/>
      <c r="H450" s="248">
        <v>217.80199999999999</v>
      </c>
      <c r="I450" s="249"/>
      <c r="J450" s="244"/>
      <c r="K450" s="244"/>
      <c r="L450" s="250"/>
      <c r="M450" s="251"/>
      <c r="N450" s="252"/>
      <c r="O450" s="252"/>
      <c r="P450" s="252"/>
      <c r="Q450" s="252"/>
      <c r="R450" s="252"/>
      <c r="S450" s="252"/>
      <c r="T450" s="25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4" t="s">
        <v>286</v>
      </c>
      <c r="AU450" s="254" t="s">
        <v>86</v>
      </c>
      <c r="AV450" s="13" t="s">
        <v>86</v>
      </c>
      <c r="AW450" s="13" t="s">
        <v>32</v>
      </c>
      <c r="AX450" s="13" t="s">
        <v>84</v>
      </c>
      <c r="AY450" s="254" t="s">
        <v>280</v>
      </c>
    </row>
    <row r="451" s="2" customFormat="1" ht="24.15" customHeight="1">
      <c r="A451" s="38"/>
      <c r="B451" s="39"/>
      <c r="C451" s="229" t="s">
        <v>975</v>
      </c>
      <c r="D451" s="229" t="s">
        <v>281</v>
      </c>
      <c r="E451" s="230" t="s">
        <v>1127</v>
      </c>
      <c r="F451" s="231" t="s">
        <v>1128</v>
      </c>
      <c r="G451" s="232" t="s">
        <v>194</v>
      </c>
      <c r="H451" s="233">
        <v>236.97200000000001</v>
      </c>
      <c r="I451" s="234"/>
      <c r="J451" s="235">
        <f>ROUND(I451*H451,2)</f>
        <v>0</v>
      </c>
      <c r="K451" s="236"/>
      <c r="L451" s="44"/>
      <c r="M451" s="237" t="s">
        <v>1</v>
      </c>
      <c r="N451" s="238" t="s">
        <v>41</v>
      </c>
      <c r="O451" s="91"/>
      <c r="P451" s="239">
        <f>O451*H451</f>
        <v>0</v>
      </c>
      <c r="Q451" s="239">
        <v>0</v>
      </c>
      <c r="R451" s="239">
        <f>Q451*H451</f>
        <v>0</v>
      </c>
      <c r="S451" s="239">
        <v>0</v>
      </c>
      <c r="T451" s="240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41" t="s">
        <v>185</v>
      </c>
      <c r="AT451" s="241" t="s">
        <v>281</v>
      </c>
      <c r="AU451" s="241" t="s">
        <v>86</v>
      </c>
      <c r="AY451" s="17" t="s">
        <v>280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7" t="s">
        <v>84</v>
      </c>
      <c r="BK451" s="242">
        <f>ROUND(I451*H451,2)</f>
        <v>0</v>
      </c>
      <c r="BL451" s="17" t="s">
        <v>185</v>
      </c>
      <c r="BM451" s="241" t="s">
        <v>2703</v>
      </c>
    </row>
    <row r="452" s="13" customFormat="1">
      <c r="A452" s="13"/>
      <c r="B452" s="243"/>
      <c r="C452" s="244"/>
      <c r="D452" s="245" t="s">
        <v>286</v>
      </c>
      <c r="E452" s="246" t="s">
        <v>1</v>
      </c>
      <c r="F452" s="247" t="s">
        <v>2704</v>
      </c>
      <c r="G452" s="244"/>
      <c r="H452" s="248">
        <v>19.170000000000002</v>
      </c>
      <c r="I452" s="249"/>
      <c r="J452" s="244"/>
      <c r="K452" s="244"/>
      <c r="L452" s="250"/>
      <c r="M452" s="251"/>
      <c r="N452" s="252"/>
      <c r="O452" s="252"/>
      <c r="P452" s="252"/>
      <c r="Q452" s="252"/>
      <c r="R452" s="252"/>
      <c r="S452" s="252"/>
      <c r="T452" s="25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4" t="s">
        <v>286</v>
      </c>
      <c r="AU452" s="254" t="s">
        <v>86</v>
      </c>
      <c r="AV452" s="13" t="s">
        <v>86</v>
      </c>
      <c r="AW452" s="13" t="s">
        <v>32</v>
      </c>
      <c r="AX452" s="13" t="s">
        <v>76</v>
      </c>
      <c r="AY452" s="254" t="s">
        <v>280</v>
      </c>
    </row>
    <row r="453" s="13" customFormat="1">
      <c r="A453" s="13"/>
      <c r="B453" s="243"/>
      <c r="C453" s="244"/>
      <c r="D453" s="245" t="s">
        <v>286</v>
      </c>
      <c r="E453" s="246" t="s">
        <v>1</v>
      </c>
      <c r="F453" s="247" t="s">
        <v>2705</v>
      </c>
      <c r="G453" s="244"/>
      <c r="H453" s="248">
        <v>217.80199999999999</v>
      </c>
      <c r="I453" s="249"/>
      <c r="J453" s="244"/>
      <c r="K453" s="244"/>
      <c r="L453" s="250"/>
      <c r="M453" s="251"/>
      <c r="N453" s="252"/>
      <c r="O453" s="252"/>
      <c r="P453" s="252"/>
      <c r="Q453" s="252"/>
      <c r="R453" s="252"/>
      <c r="S453" s="252"/>
      <c r="T453" s="25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4" t="s">
        <v>286</v>
      </c>
      <c r="AU453" s="254" t="s">
        <v>86</v>
      </c>
      <c r="AV453" s="13" t="s">
        <v>86</v>
      </c>
      <c r="AW453" s="13" t="s">
        <v>32</v>
      </c>
      <c r="AX453" s="13" t="s">
        <v>76</v>
      </c>
      <c r="AY453" s="254" t="s">
        <v>280</v>
      </c>
    </row>
    <row r="454" s="14" customFormat="1">
      <c r="A454" s="14"/>
      <c r="B454" s="266"/>
      <c r="C454" s="267"/>
      <c r="D454" s="245" t="s">
        <v>286</v>
      </c>
      <c r="E454" s="268" t="s">
        <v>1</v>
      </c>
      <c r="F454" s="269" t="s">
        <v>378</v>
      </c>
      <c r="G454" s="267"/>
      <c r="H454" s="270">
        <v>236.97200000000001</v>
      </c>
      <c r="I454" s="271"/>
      <c r="J454" s="267"/>
      <c r="K454" s="267"/>
      <c r="L454" s="272"/>
      <c r="M454" s="273"/>
      <c r="N454" s="274"/>
      <c r="O454" s="274"/>
      <c r="P454" s="274"/>
      <c r="Q454" s="274"/>
      <c r="R454" s="274"/>
      <c r="S454" s="274"/>
      <c r="T454" s="27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76" t="s">
        <v>286</v>
      </c>
      <c r="AU454" s="276" t="s">
        <v>86</v>
      </c>
      <c r="AV454" s="14" t="s">
        <v>284</v>
      </c>
      <c r="AW454" s="14" t="s">
        <v>32</v>
      </c>
      <c r="AX454" s="14" t="s">
        <v>84</v>
      </c>
      <c r="AY454" s="276" t="s">
        <v>280</v>
      </c>
    </row>
    <row r="455" s="2" customFormat="1" ht="24.15" customHeight="1">
      <c r="A455" s="38"/>
      <c r="B455" s="39"/>
      <c r="C455" s="255" t="s">
        <v>978</v>
      </c>
      <c r="D455" s="255" t="s">
        <v>306</v>
      </c>
      <c r="E455" s="256" t="s">
        <v>1131</v>
      </c>
      <c r="F455" s="257" t="s">
        <v>1132</v>
      </c>
      <c r="G455" s="258" t="s">
        <v>319</v>
      </c>
      <c r="H455" s="259">
        <v>30.669</v>
      </c>
      <c r="I455" s="260"/>
      <c r="J455" s="261">
        <f>ROUND(I455*H455,2)</f>
        <v>0</v>
      </c>
      <c r="K455" s="262"/>
      <c r="L455" s="263"/>
      <c r="M455" s="264" t="s">
        <v>1</v>
      </c>
      <c r="N455" s="265" t="s">
        <v>41</v>
      </c>
      <c r="O455" s="91"/>
      <c r="P455" s="239">
        <f>O455*H455</f>
        <v>0</v>
      </c>
      <c r="Q455" s="239">
        <v>0.025000000000000001</v>
      </c>
      <c r="R455" s="239">
        <f>Q455*H455</f>
        <v>0.7667250000000001</v>
      </c>
      <c r="S455" s="239">
        <v>0</v>
      </c>
      <c r="T455" s="240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41" t="s">
        <v>426</v>
      </c>
      <c r="AT455" s="241" t="s">
        <v>306</v>
      </c>
      <c r="AU455" s="241" t="s">
        <v>86</v>
      </c>
      <c r="AY455" s="17" t="s">
        <v>280</v>
      </c>
      <c r="BE455" s="242">
        <f>IF(N455="základní",J455,0)</f>
        <v>0</v>
      </c>
      <c r="BF455" s="242">
        <f>IF(N455="snížená",J455,0)</f>
        <v>0</v>
      </c>
      <c r="BG455" s="242">
        <f>IF(N455="zákl. přenesená",J455,0)</f>
        <v>0</v>
      </c>
      <c r="BH455" s="242">
        <f>IF(N455="sníž. přenesená",J455,0)</f>
        <v>0</v>
      </c>
      <c r="BI455" s="242">
        <f>IF(N455="nulová",J455,0)</f>
        <v>0</v>
      </c>
      <c r="BJ455" s="17" t="s">
        <v>84</v>
      </c>
      <c r="BK455" s="242">
        <f>ROUND(I455*H455,2)</f>
        <v>0</v>
      </c>
      <c r="BL455" s="17" t="s">
        <v>185</v>
      </c>
      <c r="BM455" s="241" t="s">
        <v>2706</v>
      </c>
    </row>
    <row r="456" s="13" customFormat="1">
      <c r="A456" s="13"/>
      <c r="B456" s="243"/>
      <c r="C456" s="244"/>
      <c r="D456" s="245" t="s">
        <v>286</v>
      </c>
      <c r="E456" s="246" t="s">
        <v>1</v>
      </c>
      <c r="F456" s="247" t="s">
        <v>2707</v>
      </c>
      <c r="G456" s="244"/>
      <c r="H456" s="248">
        <v>0.89500000000000002</v>
      </c>
      <c r="I456" s="249"/>
      <c r="J456" s="244"/>
      <c r="K456" s="244"/>
      <c r="L456" s="250"/>
      <c r="M456" s="251"/>
      <c r="N456" s="252"/>
      <c r="O456" s="252"/>
      <c r="P456" s="252"/>
      <c r="Q456" s="252"/>
      <c r="R456" s="252"/>
      <c r="S456" s="252"/>
      <c r="T456" s="25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4" t="s">
        <v>286</v>
      </c>
      <c r="AU456" s="254" t="s">
        <v>86</v>
      </c>
      <c r="AV456" s="13" t="s">
        <v>86</v>
      </c>
      <c r="AW456" s="13" t="s">
        <v>32</v>
      </c>
      <c r="AX456" s="13" t="s">
        <v>76</v>
      </c>
      <c r="AY456" s="254" t="s">
        <v>280</v>
      </c>
    </row>
    <row r="457" s="13" customFormat="1">
      <c r="A457" s="13"/>
      <c r="B457" s="243"/>
      <c r="C457" s="244"/>
      <c r="D457" s="245" t="s">
        <v>286</v>
      </c>
      <c r="E457" s="246" t="s">
        <v>1</v>
      </c>
      <c r="F457" s="247" t="s">
        <v>2708</v>
      </c>
      <c r="G457" s="244"/>
      <c r="H457" s="248">
        <v>28.314</v>
      </c>
      <c r="I457" s="249"/>
      <c r="J457" s="244"/>
      <c r="K457" s="244"/>
      <c r="L457" s="250"/>
      <c r="M457" s="251"/>
      <c r="N457" s="252"/>
      <c r="O457" s="252"/>
      <c r="P457" s="252"/>
      <c r="Q457" s="252"/>
      <c r="R457" s="252"/>
      <c r="S457" s="252"/>
      <c r="T457" s="25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4" t="s">
        <v>286</v>
      </c>
      <c r="AU457" s="254" t="s">
        <v>86</v>
      </c>
      <c r="AV457" s="13" t="s">
        <v>86</v>
      </c>
      <c r="AW457" s="13" t="s">
        <v>32</v>
      </c>
      <c r="AX457" s="13" t="s">
        <v>76</v>
      </c>
      <c r="AY457" s="254" t="s">
        <v>280</v>
      </c>
    </row>
    <row r="458" s="14" customFormat="1">
      <c r="A458" s="14"/>
      <c r="B458" s="266"/>
      <c r="C458" s="267"/>
      <c r="D458" s="245" t="s">
        <v>286</v>
      </c>
      <c r="E458" s="268" t="s">
        <v>1</v>
      </c>
      <c r="F458" s="269" t="s">
        <v>378</v>
      </c>
      <c r="G458" s="267"/>
      <c r="H458" s="270">
        <v>29.209</v>
      </c>
      <c r="I458" s="271"/>
      <c r="J458" s="267"/>
      <c r="K458" s="267"/>
      <c r="L458" s="272"/>
      <c r="M458" s="273"/>
      <c r="N458" s="274"/>
      <c r="O458" s="274"/>
      <c r="P458" s="274"/>
      <c r="Q458" s="274"/>
      <c r="R458" s="274"/>
      <c r="S458" s="274"/>
      <c r="T458" s="27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76" t="s">
        <v>286</v>
      </c>
      <c r="AU458" s="276" t="s">
        <v>86</v>
      </c>
      <c r="AV458" s="14" t="s">
        <v>284</v>
      </c>
      <c r="AW458" s="14" t="s">
        <v>32</v>
      </c>
      <c r="AX458" s="14" t="s">
        <v>84</v>
      </c>
      <c r="AY458" s="276" t="s">
        <v>280</v>
      </c>
    </row>
    <row r="459" s="13" customFormat="1">
      <c r="A459" s="13"/>
      <c r="B459" s="243"/>
      <c r="C459" s="244"/>
      <c r="D459" s="245" t="s">
        <v>286</v>
      </c>
      <c r="E459" s="244"/>
      <c r="F459" s="247" t="s">
        <v>2709</v>
      </c>
      <c r="G459" s="244"/>
      <c r="H459" s="248">
        <v>30.669</v>
      </c>
      <c r="I459" s="249"/>
      <c r="J459" s="244"/>
      <c r="K459" s="244"/>
      <c r="L459" s="250"/>
      <c r="M459" s="251"/>
      <c r="N459" s="252"/>
      <c r="O459" s="252"/>
      <c r="P459" s="252"/>
      <c r="Q459" s="252"/>
      <c r="R459" s="252"/>
      <c r="S459" s="252"/>
      <c r="T459" s="25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4" t="s">
        <v>286</v>
      </c>
      <c r="AU459" s="254" t="s">
        <v>86</v>
      </c>
      <c r="AV459" s="13" t="s">
        <v>86</v>
      </c>
      <c r="AW459" s="13" t="s">
        <v>4</v>
      </c>
      <c r="AX459" s="13" t="s">
        <v>84</v>
      </c>
      <c r="AY459" s="254" t="s">
        <v>280</v>
      </c>
    </row>
    <row r="460" s="2" customFormat="1" ht="24.15" customHeight="1">
      <c r="A460" s="38"/>
      <c r="B460" s="39"/>
      <c r="C460" s="229" t="s">
        <v>983</v>
      </c>
      <c r="D460" s="229" t="s">
        <v>281</v>
      </c>
      <c r="E460" s="230" t="s">
        <v>1138</v>
      </c>
      <c r="F460" s="231" t="s">
        <v>1139</v>
      </c>
      <c r="G460" s="232" t="s">
        <v>190</v>
      </c>
      <c r="H460" s="233">
        <v>60.219999999999999</v>
      </c>
      <c r="I460" s="234"/>
      <c r="J460" s="235">
        <f>ROUND(I460*H460,2)</f>
        <v>0</v>
      </c>
      <c r="K460" s="236"/>
      <c r="L460" s="44"/>
      <c r="M460" s="237" t="s">
        <v>1</v>
      </c>
      <c r="N460" s="238" t="s">
        <v>41</v>
      </c>
      <c r="O460" s="91"/>
      <c r="P460" s="239">
        <f>O460*H460</f>
        <v>0</v>
      </c>
      <c r="Q460" s="239">
        <v>0.00016000000000000001</v>
      </c>
      <c r="R460" s="239">
        <f>Q460*H460</f>
        <v>0.0096352</v>
      </c>
      <c r="S460" s="239">
        <v>0</v>
      </c>
      <c r="T460" s="240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41" t="s">
        <v>185</v>
      </c>
      <c r="AT460" s="241" t="s">
        <v>281</v>
      </c>
      <c r="AU460" s="241" t="s">
        <v>86</v>
      </c>
      <c r="AY460" s="17" t="s">
        <v>280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7" t="s">
        <v>84</v>
      </c>
      <c r="BK460" s="242">
        <f>ROUND(I460*H460,2)</f>
        <v>0</v>
      </c>
      <c r="BL460" s="17" t="s">
        <v>185</v>
      </c>
      <c r="BM460" s="241" t="s">
        <v>2710</v>
      </c>
    </row>
    <row r="461" s="13" customFormat="1">
      <c r="A461" s="13"/>
      <c r="B461" s="243"/>
      <c r="C461" s="244"/>
      <c r="D461" s="245" t="s">
        <v>286</v>
      </c>
      <c r="E461" s="246" t="s">
        <v>1</v>
      </c>
      <c r="F461" s="247" t="s">
        <v>2434</v>
      </c>
      <c r="G461" s="244"/>
      <c r="H461" s="248">
        <v>60.219999999999999</v>
      </c>
      <c r="I461" s="249"/>
      <c r="J461" s="244"/>
      <c r="K461" s="244"/>
      <c r="L461" s="250"/>
      <c r="M461" s="251"/>
      <c r="N461" s="252"/>
      <c r="O461" s="252"/>
      <c r="P461" s="252"/>
      <c r="Q461" s="252"/>
      <c r="R461" s="252"/>
      <c r="S461" s="252"/>
      <c r="T461" s="25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4" t="s">
        <v>286</v>
      </c>
      <c r="AU461" s="254" t="s">
        <v>86</v>
      </c>
      <c r="AV461" s="13" t="s">
        <v>86</v>
      </c>
      <c r="AW461" s="13" t="s">
        <v>32</v>
      </c>
      <c r="AX461" s="13" t="s">
        <v>84</v>
      </c>
      <c r="AY461" s="254" t="s">
        <v>280</v>
      </c>
    </row>
    <row r="462" s="2" customFormat="1" ht="37.8" customHeight="1">
      <c r="A462" s="38"/>
      <c r="B462" s="39"/>
      <c r="C462" s="229" t="s">
        <v>987</v>
      </c>
      <c r="D462" s="229" t="s">
        <v>281</v>
      </c>
      <c r="E462" s="230" t="s">
        <v>1142</v>
      </c>
      <c r="F462" s="231" t="s">
        <v>1143</v>
      </c>
      <c r="G462" s="232" t="s">
        <v>194</v>
      </c>
      <c r="H462" s="233">
        <v>217.80199999999999</v>
      </c>
      <c r="I462" s="234"/>
      <c r="J462" s="235">
        <f>ROUND(I462*H462,2)</f>
        <v>0</v>
      </c>
      <c r="K462" s="236"/>
      <c r="L462" s="44"/>
      <c r="M462" s="237" t="s">
        <v>1</v>
      </c>
      <c r="N462" s="238" t="s">
        <v>41</v>
      </c>
      <c r="O462" s="91"/>
      <c r="P462" s="239">
        <f>O462*H462</f>
        <v>0</v>
      </c>
      <c r="Q462" s="239">
        <v>0.00020000000000000001</v>
      </c>
      <c r="R462" s="239">
        <f>Q462*H462</f>
        <v>0.043560399999999999</v>
      </c>
      <c r="S462" s="239">
        <v>0</v>
      </c>
      <c r="T462" s="240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41" t="s">
        <v>185</v>
      </c>
      <c r="AT462" s="241" t="s">
        <v>281</v>
      </c>
      <c r="AU462" s="241" t="s">
        <v>86</v>
      </c>
      <c r="AY462" s="17" t="s">
        <v>280</v>
      </c>
      <c r="BE462" s="242">
        <f>IF(N462="základní",J462,0)</f>
        <v>0</v>
      </c>
      <c r="BF462" s="242">
        <f>IF(N462="snížená",J462,0)</f>
        <v>0</v>
      </c>
      <c r="BG462" s="242">
        <f>IF(N462="zákl. přenesená",J462,0)</f>
        <v>0</v>
      </c>
      <c r="BH462" s="242">
        <f>IF(N462="sníž. přenesená",J462,0)</f>
        <v>0</v>
      </c>
      <c r="BI462" s="242">
        <f>IF(N462="nulová",J462,0)</f>
        <v>0</v>
      </c>
      <c r="BJ462" s="17" t="s">
        <v>84</v>
      </c>
      <c r="BK462" s="242">
        <f>ROUND(I462*H462,2)</f>
        <v>0</v>
      </c>
      <c r="BL462" s="17" t="s">
        <v>185</v>
      </c>
      <c r="BM462" s="241" t="s">
        <v>2711</v>
      </c>
    </row>
    <row r="463" s="13" customFormat="1">
      <c r="A463" s="13"/>
      <c r="B463" s="243"/>
      <c r="C463" s="244"/>
      <c r="D463" s="245" t="s">
        <v>286</v>
      </c>
      <c r="E463" s="246" t="s">
        <v>1</v>
      </c>
      <c r="F463" s="247" t="s">
        <v>2437</v>
      </c>
      <c r="G463" s="244"/>
      <c r="H463" s="248">
        <v>217.80199999999999</v>
      </c>
      <c r="I463" s="249"/>
      <c r="J463" s="244"/>
      <c r="K463" s="244"/>
      <c r="L463" s="250"/>
      <c r="M463" s="251"/>
      <c r="N463" s="252"/>
      <c r="O463" s="252"/>
      <c r="P463" s="252"/>
      <c r="Q463" s="252"/>
      <c r="R463" s="252"/>
      <c r="S463" s="252"/>
      <c r="T463" s="25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4" t="s">
        <v>286</v>
      </c>
      <c r="AU463" s="254" t="s">
        <v>86</v>
      </c>
      <c r="AV463" s="13" t="s">
        <v>86</v>
      </c>
      <c r="AW463" s="13" t="s">
        <v>32</v>
      </c>
      <c r="AX463" s="13" t="s">
        <v>84</v>
      </c>
      <c r="AY463" s="254" t="s">
        <v>280</v>
      </c>
    </row>
    <row r="464" s="2" customFormat="1" ht="24.15" customHeight="1">
      <c r="A464" s="38"/>
      <c r="B464" s="39"/>
      <c r="C464" s="229" t="s">
        <v>990</v>
      </c>
      <c r="D464" s="229" t="s">
        <v>281</v>
      </c>
      <c r="E464" s="230" t="s">
        <v>2712</v>
      </c>
      <c r="F464" s="231" t="s">
        <v>2713</v>
      </c>
      <c r="G464" s="232" t="s">
        <v>354</v>
      </c>
      <c r="H464" s="233">
        <v>1</v>
      </c>
      <c r="I464" s="234"/>
      <c r="J464" s="235">
        <f>ROUND(I464*H464,2)</f>
        <v>0</v>
      </c>
      <c r="K464" s="236"/>
      <c r="L464" s="44"/>
      <c r="M464" s="237" t="s">
        <v>1</v>
      </c>
      <c r="N464" s="238" t="s">
        <v>41</v>
      </c>
      <c r="O464" s="91"/>
      <c r="P464" s="239">
        <f>O464*H464</f>
        <v>0</v>
      </c>
      <c r="Q464" s="239">
        <v>0</v>
      </c>
      <c r="R464" s="239">
        <f>Q464*H464</f>
        <v>0</v>
      </c>
      <c r="S464" s="239">
        <v>0</v>
      </c>
      <c r="T464" s="240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41" t="s">
        <v>185</v>
      </c>
      <c r="AT464" s="241" t="s">
        <v>281</v>
      </c>
      <c r="AU464" s="241" t="s">
        <v>86</v>
      </c>
      <c r="AY464" s="17" t="s">
        <v>280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7" t="s">
        <v>84</v>
      </c>
      <c r="BK464" s="242">
        <f>ROUND(I464*H464,2)</f>
        <v>0</v>
      </c>
      <c r="BL464" s="17" t="s">
        <v>185</v>
      </c>
      <c r="BM464" s="241" t="s">
        <v>2714</v>
      </c>
    </row>
    <row r="465" s="2" customFormat="1" ht="24.15" customHeight="1">
      <c r="A465" s="38"/>
      <c r="B465" s="39"/>
      <c r="C465" s="255" t="s">
        <v>994</v>
      </c>
      <c r="D465" s="255" t="s">
        <v>306</v>
      </c>
      <c r="E465" s="256" t="s">
        <v>2715</v>
      </c>
      <c r="F465" s="257" t="s">
        <v>2716</v>
      </c>
      <c r="G465" s="258" t="s">
        <v>354</v>
      </c>
      <c r="H465" s="259">
        <v>1</v>
      </c>
      <c r="I465" s="260"/>
      <c r="J465" s="261">
        <f>ROUND(I465*H465,2)</f>
        <v>0</v>
      </c>
      <c r="K465" s="262"/>
      <c r="L465" s="263"/>
      <c r="M465" s="264" t="s">
        <v>1</v>
      </c>
      <c r="N465" s="265" t="s">
        <v>41</v>
      </c>
      <c r="O465" s="91"/>
      <c r="P465" s="239">
        <f>O465*H465</f>
        <v>0</v>
      </c>
      <c r="Q465" s="239">
        <v>0.00139</v>
      </c>
      <c r="R465" s="239">
        <f>Q465*H465</f>
        <v>0.00139</v>
      </c>
      <c r="S465" s="239">
        <v>0</v>
      </c>
      <c r="T465" s="240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41" t="s">
        <v>426</v>
      </c>
      <c r="AT465" s="241" t="s">
        <v>306</v>
      </c>
      <c r="AU465" s="241" t="s">
        <v>86</v>
      </c>
      <c r="AY465" s="17" t="s">
        <v>280</v>
      </c>
      <c r="BE465" s="242">
        <f>IF(N465="základní",J465,0)</f>
        <v>0</v>
      </c>
      <c r="BF465" s="242">
        <f>IF(N465="snížená",J465,0)</f>
        <v>0</v>
      </c>
      <c r="BG465" s="242">
        <f>IF(N465="zákl. přenesená",J465,0)</f>
        <v>0</v>
      </c>
      <c r="BH465" s="242">
        <f>IF(N465="sníž. přenesená",J465,0)</f>
        <v>0</v>
      </c>
      <c r="BI465" s="242">
        <f>IF(N465="nulová",J465,0)</f>
        <v>0</v>
      </c>
      <c r="BJ465" s="17" t="s">
        <v>84</v>
      </c>
      <c r="BK465" s="242">
        <f>ROUND(I465*H465,2)</f>
        <v>0</v>
      </c>
      <c r="BL465" s="17" t="s">
        <v>185</v>
      </c>
      <c r="BM465" s="241" t="s">
        <v>2717</v>
      </c>
    </row>
    <row r="466" s="13" customFormat="1">
      <c r="A466" s="13"/>
      <c r="B466" s="243"/>
      <c r="C466" s="244"/>
      <c r="D466" s="245" t="s">
        <v>286</v>
      </c>
      <c r="E466" s="246" t="s">
        <v>1</v>
      </c>
      <c r="F466" s="247" t="s">
        <v>2718</v>
      </c>
      <c r="G466" s="244"/>
      <c r="H466" s="248">
        <v>1</v>
      </c>
      <c r="I466" s="249"/>
      <c r="J466" s="244"/>
      <c r="K466" s="244"/>
      <c r="L466" s="250"/>
      <c r="M466" s="251"/>
      <c r="N466" s="252"/>
      <c r="O466" s="252"/>
      <c r="P466" s="252"/>
      <c r="Q466" s="252"/>
      <c r="R466" s="252"/>
      <c r="S466" s="252"/>
      <c r="T466" s="25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4" t="s">
        <v>286</v>
      </c>
      <c r="AU466" s="254" t="s">
        <v>86</v>
      </c>
      <c r="AV466" s="13" t="s">
        <v>86</v>
      </c>
      <c r="AW466" s="13" t="s">
        <v>32</v>
      </c>
      <c r="AX466" s="13" t="s">
        <v>84</v>
      </c>
      <c r="AY466" s="254" t="s">
        <v>280</v>
      </c>
    </row>
    <row r="467" s="2" customFormat="1" ht="24.15" customHeight="1">
      <c r="A467" s="38"/>
      <c r="B467" s="39"/>
      <c r="C467" s="229" t="s">
        <v>999</v>
      </c>
      <c r="D467" s="229" t="s">
        <v>281</v>
      </c>
      <c r="E467" s="230" t="s">
        <v>1155</v>
      </c>
      <c r="F467" s="231" t="s">
        <v>1156</v>
      </c>
      <c r="G467" s="232" t="s">
        <v>326</v>
      </c>
      <c r="H467" s="233">
        <v>2.202</v>
      </c>
      <c r="I467" s="234"/>
      <c r="J467" s="235">
        <f>ROUND(I467*H467,2)</f>
        <v>0</v>
      </c>
      <c r="K467" s="236"/>
      <c r="L467" s="44"/>
      <c r="M467" s="237" t="s">
        <v>1</v>
      </c>
      <c r="N467" s="238" t="s">
        <v>41</v>
      </c>
      <c r="O467" s="91"/>
      <c r="P467" s="239">
        <f>O467*H467</f>
        <v>0</v>
      </c>
      <c r="Q467" s="239">
        <v>0</v>
      </c>
      <c r="R467" s="239">
        <f>Q467*H467</f>
        <v>0</v>
      </c>
      <c r="S467" s="239">
        <v>0</v>
      </c>
      <c r="T467" s="240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41" t="s">
        <v>185</v>
      </c>
      <c r="AT467" s="241" t="s">
        <v>281</v>
      </c>
      <c r="AU467" s="241" t="s">
        <v>86</v>
      </c>
      <c r="AY467" s="17" t="s">
        <v>280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7" t="s">
        <v>84</v>
      </c>
      <c r="BK467" s="242">
        <f>ROUND(I467*H467,2)</f>
        <v>0</v>
      </c>
      <c r="BL467" s="17" t="s">
        <v>185</v>
      </c>
      <c r="BM467" s="241" t="s">
        <v>2719</v>
      </c>
    </row>
    <row r="468" s="12" customFormat="1" ht="22.8" customHeight="1">
      <c r="A468" s="12"/>
      <c r="B468" s="213"/>
      <c r="C468" s="214"/>
      <c r="D468" s="215" t="s">
        <v>75</v>
      </c>
      <c r="E468" s="227" t="s">
        <v>1158</v>
      </c>
      <c r="F468" s="227" t="s">
        <v>1159</v>
      </c>
      <c r="G468" s="214"/>
      <c r="H468" s="214"/>
      <c r="I468" s="217"/>
      <c r="J468" s="228">
        <f>BK468</f>
        <v>0</v>
      </c>
      <c r="K468" s="214"/>
      <c r="L468" s="219"/>
      <c r="M468" s="220"/>
      <c r="N468" s="221"/>
      <c r="O468" s="221"/>
      <c r="P468" s="222">
        <f>SUM(P469:P475)</f>
        <v>0</v>
      </c>
      <c r="Q468" s="221"/>
      <c r="R468" s="222">
        <f>SUM(R469:R475)</f>
        <v>0.01602</v>
      </c>
      <c r="S468" s="221"/>
      <c r="T468" s="223">
        <f>SUM(T469:T475)</f>
        <v>0.04614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24" t="s">
        <v>86</v>
      </c>
      <c r="AT468" s="225" t="s">
        <v>75</v>
      </c>
      <c r="AU468" s="225" t="s">
        <v>84</v>
      </c>
      <c r="AY468" s="224" t="s">
        <v>280</v>
      </c>
      <c r="BK468" s="226">
        <f>SUM(BK469:BK475)</f>
        <v>0</v>
      </c>
    </row>
    <row r="469" s="2" customFormat="1" ht="21.75" customHeight="1">
      <c r="A469" s="38"/>
      <c r="B469" s="39"/>
      <c r="C469" s="229" t="s">
        <v>1003</v>
      </c>
      <c r="D469" s="229" t="s">
        <v>281</v>
      </c>
      <c r="E469" s="230" t="s">
        <v>1161</v>
      </c>
      <c r="F469" s="231" t="s">
        <v>1162</v>
      </c>
      <c r="G469" s="232" t="s">
        <v>190</v>
      </c>
      <c r="H469" s="233">
        <v>2</v>
      </c>
      <c r="I469" s="234"/>
      <c r="J469" s="235">
        <f>ROUND(I469*H469,2)</f>
        <v>0</v>
      </c>
      <c r="K469" s="236"/>
      <c r="L469" s="44"/>
      <c r="M469" s="237" t="s">
        <v>1</v>
      </c>
      <c r="N469" s="238" t="s">
        <v>41</v>
      </c>
      <c r="O469" s="91"/>
      <c r="P469" s="239">
        <f>O469*H469</f>
        <v>0</v>
      </c>
      <c r="Q469" s="239">
        <v>0.0030799999999999998</v>
      </c>
      <c r="R469" s="239">
        <f>Q469*H469</f>
        <v>0.0061599999999999997</v>
      </c>
      <c r="S469" s="239">
        <v>0</v>
      </c>
      <c r="T469" s="240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41" t="s">
        <v>185</v>
      </c>
      <c r="AT469" s="241" t="s">
        <v>281</v>
      </c>
      <c r="AU469" s="241" t="s">
        <v>86</v>
      </c>
      <c r="AY469" s="17" t="s">
        <v>280</v>
      </c>
      <c r="BE469" s="242">
        <f>IF(N469="základní",J469,0)</f>
        <v>0</v>
      </c>
      <c r="BF469" s="242">
        <f>IF(N469="snížená",J469,0)</f>
        <v>0</v>
      </c>
      <c r="BG469" s="242">
        <f>IF(N469="zákl. přenesená",J469,0)</f>
        <v>0</v>
      </c>
      <c r="BH469" s="242">
        <f>IF(N469="sníž. přenesená",J469,0)</f>
        <v>0</v>
      </c>
      <c r="BI469" s="242">
        <f>IF(N469="nulová",J469,0)</f>
        <v>0</v>
      </c>
      <c r="BJ469" s="17" t="s">
        <v>84</v>
      </c>
      <c r="BK469" s="242">
        <f>ROUND(I469*H469,2)</f>
        <v>0</v>
      </c>
      <c r="BL469" s="17" t="s">
        <v>185</v>
      </c>
      <c r="BM469" s="241" t="s">
        <v>2720</v>
      </c>
    </row>
    <row r="470" s="2" customFormat="1" ht="16.5" customHeight="1">
      <c r="A470" s="38"/>
      <c r="B470" s="39"/>
      <c r="C470" s="229" t="s">
        <v>1008</v>
      </c>
      <c r="D470" s="229" t="s">
        <v>281</v>
      </c>
      <c r="E470" s="230" t="s">
        <v>2146</v>
      </c>
      <c r="F470" s="231" t="s">
        <v>2147</v>
      </c>
      <c r="G470" s="232" t="s">
        <v>354</v>
      </c>
      <c r="H470" s="233">
        <v>2</v>
      </c>
      <c r="I470" s="234"/>
      <c r="J470" s="235">
        <f>ROUND(I470*H470,2)</f>
        <v>0</v>
      </c>
      <c r="K470" s="236"/>
      <c r="L470" s="44"/>
      <c r="M470" s="237" t="s">
        <v>1</v>
      </c>
      <c r="N470" s="238" t="s">
        <v>41</v>
      </c>
      <c r="O470" s="91"/>
      <c r="P470" s="239">
        <f>O470*H470</f>
        <v>0</v>
      </c>
      <c r="Q470" s="239">
        <v>0</v>
      </c>
      <c r="R470" s="239">
        <f>Q470*H470</f>
        <v>0</v>
      </c>
      <c r="S470" s="239">
        <v>0.02307</v>
      </c>
      <c r="T470" s="240">
        <f>S470*H470</f>
        <v>0.04614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41" t="s">
        <v>185</v>
      </c>
      <c r="AT470" s="241" t="s">
        <v>281</v>
      </c>
      <c r="AU470" s="241" t="s">
        <v>86</v>
      </c>
      <c r="AY470" s="17" t="s">
        <v>280</v>
      </c>
      <c r="BE470" s="242">
        <f>IF(N470="základní",J470,0)</f>
        <v>0</v>
      </c>
      <c r="BF470" s="242">
        <f>IF(N470="snížená",J470,0)</f>
        <v>0</v>
      </c>
      <c r="BG470" s="242">
        <f>IF(N470="zákl. přenesená",J470,0)</f>
        <v>0</v>
      </c>
      <c r="BH470" s="242">
        <f>IF(N470="sníž. přenesená",J470,0)</f>
        <v>0</v>
      </c>
      <c r="BI470" s="242">
        <f>IF(N470="nulová",J470,0)</f>
        <v>0</v>
      </c>
      <c r="BJ470" s="17" t="s">
        <v>84</v>
      </c>
      <c r="BK470" s="242">
        <f>ROUND(I470*H470,2)</f>
        <v>0</v>
      </c>
      <c r="BL470" s="17" t="s">
        <v>185</v>
      </c>
      <c r="BM470" s="241" t="s">
        <v>2721</v>
      </c>
    </row>
    <row r="471" s="2" customFormat="1" ht="24.15" customHeight="1">
      <c r="A471" s="38"/>
      <c r="B471" s="39"/>
      <c r="C471" s="229" t="s">
        <v>1013</v>
      </c>
      <c r="D471" s="229" t="s">
        <v>281</v>
      </c>
      <c r="E471" s="230" t="s">
        <v>2149</v>
      </c>
      <c r="F471" s="231" t="s">
        <v>2150</v>
      </c>
      <c r="G471" s="232" t="s">
        <v>354</v>
      </c>
      <c r="H471" s="233">
        <v>2</v>
      </c>
      <c r="I471" s="234"/>
      <c r="J471" s="235">
        <f>ROUND(I471*H471,2)</f>
        <v>0</v>
      </c>
      <c r="K471" s="236"/>
      <c r="L471" s="44"/>
      <c r="M471" s="237" t="s">
        <v>1</v>
      </c>
      <c r="N471" s="238" t="s">
        <v>41</v>
      </c>
      <c r="O471" s="91"/>
      <c r="P471" s="239">
        <f>O471*H471</f>
        <v>0</v>
      </c>
      <c r="Q471" s="239">
        <v>0.00115</v>
      </c>
      <c r="R471" s="239">
        <f>Q471*H471</f>
        <v>0.0023</v>
      </c>
      <c r="S471" s="239">
        <v>0</v>
      </c>
      <c r="T471" s="240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41" t="s">
        <v>185</v>
      </c>
      <c r="AT471" s="241" t="s">
        <v>281</v>
      </c>
      <c r="AU471" s="241" t="s">
        <v>86</v>
      </c>
      <c r="AY471" s="17" t="s">
        <v>280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7" t="s">
        <v>84</v>
      </c>
      <c r="BK471" s="242">
        <f>ROUND(I471*H471,2)</f>
        <v>0</v>
      </c>
      <c r="BL471" s="17" t="s">
        <v>185</v>
      </c>
      <c r="BM471" s="241" t="s">
        <v>2722</v>
      </c>
    </row>
    <row r="472" s="2" customFormat="1" ht="37.8" customHeight="1">
      <c r="A472" s="38"/>
      <c r="B472" s="39"/>
      <c r="C472" s="255" t="s">
        <v>1018</v>
      </c>
      <c r="D472" s="255" t="s">
        <v>306</v>
      </c>
      <c r="E472" s="256" t="s">
        <v>2152</v>
      </c>
      <c r="F472" s="257" t="s">
        <v>2153</v>
      </c>
      <c r="G472" s="258" t="s">
        <v>354</v>
      </c>
      <c r="H472" s="259">
        <v>2</v>
      </c>
      <c r="I472" s="260"/>
      <c r="J472" s="261">
        <f>ROUND(I472*H472,2)</f>
        <v>0</v>
      </c>
      <c r="K472" s="262"/>
      <c r="L472" s="263"/>
      <c r="M472" s="264" t="s">
        <v>1</v>
      </c>
      <c r="N472" s="265" t="s">
        <v>41</v>
      </c>
      <c r="O472" s="91"/>
      <c r="P472" s="239">
        <f>O472*H472</f>
        <v>0</v>
      </c>
      <c r="Q472" s="239">
        <v>0.0030999999999999999</v>
      </c>
      <c r="R472" s="239">
        <f>Q472*H472</f>
        <v>0.0061999999999999998</v>
      </c>
      <c r="S472" s="239">
        <v>0</v>
      </c>
      <c r="T472" s="240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41" t="s">
        <v>426</v>
      </c>
      <c r="AT472" s="241" t="s">
        <v>306</v>
      </c>
      <c r="AU472" s="241" t="s">
        <v>86</v>
      </c>
      <c r="AY472" s="17" t="s">
        <v>280</v>
      </c>
      <c r="BE472" s="242">
        <f>IF(N472="základní",J472,0)</f>
        <v>0</v>
      </c>
      <c r="BF472" s="242">
        <f>IF(N472="snížená",J472,0)</f>
        <v>0</v>
      </c>
      <c r="BG472" s="242">
        <f>IF(N472="zákl. přenesená",J472,0)</f>
        <v>0</v>
      </c>
      <c r="BH472" s="242">
        <f>IF(N472="sníž. přenesená",J472,0)</f>
        <v>0</v>
      </c>
      <c r="BI472" s="242">
        <f>IF(N472="nulová",J472,0)</f>
        <v>0</v>
      </c>
      <c r="BJ472" s="17" t="s">
        <v>84</v>
      </c>
      <c r="BK472" s="242">
        <f>ROUND(I472*H472,2)</f>
        <v>0</v>
      </c>
      <c r="BL472" s="17" t="s">
        <v>185</v>
      </c>
      <c r="BM472" s="241" t="s">
        <v>2723</v>
      </c>
    </row>
    <row r="473" s="13" customFormat="1">
      <c r="A473" s="13"/>
      <c r="B473" s="243"/>
      <c r="C473" s="244"/>
      <c r="D473" s="245" t="s">
        <v>286</v>
      </c>
      <c r="E473" s="246" t="s">
        <v>1</v>
      </c>
      <c r="F473" s="247" t="s">
        <v>2724</v>
      </c>
      <c r="G473" s="244"/>
      <c r="H473" s="248">
        <v>2</v>
      </c>
      <c r="I473" s="249"/>
      <c r="J473" s="244"/>
      <c r="K473" s="244"/>
      <c r="L473" s="250"/>
      <c r="M473" s="251"/>
      <c r="N473" s="252"/>
      <c r="O473" s="252"/>
      <c r="P473" s="252"/>
      <c r="Q473" s="252"/>
      <c r="R473" s="252"/>
      <c r="S473" s="252"/>
      <c r="T473" s="25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4" t="s">
        <v>286</v>
      </c>
      <c r="AU473" s="254" t="s">
        <v>86</v>
      </c>
      <c r="AV473" s="13" t="s">
        <v>86</v>
      </c>
      <c r="AW473" s="13" t="s">
        <v>32</v>
      </c>
      <c r="AX473" s="13" t="s">
        <v>84</v>
      </c>
      <c r="AY473" s="254" t="s">
        <v>280</v>
      </c>
    </row>
    <row r="474" s="2" customFormat="1" ht="24.15" customHeight="1">
      <c r="A474" s="38"/>
      <c r="B474" s="39"/>
      <c r="C474" s="229" t="s">
        <v>1023</v>
      </c>
      <c r="D474" s="229" t="s">
        <v>281</v>
      </c>
      <c r="E474" s="230" t="s">
        <v>2725</v>
      </c>
      <c r="F474" s="231" t="s">
        <v>1177</v>
      </c>
      <c r="G474" s="232" t="s">
        <v>354</v>
      </c>
      <c r="H474" s="233">
        <v>2</v>
      </c>
      <c r="I474" s="234"/>
      <c r="J474" s="235">
        <f>ROUND(I474*H474,2)</f>
        <v>0</v>
      </c>
      <c r="K474" s="236"/>
      <c r="L474" s="44"/>
      <c r="M474" s="237" t="s">
        <v>1</v>
      </c>
      <c r="N474" s="238" t="s">
        <v>41</v>
      </c>
      <c r="O474" s="91"/>
      <c r="P474" s="239">
        <f>O474*H474</f>
        <v>0</v>
      </c>
      <c r="Q474" s="239">
        <v>0.00068000000000000005</v>
      </c>
      <c r="R474" s="239">
        <f>Q474*H474</f>
        <v>0.0013600000000000001</v>
      </c>
      <c r="S474" s="239">
        <v>0</v>
      </c>
      <c r="T474" s="240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41" t="s">
        <v>185</v>
      </c>
      <c r="AT474" s="241" t="s">
        <v>281</v>
      </c>
      <c r="AU474" s="241" t="s">
        <v>86</v>
      </c>
      <c r="AY474" s="17" t="s">
        <v>280</v>
      </c>
      <c r="BE474" s="242">
        <f>IF(N474="základní",J474,0)</f>
        <v>0</v>
      </c>
      <c r="BF474" s="242">
        <f>IF(N474="snížená",J474,0)</f>
        <v>0</v>
      </c>
      <c r="BG474" s="242">
        <f>IF(N474="zákl. přenesená",J474,0)</f>
        <v>0</v>
      </c>
      <c r="BH474" s="242">
        <f>IF(N474="sníž. přenesená",J474,0)</f>
        <v>0</v>
      </c>
      <c r="BI474" s="242">
        <f>IF(N474="nulová",J474,0)</f>
        <v>0</v>
      </c>
      <c r="BJ474" s="17" t="s">
        <v>84</v>
      </c>
      <c r="BK474" s="242">
        <f>ROUND(I474*H474,2)</f>
        <v>0</v>
      </c>
      <c r="BL474" s="17" t="s">
        <v>185</v>
      </c>
      <c r="BM474" s="241" t="s">
        <v>2726</v>
      </c>
    </row>
    <row r="475" s="2" customFormat="1" ht="24.15" customHeight="1">
      <c r="A475" s="38"/>
      <c r="B475" s="39"/>
      <c r="C475" s="229" t="s">
        <v>1027</v>
      </c>
      <c r="D475" s="229" t="s">
        <v>281</v>
      </c>
      <c r="E475" s="230" t="s">
        <v>1180</v>
      </c>
      <c r="F475" s="231" t="s">
        <v>1181</v>
      </c>
      <c r="G475" s="232" t="s">
        <v>326</v>
      </c>
      <c r="H475" s="233">
        <v>0.016</v>
      </c>
      <c r="I475" s="234"/>
      <c r="J475" s="235">
        <f>ROUND(I475*H475,2)</f>
        <v>0</v>
      </c>
      <c r="K475" s="236"/>
      <c r="L475" s="44"/>
      <c r="M475" s="237" t="s">
        <v>1</v>
      </c>
      <c r="N475" s="238" t="s">
        <v>41</v>
      </c>
      <c r="O475" s="91"/>
      <c r="P475" s="239">
        <f>O475*H475</f>
        <v>0</v>
      </c>
      <c r="Q475" s="239">
        <v>0</v>
      </c>
      <c r="R475" s="239">
        <f>Q475*H475</f>
        <v>0</v>
      </c>
      <c r="S475" s="239">
        <v>0</v>
      </c>
      <c r="T475" s="240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41" t="s">
        <v>185</v>
      </c>
      <c r="AT475" s="241" t="s">
        <v>281</v>
      </c>
      <c r="AU475" s="241" t="s">
        <v>86</v>
      </c>
      <c r="AY475" s="17" t="s">
        <v>280</v>
      </c>
      <c r="BE475" s="242">
        <f>IF(N475="základní",J475,0)</f>
        <v>0</v>
      </c>
      <c r="BF475" s="242">
        <f>IF(N475="snížená",J475,0)</f>
        <v>0</v>
      </c>
      <c r="BG475" s="242">
        <f>IF(N475="zákl. přenesená",J475,0)</f>
        <v>0</v>
      </c>
      <c r="BH475" s="242">
        <f>IF(N475="sníž. přenesená",J475,0)</f>
        <v>0</v>
      </c>
      <c r="BI475" s="242">
        <f>IF(N475="nulová",J475,0)</f>
        <v>0</v>
      </c>
      <c r="BJ475" s="17" t="s">
        <v>84</v>
      </c>
      <c r="BK475" s="242">
        <f>ROUND(I475*H475,2)</f>
        <v>0</v>
      </c>
      <c r="BL475" s="17" t="s">
        <v>185</v>
      </c>
      <c r="BM475" s="241" t="s">
        <v>2727</v>
      </c>
    </row>
    <row r="476" s="12" customFormat="1" ht="22.8" customHeight="1">
      <c r="A476" s="12"/>
      <c r="B476" s="213"/>
      <c r="C476" s="214"/>
      <c r="D476" s="215" t="s">
        <v>75</v>
      </c>
      <c r="E476" s="227" t="s">
        <v>1194</v>
      </c>
      <c r="F476" s="227" t="s">
        <v>1195</v>
      </c>
      <c r="G476" s="214"/>
      <c r="H476" s="214"/>
      <c r="I476" s="217"/>
      <c r="J476" s="228">
        <f>BK476</f>
        <v>0</v>
      </c>
      <c r="K476" s="214"/>
      <c r="L476" s="219"/>
      <c r="M476" s="220"/>
      <c r="N476" s="221"/>
      <c r="O476" s="221"/>
      <c r="P476" s="222">
        <f>P477</f>
        <v>0</v>
      </c>
      <c r="Q476" s="221"/>
      <c r="R476" s="222">
        <f>R477</f>
        <v>0</v>
      </c>
      <c r="S476" s="221"/>
      <c r="T476" s="223">
        <f>T477</f>
        <v>0.002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24" t="s">
        <v>86</v>
      </c>
      <c r="AT476" s="225" t="s">
        <v>75</v>
      </c>
      <c r="AU476" s="225" t="s">
        <v>84</v>
      </c>
      <c r="AY476" s="224" t="s">
        <v>280</v>
      </c>
      <c r="BK476" s="226">
        <f>BK477</f>
        <v>0</v>
      </c>
    </row>
    <row r="477" s="2" customFormat="1" ht="16.5" customHeight="1">
      <c r="A477" s="38"/>
      <c r="B477" s="39"/>
      <c r="C477" s="229" t="s">
        <v>1032</v>
      </c>
      <c r="D477" s="229" t="s">
        <v>281</v>
      </c>
      <c r="E477" s="230" t="s">
        <v>2728</v>
      </c>
      <c r="F477" s="231" t="s">
        <v>2729</v>
      </c>
      <c r="G477" s="232" t="s">
        <v>1603</v>
      </c>
      <c r="H477" s="233">
        <v>1</v>
      </c>
      <c r="I477" s="234"/>
      <c r="J477" s="235">
        <f>ROUND(I477*H477,2)</f>
        <v>0</v>
      </c>
      <c r="K477" s="236"/>
      <c r="L477" s="44"/>
      <c r="M477" s="237" t="s">
        <v>1</v>
      </c>
      <c r="N477" s="238" t="s">
        <v>41</v>
      </c>
      <c r="O477" s="91"/>
      <c r="P477" s="239">
        <f>O477*H477</f>
        <v>0</v>
      </c>
      <c r="Q477" s="239">
        <v>0</v>
      </c>
      <c r="R477" s="239">
        <f>Q477*H477</f>
        <v>0</v>
      </c>
      <c r="S477" s="239">
        <v>0.002</v>
      </c>
      <c r="T477" s="240">
        <f>S477*H477</f>
        <v>0.002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41" t="s">
        <v>185</v>
      </c>
      <c r="AT477" s="241" t="s">
        <v>281</v>
      </c>
      <c r="AU477" s="241" t="s">
        <v>86</v>
      </c>
      <c r="AY477" s="17" t="s">
        <v>280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7" t="s">
        <v>84</v>
      </c>
      <c r="BK477" s="242">
        <f>ROUND(I477*H477,2)</f>
        <v>0</v>
      </c>
      <c r="BL477" s="17" t="s">
        <v>185</v>
      </c>
      <c r="BM477" s="241" t="s">
        <v>2730</v>
      </c>
    </row>
    <row r="478" s="12" customFormat="1" ht="22.8" customHeight="1">
      <c r="A478" s="12"/>
      <c r="B478" s="213"/>
      <c r="C478" s="214"/>
      <c r="D478" s="215" t="s">
        <v>75</v>
      </c>
      <c r="E478" s="227" t="s">
        <v>1208</v>
      </c>
      <c r="F478" s="227" t="s">
        <v>128</v>
      </c>
      <c r="G478" s="214"/>
      <c r="H478" s="214"/>
      <c r="I478" s="217"/>
      <c r="J478" s="228">
        <f>BK478</f>
        <v>0</v>
      </c>
      <c r="K478" s="214"/>
      <c r="L478" s="219"/>
      <c r="M478" s="220"/>
      <c r="N478" s="221"/>
      <c r="O478" s="221"/>
      <c r="P478" s="222">
        <f>SUM(P479:P495)</f>
        <v>0</v>
      </c>
      <c r="Q478" s="221"/>
      <c r="R478" s="222">
        <f>SUM(R479:R495)</f>
        <v>0.044699999999999997</v>
      </c>
      <c r="S478" s="221"/>
      <c r="T478" s="223">
        <f>SUM(T479:T495)</f>
        <v>0.0018500000000000001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24" t="s">
        <v>86</v>
      </c>
      <c r="AT478" s="225" t="s">
        <v>75</v>
      </c>
      <c r="AU478" s="225" t="s">
        <v>84</v>
      </c>
      <c r="AY478" s="224" t="s">
        <v>280</v>
      </c>
      <c r="BK478" s="226">
        <f>SUM(BK479:BK495)</f>
        <v>0</v>
      </c>
    </row>
    <row r="479" s="2" customFormat="1" ht="24.15" customHeight="1">
      <c r="A479" s="38"/>
      <c r="B479" s="39"/>
      <c r="C479" s="229" t="s">
        <v>1037</v>
      </c>
      <c r="D479" s="229" t="s">
        <v>281</v>
      </c>
      <c r="E479" s="230" t="s">
        <v>1210</v>
      </c>
      <c r="F479" s="231" t="s">
        <v>1211</v>
      </c>
      <c r="G479" s="232" t="s">
        <v>354</v>
      </c>
      <c r="H479" s="233">
        <v>3</v>
      </c>
      <c r="I479" s="234"/>
      <c r="J479" s="235">
        <f>ROUND(I479*H479,2)</f>
        <v>0</v>
      </c>
      <c r="K479" s="236"/>
      <c r="L479" s="44"/>
      <c r="M479" s="237" t="s">
        <v>1</v>
      </c>
      <c r="N479" s="238" t="s">
        <v>41</v>
      </c>
      <c r="O479" s="91"/>
      <c r="P479" s="239">
        <f>O479*H479</f>
        <v>0</v>
      </c>
      <c r="Q479" s="239">
        <v>0</v>
      </c>
      <c r="R479" s="239">
        <f>Q479*H479</f>
        <v>0</v>
      </c>
      <c r="S479" s="239">
        <v>0</v>
      </c>
      <c r="T479" s="240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41" t="s">
        <v>185</v>
      </c>
      <c r="AT479" s="241" t="s">
        <v>281</v>
      </c>
      <c r="AU479" s="241" t="s">
        <v>86</v>
      </c>
      <c r="AY479" s="17" t="s">
        <v>280</v>
      </c>
      <c r="BE479" s="242">
        <f>IF(N479="základní",J479,0)</f>
        <v>0</v>
      </c>
      <c r="BF479" s="242">
        <f>IF(N479="snížená",J479,0)</f>
        <v>0</v>
      </c>
      <c r="BG479" s="242">
        <f>IF(N479="zákl. přenesená",J479,0)</f>
        <v>0</v>
      </c>
      <c r="BH479" s="242">
        <f>IF(N479="sníž. přenesená",J479,0)</f>
        <v>0</v>
      </c>
      <c r="BI479" s="242">
        <f>IF(N479="nulová",J479,0)</f>
        <v>0</v>
      </c>
      <c r="BJ479" s="17" t="s">
        <v>84</v>
      </c>
      <c r="BK479" s="242">
        <f>ROUND(I479*H479,2)</f>
        <v>0</v>
      </c>
      <c r="BL479" s="17" t="s">
        <v>185</v>
      </c>
      <c r="BM479" s="241" t="s">
        <v>2731</v>
      </c>
    </row>
    <row r="480" s="2" customFormat="1" ht="24.15" customHeight="1">
      <c r="A480" s="38"/>
      <c r="B480" s="39"/>
      <c r="C480" s="255" t="s">
        <v>1042</v>
      </c>
      <c r="D480" s="255" t="s">
        <v>306</v>
      </c>
      <c r="E480" s="256" t="s">
        <v>1214</v>
      </c>
      <c r="F480" s="257" t="s">
        <v>1215</v>
      </c>
      <c r="G480" s="258" t="s">
        <v>354</v>
      </c>
      <c r="H480" s="259">
        <v>1</v>
      </c>
      <c r="I480" s="260"/>
      <c r="J480" s="261">
        <f>ROUND(I480*H480,2)</f>
        <v>0</v>
      </c>
      <c r="K480" s="262"/>
      <c r="L480" s="263"/>
      <c r="M480" s="264" t="s">
        <v>1</v>
      </c>
      <c r="N480" s="265" t="s">
        <v>41</v>
      </c>
      <c r="O480" s="91"/>
      <c r="P480" s="239">
        <f>O480*H480</f>
        <v>0</v>
      </c>
      <c r="Q480" s="239">
        <v>0.0047999999999999996</v>
      </c>
      <c r="R480" s="239">
        <f>Q480*H480</f>
        <v>0.0047999999999999996</v>
      </c>
      <c r="S480" s="239">
        <v>0</v>
      </c>
      <c r="T480" s="240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41" t="s">
        <v>426</v>
      </c>
      <c r="AT480" s="241" t="s">
        <v>306</v>
      </c>
      <c r="AU480" s="241" t="s">
        <v>86</v>
      </c>
      <c r="AY480" s="17" t="s">
        <v>280</v>
      </c>
      <c r="BE480" s="242">
        <f>IF(N480="základní",J480,0)</f>
        <v>0</v>
      </c>
      <c r="BF480" s="242">
        <f>IF(N480="snížená",J480,0)</f>
        <v>0</v>
      </c>
      <c r="BG480" s="242">
        <f>IF(N480="zákl. přenesená",J480,0)</f>
        <v>0</v>
      </c>
      <c r="BH480" s="242">
        <f>IF(N480="sníž. přenesená",J480,0)</f>
        <v>0</v>
      </c>
      <c r="BI480" s="242">
        <f>IF(N480="nulová",J480,0)</f>
        <v>0</v>
      </c>
      <c r="BJ480" s="17" t="s">
        <v>84</v>
      </c>
      <c r="BK480" s="242">
        <f>ROUND(I480*H480,2)</f>
        <v>0</v>
      </c>
      <c r="BL480" s="17" t="s">
        <v>185</v>
      </c>
      <c r="BM480" s="241" t="s">
        <v>2732</v>
      </c>
    </row>
    <row r="481" s="13" customFormat="1">
      <c r="A481" s="13"/>
      <c r="B481" s="243"/>
      <c r="C481" s="244"/>
      <c r="D481" s="245" t="s">
        <v>286</v>
      </c>
      <c r="E481" s="246" t="s">
        <v>1</v>
      </c>
      <c r="F481" s="247" t="s">
        <v>2733</v>
      </c>
      <c r="G481" s="244"/>
      <c r="H481" s="248">
        <v>1</v>
      </c>
      <c r="I481" s="249"/>
      <c r="J481" s="244"/>
      <c r="K481" s="244"/>
      <c r="L481" s="250"/>
      <c r="M481" s="251"/>
      <c r="N481" s="252"/>
      <c r="O481" s="252"/>
      <c r="P481" s="252"/>
      <c r="Q481" s="252"/>
      <c r="R481" s="252"/>
      <c r="S481" s="252"/>
      <c r="T481" s="25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4" t="s">
        <v>286</v>
      </c>
      <c r="AU481" s="254" t="s">
        <v>86</v>
      </c>
      <c r="AV481" s="13" t="s">
        <v>86</v>
      </c>
      <c r="AW481" s="13" t="s">
        <v>32</v>
      </c>
      <c r="AX481" s="13" t="s">
        <v>84</v>
      </c>
      <c r="AY481" s="254" t="s">
        <v>280</v>
      </c>
    </row>
    <row r="482" s="2" customFormat="1" ht="24.15" customHeight="1">
      <c r="A482" s="38"/>
      <c r="B482" s="39"/>
      <c r="C482" s="255" t="s">
        <v>1046</v>
      </c>
      <c r="D482" s="255" t="s">
        <v>306</v>
      </c>
      <c r="E482" s="256" t="s">
        <v>2734</v>
      </c>
      <c r="F482" s="257" t="s">
        <v>2735</v>
      </c>
      <c r="G482" s="258" t="s">
        <v>354</v>
      </c>
      <c r="H482" s="259">
        <v>2</v>
      </c>
      <c r="I482" s="260"/>
      <c r="J482" s="261">
        <f>ROUND(I482*H482,2)</f>
        <v>0</v>
      </c>
      <c r="K482" s="262"/>
      <c r="L482" s="263"/>
      <c r="M482" s="264" t="s">
        <v>1</v>
      </c>
      <c r="N482" s="265" t="s">
        <v>41</v>
      </c>
      <c r="O482" s="91"/>
      <c r="P482" s="239">
        <f>O482*H482</f>
        <v>0</v>
      </c>
      <c r="Q482" s="239">
        <v>0.0057000000000000002</v>
      </c>
      <c r="R482" s="239">
        <f>Q482*H482</f>
        <v>0.0114</v>
      </c>
      <c r="S482" s="239">
        <v>0</v>
      </c>
      <c r="T482" s="240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41" t="s">
        <v>426</v>
      </c>
      <c r="AT482" s="241" t="s">
        <v>306</v>
      </c>
      <c r="AU482" s="241" t="s">
        <v>86</v>
      </c>
      <c r="AY482" s="17" t="s">
        <v>280</v>
      </c>
      <c r="BE482" s="242">
        <f>IF(N482="základní",J482,0)</f>
        <v>0</v>
      </c>
      <c r="BF482" s="242">
        <f>IF(N482="snížená",J482,0)</f>
        <v>0</v>
      </c>
      <c r="BG482" s="242">
        <f>IF(N482="zákl. přenesená",J482,0)</f>
        <v>0</v>
      </c>
      <c r="BH482" s="242">
        <f>IF(N482="sníž. přenesená",J482,0)</f>
        <v>0</v>
      </c>
      <c r="BI482" s="242">
        <f>IF(N482="nulová",J482,0)</f>
        <v>0</v>
      </c>
      <c r="BJ482" s="17" t="s">
        <v>84</v>
      </c>
      <c r="BK482" s="242">
        <f>ROUND(I482*H482,2)</f>
        <v>0</v>
      </c>
      <c r="BL482" s="17" t="s">
        <v>185</v>
      </c>
      <c r="BM482" s="241" t="s">
        <v>2736</v>
      </c>
    </row>
    <row r="483" s="13" customFormat="1">
      <c r="A483" s="13"/>
      <c r="B483" s="243"/>
      <c r="C483" s="244"/>
      <c r="D483" s="245" t="s">
        <v>286</v>
      </c>
      <c r="E483" s="246" t="s">
        <v>1</v>
      </c>
      <c r="F483" s="247" t="s">
        <v>2180</v>
      </c>
      <c r="G483" s="244"/>
      <c r="H483" s="248">
        <v>2</v>
      </c>
      <c r="I483" s="249"/>
      <c r="J483" s="244"/>
      <c r="K483" s="244"/>
      <c r="L483" s="250"/>
      <c r="M483" s="251"/>
      <c r="N483" s="252"/>
      <c r="O483" s="252"/>
      <c r="P483" s="252"/>
      <c r="Q483" s="252"/>
      <c r="R483" s="252"/>
      <c r="S483" s="252"/>
      <c r="T483" s="25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4" t="s">
        <v>286</v>
      </c>
      <c r="AU483" s="254" t="s">
        <v>86</v>
      </c>
      <c r="AV483" s="13" t="s">
        <v>86</v>
      </c>
      <c r="AW483" s="13" t="s">
        <v>32</v>
      </c>
      <c r="AX483" s="13" t="s">
        <v>84</v>
      </c>
      <c r="AY483" s="254" t="s">
        <v>280</v>
      </c>
    </row>
    <row r="484" s="2" customFormat="1" ht="24.15" customHeight="1">
      <c r="A484" s="38"/>
      <c r="B484" s="39"/>
      <c r="C484" s="229" t="s">
        <v>1051</v>
      </c>
      <c r="D484" s="229" t="s">
        <v>281</v>
      </c>
      <c r="E484" s="230" t="s">
        <v>2174</v>
      </c>
      <c r="F484" s="231" t="s">
        <v>2175</v>
      </c>
      <c r="G484" s="232" t="s">
        <v>354</v>
      </c>
      <c r="H484" s="233">
        <v>2</v>
      </c>
      <c r="I484" s="234"/>
      <c r="J484" s="235">
        <f>ROUND(I484*H484,2)</f>
        <v>0</v>
      </c>
      <c r="K484" s="236"/>
      <c r="L484" s="44"/>
      <c r="M484" s="237" t="s">
        <v>1</v>
      </c>
      <c r="N484" s="238" t="s">
        <v>41</v>
      </c>
      <c r="O484" s="91"/>
      <c r="P484" s="239">
        <f>O484*H484</f>
        <v>0</v>
      </c>
      <c r="Q484" s="239">
        <v>0</v>
      </c>
      <c r="R484" s="239">
        <f>Q484*H484</f>
        <v>0</v>
      </c>
      <c r="S484" s="239">
        <v>0</v>
      </c>
      <c r="T484" s="240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41" t="s">
        <v>185</v>
      </c>
      <c r="AT484" s="241" t="s">
        <v>281</v>
      </c>
      <c r="AU484" s="241" t="s">
        <v>86</v>
      </c>
      <c r="AY484" s="17" t="s">
        <v>280</v>
      </c>
      <c r="BE484" s="242">
        <f>IF(N484="základní",J484,0)</f>
        <v>0</v>
      </c>
      <c r="BF484" s="242">
        <f>IF(N484="snížená",J484,0)</f>
        <v>0</v>
      </c>
      <c r="BG484" s="242">
        <f>IF(N484="zákl. přenesená",J484,0)</f>
        <v>0</v>
      </c>
      <c r="BH484" s="242">
        <f>IF(N484="sníž. přenesená",J484,0)</f>
        <v>0</v>
      </c>
      <c r="BI484" s="242">
        <f>IF(N484="nulová",J484,0)</f>
        <v>0</v>
      </c>
      <c r="BJ484" s="17" t="s">
        <v>84</v>
      </c>
      <c r="BK484" s="242">
        <f>ROUND(I484*H484,2)</f>
        <v>0</v>
      </c>
      <c r="BL484" s="17" t="s">
        <v>185</v>
      </c>
      <c r="BM484" s="241" t="s">
        <v>2737</v>
      </c>
    </row>
    <row r="485" s="2" customFormat="1" ht="24.15" customHeight="1">
      <c r="A485" s="38"/>
      <c r="B485" s="39"/>
      <c r="C485" s="255" t="s">
        <v>1055</v>
      </c>
      <c r="D485" s="255" t="s">
        <v>306</v>
      </c>
      <c r="E485" s="256" t="s">
        <v>2738</v>
      </c>
      <c r="F485" s="257" t="s">
        <v>2739</v>
      </c>
      <c r="G485" s="258" t="s">
        <v>354</v>
      </c>
      <c r="H485" s="259">
        <v>2</v>
      </c>
      <c r="I485" s="260"/>
      <c r="J485" s="261">
        <f>ROUND(I485*H485,2)</f>
        <v>0</v>
      </c>
      <c r="K485" s="262"/>
      <c r="L485" s="263"/>
      <c r="M485" s="264" t="s">
        <v>1</v>
      </c>
      <c r="N485" s="265" t="s">
        <v>41</v>
      </c>
      <c r="O485" s="91"/>
      <c r="P485" s="239">
        <f>O485*H485</f>
        <v>0</v>
      </c>
      <c r="Q485" s="239">
        <v>0.01</v>
      </c>
      <c r="R485" s="239">
        <f>Q485*H485</f>
        <v>0.02</v>
      </c>
      <c r="S485" s="239">
        <v>0</v>
      </c>
      <c r="T485" s="240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41" t="s">
        <v>426</v>
      </c>
      <c r="AT485" s="241" t="s">
        <v>306</v>
      </c>
      <c r="AU485" s="241" t="s">
        <v>86</v>
      </c>
      <c r="AY485" s="17" t="s">
        <v>280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7" t="s">
        <v>84</v>
      </c>
      <c r="BK485" s="242">
        <f>ROUND(I485*H485,2)</f>
        <v>0</v>
      </c>
      <c r="BL485" s="17" t="s">
        <v>185</v>
      </c>
      <c r="BM485" s="241" t="s">
        <v>2740</v>
      </c>
    </row>
    <row r="486" s="13" customFormat="1">
      <c r="A486" s="13"/>
      <c r="B486" s="243"/>
      <c r="C486" s="244"/>
      <c r="D486" s="245" t="s">
        <v>286</v>
      </c>
      <c r="E486" s="246" t="s">
        <v>1</v>
      </c>
      <c r="F486" s="247" t="s">
        <v>2741</v>
      </c>
      <c r="G486" s="244"/>
      <c r="H486" s="248">
        <v>2</v>
      </c>
      <c r="I486" s="249"/>
      <c r="J486" s="244"/>
      <c r="K486" s="244"/>
      <c r="L486" s="250"/>
      <c r="M486" s="251"/>
      <c r="N486" s="252"/>
      <c r="O486" s="252"/>
      <c r="P486" s="252"/>
      <c r="Q486" s="252"/>
      <c r="R486" s="252"/>
      <c r="S486" s="252"/>
      <c r="T486" s="25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4" t="s">
        <v>286</v>
      </c>
      <c r="AU486" s="254" t="s">
        <v>86</v>
      </c>
      <c r="AV486" s="13" t="s">
        <v>86</v>
      </c>
      <c r="AW486" s="13" t="s">
        <v>32</v>
      </c>
      <c r="AX486" s="13" t="s">
        <v>84</v>
      </c>
      <c r="AY486" s="254" t="s">
        <v>280</v>
      </c>
    </row>
    <row r="487" s="2" customFormat="1" ht="21.75" customHeight="1">
      <c r="A487" s="38"/>
      <c r="B487" s="39"/>
      <c r="C487" s="229" t="s">
        <v>1059</v>
      </c>
      <c r="D487" s="229" t="s">
        <v>281</v>
      </c>
      <c r="E487" s="230" t="s">
        <v>1219</v>
      </c>
      <c r="F487" s="231" t="s">
        <v>1220</v>
      </c>
      <c r="G487" s="232" t="s">
        <v>354</v>
      </c>
      <c r="H487" s="233">
        <v>29</v>
      </c>
      <c r="I487" s="234"/>
      <c r="J487" s="235">
        <f>ROUND(I487*H487,2)</f>
        <v>0</v>
      </c>
      <c r="K487" s="236"/>
      <c r="L487" s="44"/>
      <c r="M487" s="237" t="s">
        <v>1</v>
      </c>
      <c r="N487" s="238" t="s">
        <v>41</v>
      </c>
      <c r="O487" s="91"/>
      <c r="P487" s="239">
        <f>O487*H487</f>
        <v>0</v>
      </c>
      <c r="Q487" s="239">
        <v>0</v>
      </c>
      <c r="R487" s="239">
        <f>Q487*H487</f>
        <v>0</v>
      </c>
      <c r="S487" s="239">
        <v>5.0000000000000002E-05</v>
      </c>
      <c r="T487" s="240">
        <f>S487*H487</f>
        <v>0.0014500000000000001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41" t="s">
        <v>185</v>
      </c>
      <c r="AT487" s="241" t="s">
        <v>281</v>
      </c>
      <c r="AU487" s="241" t="s">
        <v>86</v>
      </c>
      <c r="AY487" s="17" t="s">
        <v>280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7" t="s">
        <v>84</v>
      </c>
      <c r="BK487" s="242">
        <f>ROUND(I487*H487,2)</f>
        <v>0</v>
      </c>
      <c r="BL487" s="17" t="s">
        <v>185</v>
      </c>
      <c r="BM487" s="241" t="s">
        <v>2742</v>
      </c>
    </row>
    <row r="488" s="13" customFormat="1">
      <c r="A488" s="13"/>
      <c r="B488" s="243"/>
      <c r="C488" s="244"/>
      <c r="D488" s="245" t="s">
        <v>286</v>
      </c>
      <c r="E488" s="246" t="s">
        <v>1</v>
      </c>
      <c r="F488" s="247" t="s">
        <v>2743</v>
      </c>
      <c r="G488" s="244"/>
      <c r="H488" s="248">
        <v>29</v>
      </c>
      <c r="I488" s="249"/>
      <c r="J488" s="244"/>
      <c r="K488" s="244"/>
      <c r="L488" s="250"/>
      <c r="M488" s="251"/>
      <c r="N488" s="252"/>
      <c r="O488" s="252"/>
      <c r="P488" s="252"/>
      <c r="Q488" s="252"/>
      <c r="R488" s="252"/>
      <c r="S488" s="252"/>
      <c r="T488" s="25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4" t="s">
        <v>286</v>
      </c>
      <c r="AU488" s="254" t="s">
        <v>86</v>
      </c>
      <c r="AV488" s="13" t="s">
        <v>86</v>
      </c>
      <c r="AW488" s="13" t="s">
        <v>32</v>
      </c>
      <c r="AX488" s="13" t="s">
        <v>84</v>
      </c>
      <c r="AY488" s="254" t="s">
        <v>280</v>
      </c>
    </row>
    <row r="489" s="2" customFormat="1" ht="24.15" customHeight="1">
      <c r="A489" s="38"/>
      <c r="B489" s="39"/>
      <c r="C489" s="229" t="s">
        <v>1064</v>
      </c>
      <c r="D489" s="229" t="s">
        <v>281</v>
      </c>
      <c r="E489" s="230" t="s">
        <v>2744</v>
      </c>
      <c r="F489" s="231" t="s">
        <v>2745</v>
      </c>
      <c r="G489" s="232" t="s">
        <v>354</v>
      </c>
      <c r="H489" s="233">
        <v>2</v>
      </c>
      <c r="I489" s="234"/>
      <c r="J489" s="235">
        <f>ROUND(I489*H489,2)</f>
        <v>0</v>
      </c>
      <c r="K489" s="236"/>
      <c r="L489" s="44"/>
      <c r="M489" s="237" t="s">
        <v>1</v>
      </c>
      <c r="N489" s="238" t="s">
        <v>41</v>
      </c>
      <c r="O489" s="91"/>
      <c r="P489" s="239">
        <f>O489*H489</f>
        <v>0</v>
      </c>
      <c r="Q489" s="239">
        <v>0</v>
      </c>
      <c r="R489" s="239">
        <f>Q489*H489</f>
        <v>0</v>
      </c>
      <c r="S489" s="239">
        <v>0.00020000000000000001</v>
      </c>
      <c r="T489" s="240">
        <f>S489*H489</f>
        <v>0.00040000000000000002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41" t="s">
        <v>185</v>
      </c>
      <c r="AT489" s="241" t="s">
        <v>281</v>
      </c>
      <c r="AU489" s="241" t="s">
        <v>86</v>
      </c>
      <c r="AY489" s="17" t="s">
        <v>280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7" t="s">
        <v>84</v>
      </c>
      <c r="BK489" s="242">
        <f>ROUND(I489*H489,2)</f>
        <v>0</v>
      </c>
      <c r="BL489" s="17" t="s">
        <v>185</v>
      </c>
      <c r="BM489" s="241" t="s">
        <v>2746</v>
      </c>
    </row>
    <row r="490" s="2" customFormat="1" ht="37.8" customHeight="1">
      <c r="A490" s="38"/>
      <c r="B490" s="39"/>
      <c r="C490" s="229" t="s">
        <v>1070</v>
      </c>
      <c r="D490" s="229" t="s">
        <v>281</v>
      </c>
      <c r="E490" s="230" t="s">
        <v>2183</v>
      </c>
      <c r="F490" s="231" t="s">
        <v>2184</v>
      </c>
      <c r="G490" s="232" t="s">
        <v>354</v>
      </c>
      <c r="H490" s="233">
        <v>2</v>
      </c>
      <c r="I490" s="234"/>
      <c r="J490" s="235">
        <f>ROUND(I490*H490,2)</f>
        <v>0</v>
      </c>
      <c r="K490" s="236"/>
      <c r="L490" s="44"/>
      <c r="M490" s="237" t="s">
        <v>1</v>
      </c>
      <c r="N490" s="238" t="s">
        <v>41</v>
      </c>
      <c r="O490" s="91"/>
      <c r="P490" s="239">
        <f>O490*H490</f>
        <v>0</v>
      </c>
      <c r="Q490" s="239">
        <v>0</v>
      </c>
      <c r="R490" s="239">
        <f>Q490*H490</f>
        <v>0</v>
      </c>
      <c r="S490" s="239">
        <v>0</v>
      </c>
      <c r="T490" s="240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41" t="s">
        <v>185</v>
      </c>
      <c r="AT490" s="241" t="s">
        <v>281</v>
      </c>
      <c r="AU490" s="241" t="s">
        <v>86</v>
      </c>
      <c r="AY490" s="17" t="s">
        <v>280</v>
      </c>
      <c r="BE490" s="242">
        <f>IF(N490="základní",J490,0)</f>
        <v>0</v>
      </c>
      <c r="BF490" s="242">
        <f>IF(N490="snížená",J490,0)</f>
        <v>0</v>
      </c>
      <c r="BG490" s="242">
        <f>IF(N490="zákl. přenesená",J490,0)</f>
        <v>0</v>
      </c>
      <c r="BH490" s="242">
        <f>IF(N490="sníž. přenesená",J490,0)</f>
        <v>0</v>
      </c>
      <c r="BI490" s="242">
        <f>IF(N490="nulová",J490,0)</f>
        <v>0</v>
      </c>
      <c r="BJ490" s="17" t="s">
        <v>84</v>
      </c>
      <c r="BK490" s="242">
        <f>ROUND(I490*H490,2)</f>
        <v>0</v>
      </c>
      <c r="BL490" s="17" t="s">
        <v>185</v>
      </c>
      <c r="BM490" s="241" t="s">
        <v>2747</v>
      </c>
    </row>
    <row r="491" s="2" customFormat="1" ht="24.15" customHeight="1">
      <c r="A491" s="38"/>
      <c r="B491" s="39"/>
      <c r="C491" s="255" t="s">
        <v>1075</v>
      </c>
      <c r="D491" s="255" t="s">
        <v>306</v>
      </c>
      <c r="E491" s="256" t="s">
        <v>2748</v>
      </c>
      <c r="F491" s="257" t="s">
        <v>2187</v>
      </c>
      <c r="G491" s="258" t="s">
        <v>354</v>
      </c>
      <c r="H491" s="259">
        <v>2</v>
      </c>
      <c r="I491" s="260"/>
      <c r="J491" s="261">
        <f>ROUND(I491*H491,2)</f>
        <v>0</v>
      </c>
      <c r="K491" s="262"/>
      <c r="L491" s="263"/>
      <c r="M491" s="264" t="s">
        <v>1</v>
      </c>
      <c r="N491" s="265" t="s">
        <v>41</v>
      </c>
      <c r="O491" s="91"/>
      <c r="P491" s="239">
        <f>O491*H491</f>
        <v>0</v>
      </c>
      <c r="Q491" s="239">
        <v>0.0030000000000000001</v>
      </c>
      <c r="R491" s="239">
        <f>Q491*H491</f>
        <v>0.0060000000000000001</v>
      </c>
      <c r="S491" s="239">
        <v>0</v>
      </c>
      <c r="T491" s="240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41" t="s">
        <v>426</v>
      </c>
      <c r="AT491" s="241" t="s">
        <v>306</v>
      </c>
      <c r="AU491" s="241" t="s">
        <v>86</v>
      </c>
      <c r="AY491" s="17" t="s">
        <v>280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7" t="s">
        <v>84</v>
      </c>
      <c r="BK491" s="242">
        <f>ROUND(I491*H491,2)</f>
        <v>0</v>
      </c>
      <c r="BL491" s="17" t="s">
        <v>185</v>
      </c>
      <c r="BM491" s="241" t="s">
        <v>2749</v>
      </c>
    </row>
    <row r="492" s="13" customFormat="1">
      <c r="A492" s="13"/>
      <c r="B492" s="243"/>
      <c r="C492" s="244"/>
      <c r="D492" s="245" t="s">
        <v>286</v>
      </c>
      <c r="E492" s="246" t="s">
        <v>1</v>
      </c>
      <c r="F492" s="247" t="s">
        <v>2750</v>
      </c>
      <c r="G492" s="244"/>
      <c r="H492" s="248">
        <v>2</v>
      </c>
      <c r="I492" s="249"/>
      <c r="J492" s="244"/>
      <c r="K492" s="244"/>
      <c r="L492" s="250"/>
      <c r="M492" s="251"/>
      <c r="N492" s="252"/>
      <c r="O492" s="252"/>
      <c r="P492" s="252"/>
      <c r="Q492" s="252"/>
      <c r="R492" s="252"/>
      <c r="S492" s="252"/>
      <c r="T492" s="25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4" t="s">
        <v>286</v>
      </c>
      <c r="AU492" s="254" t="s">
        <v>86</v>
      </c>
      <c r="AV492" s="13" t="s">
        <v>86</v>
      </c>
      <c r="AW492" s="13" t="s">
        <v>32</v>
      </c>
      <c r="AX492" s="13" t="s">
        <v>84</v>
      </c>
      <c r="AY492" s="254" t="s">
        <v>280</v>
      </c>
    </row>
    <row r="493" s="2" customFormat="1" ht="24.15" customHeight="1">
      <c r="A493" s="38"/>
      <c r="B493" s="39"/>
      <c r="C493" s="229" t="s">
        <v>1079</v>
      </c>
      <c r="D493" s="229" t="s">
        <v>281</v>
      </c>
      <c r="E493" s="230" t="s">
        <v>2751</v>
      </c>
      <c r="F493" s="231" t="s">
        <v>1245</v>
      </c>
      <c r="G493" s="232" t="s">
        <v>354</v>
      </c>
      <c r="H493" s="233">
        <v>1</v>
      </c>
      <c r="I493" s="234"/>
      <c r="J493" s="235">
        <f>ROUND(I493*H493,2)</f>
        <v>0</v>
      </c>
      <c r="K493" s="236"/>
      <c r="L493" s="44"/>
      <c r="M493" s="237" t="s">
        <v>1</v>
      </c>
      <c r="N493" s="238" t="s">
        <v>41</v>
      </c>
      <c r="O493" s="91"/>
      <c r="P493" s="239">
        <f>O493*H493</f>
        <v>0</v>
      </c>
      <c r="Q493" s="239">
        <v>0.0025000000000000001</v>
      </c>
      <c r="R493" s="239">
        <f>Q493*H493</f>
        <v>0.0025000000000000001</v>
      </c>
      <c r="S493" s="239">
        <v>0</v>
      </c>
      <c r="T493" s="240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41" t="s">
        <v>185</v>
      </c>
      <c r="AT493" s="241" t="s">
        <v>281</v>
      </c>
      <c r="AU493" s="241" t="s">
        <v>86</v>
      </c>
      <c r="AY493" s="17" t="s">
        <v>280</v>
      </c>
      <c r="BE493" s="242">
        <f>IF(N493="základní",J493,0)</f>
        <v>0</v>
      </c>
      <c r="BF493" s="242">
        <f>IF(N493="snížená",J493,0)</f>
        <v>0</v>
      </c>
      <c r="BG493" s="242">
        <f>IF(N493="zákl. přenesená",J493,0)</f>
        <v>0</v>
      </c>
      <c r="BH493" s="242">
        <f>IF(N493="sníž. přenesená",J493,0)</f>
        <v>0</v>
      </c>
      <c r="BI493" s="242">
        <f>IF(N493="nulová",J493,0)</f>
        <v>0</v>
      </c>
      <c r="BJ493" s="17" t="s">
        <v>84</v>
      </c>
      <c r="BK493" s="242">
        <f>ROUND(I493*H493,2)</f>
        <v>0</v>
      </c>
      <c r="BL493" s="17" t="s">
        <v>185</v>
      </c>
      <c r="BM493" s="241" t="s">
        <v>2752</v>
      </c>
    </row>
    <row r="494" s="13" customFormat="1">
      <c r="A494" s="13"/>
      <c r="B494" s="243"/>
      <c r="C494" s="244"/>
      <c r="D494" s="245" t="s">
        <v>286</v>
      </c>
      <c r="E494" s="246" t="s">
        <v>1</v>
      </c>
      <c r="F494" s="247" t="s">
        <v>2753</v>
      </c>
      <c r="G494" s="244"/>
      <c r="H494" s="248">
        <v>1</v>
      </c>
      <c r="I494" s="249"/>
      <c r="J494" s="244"/>
      <c r="K494" s="244"/>
      <c r="L494" s="250"/>
      <c r="M494" s="251"/>
      <c r="N494" s="252"/>
      <c r="O494" s="252"/>
      <c r="P494" s="252"/>
      <c r="Q494" s="252"/>
      <c r="R494" s="252"/>
      <c r="S494" s="252"/>
      <c r="T494" s="25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4" t="s">
        <v>286</v>
      </c>
      <c r="AU494" s="254" t="s">
        <v>86</v>
      </c>
      <c r="AV494" s="13" t="s">
        <v>86</v>
      </c>
      <c r="AW494" s="13" t="s">
        <v>32</v>
      </c>
      <c r="AX494" s="13" t="s">
        <v>84</v>
      </c>
      <c r="AY494" s="254" t="s">
        <v>280</v>
      </c>
    </row>
    <row r="495" s="2" customFormat="1" ht="24.15" customHeight="1">
      <c r="A495" s="38"/>
      <c r="B495" s="39"/>
      <c r="C495" s="229" t="s">
        <v>1084</v>
      </c>
      <c r="D495" s="229" t="s">
        <v>281</v>
      </c>
      <c r="E495" s="230" t="s">
        <v>1253</v>
      </c>
      <c r="F495" s="231" t="s">
        <v>1254</v>
      </c>
      <c r="G495" s="232" t="s">
        <v>326</v>
      </c>
      <c r="H495" s="233">
        <v>0.044999999999999998</v>
      </c>
      <c r="I495" s="234"/>
      <c r="J495" s="235">
        <f>ROUND(I495*H495,2)</f>
        <v>0</v>
      </c>
      <c r="K495" s="236"/>
      <c r="L495" s="44"/>
      <c r="M495" s="237" t="s">
        <v>1</v>
      </c>
      <c r="N495" s="238" t="s">
        <v>41</v>
      </c>
      <c r="O495" s="91"/>
      <c r="P495" s="239">
        <f>O495*H495</f>
        <v>0</v>
      </c>
      <c r="Q495" s="239">
        <v>0</v>
      </c>
      <c r="R495" s="239">
        <f>Q495*H495</f>
        <v>0</v>
      </c>
      <c r="S495" s="239">
        <v>0</v>
      </c>
      <c r="T495" s="240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41" t="s">
        <v>185</v>
      </c>
      <c r="AT495" s="241" t="s">
        <v>281</v>
      </c>
      <c r="AU495" s="241" t="s">
        <v>86</v>
      </c>
      <c r="AY495" s="17" t="s">
        <v>280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7" t="s">
        <v>84</v>
      </c>
      <c r="BK495" s="242">
        <f>ROUND(I495*H495,2)</f>
        <v>0</v>
      </c>
      <c r="BL495" s="17" t="s">
        <v>185</v>
      </c>
      <c r="BM495" s="241" t="s">
        <v>2754</v>
      </c>
    </row>
    <row r="496" s="12" customFormat="1" ht="22.8" customHeight="1">
      <c r="A496" s="12"/>
      <c r="B496" s="213"/>
      <c r="C496" s="214"/>
      <c r="D496" s="215" t="s">
        <v>75</v>
      </c>
      <c r="E496" s="227" t="s">
        <v>2755</v>
      </c>
      <c r="F496" s="227" t="s">
        <v>2756</v>
      </c>
      <c r="G496" s="214"/>
      <c r="H496" s="214"/>
      <c r="I496" s="217"/>
      <c r="J496" s="228">
        <f>BK496</f>
        <v>0</v>
      </c>
      <c r="K496" s="214"/>
      <c r="L496" s="219"/>
      <c r="M496" s="220"/>
      <c r="N496" s="221"/>
      <c r="O496" s="221"/>
      <c r="P496" s="222">
        <f>SUM(P497:P498)</f>
        <v>0</v>
      </c>
      <c r="Q496" s="221"/>
      <c r="R496" s="222">
        <f>SUM(R497:R498)</f>
        <v>0</v>
      </c>
      <c r="S496" s="221"/>
      <c r="T496" s="223">
        <f>SUM(T497:T498)</f>
        <v>0.84136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24" t="s">
        <v>86</v>
      </c>
      <c r="AT496" s="225" t="s">
        <v>75</v>
      </c>
      <c r="AU496" s="225" t="s">
        <v>84</v>
      </c>
      <c r="AY496" s="224" t="s">
        <v>280</v>
      </c>
      <c r="BK496" s="226">
        <f>SUM(BK497:BK498)</f>
        <v>0</v>
      </c>
    </row>
    <row r="497" s="2" customFormat="1" ht="16.5" customHeight="1">
      <c r="A497" s="38"/>
      <c r="B497" s="39"/>
      <c r="C497" s="229" t="s">
        <v>1089</v>
      </c>
      <c r="D497" s="229" t="s">
        <v>281</v>
      </c>
      <c r="E497" s="230" t="s">
        <v>2757</v>
      </c>
      <c r="F497" s="231" t="s">
        <v>2758</v>
      </c>
      <c r="G497" s="232" t="s">
        <v>194</v>
      </c>
      <c r="H497" s="233">
        <v>32.359999999999999</v>
      </c>
      <c r="I497" s="234"/>
      <c r="J497" s="235">
        <f>ROUND(I497*H497,2)</f>
        <v>0</v>
      </c>
      <c r="K497" s="236"/>
      <c r="L497" s="44"/>
      <c r="M497" s="237" t="s">
        <v>1</v>
      </c>
      <c r="N497" s="238" t="s">
        <v>41</v>
      </c>
      <c r="O497" s="91"/>
      <c r="P497" s="239">
        <f>O497*H497</f>
        <v>0</v>
      </c>
      <c r="Q497" s="239">
        <v>0</v>
      </c>
      <c r="R497" s="239">
        <f>Q497*H497</f>
        <v>0</v>
      </c>
      <c r="S497" s="239">
        <v>0.025999999999999999</v>
      </c>
      <c r="T497" s="240">
        <f>S497*H497</f>
        <v>0.84136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41" t="s">
        <v>185</v>
      </c>
      <c r="AT497" s="241" t="s">
        <v>281</v>
      </c>
      <c r="AU497" s="241" t="s">
        <v>86</v>
      </c>
      <c r="AY497" s="17" t="s">
        <v>280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7" t="s">
        <v>84</v>
      </c>
      <c r="BK497" s="242">
        <f>ROUND(I497*H497,2)</f>
        <v>0</v>
      </c>
      <c r="BL497" s="17" t="s">
        <v>185</v>
      </c>
      <c r="BM497" s="241" t="s">
        <v>2759</v>
      </c>
    </row>
    <row r="498" s="13" customFormat="1">
      <c r="A498" s="13"/>
      <c r="B498" s="243"/>
      <c r="C498" s="244"/>
      <c r="D498" s="245" t="s">
        <v>286</v>
      </c>
      <c r="E498" s="246" t="s">
        <v>1</v>
      </c>
      <c r="F498" s="247" t="s">
        <v>2760</v>
      </c>
      <c r="G498" s="244"/>
      <c r="H498" s="248">
        <v>32.359999999999999</v>
      </c>
      <c r="I498" s="249"/>
      <c r="J498" s="244"/>
      <c r="K498" s="244"/>
      <c r="L498" s="250"/>
      <c r="M498" s="251"/>
      <c r="N498" s="252"/>
      <c r="O498" s="252"/>
      <c r="P498" s="252"/>
      <c r="Q498" s="252"/>
      <c r="R498" s="252"/>
      <c r="S498" s="252"/>
      <c r="T498" s="25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4" t="s">
        <v>286</v>
      </c>
      <c r="AU498" s="254" t="s">
        <v>86</v>
      </c>
      <c r="AV498" s="13" t="s">
        <v>86</v>
      </c>
      <c r="AW498" s="13" t="s">
        <v>32</v>
      </c>
      <c r="AX498" s="13" t="s">
        <v>84</v>
      </c>
      <c r="AY498" s="254" t="s">
        <v>280</v>
      </c>
    </row>
    <row r="499" s="12" customFormat="1" ht="22.8" customHeight="1">
      <c r="A499" s="12"/>
      <c r="B499" s="213"/>
      <c r="C499" s="214"/>
      <c r="D499" s="215" t="s">
        <v>75</v>
      </c>
      <c r="E499" s="227" t="s">
        <v>1256</v>
      </c>
      <c r="F499" s="227" t="s">
        <v>1257</v>
      </c>
      <c r="G499" s="214"/>
      <c r="H499" s="214"/>
      <c r="I499" s="217"/>
      <c r="J499" s="228">
        <f>BK499</f>
        <v>0</v>
      </c>
      <c r="K499" s="214"/>
      <c r="L499" s="219"/>
      <c r="M499" s="220"/>
      <c r="N499" s="221"/>
      <c r="O499" s="221"/>
      <c r="P499" s="222">
        <f>SUM(P500:P502)</f>
        <v>0</v>
      </c>
      <c r="Q499" s="221"/>
      <c r="R499" s="222">
        <f>SUM(R500:R502)</f>
        <v>0.62202816000000005</v>
      </c>
      <c r="S499" s="221"/>
      <c r="T499" s="223">
        <f>SUM(T500:T502)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24" t="s">
        <v>86</v>
      </c>
      <c r="AT499" s="225" t="s">
        <v>75</v>
      </c>
      <c r="AU499" s="225" t="s">
        <v>84</v>
      </c>
      <c r="AY499" s="224" t="s">
        <v>280</v>
      </c>
      <c r="BK499" s="226">
        <f>SUM(BK500:BK502)</f>
        <v>0</v>
      </c>
    </row>
    <row r="500" s="2" customFormat="1" ht="24.15" customHeight="1">
      <c r="A500" s="38"/>
      <c r="B500" s="39"/>
      <c r="C500" s="229" t="s">
        <v>1095</v>
      </c>
      <c r="D500" s="229" t="s">
        <v>281</v>
      </c>
      <c r="E500" s="230" t="s">
        <v>1269</v>
      </c>
      <c r="F500" s="231" t="s">
        <v>1270</v>
      </c>
      <c r="G500" s="232" t="s">
        <v>194</v>
      </c>
      <c r="H500" s="233">
        <v>38.340000000000003</v>
      </c>
      <c r="I500" s="234"/>
      <c r="J500" s="235">
        <f>ROUND(I500*H500,2)</f>
        <v>0</v>
      </c>
      <c r="K500" s="236"/>
      <c r="L500" s="44"/>
      <c r="M500" s="237" t="s">
        <v>1</v>
      </c>
      <c r="N500" s="238" t="s">
        <v>41</v>
      </c>
      <c r="O500" s="91"/>
      <c r="P500" s="239">
        <f>O500*H500</f>
        <v>0</v>
      </c>
      <c r="Q500" s="239">
        <v>0.016223999999999999</v>
      </c>
      <c r="R500" s="239">
        <f>Q500*H500</f>
        <v>0.62202816000000005</v>
      </c>
      <c r="S500" s="239">
        <v>0</v>
      </c>
      <c r="T500" s="240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41" t="s">
        <v>185</v>
      </c>
      <c r="AT500" s="241" t="s">
        <v>281</v>
      </c>
      <c r="AU500" s="241" t="s">
        <v>86</v>
      </c>
      <c r="AY500" s="17" t="s">
        <v>280</v>
      </c>
      <c r="BE500" s="242">
        <f>IF(N500="základní",J500,0)</f>
        <v>0</v>
      </c>
      <c r="BF500" s="242">
        <f>IF(N500="snížená",J500,0)</f>
        <v>0</v>
      </c>
      <c r="BG500" s="242">
        <f>IF(N500="zákl. přenesená",J500,0)</f>
        <v>0</v>
      </c>
      <c r="BH500" s="242">
        <f>IF(N500="sníž. přenesená",J500,0)</f>
        <v>0</v>
      </c>
      <c r="BI500" s="242">
        <f>IF(N500="nulová",J500,0)</f>
        <v>0</v>
      </c>
      <c r="BJ500" s="17" t="s">
        <v>84</v>
      </c>
      <c r="BK500" s="242">
        <f>ROUND(I500*H500,2)</f>
        <v>0</v>
      </c>
      <c r="BL500" s="17" t="s">
        <v>185</v>
      </c>
      <c r="BM500" s="241" t="s">
        <v>2761</v>
      </c>
    </row>
    <row r="501" s="13" customFormat="1">
      <c r="A501" s="13"/>
      <c r="B501" s="243"/>
      <c r="C501" s="244"/>
      <c r="D501" s="245" t="s">
        <v>286</v>
      </c>
      <c r="E501" s="246" t="s">
        <v>1</v>
      </c>
      <c r="F501" s="247" t="s">
        <v>2762</v>
      </c>
      <c r="G501" s="244"/>
      <c r="H501" s="248">
        <v>38.340000000000003</v>
      </c>
      <c r="I501" s="249"/>
      <c r="J501" s="244"/>
      <c r="K501" s="244"/>
      <c r="L501" s="250"/>
      <c r="M501" s="251"/>
      <c r="N501" s="252"/>
      <c r="O501" s="252"/>
      <c r="P501" s="252"/>
      <c r="Q501" s="252"/>
      <c r="R501" s="252"/>
      <c r="S501" s="252"/>
      <c r="T501" s="25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4" t="s">
        <v>286</v>
      </c>
      <c r="AU501" s="254" t="s">
        <v>86</v>
      </c>
      <c r="AV501" s="13" t="s">
        <v>86</v>
      </c>
      <c r="AW501" s="13" t="s">
        <v>32</v>
      </c>
      <c r="AX501" s="13" t="s">
        <v>84</v>
      </c>
      <c r="AY501" s="254" t="s">
        <v>280</v>
      </c>
    </row>
    <row r="502" s="2" customFormat="1" ht="24.15" customHeight="1">
      <c r="A502" s="38"/>
      <c r="B502" s="39"/>
      <c r="C502" s="229" t="s">
        <v>1099</v>
      </c>
      <c r="D502" s="229" t="s">
        <v>281</v>
      </c>
      <c r="E502" s="230" t="s">
        <v>1279</v>
      </c>
      <c r="F502" s="231" t="s">
        <v>1280</v>
      </c>
      <c r="G502" s="232" t="s">
        <v>326</v>
      </c>
      <c r="H502" s="233">
        <v>0.622</v>
      </c>
      <c r="I502" s="234"/>
      <c r="J502" s="235">
        <f>ROUND(I502*H502,2)</f>
        <v>0</v>
      </c>
      <c r="K502" s="236"/>
      <c r="L502" s="44"/>
      <c r="M502" s="237" t="s">
        <v>1</v>
      </c>
      <c r="N502" s="238" t="s">
        <v>41</v>
      </c>
      <c r="O502" s="91"/>
      <c r="P502" s="239">
        <f>O502*H502</f>
        <v>0</v>
      </c>
      <c r="Q502" s="239">
        <v>0</v>
      </c>
      <c r="R502" s="239">
        <f>Q502*H502</f>
        <v>0</v>
      </c>
      <c r="S502" s="239">
        <v>0</v>
      </c>
      <c r="T502" s="240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41" t="s">
        <v>185</v>
      </c>
      <c r="AT502" s="241" t="s">
        <v>281</v>
      </c>
      <c r="AU502" s="241" t="s">
        <v>86</v>
      </c>
      <c r="AY502" s="17" t="s">
        <v>280</v>
      </c>
      <c r="BE502" s="242">
        <f>IF(N502="základní",J502,0)</f>
        <v>0</v>
      </c>
      <c r="BF502" s="242">
        <f>IF(N502="snížená",J502,0)</f>
        <v>0</v>
      </c>
      <c r="BG502" s="242">
        <f>IF(N502="zákl. přenesená",J502,0)</f>
        <v>0</v>
      </c>
      <c r="BH502" s="242">
        <f>IF(N502="sníž. přenesená",J502,0)</f>
        <v>0</v>
      </c>
      <c r="BI502" s="242">
        <f>IF(N502="nulová",J502,0)</f>
        <v>0</v>
      </c>
      <c r="BJ502" s="17" t="s">
        <v>84</v>
      </c>
      <c r="BK502" s="242">
        <f>ROUND(I502*H502,2)</f>
        <v>0</v>
      </c>
      <c r="BL502" s="17" t="s">
        <v>185</v>
      </c>
      <c r="BM502" s="241" t="s">
        <v>2763</v>
      </c>
    </row>
    <row r="503" s="12" customFormat="1" ht="22.8" customHeight="1">
      <c r="A503" s="12"/>
      <c r="B503" s="213"/>
      <c r="C503" s="214"/>
      <c r="D503" s="215" t="s">
        <v>75</v>
      </c>
      <c r="E503" s="227" t="s">
        <v>1324</v>
      </c>
      <c r="F503" s="227" t="s">
        <v>1325</v>
      </c>
      <c r="G503" s="214"/>
      <c r="H503" s="214"/>
      <c r="I503" s="217"/>
      <c r="J503" s="228">
        <f>BK503</f>
        <v>0</v>
      </c>
      <c r="K503" s="214"/>
      <c r="L503" s="219"/>
      <c r="M503" s="220"/>
      <c r="N503" s="221"/>
      <c r="O503" s="221"/>
      <c r="P503" s="222">
        <f>SUM(P504:P520)</f>
        <v>0</v>
      </c>
      <c r="Q503" s="221"/>
      <c r="R503" s="222">
        <f>SUM(R504:R520)</f>
        <v>0.11286539999999999</v>
      </c>
      <c r="S503" s="221"/>
      <c r="T503" s="223">
        <f>SUM(T504:T520)</f>
        <v>0.1848648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24" t="s">
        <v>86</v>
      </c>
      <c r="AT503" s="225" t="s">
        <v>75</v>
      </c>
      <c r="AU503" s="225" t="s">
        <v>84</v>
      </c>
      <c r="AY503" s="224" t="s">
        <v>280</v>
      </c>
      <c r="BK503" s="226">
        <f>SUM(BK504:BK520)</f>
        <v>0</v>
      </c>
    </row>
    <row r="504" s="2" customFormat="1" ht="24.15" customHeight="1">
      <c r="A504" s="38"/>
      <c r="B504" s="39"/>
      <c r="C504" s="229" t="s">
        <v>1103</v>
      </c>
      <c r="D504" s="229" t="s">
        <v>281</v>
      </c>
      <c r="E504" s="230" t="s">
        <v>2200</v>
      </c>
      <c r="F504" s="231" t="s">
        <v>2201</v>
      </c>
      <c r="G504" s="232" t="s">
        <v>190</v>
      </c>
      <c r="H504" s="233">
        <v>63.899999999999999</v>
      </c>
      <c r="I504" s="234"/>
      <c r="J504" s="235">
        <f>ROUND(I504*H504,2)</f>
        <v>0</v>
      </c>
      <c r="K504" s="236"/>
      <c r="L504" s="44"/>
      <c r="M504" s="237" t="s">
        <v>1</v>
      </c>
      <c r="N504" s="238" t="s">
        <v>41</v>
      </c>
      <c r="O504" s="91"/>
      <c r="P504" s="239">
        <f>O504*H504</f>
        <v>0</v>
      </c>
      <c r="Q504" s="239">
        <v>0</v>
      </c>
      <c r="R504" s="239">
        <f>Q504*H504</f>
        <v>0</v>
      </c>
      <c r="S504" s="239">
        <v>0.00191</v>
      </c>
      <c r="T504" s="240">
        <f>S504*H504</f>
        <v>0.12204900000000001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41" t="s">
        <v>185</v>
      </c>
      <c r="AT504" s="241" t="s">
        <v>281</v>
      </c>
      <c r="AU504" s="241" t="s">
        <v>86</v>
      </c>
      <c r="AY504" s="17" t="s">
        <v>280</v>
      </c>
      <c r="BE504" s="242">
        <f>IF(N504="základní",J504,0)</f>
        <v>0</v>
      </c>
      <c r="BF504" s="242">
        <f>IF(N504="snížená",J504,0)</f>
        <v>0</v>
      </c>
      <c r="BG504" s="242">
        <f>IF(N504="zákl. přenesená",J504,0)</f>
        <v>0</v>
      </c>
      <c r="BH504" s="242">
        <f>IF(N504="sníž. přenesená",J504,0)</f>
        <v>0</v>
      </c>
      <c r="BI504" s="242">
        <f>IF(N504="nulová",J504,0)</f>
        <v>0</v>
      </c>
      <c r="BJ504" s="17" t="s">
        <v>84</v>
      </c>
      <c r="BK504" s="242">
        <f>ROUND(I504*H504,2)</f>
        <v>0</v>
      </c>
      <c r="BL504" s="17" t="s">
        <v>185</v>
      </c>
      <c r="BM504" s="241" t="s">
        <v>2764</v>
      </c>
    </row>
    <row r="505" s="13" customFormat="1">
      <c r="A505" s="13"/>
      <c r="B505" s="243"/>
      <c r="C505" s="244"/>
      <c r="D505" s="245" t="s">
        <v>286</v>
      </c>
      <c r="E505" s="246" t="s">
        <v>1</v>
      </c>
      <c r="F505" s="247" t="s">
        <v>2440</v>
      </c>
      <c r="G505" s="244"/>
      <c r="H505" s="248">
        <v>63.899999999999999</v>
      </c>
      <c r="I505" s="249"/>
      <c r="J505" s="244"/>
      <c r="K505" s="244"/>
      <c r="L505" s="250"/>
      <c r="M505" s="251"/>
      <c r="N505" s="252"/>
      <c r="O505" s="252"/>
      <c r="P505" s="252"/>
      <c r="Q505" s="252"/>
      <c r="R505" s="252"/>
      <c r="S505" s="252"/>
      <c r="T505" s="25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4" t="s">
        <v>286</v>
      </c>
      <c r="AU505" s="254" t="s">
        <v>86</v>
      </c>
      <c r="AV505" s="13" t="s">
        <v>86</v>
      </c>
      <c r="AW505" s="13" t="s">
        <v>32</v>
      </c>
      <c r="AX505" s="13" t="s">
        <v>84</v>
      </c>
      <c r="AY505" s="254" t="s">
        <v>280</v>
      </c>
    </row>
    <row r="506" s="2" customFormat="1" ht="16.5" customHeight="1">
      <c r="A506" s="38"/>
      <c r="B506" s="39"/>
      <c r="C506" s="229" t="s">
        <v>1108</v>
      </c>
      <c r="D506" s="229" t="s">
        <v>281</v>
      </c>
      <c r="E506" s="230" t="s">
        <v>1335</v>
      </c>
      <c r="F506" s="231" t="s">
        <v>1336</v>
      </c>
      <c r="G506" s="232" t="s">
        <v>190</v>
      </c>
      <c r="H506" s="233">
        <v>27.239999999999998</v>
      </c>
      <c r="I506" s="234"/>
      <c r="J506" s="235">
        <f>ROUND(I506*H506,2)</f>
        <v>0</v>
      </c>
      <c r="K506" s="236"/>
      <c r="L506" s="44"/>
      <c r="M506" s="237" t="s">
        <v>1</v>
      </c>
      <c r="N506" s="238" t="s">
        <v>41</v>
      </c>
      <c r="O506" s="91"/>
      <c r="P506" s="239">
        <f>O506*H506</f>
        <v>0</v>
      </c>
      <c r="Q506" s="239">
        <v>0</v>
      </c>
      <c r="R506" s="239">
        <f>Q506*H506</f>
        <v>0</v>
      </c>
      <c r="S506" s="239">
        <v>0.00167</v>
      </c>
      <c r="T506" s="240">
        <f>S506*H506</f>
        <v>0.045490799999999998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41" t="s">
        <v>185</v>
      </c>
      <c r="AT506" s="241" t="s">
        <v>281</v>
      </c>
      <c r="AU506" s="241" t="s">
        <v>86</v>
      </c>
      <c r="AY506" s="17" t="s">
        <v>280</v>
      </c>
      <c r="BE506" s="242">
        <f>IF(N506="základní",J506,0)</f>
        <v>0</v>
      </c>
      <c r="BF506" s="242">
        <f>IF(N506="snížená",J506,0)</f>
        <v>0</v>
      </c>
      <c r="BG506" s="242">
        <f>IF(N506="zákl. přenesená",J506,0)</f>
        <v>0</v>
      </c>
      <c r="BH506" s="242">
        <f>IF(N506="sníž. přenesená",J506,0)</f>
        <v>0</v>
      </c>
      <c r="BI506" s="242">
        <f>IF(N506="nulová",J506,0)</f>
        <v>0</v>
      </c>
      <c r="BJ506" s="17" t="s">
        <v>84</v>
      </c>
      <c r="BK506" s="242">
        <f>ROUND(I506*H506,2)</f>
        <v>0</v>
      </c>
      <c r="BL506" s="17" t="s">
        <v>185</v>
      </c>
      <c r="BM506" s="241" t="s">
        <v>2765</v>
      </c>
    </row>
    <row r="507" s="13" customFormat="1">
      <c r="A507" s="13"/>
      <c r="B507" s="243"/>
      <c r="C507" s="244"/>
      <c r="D507" s="245" t="s">
        <v>286</v>
      </c>
      <c r="E507" s="246" t="s">
        <v>1</v>
      </c>
      <c r="F507" s="247" t="s">
        <v>2422</v>
      </c>
      <c r="G507" s="244"/>
      <c r="H507" s="248">
        <v>27.239999999999998</v>
      </c>
      <c r="I507" s="249"/>
      <c r="J507" s="244"/>
      <c r="K507" s="244"/>
      <c r="L507" s="250"/>
      <c r="M507" s="251"/>
      <c r="N507" s="252"/>
      <c r="O507" s="252"/>
      <c r="P507" s="252"/>
      <c r="Q507" s="252"/>
      <c r="R507" s="252"/>
      <c r="S507" s="252"/>
      <c r="T507" s="25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4" t="s">
        <v>286</v>
      </c>
      <c r="AU507" s="254" t="s">
        <v>86</v>
      </c>
      <c r="AV507" s="13" t="s">
        <v>86</v>
      </c>
      <c r="AW507" s="13" t="s">
        <v>32</v>
      </c>
      <c r="AX507" s="13" t="s">
        <v>84</v>
      </c>
      <c r="AY507" s="254" t="s">
        <v>280</v>
      </c>
    </row>
    <row r="508" s="2" customFormat="1" ht="16.5" customHeight="1">
      <c r="A508" s="38"/>
      <c r="B508" s="39"/>
      <c r="C508" s="229" t="s">
        <v>1112</v>
      </c>
      <c r="D508" s="229" t="s">
        <v>281</v>
      </c>
      <c r="E508" s="230" t="s">
        <v>1339</v>
      </c>
      <c r="F508" s="231" t="s">
        <v>1340</v>
      </c>
      <c r="G508" s="232" t="s">
        <v>190</v>
      </c>
      <c r="H508" s="233">
        <v>9.9000000000000004</v>
      </c>
      <c r="I508" s="234"/>
      <c r="J508" s="235">
        <f>ROUND(I508*H508,2)</f>
        <v>0</v>
      </c>
      <c r="K508" s="236"/>
      <c r="L508" s="44"/>
      <c r="M508" s="237" t="s">
        <v>1</v>
      </c>
      <c r="N508" s="238" t="s">
        <v>41</v>
      </c>
      <c r="O508" s="91"/>
      <c r="P508" s="239">
        <f>O508*H508</f>
        <v>0</v>
      </c>
      <c r="Q508" s="239">
        <v>0</v>
      </c>
      <c r="R508" s="239">
        <f>Q508*H508</f>
        <v>0</v>
      </c>
      <c r="S508" s="239">
        <v>0.00175</v>
      </c>
      <c r="T508" s="240">
        <f>S508*H508</f>
        <v>0.017325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41" t="s">
        <v>185</v>
      </c>
      <c r="AT508" s="241" t="s">
        <v>281</v>
      </c>
      <c r="AU508" s="241" t="s">
        <v>86</v>
      </c>
      <c r="AY508" s="17" t="s">
        <v>280</v>
      </c>
      <c r="BE508" s="242">
        <f>IF(N508="základní",J508,0)</f>
        <v>0</v>
      </c>
      <c r="BF508" s="242">
        <f>IF(N508="snížená",J508,0)</f>
        <v>0</v>
      </c>
      <c r="BG508" s="242">
        <f>IF(N508="zákl. přenesená",J508,0)</f>
        <v>0</v>
      </c>
      <c r="BH508" s="242">
        <f>IF(N508="sníž. přenesená",J508,0)</f>
        <v>0</v>
      </c>
      <c r="BI508" s="242">
        <f>IF(N508="nulová",J508,0)</f>
        <v>0</v>
      </c>
      <c r="BJ508" s="17" t="s">
        <v>84</v>
      </c>
      <c r="BK508" s="242">
        <f>ROUND(I508*H508,2)</f>
        <v>0</v>
      </c>
      <c r="BL508" s="17" t="s">
        <v>185</v>
      </c>
      <c r="BM508" s="241" t="s">
        <v>2766</v>
      </c>
    </row>
    <row r="509" s="13" customFormat="1">
      <c r="A509" s="13"/>
      <c r="B509" s="243"/>
      <c r="C509" s="244"/>
      <c r="D509" s="245" t="s">
        <v>286</v>
      </c>
      <c r="E509" s="246" t="s">
        <v>1</v>
      </c>
      <c r="F509" s="247" t="s">
        <v>2767</v>
      </c>
      <c r="G509" s="244"/>
      <c r="H509" s="248">
        <v>9.9000000000000004</v>
      </c>
      <c r="I509" s="249"/>
      <c r="J509" s="244"/>
      <c r="K509" s="244"/>
      <c r="L509" s="250"/>
      <c r="M509" s="251"/>
      <c r="N509" s="252"/>
      <c r="O509" s="252"/>
      <c r="P509" s="252"/>
      <c r="Q509" s="252"/>
      <c r="R509" s="252"/>
      <c r="S509" s="252"/>
      <c r="T509" s="25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4" t="s">
        <v>286</v>
      </c>
      <c r="AU509" s="254" t="s">
        <v>86</v>
      </c>
      <c r="AV509" s="13" t="s">
        <v>86</v>
      </c>
      <c r="AW509" s="13" t="s">
        <v>32</v>
      </c>
      <c r="AX509" s="13" t="s">
        <v>84</v>
      </c>
      <c r="AY509" s="254" t="s">
        <v>280</v>
      </c>
    </row>
    <row r="510" s="2" customFormat="1" ht="24.15" customHeight="1">
      <c r="A510" s="38"/>
      <c r="B510" s="39"/>
      <c r="C510" s="229" t="s">
        <v>1116</v>
      </c>
      <c r="D510" s="229" t="s">
        <v>281</v>
      </c>
      <c r="E510" s="230" t="s">
        <v>1354</v>
      </c>
      <c r="F510" s="231" t="s">
        <v>1355</v>
      </c>
      <c r="G510" s="232" t="s">
        <v>190</v>
      </c>
      <c r="H510" s="233">
        <v>27.27</v>
      </c>
      <c r="I510" s="234"/>
      <c r="J510" s="235">
        <f>ROUND(I510*H510,2)</f>
        <v>0</v>
      </c>
      <c r="K510" s="236"/>
      <c r="L510" s="44"/>
      <c r="M510" s="237" t="s">
        <v>1</v>
      </c>
      <c r="N510" s="238" t="s">
        <v>41</v>
      </c>
      <c r="O510" s="91"/>
      <c r="P510" s="239">
        <f>O510*H510</f>
        <v>0</v>
      </c>
      <c r="Q510" s="239">
        <v>0.0035799999999999998</v>
      </c>
      <c r="R510" s="239">
        <f>Q510*H510</f>
        <v>0.097626599999999994</v>
      </c>
      <c r="S510" s="239">
        <v>0</v>
      </c>
      <c r="T510" s="240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41" t="s">
        <v>185</v>
      </c>
      <c r="AT510" s="241" t="s">
        <v>281</v>
      </c>
      <c r="AU510" s="241" t="s">
        <v>86</v>
      </c>
      <c r="AY510" s="17" t="s">
        <v>280</v>
      </c>
      <c r="BE510" s="242">
        <f>IF(N510="základní",J510,0)</f>
        <v>0</v>
      </c>
      <c r="BF510" s="242">
        <f>IF(N510="snížená",J510,0)</f>
        <v>0</v>
      </c>
      <c r="BG510" s="242">
        <f>IF(N510="zákl. přenesená",J510,0)</f>
        <v>0</v>
      </c>
      <c r="BH510" s="242">
        <f>IF(N510="sníž. přenesená",J510,0)</f>
        <v>0</v>
      </c>
      <c r="BI510" s="242">
        <f>IF(N510="nulová",J510,0)</f>
        <v>0</v>
      </c>
      <c r="BJ510" s="17" t="s">
        <v>84</v>
      </c>
      <c r="BK510" s="242">
        <f>ROUND(I510*H510,2)</f>
        <v>0</v>
      </c>
      <c r="BL510" s="17" t="s">
        <v>185</v>
      </c>
      <c r="BM510" s="241" t="s">
        <v>2768</v>
      </c>
    </row>
    <row r="511" s="13" customFormat="1">
      <c r="A511" s="13"/>
      <c r="B511" s="243"/>
      <c r="C511" s="244"/>
      <c r="D511" s="245" t="s">
        <v>286</v>
      </c>
      <c r="E511" s="246" t="s">
        <v>1</v>
      </c>
      <c r="F511" s="247" t="s">
        <v>2769</v>
      </c>
      <c r="G511" s="244"/>
      <c r="H511" s="248">
        <v>10.800000000000001</v>
      </c>
      <c r="I511" s="249"/>
      <c r="J511" s="244"/>
      <c r="K511" s="244"/>
      <c r="L511" s="250"/>
      <c r="M511" s="251"/>
      <c r="N511" s="252"/>
      <c r="O511" s="252"/>
      <c r="P511" s="252"/>
      <c r="Q511" s="252"/>
      <c r="R511" s="252"/>
      <c r="S511" s="252"/>
      <c r="T511" s="25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4" t="s">
        <v>286</v>
      </c>
      <c r="AU511" s="254" t="s">
        <v>86</v>
      </c>
      <c r="AV511" s="13" t="s">
        <v>86</v>
      </c>
      <c r="AW511" s="13" t="s">
        <v>32</v>
      </c>
      <c r="AX511" s="13" t="s">
        <v>76</v>
      </c>
      <c r="AY511" s="254" t="s">
        <v>280</v>
      </c>
    </row>
    <row r="512" s="13" customFormat="1">
      <c r="A512" s="13"/>
      <c r="B512" s="243"/>
      <c r="C512" s="244"/>
      <c r="D512" s="245" t="s">
        <v>286</v>
      </c>
      <c r="E512" s="246" t="s">
        <v>1</v>
      </c>
      <c r="F512" s="247" t="s">
        <v>2770</v>
      </c>
      <c r="G512" s="244"/>
      <c r="H512" s="248">
        <v>3.54</v>
      </c>
      <c r="I512" s="249"/>
      <c r="J512" s="244"/>
      <c r="K512" s="244"/>
      <c r="L512" s="250"/>
      <c r="M512" s="251"/>
      <c r="N512" s="252"/>
      <c r="O512" s="252"/>
      <c r="P512" s="252"/>
      <c r="Q512" s="252"/>
      <c r="R512" s="252"/>
      <c r="S512" s="252"/>
      <c r="T512" s="25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4" t="s">
        <v>286</v>
      </c>
      <c r="AU512" s="254" t="s">
        <v>86</v>
      </c>
      <c r="AV512" s="13" t="s">
        <v>86</v>
      </c>
      <c r="AW512" s="13" t="s">
        <v>32</v>
      </c>
      <c r="AX512" s="13" t="s">
        <v>76</v>
      </c>
      <c r="AY512" s="254" t="s">
        <v>280</v>
      </c>
    </row>
    <row r="513" s="13" customFormat="1">
      <c r="A513" s="13"/>
      <c r="B513" s="243"/>
      <c r="C513" s="244"/>
      <c r="D513" s="245" t="s">
        <v>286</v>
      </c>
      <c r="E513" s="246" t="s">
        <v>1</v>
      </c>
      <c r="F513" s="247" t="s">
        <v>2771</v>
      </c>
      <c r="G513" s="244"/>
      <c r="H513" s="248">
        <v>1.76</v>
      </c>
      <c r="I513" s="249"/>
      <c r="J513" s="244"/>
      <c r="K513" s="244"/>
      <c r="L513" s="250"/>
      <c r="M513" s="251"/>
      <c r="N513" s="252"/>
      <c r="O513" s="252"/>
      <c r="P513" s="252"/>
      <c r="Q513" s="252"/>
      <c r="R513" s="252"/>
      <c r="S513" s="252"/>
      <c r="T513" s="25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4" t="s">
        <v>286</v>
      </c>
      <c r="AU513" s="254" t="s">
        <v>86</v>
      </c>
      <c r="AV513" s="13" t="s">
        <v>86</v>
      </c>
      <c r="AW513" s="13" t="s">
        <v>32</v>
      </c>
      <c r="AX513" s="13" t="s">
        <v>76</v>
      </c>
      <c r="AY513" s="254" t="s">
        <v>280</v>
      </c>
    </row>
    <row r="514" s="13" customFormat="1">
      <c r="A514" s="13"/>
      <c r="B514" s="243"/>
      <c r="C514" s="244"/>
      <c r="D514" s="245" t="s">
        <v>286</v>
      </c>
      <c r="E514" s="246" t="s">
        <v>1</v>
      </c>
      <c r="F514" s="247" t="s">
        <v>2772</v>
      </c>
      <c r="G514" s="244"/>
      <c r="H514" s="248">
        <v>2.75</v>
      </c>
      <c r="I514" s="249"/>
      <c r="J514" s="244"/>
      <c r="K514" s="244"/>
      <c r="L514" s="250"/>
      <c r="M514" s="251"/>
      <c r="N514" s="252"/>
      <c r="O514" s="252"/>
      <c r="P514" s="252"/>
      <c r="Q514" s="252"/>
      <c r="R514" s="252"/>
      <c r="S514" s="252"/>
      <c r="T514" s="25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4" t="s">
        <v>286</v>
      </c>
      <c r="AU514" s="254" t="s">
        <v>86</v>
      </c>
      <c r="AV514" s="13" t="s">
        <v>86</v>
      </c>
      <c r="AW514" s="13" t="s">
        <v>32</v>
      </c>
      <c r="AX514" s="13" t="s">
        <v>76</v>
      </c>
      <c r="AY514" s="254" t="s">
        <v>280</v>
      </c>
    </row>
    <row r="515" s="13" customFormat="1">
      <c r="A515" s="13"/>
      <c r="B515" s="243"/>
      <c r="C515" s="244"/>
      <c r="D515" s="245" t="s">
        <v>286</v>
      </c>
      <c r="E515" s="246" t="s">
        <v>1</v>
      </c>
      <c r="F515" s="247" t="s">
        <v>2773</v>
      </c>
      <c r="G515" s="244"/>
      <c r="H515" s="248">
        <v>5.5999999999999996</v>
      </c>
      <c r="I515" s="249"/>
      <c r="J515" s="244"/>
      <c r="K515" s="244"/>
      <c r="L515" s="250"/>
      <c r="M515" s="251"/>
      <c r="N515" s="252"/>
      <c r="O515" s="252"/>
      <c r="P515" s="252"/>
      <c r="Q515" s="252"/>
      <c r="R515" s="252"/>
      <c r="S515" s="252"/>
      <c r="T515" s="25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4" t="s">
        <v>286</v>
      </c>
      <c r="AU515" s="254" t="s">
        <v>86</v>
      </c>
      <c r="AV515" s="13" t="s">
        <v>86</v>
      </c>
      <c r="AW515" s="13" t="s">
        <v>32</v>
      </c>
      <c r="AX515" s="13" t="s">
        <v>76</v>
      </c>
      <c r="AY515" s="254" t="s">
        <v>280</v>
      </c>
    </row>
    <row r="516" s="13" customFormat="1">
      <c r="A516" s="13"/>
      <c r="B516" s="243"/>
      <c r="C516" s="244"/>
      <c r="D516" s="245" t="s">
        <v>286</v>
      </c>
      <c r="E516" s="246" t="s">
        <v>1</v>
      </c>
      <c r="F516" s="247" t="s">
        <v>2774</v>
      </c>
      <c r="G516" s="244"/>
      <c r="H516" s="248">
        <v>2.8199999999999998</v>
      </c>
      <c r="I516" s="249"/>
      <c r="J516" s="244"/>
      <c r="K516" s="244"/>
      <c r="L516" s="250"/>
      <c r="M516" s="251"/>
      <c r="N516" s="252"/>
      <c r="O516" s="252"/>
      <c r="P516" s="252"/>
      <c r="Q516" s="252"/>
      <c r="R516" s="252"/>
      <c r="S516" s="252"/>
      <c r="T516" s="25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4" t="s">
        <v>286</v>
      </c>
      <c r="AU516" s="254" t="s">
        <v>86</v>
      </c>
      <c r="AV516" s="13" t="s">
        <v>86</v>
      </c>
      <c r="AW516" s="13" t="s">
        <v>32</v>
      </c>
      <c r="AX516" s="13" t="s">
        <v>76</v>
      </c>
      <c r="AY516" s="254" t="s">
        <v>280</v>
      </c>
    </row>
    <row r="517" s="14" customFormat="1">
      <c r="A517" s="14"/>
      <c r="B517" s="266"/>
      <c r="C517" s="267"/>
      <c r="D517" s="245" t="s">
        <v>286</v>
      </c>
      <c r="E517" s="268" t="s">
        <v>1</v>
      </c>
      <c r="F517" s="269" t="s">
        <v>378</v>
      </c>
      <c r="G517" s="267"/>
      <c r="H517" s="270">
        <v>27.27</v>
      </c>
      <c r="I517" s="271"/>
      <c r="J517" s="267"/>
      <c r="K517" s="267"/>
      <c r="L517" s="272"/>
      <c r="M517" s="273"/>
      <c r="N517" s="274"/>
      <c r="O517" s="274"/>
      <c r="P517" s="274"/>
      <c r="Q517" s="274"/>
      <c r="R517" s="274"/>
      <c r="S517" s="274"/>
      <c r="T517" s="27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76" t="s">
        <v>286</v>
      </c>
      <c r="AU517" s="276" t="s">
        <v>86</v>
      </c>
      <c r="AV517" s="14" t="s">
        <v>284</v>
      </c>
      <c r="AW517" s="14" t="s">
        <v>32</v>
      </c>
      <c r="AX517" s="14" t="s">
        <v>84</v>
      </c>
      <c r="AY517" s="276" t="s">
        <v>280</v>
      </c>
    </row>
    <row r="518" s="2" customFormat="1" ht="24.15" customHeight="1">
      <c r="A518" s="38"/>
      <c r="B518" s="39"/>
      <c r="C518" s="229" t="s">
        <v>1121</v>
      </c>
      <c r="D518" s="229" t="s">
        <v>281</v>
      </c>
      <c r="E518" s="230" t="s">
        <v>2775</v>
      </c>
      <c r="F518" s="231" t="s">
        <v>2776</v>
      </c>
      <c r="G518" s="232" t="s">
        <v>190</v>
      </c>
      <c r="H518" s="233">
        <v>2.04</v>
      </c>
      <c r="I518" s="234"/>
      <c r="J518" s="235">
        <f>ROUND(I518*H518,2)</f>
        <v>0</v>
      </c>
      <c r="K518" s="236"/>
      <c r="L518" s="44"/>
      <c r="M518" s="237" t="s">
        <v>1</v>
      </c>
      <c r="N518" s="238" t="s">
        <v>41</v>
      </c>
      <c r="O518" s="91"/>
      <c r="P518" s="239">
        <f>O518*H518</f>
        <v>0</v>
      </c>
      <c r="Q518" s="239">
        <v>0.0074700000000000001</v>
      </c>
      <c r="R518" s="239">
        <f>Q518*H518</f>
        <v>0.0152388</v>
      </c>
      <c r="S518" s="239">
        <v>0</v>
      </c>
      <c r="T518" s="240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41" t="s">
        <v>185</v>
      </c>
      <c r="AT518" s="241" t="s">
        <v>281</v>
      </c>
      <c r="AU518" s="241" t="s">
        <v>86</v>
      </c>
      <c r="AY518" s="17" t="s">
        <v>280</v>
      </c>
      <c r="BE518" s="242">
        <f>IF(N518="základní",J518,0)</f>
        <v>0</v>
      </c>
      <c r="BF518" s="242">
        <f>IF(N518="snížená",J518,0)</f>
        <v>0</v>
      </c>
      <c r="BG518" s="242">
        <f>IF(N518="zákl. přenesená",J518,0)</f>
        <v>0</v>
      </c>
      <c r="BH518" s="242">
        <f>IF(N518="sníž. přenesená",J518,0)</f>
        <v>0</v>
      </c>
      <c r="BI518" s="242">
        <f>IF(N518="nulová",J518,0)</f>
        <v>0</v>
      </c>
      <c r="BJ518" s="17" t="s">
        <v>84</v>
      </c>
      <c r="BK518" s="242">
        <f>ROUND(I518*H518,2)</f>
        <v>0</v>
      </c>
      <c r="BL518" s="17" t="s">
        <v>185</v>
      </c>
      <c r="BM518" s="241" t="s">
        <v>2777</v>
      </c>
    </row>
    <row r="519" s="13" customFormat="1">
      <c r="A519" s="13"/>
      <c r="B519" s="243"/>
      <c r="C519" s="244"/>
      <c r="D519" s="245" t="s">
        <v>286</v>
      </c>
      <c r="E519" s="246" t="s">
        <v>1</v>
      </c>
      <c r="F519" s="247" t="s">
        <v>2778</v>
      </c>
      <c r="G519" s="244"/>
      <c r="H519" s="248">
        <v>2.04</v>
      </c>
      <c r="I519" s="249"/>
      <c r="J519" s="244"/>
      <c r="K519" s="244"/>
      <c r="L519" s="250"/>
      <c r="M519" s="251"/>
      <c r="N519" s="252"/>
      <c r="O519" s="252"/>
      <c r="P519" s="252"/>
      <c r="Q519" s="252"/>
      <c r="R519" s="252"/>
      <c r="S519" s="252"/>
      <c r="T519" s="25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4" t="s">
        <v>286</v>
      </c>
      <c r="AU519" s="254" t="s">
        <v>86</v>
      </c>
      <c r="AV519" s="13" t="s">
        <v>86</v>
      </c>
      <c r="AW519" s="13" t="s">
        <v>32</v>
      </c>
      <c r="AX519" s="13" t="s">
        <v>84</v>
      </c>
      <c r="AY519" s="254" t="s">
        <v>280</v>
      </c>
    </row>
    <row r="520" s="2" customFormat="1" ht="24.15" customHeight="1">
      <c r="A520" s="38"/>
      <c r="B520" s="39"/>
      <c r="C520" s="229" t="s">
        <v>1126</v>
      </c>
      <c r="D520" s="229" t="s">
        <v>281</v>
      </c>
      <c r="E520" s="230" t="s">
        <v>1364</v>
      </c>
      <c r="F520" s="231" t="s">
        <v>1365</v>
      </c>
      <c r="G520" s="232" t="s">
        <v>326</v>
      </c>
      <c r="H520" s="233">
        <v>0.113</v>
      </c>
      <c r="I520" s="234"/>
      <c r="J520" s="235">
        <f>ROUND(I520*H520,2)</f>
        <v>0</v>
      </c>
      <c r="K520" s="236"/>
      <c r="L520" s="44"/>
      <c r="M520" s="237" t="s">
        <v>1</v>
      </c>
      <c r="N520" s="238" t="s">
        <v>41</v>
      </c>
      <c r="O520" s="91"/>
      <c r="P520" s="239">
        <f>O520*H520</f>
        <v>0</v>
      </c>
      <c r="Q520" s="239">
        <v>0</v>
      </c>
      <c r="R520" s="239">
        <f>Q520*H520</f>
        <v>0</v>
      </c>
      <c r="S520" s="239">
        <v>0</v>
      </c>
      <c r="T520" s="240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41" t="s">
        <v>185</v>
      </c>
      <c r="AT520" s="241" t="s">
        <v>281</v>
      </c>
      <c r="AU520" s="241" t="s">
        <v>86</v>
      </c>
      <c r="AY520" s="17" t="s">
        <v>280</v>
      </c>
      <c r="BE520" s="242">
        <f>IF(N520="základní",J520,0)</f>
        <v>0</v>
      </c>
      <c r="BF520" s="242">
        <f>IF(N520="snížená",J520,0)</f>
        <v>0</v>
      </c>
      <c r="BG520" s="242">
        <f>IF(N520="zákl. přenesená",J520,0)</f>
        <v>0</v>
      </c>
      <c r="BH520" s="242">
        <f>IF(N520="sníž. přenesená",J520,0)</f>
        <v>0</v>
      </c>
      <c r="BI520" s="242">
        <f>IF(N520="nulová",J520,0)</f>
        <v>0</v>
      </c>
      <c r="BJ520" s="17" t="s">
        <v>84</v>
      </c>
      <c r="BK520" s="242">
        <f>ROUND(I520*H520,2)</f>
        <v>0</v>
      </c>
      <c r="BL520" s="17" t="s">
        <v>185</v>
      </c>
      <c r="BM520" s="241" t="s">
        <v>2779</v>
      </c>
    </row>
    <row r="521" s="12" customFormat="1" ht="22.8" customHeight="1">
      <c r="A521" s="12"/>
      <c r="B521" s="213"/>
      <c r="C521" s="214"/>
      <c r="D521" s="215" t="s">
        <v>75</v>
      </c>
      <c r="E521" s="227" t="s">
        <v>1367</v>
      </c>
      <c r="F521" s="227" t="s">
        <v>1368</v>
      </c>
      <c r="G521" s="214"/>
      <c r="H521" s="214"/>
      <c r="I521" s="217"/>
      <c r="J521" s="228">
        <f>BK521</f>
        <v>0</v>
      </c>
      <c r="K521" s="214"/>
      <c r="L521" s="219"/>
      <c r="M521" s="220"/>
      <c r="N521" s="221"/>
      <c r="O521" s="221"/>
      <c r="P521" s="222">
        <f>SUM(P522:P540)</f>
        <v>0</v>
      </c>
      <c r="Q521" s="221"/>
      <c r="R521" s="222">
        <f>SUM(R522:R540)</f>
        <v>2.4718407999999994</v>
      </c>
      <c r="S521" s="221"/>
      <c r="T521" s="223">
        <f>SUM(T522:T540)</f>
        <v>0.050000000000000003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24" t="s">
        <v>86</v>
      </c>
      <c r="AT521" s="225" t="s">
        <v>75</v>
      </c>
      <c r="AU521" s="225" t="s">
        <v>84</v>
      </c>
      <c r="AY521" s="224" t="s">
        <v>280</v>
      </c>
      <c r="BK521" s="226">
        <f>SUM(BK522:BK540)</f>
        <v>0</v>
      </c>
    </row>
    <row r="522" s="2" customFormat="1" ht="24.15" customHeight="1">
      <c r="A522" s="38"/>
      <c r="B522" s="39"/>
      <c r="C522" s="229" t="s">
        <v>1130</v>
      </c>
      <c r="D522" s="229" t="s">
        <v>281</v>
      </c>
      <c r="E522" s="230" t="s">
        <v>1379</v>
      </c>
      <c r="F522" s="231" t="s">
        <v>1380</v>
      </c>
      <c r="G522" s="232" t="s">
        <v>354</v>
      </c>
      <c r="H522" s="233">
        <v>10</v>
      </c>
      <c r="I522" s="234"/>
      <c r="J522" s="235">
        <f>ROUND(I522*H522,2)</f>
        <v>0</v>
      </c>
      <c r="K522" s="236"/>
      <c r="L522" s="44"/>
      <c r="M522" s="237" t="s">
        <v>1</v>
      </c>
      <c r="N522" s="238" t="s">
        <v>41</v>
      </c>
      <c r="O522" s="91"/>
      <c r="P522" s="239">
        <f>O522*H522</f>
        <v>0</v>
      </c>
      <c r="Q522" s="239">
        <v>0</v>
      </c>
      <c r="R522" s="239">
        <f>Q522*H522</f>
        <v>0</v>
      </c>
      <c r="S522" s="239">
        <v>0.0050000000000000001</v>
      </c>
      <c r="T522" s="240">
        <f>S522*H522</f>
        <v>0.050000000000000003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41" t="s">
        <v>185</v>
      </c>
      <c r="AT522" s="241" t="s">
        <v>281</v>
      </c>
      <c r="AU522" s="241" t="s">
        <v>86</v>
      </c>
      <c r="AY522" s="17" t="s">
        <v>280</v>
      </c>
      <c r="BE522" s="242">
        <f>IF(N522="základní",J522,0)</f>
        <v>0</v>
      </c>
      <c r="BF522" s="242">
        <f>IF(N522="snížená",J522,0)</f>
        <v>0</v>
      </c>
      <c r="BG522" s="242">
        <f>IF(N522="zákl. přenesená",J522,0)</f>
        <v>0</v>
      </c>
      <c r="BH522" s="242">
        <f>IF(N522="sníž. přenesená",J522,0)</f>
        <v>0</v>
      </c>
      <c r="BI522" s="242">
        <f>IF(N522="nulová",J522,0)</f>
        <v>0</v>
      </c>
      <c r="BJ522" s="17" t="s">
        <v>84</v>
      </c>
      <c r="BK522" s="242">
        <f>ROUND(I522*H522,2)</f>
        <v>0</v>
      </c>
      <c r="BL522" s="17" t="s">
        <v>185</v>
      </c>
      <c r="BM522" s="241" t="s">
        <v>2780</v>
      </c>
    </row>
    <row r="523" s="2" customFormat="1" ht="24.15" customHeight="1">
      <c r="A523" s="38"/>
      <c r="B523" s="39"/>
      <c r="C523" s="229" t="s">
        <v>1137</v>
      </c>
      <c r="D523" s="229" t="s">
        <v>281</v>
      </c>
      <c r="E523" s="230" t="s">
        <v>1383</v>
      </c>
      <c r="F523" s="231" t="s">
        <v>1384</v>
      </c>
      <c r="G523" s="232" t="s">
        <v>190</v>
      </c>
      <c r="H523" s="233">
        <v>133.52000000000001</v>
      </c>
      <c r="I523" s="234"/>
      <c r="J523" s="235">
        <f>ROUND(I523*H523,2)</f>
        <v>0</v>
      </c>
      <c r="K523" s="236"/>
      <c r="L523" s="44"/>
      <c r="M523" s="237" t="s">
        <v>1</v>
      </c>
      <c r="N523" s="238" t="s">
        <v>41</v>
      </c>
      <c r="O523" s="91"/>
      <c r="P523" s="239">
        <f>O523*H523</f>
        <v>0</v>
      </c>
      <c r="Q523" s="239">
        <v>0.00027999999999999998</v>
      </c>
      <c r="R523" s="239">
        <f>Q523*H523</f>
        <v>0.037385599999999998</v>
      </c>
      <c r="S523" s="239">
        <v>0</v>
      </c>
      <c r="T523" s="240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41" t="s">
        <v>185</v>
      </c>
      <c r="AT523" s="241" t="s">
        <v>281</v>
      </c>
      <c r="AU523" s="241" t="s">
        <v>86</v>
      </c>
      <c r="AY523" s="17" t="s">
        <v>280</v>
      </c>
      <c r="BE523" s="242">
        <f>IF(N523="základní",J523,0)</f>
        <v>0</v>
      </c>
      <c r="BF523" s="242">
        <f>IF(N523="snížená",J523,0)</f>
        <v>0</v>
      </c>
      <c r="BG523" s="242">
        <f>IF(N523="zákl. přenesená",J523,0)</f>
        <v>0</v>
      </c>
      <c r="BH523" s="242">
        <f>IF(N523="sníž. přenesená",J523,0)</f>
        <v>0</v>
      </c>
      <c r="BI523" s="242">
        <f>IF(N523="nulová",J523,0)</f>
        <v>0</v>
      </c>
      <c r="BJ523" s="17" t="s">
        <v>84</v>
      </c>
      <c r="BK523" s="242">
        <f>ROUND(I523*H523,2)</f>
        <v>0</v>
      </c>
      <c r="BL523" s="17" t="s">
        <v>185</v>
      </c>
      <c r="BM523" s="241" t="s">
        <v>2781</v>
      </c>
    </row>
    <row r="524" s="13" customFormat="1">
      <c r="A524" s="13"/>
      <c r="B524" s="243"/>
      <c r="C524" s="244"/>
      <c r="D524" s="245" t="s">
        <v>286</v>
      </c>
      <c r="E524" s="246" t="s">
        <v>1</v>
      </c>
      <c r="F524" s="247" t="s">
        <v>2496</v>
      </c>
      <c r="G524" s="244"/>
      <c r="H524" s="248">
        <v>133.52000000000001</v>
      </c>
      <c r="I524" s="249"/>
      <c r="J524" s="244"/>
      <c r="K524" s="244"/>
      <c r="L524" s="250"/>
      <c r="M524" s="251"/>
      <c r="N524" s="252"/>
      <c r="O524" s="252"/>
      <c r="P524" s="252"/>
      <c r="Q524" s="252"/>
      <c r="R524" s="252"/>
      <c r="S524" s="252"/>
      <c r="T524" s="25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4" t="s">
        <v>286</v>
      </c>
      <c r="AU524" s="254" t="s">
        <v>86</v>
      </c>
      <c r="AV524" s="13" t="s">
        <v>86</v>
      </c>
      <c r="AW524" s="13" t="s">
        <v>32</v>
      </c>
      <c r="AX524" s="13" t="s">
        <v>84</v>
      </c>
      <c r="AY524" s="254" t="s">
        <v>280</v>
      </c>
    </row>
    <row r="525" s="2" customFormat="1" ht="24.15" customHeight="1">
      <c r="A525" s="38"/>
      <c r="B525" s="39"/>
      <c r="C525" s="229" t="s">
        <v>1141</v>
      </c>
      <c r="D525" s="229" t="s">
        <v>281</v>
      </c>
      <c r="E525" s="230" t="s">
        <v>2782</v>
      </c>
      <c r="F525" s="231" t="s">
        <v>2783</v>
      </c>
      <c r="G525" s="232" t="s">
        <v>354</v>
      </c>
      <c r="H525" s="233">
        <v>2</v>
      </c>
      <c r="I525" s="234"/>
      <c r="J525" s="235">
        <f>ROUND(I525*H525,2)</f>
        <v>0</v>
      </c>
      <c r="K525" s="236"/>
      <c r="L525" s="44"/>
      <c r="M525" s="237" t="s">
        <v>1</v>
      </c>
      <c r="N525" s="238" t="s">
        <v>41</v>
      </c>
      <c r="O525" s="91"/>
      <c r="P525" s="239">
        <f>O525*H525</f>
        <v>0</v>
      </c>
      <c r="Q525" s="239">
        <v>0</v>
      </c>
      <c r="R525" s="239">
        <f>Q525*H525</f>
        <v>0</v>
      </c>
      <c r="S525" s="239">
        <v>0</v>
      </c>
      <c r="T525" s="240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41" t="s">
        <v>185</v>
      </c>
      <c r="AT525" s="241" t="s">
        <v>281</v>
      </c>
      <c r="AU525" s="241" t="s">
        <v>86</v>
      </c>
      <c r="AY525" s="17" t="s">
        <v>280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7" t="s">
        <v>84</v>
      </c>
      <c r="BK525" s="242">
        <f>ROUND(I525*H525,2)</f>
        <v>0</v>
      </c>
      <c r="BL525" s="17" t="s">
        <v>185</v>
      </c>
      <c r="BM525" s="241" t="s">
        <v>2784</v>
      </c>
    </row>
    <row r="526" s="2" customFormat="1" ht="24.15" customHeight="1">
      <c r="A526" s="38"/>
      <c r="B526" s="39"/>
      <c r="C526" s="229" t="s">
        <v>1145</v>
      </c>
      <c r="D526" s="229" t="s">
        <v>281</v>
      </c>
      <c r="E526" s="230" t="s">
        <v>1424</v>
      </c>
      <c r="F526" s="231" t="s">
        <v>1425</v>
      </c>
      <c r="G526" s="232" t="s">
        <v>354</v>
      </c>
      <c r="H526" s="233">
        <v>3</v>
      </c>
      <c r="I526" s="234"/>
      <c r="J526" s="235">
        <f>ROUND(I526*H526,2)</f>
        <v>0</v>
      </c>
      <c r="K526" s="236"/>
      <c r="L526" s="44"/>
      <c r="M526" s="237" t="s">
        <v>1</v>
      </c>
      <c r="N526" s="238" t="s">
        <v>41</v>
      </c>
      <c r="O526" s="91"/>
      <c r="P526" s="239">
        <f>O526*H526</f>
        <v>0</v>
      </c>
      <c r="Q526" s="239">
        <v>0</v>
      </c>
      <c r="R526" s="239">
        <f>Q526*H526</f>
        <v>0</v>
      </c>
      <c r="S526" s="239">
        <v>0</v>
      </c>
      <c r="T526" s="240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41" t="s">
        <v>185</v>
      </c>
      <c r="AT526" s="241" t="s">
        <v>281</v>
      </c>
      <c r="AU526" s="241" t="s">
        <v>86</v>
      </c>
      <c r="AY526" s="17" t="s">
        <v>280</v>
      </c>
      <c r="BE526" s="242">
        <f>IF(N526="základní",J526,0)</f>
        <v>0</v>
      </c>
      <c r="BF526" s="242">
        <f>IF(N526="snížená",J526,0)</f>
        <v>0</v>
      </c>
      <c r="BG526" s="242">
        <f>IF(N526="zákl. přenesená",J526,0)</f>
        <v>0</v>
      </c>
      <c r="BH526" s="242">
        <f>IF(N526="sníž. přenesená",J526,0)</f>
        <v>0</v>
      </c>
      <c r="BI526" s="242">
        <f>IF(N526="nulová",J526,0)</f>
        <v>0</v>
      </c>
      <c r="BJ526" s="17" t="s">
        <v>84</v>
      </c>
      <c r="BK526" s="242">
        <f>ROUND(I526*H526,2)</f>
        <v>0</v>
      </c>
      <c r="BL526" s="17" t="s">
        <v>185</v>
      </c>
      <c r="BM526" s="241" t="s">
        <v>2785</v>
      </c>
    </row>
    <row r="527" s="2" customFormat="1" ht="24.15" customHeight="1">
      <c r="A527" s="38"/>
      <c r="B527" s="39"/>
      <c r="C527" s="229" t="s">
        <v>1149</v>
      </c>
      <c r="D527" s="229" t="s">
        <v>281</v>
      </c>
      <c r="E527" s="230" t="s">
        <v>1439</v>
      </c>
      <c r="F527" s="231" t="s">
        <v>1440</v>
      </c>
      <c r="G527" s="232" t="s">
        <v>354</v>
      </c>
      <c r="H527" s="233">
        <v>5</v>
      </c>
      <c r="I527" s="234"/>
      <c r="J527" s="235">
        <f>ROUND(I527*H527,2)</f>
        <v>0</v>
      </c>
      <c r="K527" s="236"/>
      <c r="L527" s="44"/>
      <c r="M527" s="237" t="s">
        <v>1</v>
      </c>
      <c r="N527" s="238" t="s">
        <v>41</v>
      </c>
      <c r="O527" s="91"/>
      <c r="P527" s="239">
        <f>O527*H527</f>
        <v>0</v>
      </c>
      <c r="Q527" s="239">
        <v>0</v>
      </c>
      <c r="R527" s="239">
        <f>Q527*H527</f>
        <v>0</v>
      </c>
      <c r="S527" s="239">
        <v>0</v>
      </c>
      <c r="T527" s="240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41" t="s">
        <v>185</v>
      </c>
      <c r="AT527" s="241" t="s">
        <v>281</v>
      </c>
      <c r="AU527" s="241" t="s">
        <v>86</v>
      </c>
      <c r="AY527" s="17" t="s">
        <v>280</v>
      </c>
      <c r="BE527" s="242">
        <f>IF(N527="základní",J527,0)</f>
        <v>0</v>
      </c>
      <c r="BF527" s="242">
        <f>IF(N527="snížená",J527,0)</f>
        <v>0</v>
      </c>
      <c r="BG527" s="242">
        <f>IF(N527="zákl. přenesená",J527,0)</f>
        <v>0</v>
      </c>
      <c r="BH527" s="242">
        <f>IF(N527="sníž. přenesená",J527,0)</f>
        <v>0</v>
      </c>
      <c r="BI527" s="242">
        <f>IF(N527="nulová",J527,0)</f>
        <v>0</v>
      </c>
      <c r="BJ527" s="17" t="s">
        <v>84</v>
      </c>
      <c r="BK527" s="242">
        <f>ROUND(I527*H527,2)</f>
        <v>0</v>
      </c>
      <c r="BL527" s="17" t="s">
        <v>185</v>
      </c>
      <c r="BM527" s="241" t="s">
        <v>2786</v>
      </c>
    </row>
    <row r="528" s="2" customFormat="1" ht="21.75" customHeight="1">
      <c r="A528" s="38"/>
      <c r="B528" s="39"/>
      <c r="C528" s="255" t="s">
        <v>1154</v>
      </c>
      <c r="D528" s="255" t="s">
        <v>306</v>
      </c>
      <c r="E528" s="256" t="s">
        <v>1449</v>
      </c>
      <c r="F528" s="257" t="s">
        <v>1450</v>
      </c>
      <c r="G528" s="258" t="s">
        <v>190</v>
      </c>
      <c r="H528" s="259">
        <v>27.239999999999998</v>
      </c>
      <c r="I528" s="260"/>
      <c r="J528" s="261">
        <f>ROUND(I528*H528,2)</f>
        <v>0</v>
      </c>
      <c r="K528" s="262"/>
      <c r="L528" s="263"/>
      <c r="M528" s="264" t="s">
        <v>1</v>
      </c>
      <c r="N528" s="265" t="s">
        <v>41</v>
      </c>
      <c r="O528" s="91"/>
      <c r="P528" s="239">
        <f>O528*H528</f>
        <v>0</v>
      </c>
      <c r="Q528" s="239">
        <v>0.0015</v>
      </c>
      <c r="R528" s="239">
        <f>Q528*H528</f>
        <v>0.04086</v>
      </c>
      <c r="S528" s="239">
        <v>0</v>
      </c>
      <c r="T528" s="240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41" t="s">
        <v>426</v>
      </c>
      <c r="AT528" s="241" t="s">
        <v>306</v>
      </c>
      <c r="AU528" s="241" t="s">
        <v>86</v>
      </c>
      <c r="AY528" s="17" t="s">
        <v>280</v>
      </c>
      <c r="BE528" s="242">
        <f>IF(N528="základní",J528,0)</f>
        <v>0</v>
      </c>
      <c r="BF528" s="242">
        <f>IF(N528="snížená",J528,0)</f>
        <v>0</v>
      </c>
      <c r="BG528" s="242">
        <f>IF(N528="zákl. přenesená",J528,0)</f>
        <v>0</v>
      </c>
      <c r="BH528" s="242">
        <f>IF(N528="sníž. přenesená",J528,0)</f>
        <v>0</v>
      </c>
      <c r="BI528" s="242">
        <f>IF(N528="nulová",J528,0)</f>
        <v>0</v>
      </c>
      <c r="BJ528" s="17" t="s">
        <v>84</v>
      </c>
      <c r="BK528" s="242">
        <f>ROUND(I528*H528,2)</f>
        <v>0</v>
      </c>
      <c r="BL528" s="17" t="s">
        <v>185</v>
      </c>
      <c r="BM528" s="241" t="s">
        <v>2787</v>
      </c>
    </row>
    <row r="529" s="13" customFormat="1">
      <c r="A529" s="13"/>
      <c r="B529" s="243"/>
      <c r="C529" s="244"/>
      <c r="D529" s="245" t="s">
        <v>286</v>
      </c>
      <c r="E529" s="246" t="s">
        <v>1</v>
      </c>
      <c r="F529" s="247" t="s">
        <v>2422</v>
      </c>
      <c r="G529" s="244"/>
      <c r="H529" s="248">
        <v>27.239999999999998</v>
      </c>
      <c r="I529" s="249"/>
      <c r="J529" s="244"/>
      <c r="K529" s="244"/>
      <c r="L529" s="250"/>
      <c r="M529" s="251"/>
      <c r="N529" s="252"/>
      <c r="O529" s="252"/>
      <c r="P529" s="252"/>
      <c r="Q529" s="252"/>
      <c r="R529" s="252"/>
      <c r="S529" s="252"/>
      <c r="T529" s="25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4" t="s">
        <v>286</v>
      </c>
      <c r="AU529" s="254" t="s">
        <v>86</v>
      </c>
      <c r="AV529" s="13" t="s">
        <v>86</v>
      </c>
      <c r="AW529" s="13" t="s">
        <v>32</v>
      </c>
      <c r="AX529" s="13" t="s">
        <v>84</v>
      </c>
      <c r="AY529" s="254" t="s">
        <v>280</v>
      </c>
    </row>
    <row r="530" s="2" customFormat="1" ht="16.5" customHeight="1">
      <c r="A530" s="38"/>
      <c r="B530" s="39"/>
      <c r="C530" s="255" t="s">
        <v>1160</v>
      </c>
      <c r="D530" s="255" t="s">
        <v>306</v>
      </c>
      <c r="E530" s="256" t="s">
        <v>1454</v>
      </c>
      <c r="F530" s="257" t="s">
        <v>1455</v>
      </c>
      <c r="G530" s="258" t="s">
        <v>693</v>
      </c>
      <c r="H530" s="259">
        <v>10</v>
      </c>
      <c r="I530" s="260"/>
      <c r="J530" s="261">
        <f>ROUND(I530*H530,2)</f>
        <v>0</v>
      </c>
      <c r="K530" s="262"/>
      <c r="L530" s="263"/>
      <c r="M530" s="264" t="s">
        <v>1</v>
      </c>
      <c r="N530" s="265" t="s">
        <v>41</v>
      </c>
      <c r="O530" s="91"/>
      <c r="P530" s="239">
        <f>O530*H530</f>
        <v>0</v>
      </c>
      <c r="Q530" s="239">
        <v>0.00020000000000000001</v>
      </c>
      <c r="R530" s="239">
        <f>Q530*H530</f>
        <v>0.002</v>
      </c>
      <c r="S530" s="239">
        <v>0</v>
      </c>
      <c r="T530" s="240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41" t="s">
        <v>426</v>
      </c>
      <c r="AT530" s="241" t="s">
        <v>306</v>
      </c>
      <c r="AU530" s="241" t="s">
        <v>86</v>
      </c>
      <c r="AY530" s="17" t="s">
        <v>280</v>
      </c>
      <c r="BE530" s="242">
        <f>IF(N530="základní",J530,0)</f>
        <v>0</v>
      </c>
      <c r="BF530" s="242">
        <f>IF(N530="snížená",J530,0)</f>
        <v>0</v>
      </c>
      <c r="BG530" s="242">
        <f>IF(N530="zákl. přenesená",J530,0)</f>
        <v>0</v>
      </c>
      <c r="BH530" s="242">
        <f>IF(N530="sníž. přenesená",J530,0)</f>
        <v>0</v>
      </c>
      <c r="BI530" s="242">
        <f>IF(N530="nulová",J530,0)</f>
        <v>0</v>
      </c>
      <c r="BJ530" s="17" t="s">
        <v>84</v>
      </c>
      <c r="BK530" s="242">
        <f>ROUND(I530*H530,2)</f>
        <v>0</v>
      </c>
      <c r="BL530" s="17" t="s">
        <v>185</v>
      </c>
      <c r="BM530" s="241" t="s">
        <v>2788</v>
      </c>
    </row>
    <row r="531" s="2" customFormat="1" ht="16.5" customHeight="1">
      <c r="A531" s="38"/>
      <c r="B531" s="39"/>
      <c r="C531" s="229" t="s">
        <v>1165</v>
      </c>
      <c r="D531" s="229" t="s">
        <v>281</v>
      </c>
      <c r="E531" s="230" t="s">
        <v>2789</v>
      </c>
      <c r="F531" s="231" t="s">
        <v>1459</v>
      </c>
      <c r="G531" s="232" t="s">
        <v>190</v>
      </c>
      <c r="H531" s="233">
        <v>133.52000000000001</v>
      </c>
      <c r="I531" s="234"/>
      <c r="J531" s="235">
        <f>ROUND(I531*H531,2)</f>
        <v>0</v>
      </c>
      <c r="K531" s="236"/>
      <c r="L531" s="44"/>
      <c r="M531" s="237" t="s">
        <v>1</v>
      </c>
      <c r="N531" s="238" t="s">
        <v>41</v>
      </c>
      <c r="O531" s="91"/>
      <c r="P531" s="239">
        <f>O531*H531</f>
        <v>0</v>
      </c>
      <c r="Q531" s="239">
        <v>0.00025999999999999998</v>
      </c>
      <c r="R531" s="239">
        <f>Q531*H531</f>
        <v>0.034715200000000002</v>
      </c>
      <c r="S531" s="239">
        <v>0</v>
      </c>
      <c r="T531" s="240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41" t="s">
        <v>185</v>
      </c>
      <c r="AT531" s="241" t="s">
        <v>281</v>
      </c>
      <c r="AU531" s="241" t="s">
        <v>86</v>
      </c>
      <c r="AY531" s="17" t="s">
        <v>280</v>
      </c>
      <c r="BE531" s="242">
        <f>IF(N531="základní",J531,0)</f>
        <v>0</v>
      </c>
      <c r="BF531" s="242">
        <f>IF(N531="snížená",J531,0)</f>
        <v>0</v>
      </c>
      <c r="BG531" s="242">
        <f>IF(N531="zákl. přenesená",J531,0)</f>
        <v>0</v>
      </c>
      <c r="BH531" s="242">
        <f>IF(N531="sníž. přenesená",J531,0)</f>
        <v>0</v>
      </c>
      <c r="BI531" s="242">
        <f>IF(N531="nulová",J531,0)</f>
        <v>0</v>
      </c>
      <c r="BJ531" s="17" t="s">
        <v>84</v>
      </c>
      <c r="BK531" s="242">
        <f>ROUND(I531*H531,2)</f>
        <v>0</v>
      </c>
      <c r="BL531" s="17" t="s">
        <v>185</v>
      </c>
      <c r="BM531" s="241" t="s">
        <v>2790</v>
      </c>
    </row>
    <row r="532" s="13" customFormat="1">
      <c r="A532" s="13"/>
      <c r="B532" s="243"/>
      <c r="C532" s="244"/>
      <c r="D532" s="245" t="s">
        <v>286</v>
      </c>
      <c r="E532" s="246" t="s">
        <v>1</v>
      </c>
      <c r="F532" s="247" t="s">
        <v>2496</v>
      </c>
      <c r="G532" s="244"/>
      <c r="H532" s="248">
        <v>133.52000000000001</v>
      </c>
      <c r="I532" s="249"/>
      <c r="J532" s="244"/>
      <c r="K532" s="244"/>
      <c r="L532" s="250"/>
      <c r="M532" s="251"/>
      <c r="N532" s="252"/>
      <c r="O532" s="252"/>
      <c r="P532" s="252"/>
      <c r="Q532" s="252"/>
      <c r="R532" s="252"/>
      <c r="S532" s="252"/>
      <c r="T532" s="25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4" t="s">
        <v>286</v>
      </c>
      <c r="AU532" s="254" t="s">
        <v>86</v>
      </c>
      <c r="AV532" s="13" t="s">
        <v>86</v>
      </c>
      <c r="AW532" s="13" t="s">
        <v>32</v>
      </c>
      <c r="AX532" s="13" t="s">
        <v>84</v>
      </c>
      <c r="AY532" s="254" t="s">
        <v>280</v>
      </c>
    </row>
    <row r="533" s="2" customFormat="1" ht="24.15" customHeight="1">
      <c r="A533" s="38"/>
      <c r="B533" s="39"/>
      <c r="C533" s="255" t="s">
        <v>1170</v>
      </c>
      <c r="D533" s="255" t="s">
        <v>306</v>
      </c>
      <c r="E533" s="256" t="s">
        <v>2791</v>
      </c>
      <c r="F533" s="257" t="s">
        <v>2792</v>
      </c>
      <c r="G533" s="258" t="s">
        <v>354</v>
      </c>
      <c r="H533" s="259">
        <v>1</v>
      </c>
      <c r="I533" s="260"/>
      <c r="J533" s="261">
        <f>ROUND(I533*H533,2)</f>
        <v>0</v>
      </c>
      <c r="K533" s="262"/>
      <c r="L533" s="263"/>
      <c r="M533" s="264" t="s">
        <v>1</v>
      </c>
      <c r="N533" s="265" t="s">
        <v>41</v>
      </c>
      <c r="O533" s="91"/>
      <c r="P533" s="239">
        <f>O533*H533</f>
        <v>0</v>
      </c>
      <c r="Q533" s="239">
        <v>0.28620000000000001</v>
      </c>
      <c r="R533" s="239">
        <f>Q533*H533</f>
        <v>0.28620000000000001</v>
      </c>
      <c r="S533" s="239">
        <v>0</v>
      </c>
      <c r="T533" s="240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41" t="s">
        <v>426</v>
      </c>
      <c r="AT533" s="241" t="s">
        <v>306</v>
      </c>
      <c r="AU533" s="241" t="s">
        <v>86</v>
      </c>
      <c r="AY533" s="17" t="s">
        <v>280</v>
      </c>
      <c r="BE533" s="242">
        <f>IF(N533="základní",J533,0)</f>
        <v>0</v>
      </c>
      <c r="BF533" s="242">
        <f>IF(N533="snížená",J533,0)</f>
        <v>0</v>
      </c>
      <c r="BG533" s="242">
        <f>IF(N533="zákl. přenesená",J533,0)</f>
        <v>0</v>
      </c>
      <c r="BH533" s="242">
        <f>IF(N533="sníž. přenesená",J533,0)</f>
        <v>0</v>
      </c>
      <c r="BI533" s="242">
        <f>IF(N533="nulová",J533,0)</f>
        <v>0</v>
      </c>
      <c r="BJ533" s="17" t="s">
        <v>84</v>
      </c>
      <c r="BK533" s="242">
        <f>ROUND(I533*H533,2)</f>
        <v>0</v>
      </c>
      <c r="BL533" s="17" t="s">
        <v>185</v>
      </c>
      <c r="BM533" s="241" t="s">
        <v>2793</v>
      </c>
    </row>
    <row r="534" s="2" customFormat="1" ht="24.15" customHeight="1">
      <c r="A534" s="38"/>
      <c r="B534" s="39"/>
      <c r="C534" s="255" t="s">
        <v>1175</v>
      </c>
      <c r="D534" s="255" t="s">
        <v>306</v>
      </c>
      <c r="E534" s="256" t="s">
        <v>2794</v>
      </c>
      <c r="F534" s="257" t="s">
        <v>2795</v>
      </c>
      <c r="G534" s="258" t="s">
        <v>354</v>
      </c>
      <c r="H534" s="259">
        <v>1</v>
      </c>
      <c r="I534" s="260"/>
      <c r="J534" s="261">
        <f>ROUND(I534*H534,2)</f>
        <v>0</v>
      </c>
      <c r="K534" s="262"/>
      <c r="L534" s="263"/>
      <c r="M534" s="264" t="s">
        <v>1</v>
      </c>
      <c r="N534" s="265" t="s">
        <v>41</v>
      </c>
      <c r="O534" s="91"/>
      <c r="P534" s="239">
        <f>O534*H534</f>
        <v>0</v>
      </c>
      <c r="Q534" s="239">
        <v>0.56879999999999997</v>
      </c>
      <c r="R534" s="239">
        <f>Q534*H534</f>
        <v>0.56879999999999997</v>
      </c>
      <c r="S534" s="239">
        <v>0</v>
      </c>
      <c r="T534" s="240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41" t="s">
        <v>426</v>
      </c>
      <c r="AT534" s="241" t="s">
        <v>306</v>
      </c>
      <c r="AU534" s="241" t="s">
        <v>86</v>
      </c>
      <c r="AY534" s="17" t="s">
        <v>280</v>
      </c>
      <c r="BE534" s="242">
        <f>IF(N534="základní",J534,0)</f>
        <v>0</v>
      </c>
      <c r="BF534" s="242">
        <f>IF(N534="snížená",J534,0)</f>
        <v>0</v>
      </c>
      <c r="BG534" s="242">
        <f>IF(N534="zákl. přenesená",J534,0)</f>
        <v>0</v>
      </c>
      <c r="BH534" s="242">
        <f>IF(N534="sníž. přenesená",J534,0)</f>
        <v>0</v>
      </c>
      <c r="BI534" s="242">
        <f>IF(N534="nulová",J534,0)</f>
        <v>0</v>
      </c>
      <c r="BJ534" s="17" t="s">
        <v>84</v>
      </c>
      <c r="BK534" s="242">
        <f>ROUND(I534*H534,2)</f>
        <v>0</v>
      </c>
      <c r="BL534" s="17" t="s">
        <v>185</v>
      </c>
      <c r="BM534" s="241" t="s">
        <v>2796</v>
      </c>
    </row>
    <row r="535" s="2" customFormat="1" ht="24.15" customHeight="1">
      <c r="A535" s="38"/>
      <c r="B535" s="39"/>
      <c r="C535" s="255" t="s">
        <v>1179</v>
      </c>
      <c r="D535" s="255" t="s">
        <v>306</v>
      </c>
      <c r="E535" s="256" t="s">
        <v>2797</v>
      </c>
      <c r="F535" s="257" t="s">
        <v>2798</v>
      </c>
      <c r="G535" s="258" t="s">
        <v>354</v>
      </c>
      <c r="H535" s="259">
        <v>1</v>
      </c>
      <c r="I535" s="260"/>
      <c r="J535" s="261">
        <f>ROUND(I535*H535,2)</f>
        <v>0</v>
      </c>
      <c r="K535" s="262"/>
      <c r="L535" s="263"/>
      <c r="M535" s="264" t="s">
        <v>1</v>
      </c>
      <c r="N535" s="265" t="s">
        <v>41</v>
      </c>
      <c r="O535" s="91"/>
      <c r="P535" s="239">
        <f>O535*H535</f>
        <v>0</v>
      </c>
      <c r="Q535" s="239">
        <v>0.27936</v>
      </c>
      <c r="R535" s="239">
        <f>Q535*H535</f>
        <v>0.27936</v>
      </c>
      <c r="S535" s="239">
        <v>0</v>
      </c>
      <c r="T535" s="240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41" t="s">
        <v>426</v>
      </c>
      <c r="AT535" s="241" t="s">
        <v>306</v>
      </c>
      <c r="AU535" s="241" t="s">
        <v>86</v>
      </c>
      <c r="AY535" s="17" t="s">
        <v>280</v>
      </c>
      <c r="BE535" s="242">
        <f>IF(N535="základní",J535,0)</f>
        <v>0</v>
      </c>
      <c r="BF535" s="242">
        <f>IF(N535="snížená",J535,0)</f>
        <v>0</v>
      </c>
      <c r="BG535" s="242">
        <f>IF(N535="zákl. přenesená",J535,0)</f>
        <v>0</v>
      </c>
      <c r="BH535" s="242">
        <f>IF(N535="sníž. přenesená",J535,0)</f>
        <v>0</v>
      </c>
      <c r="BI535" s="242">
        <f>IF(N535="nulová",J535,0)</f>
        <v>0</v>
      </c>
      <c r="BJ535" s="17" t="s">
        <v>84</v>
      </c>
      <c r="BK535" s="242">
        <f>ROUND(I535*H535,2)</f>
        <v>0</v>
      </c>
      <c r="BL535" s="17" t="s">
        <v>185</v>
      </c>
      <c r="BM535" s="241" t="s">
        <v>2799</v>
      </c>
    </row>
    <row r="536" s="2" customFormat="1" ht="24.15" customHeight="1">
      <c r="A536" s="38"/>
      <c r="B536" s="39"/>
      <c r="C536" s="255" t="s">
        <v>1185</v>
      </c>
      <c r="D536" s="255" t="s">
        <v>306</v>
      </c>
      <c r="E536" s="256" t="s">
        <v>2800</v>
      </c>
      <c r="F536" s="257" t="s">
        <v>2801</v>
      </c>
      <c r="G536" s="258" t="s">
        <v>354</v>
      </c>
      <c r="H536" s="259">
        <v>1</v>
      </c>
      <c r="I536" s="260"/>
      <c r="J536" s="261">
        <f>ROUND(I536*H536,2)</f>
        <v>0</v>
      </c>
      <c r="K536" s="262"/>
      <c r="L536" s="263"/>
      <c r="M536" s="264" t="s">
        <v>1</v>
      </c>
      <c r="N536" s="265" t="s">
        <v>41</v>
      </c>
      <c r="O536" s="91"/>
      <c r="P536" s="239">
        <f>O536*H536</f>
        <v>0</v>
      </c>
      <c r="Q536" s="239">
        <v>0.55403999999999998</v>
      </c>
      <c r="R536" s="239">
        <f>Q536*H536</f>
        <v>0.55403999999999998</v>
      </c>
      <c r="S536" s="239">
        <v>0</v>
      </c>
      <c r="T536" s="240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41" t="s">
        <v>426</v>
      </c>
      <c r="AT536" s="241" t="s">
        <v>306</v>
      </c>
      <c r="AU536" s="241" t="s">
        <v>86</v>
      </c>
      <c r="AY536" s="17" t="s">
        <v>280</v>
      </c>
      <c r="BE536" s="242">
        <f>IF(N536="základní",J536,0)</f>
        <v>0</v>
      </c>
      <c r="BF536" s="242">
        <f>IF(N536="snížená",J536,0)</f>
        <v>0</v>
      </c>
      <c r="BG536" s="242">
        <f>IF(N536="zákl. přenesená",J536,0)</f>
        <v>0</v>
      </c>
      <c r="BH536" s="242">
        <f>IF(N536="sníž. přenesená",J536,0)</f>
        <v>0</v>
      </c>
      <c r="BI536" s="242">
        <f>IF(N536="nulová",J536,0)</f>
        <v>0</v>
      </c>
      <c r="BJ536" s="17" t="s">
        <v>84</v>
      </c>
      <c r="BK536" s="242">
        <f>ROUND(I536*H536,2)</f>
        <v>0</v>
      </c>
      <c r="BL536" s="17" t="s">
        <v>185</v>
      </c>
      <c r="BM536" s="241" t="s">
        <v>2802</v>
      </c>
    </row>
    <row r="537" s="2" customFormat="1" ht="24.15" customHeight="1">
      <c r="A537" s="38"/>
      <c r="B537" s="39"/>
      <c r="C537" s="255" t="s">
        <v>1190</v>
      </c>
      <c r="D537" s="255" t="s">
        <v>306</v>
      </c>
      <c r="E537" s="256" t="s">
        <v>2803</v>
      </c>
      <c r="F537" s="257" t="s">
        <v>2804</v>
      </c>
      <c r="G537" s="258" t="s">
        <v>354</v>
      </c>
      <c r="H537" s="259">
        <v>1</v>
      </c>
      <c r="I537" s="260"/>
      <c r="J537" s="261">
        <f>ROUND(I537*H537,2)</f>
        <v>0</v>
      </c>
      <c r="K537" s="262"/>
      <c r="L537" s="263"/>
      <c r="M537" s="264" t="s">
        <v>1</v>
      </c>
      <c r="N537" s="265" t="s">
        <v>41</v>
      </c>
      <c r="O537" s="91"/>
      <c r="P537" s="239">
        <f>O537*H537</f>
        <v>0</v>
      </c>
      <c r="Q537" s="239">
        <v>0.55403999999999998</v>
      </c>
      <c r="R537" s="239">
        <f>Q537*H537</f>
        <v>0.55403999999999998</v>
      </c>
      <c r="S537" s="239">
        <v>0</v>
      </c>
      <c r="T537" s="240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41" t="s">
        <v>426</v>
      </c>
      <c r="AT537" s="241" t="s">
        <v>306</v>
      </c>
      <c r="AU537" s="241" t="s">
        <v>86</v>
      </c>
      <c r="AY537" s="17" t="s">
        <v>280</v>
      </c>
      <c r="BE537" s="242">
        <f>IF(N537="základní",J537,0)</f>
        <v>0</v>
      </c>
      <c r="BF537" s="242">
        <f>IF(N537="snížená",J537,0)</f>
        <v>0</v>
      </c>
      <c r="BG537" s="242">
        <f>IF(N537="zákl. přenesená",J537,0)</f>
        <v>0</v>
      </c>
      <c r="BH537" s="242">
        <f>IF(N537="sníž. přenesená",J537,0)</f>
        <v>0</v>
      </c>
      <c r="BI537" s="242">
        <f>IF(N537="nulová",J537,0)</f>
        <v>0</v>
      </c>
      <c r="BJ537" s="17" t="s">
        <v>84</v>
      </c>
      <c r="BK537" s="242">
        <f>ROUND(I537*H537,2)</f>
        <v>0</v>
      </c>
      <c r="BL537" s="17" t="s">
        <v>185</v>
      </c>
      <c r="BM537" s="241" t="s">
        <v>2805</v>
      </c>
    </row>
    <row r="538" s="2" customFormat="1" ht="24.15" customHeight="1">
      <c r="A538" s="38"/>
      <c r="B538" s="39"/>
      <c r="C538" s="255" t="s">
        <v>1196</v>
      </c>
      <c r="D538" s="255" t="s">
        <v>306</v>
      </c>
      <c r="E538" s="256" t="s">
        <v>2806</v>
      </c>
      <c r="F538" s="257" t="s">
        <v>2807</v>
      </c>
      <c r="G538" s="258" t="s">
        <v>354</v>
      </c>
      <c r="H538" s="259">
        <v>3</v>
      </c>
      <c r="I538" s="260"/>
      <c r="J538" s="261">
        <f>ROUND(I538*H538,2)</f>
        <v>0</v>
      </c>
      <c r="K538" s="262"/>
      <c r="L538" s="263"/>
      <c r="M538" s="264" t="s">
        <v>1</v>
      </c>
      <c r="N538" s="265" t="s">
        <v>41</v>
      </c>
      <c r="O538" s="91"/>
      <c r="P538" s="239">
        <f>O538*H538</f>
        <v>0</v>
      </c>
      <c r="Q538" s="239">
        <v>0.025479999999999999</v>
      </c>
      <c r="R538" s="239">
        <f>Q538*H538</f>
        <v>0.076439999999999994</v>
      </c>
      <c r="S538" s="239">
        <v>0</v>
      </c>
      <c r="T538" s="240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41" t="s">
        <v>426</v>
      </c>
      <c r="AT538" s="241" t="s">
        <v>306</v>
      </c>
      <c r="AU538" s="241" t="s">
        <v>86</v>
      </c>
      <c r="AY538" s="17" t="s">
        <v>280</v>
      </c>
      <c r="BE538" s="242">
        <f>IF(N538="základní",J538,0)</f>
        <v>0</v>
      </c>
      <c r="BF538" s="242">
        <f>IF(N538="snížená",J538,0)</f>
        <v>0</v>
      </c>
      <c r="BG538" s="242">
        <f>IF(N538="zákl. přenesená",J538,0)</f>
        <v>0</v>
      </c>
      <c r="BH538" s="242">
        <f>IF(N538="sníž. přenesená",J538,0)</f>
        <v>0</v>
      </c>
      <c r="BI538" s="242">
        <f>IF(N538="nulová",J538,0)</f>
        <v>0</v>
      </c>
      <c r="BJ538" s="17" t="s">
        <v>84</v>
      </c>
      <c r="BK538" s="242">
        <f>ROUND(I538*H538,2)</f>
        <v>0</v>
      </c>
      <c r="BL538" s="17" t="s">
        <v>185</v>
      </c>
      <c r="BM538" s="241" t="s">
        <v>2808</v>
      </c>
    </row>
    <row r="539" s="2" customFormat="1" ht="24.15" customHeight="1">
      <c r="A539" s="38"/>
      <c r="B539" s="39"/>
      <c r="C539" s="255" t="s">
        <v>1200</v>
      </c>
      <c r="D539" s="255" t="s">
        <v>306</v>
      </c>
      <c r="E539" s="256" t="s">
        <v>2809</v>
      </c>
      <c r="F539" s="257" t="s">
        <v>2810</v>
      </c>
      <c r="G539" s="258" t="s">
        <v>354</v>
      </c>
      <c r="H539" s="259">
        <v>2</v>
      </c>
      <c r="I539" s="260"/>
      <c r="J539" s="261">
        <f>ROUND(I539*H539,2)</f>
        <v>0</v>
      </c>
      <c r="K539" s="262"/>
      <c r="L539" s="263"/>
      <c r="M539" s="264" t="s">
        <v>1</v>
      </c>
      <c r="N539" s="265" t="s">
        <v>41</v>
      </c>
      <c r="O539" s="91"/>
      <c r="P539" s="239">
        <f>O539*H539</f>
        <v>0</v>
      </c>
      <c r="Q539" s="239">
        <v>0.019</v>
      </c>
      <c r="R539" s="239">
        <f>Q539*H539</f>
        <v>0.037999999999999999</v>
      </c>
      <c r="S539" s="239">
        <v>0</v>
      </c>
      <c r="T539" s="240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41" t="s">
        <v>426</v>
      </c>
      <c r="AT539" s="241" t="s">
        <v>306</v>
      </c>
      <c r="AU539" s="241" t="s">
        <v>86</v>
      </c>
      <c r="AY539" s="17" t="s">
        <v>280</v>
      </c>
      <c r="BE539" s="242">
        <f>IF(N539="základní",J539,0)</f>
        <v>0</v>
      </c>
      <c r="BF539" s="242">
        <f>IF(N539="snížená",J539,0)</f>
        <v>0</v>
      </c>
      <c r="BG539" s="242">
        <f>IF(N539="zákl. přenesená",J539,0)</f>
        <v>0</v>
      </c>
      <c r="BH539" s="242">
        <f>IF(N539="sníž. přenesená",J539,0)</f>
        <v>0</v>
      </c>
      <c r="BI539" s="242">
        <f>IF(N539="nulová",J539,0)</f>
        <v>0</v>
      </c>
      <c r="BJ539" s="17" t="s">
        <v>84</v>
      </c>
      <c r="BK539" s="242">
        <f>ROUND(I539*H539,2)</f>
        <v>0</v>
      </c>
      <c r="BL539" s="17" t="s">
        <v>185</v>
      </c>
      <c r="BM539" s="241" t="s">
        <v>2811</v>
      </c>
    </row>
    <row r="540" s="2" customFormat="1" ht="24.15" customHeight="1">
      <c r="A540" s="38"/>
      <c r="B540" s="39"/>
      <c r="C540" s="229" t="s">
        <v>1204</v>
      </c>
      <c r="D540" s="229" t="s">
        <v>281</v>
      </c>
      <c r="E540" s="230" t="s">
        <v>1518</v>
      </c>
      <c r="F540" s="231" t="s">
        <v>1519</v>
      </c>
      <c r="G540" s="232" t="s">
        <v>326</v>
      </c>
      <c r="H540" s="233">
        <v>2.472</v>
      </c>
      <c r="I540" s="234"/>
      <c r="J540" s="235">
        <f>ROUND(I540*H540,2)</f>
        <v>0</v>
      </c>
      <c r="K540" s="236"/>
      <c r="L540" s="44"/>
      <c r="M540" s="237" t="s">
        <v>1</v>
      </c>
      <c r="N540" s="238" t="s">
        <v>41</v>
      </c>
      <c r="O540" s="91"/>
      <c r="P540" s="239">
        <f>O540*H540</f>
        <v>0</v>
      </c>
      <c r="Q540" s="239">
        <v>0</v>
      </c>
      <c r="R540" s="239">
        <f>Q540*H540</f>
        <v>0</v>
      </c>
      <c r="S540" s="239">
        <v>0</v>
      </c>
      <c r="T540" s="240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41" t="s">
        <v>185</v>
      </c>
      <c r="AT540" s="241" t="s">
        <v>281</v>
      </c>
      <c r="AU540" s="241" t="s">
        <v>86</v>
      </c>
      <c r="AY540" s="17" t="s">
        <v>280</v>
      </c>
      <c r="BE540" s="242">
        <f>IF(N540="základní",J540,0)</f>
        <v>0</v>
      </c>
      <c r="BF540" s="242">
        <f>IF(N540="snížená",J540,0)</f>
        <v>0</v>
      </c>
      <c r="BG540" s="242">
        <f>IF(N540="zákl. přenesená",J540,0)</f>
        <v>0</v>
      </c>
      <c r="BH540" s="242">
        <f>IF(N540="sníž. přenesená",J540,0)</f>
        <v>0</v>
      </c>
      <c r="BI540" s="242">
        <f>IF(N540="nulová",J540,0)</f>
        <v>0</v>
      </c>
      <c r="BJ540" s="17" t="s">
        <v>84</v>
      </c>
      <c r="BK540" s="242">
        <f>ROUND(I540*H540,2)</f>
        <v>0</v>
      </c>
      <c r="BL540" s="17" t="s">
        <v>185</v>
      </c>
      <c r="BM540" s="241" t="s">
        <v>2812</v>
      </c>
    </row>
    <row r="541" s="12" customFormat="1" ht="22.8" customHeight="1">
      <c r="A541" s="12"/>
      <c r="B541" s="213"/>
      <c r="C541" s="214"/>
      <c r="D541" s="215" t="s">
        <v>75</v>
      </c>
      <c r="E541" s="227" t="s">
        <v>1521</v>
      </c>
      <c r="F541" s="227" t="s">
        <v>1522</v>
      </c>
      <c r="G541" s="214"/>
      <c r="H541" s="214"/>
      <c r="I541" s="217"/>
      <c r="J541" s="228">
        <f>BK541</f>
        <v>0</v>
      </c>
      <c r="K541" s="214"/>
      <c r="L541" s="219"/>
      <c r="M541" s="220"/>
      <c r="N541" s="221"/>
      <c r="O541" s="221"/>
      <c r="P541" s="222">
        <f>SUM(P542:P585)</f>
        <v>0</v>
      </c>
      <c r="Q541" s="221"/>
      <c r="R541" s="222">
        <f>SUM(R542:R585)</f>
        <v>1.4726525000000001</v>
      </c>
      <c r="S541" s="221"/>
      <c r="T541" s="223">
        <f>SUM(T542:T585)</f>
        <v>0.82800000000000007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24" t="s">
        <v>86</v>
      </c>
      <c r="AT541" s="225" t="s">
        <v>75</v>
      </c>
      <c r="AU541" s="225" t="s">
        <v>84</v>
      </c>
      <c r="AY541" s="224" t="s">
        <v>280</v>
      </c>
      <c r="BK541" s="226">
        <f>SUM(BK542:BK585)</f>
        <v>0</v>
      </c>
    </row>
    <row r="542" s="2" customFormat="1" ht="24.15" customHeight="1">
      <c r="A542" s="38"/>
      <c r="B542" s="39"/>
      <c r="C542" s="229" t="s">
        <v>1209</v>
      </c>
      <c r="D542" s="229" t="s">
        <v>281</v>
      </c>
      <c r="E542" s="230" t="s">
        <v>2813</v>
      </c>
      <c r="F542" s="231" t="s">
        <v>2814</v>
      </c>
      <c r="G542" s="232" t="s">
        <v>354</v>
      </c>
      <c r="H542" s="233">
        <v>1</v>
      </c>
      <c r="I542" s="234"/>
      <c r="J542" s="235">
        <f>ROUND(I542*H542,2)</f>
        <v>0</v>
      </c>
      <c r="K542" s="236"/>
      <c r="L542" s="44"/>
      <c r="M542" s="237" t="s">
        <v>1</v>
      </c>
      <c r="N542" s="238" t="s">
        <v>41</v>
      </c>
      <c r="O542" s="91"/>
      <c r="P542" s="239">
        <f>O542*H542</f>
        <v>0</v>
      </c>
      <c r="Q542" s="239">
        <v>0</v>
      </c>
      <c r="R542" s="239">
        <f>Q542*H542</f>
        <v>0</v>
      </c>
      <c r="S542" s="239">
        <v>0</v>
      </c>
      <c r="T542" s="240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41" t="s">
        <v>185</v>
      </c>
      <c r="AT542" s="241" t="s">
        <v>281</v>
      </c>
      <c r="AU542" s="241" t="s">
        <v>86</v>
      </c>
      <c r="AY542" s="17" t="s">
        <v>280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7" t="s">
        <v>84</v>
      </c>
      <c r="BK542" s="242">
        <f>ROUND(I542*H542,2)</f>
        <v>0</v>
      </c>
      <c r="BL542" s="17" t="s">
        <v>185</v>
      </c>
      <c r="BM542" s="241" t="s">
        <v>2815</v>
      </c>
    </row>
    <row r="543" s="2" customFormat="1" ht="24.15" customHeight="1">
      <c r="A543" s="38"/>
      <c r="B543" s="39"/>
      <c r="C543" s="255" t="s">
        <v>1213</v>
      </c>
      <c r="D543" s="255" t="s">
        <v>306</v>
      </c>
      <c r="E543" s="256" t="s">
        <v>2816</v>
      </c>
      <c r="F543" s="257" t="s">
        <v>2817</v>
      </c>
      <c r="G543" s="258" t="s">
        <v>354</v>
      </c>
      <c r="H543" s="259">
        <v>1</v>
      </c>
      <c r="I543" s="260"/>
      <c r="J543" s="261">
        <f>ROUND(I543*H543,2)</f>
        <v>0</v>
      </c>
      <c r="K543" s="262"/>
      <c r="L543" s="263"/>
      <c r="M543" s="264" t="s">
        <v>1</v>
      </c>
      <c r="N543" s="265" t="s">
        <v>41</v>
      </c>
      <c r="O543" s="91"/>
      <c r="P543" s="239">
        <f>O543*H543</f>
        <v>0</v>
      </c>
      <c r="Q543" s="239">
        <v>0.04163</v>
      </c>
      <c r="R543" s="239">
        <f>Q543*H543</f>
        <v>0.04163</v>
      </c>
      <c r="S543" s="239">
        <v>0</v>
      </c>
      <c r="T543" s="240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41" t="s">
        <v>426</v>
      </c>
      <c r="AT543" s="241" t="s">
        <v>306</v>
      </c>
      <c r="AU543" s="241" t="s">
        <v>86</v>
      </c>
      <c r="AY543" s="17" t="s">
        <v>280</v>
      </c>
      <c r="BE543" s="242">
        <f>IF(N543="základní",J543,0)</f>
        <v>0</v>
      </c>
      <c r="BF543" s="242">
        <f>IF(N543="snížená",J543,0)</f>
        <v>0</v>
      </c>
      <c r="BG543" s="242">
        <f>IF(N543="zákl. přenesená",J543,0)</f>
        <v>0</v>
      </c>
      <c r="BH543" s="242">
        <f>IF(N543="sníž. přenesená",J543,0)</f>
        <v>0</v>
      </c>
      <c r="BI543" s="242">
        <f>IF(N543="nulová",J543,0)</f>
        <v>0</v>
      </c>
      <c r="BJ543" s="17" t="s">
        <v>84</v>
      </c>
      <c r="BK543" s="242">
        <f>ROUND(I543*H543,2)</f>
        <v>0</v>
      </c>
      <c r="BL543" s="17" t="s">
        <v>185</v>
      </c>
      <c r="BM543" s="241" t="s">
        <v>2818</v>
      </c>
    </row>
    <row r="544" s="2" customFormat="1" ht="24.15" customHeight="1">
      <c r="A544" s="38"/>
      <c r="B544" s="39"/>
      <c r="C544" s="229" t="s">
        <v>1218</v>
      </c>
      <c r="D544" s="229" t="s">
        <v>281</v>
      </c>
      <c r="E544" s="230" t="s">
        <v>2819</v>
      </c>
      <c r="F544" s="231" t="s">
        <v>2820</v>
      </c>
      <c r="G544" s="232" t="s">
        <v>354</v>
      </c>
      <c r="H544" s="233">
        <v>2</v>
      </c>
      <c r="I544" s="234"/>
      <c r="J544" s="235">
        <f>ROUND(I544*H544,2)</f>
        <v>0</v>
      </c>
      <c r="K544" s="236"/>
      <c r="L544" s="44"/>
      <c r="M544" s="237" t="s">
        <v>1</v>
      </c>
      <c r="N544" s="238" t="s">
        <v>41</v>
      </c>
      <c r="O544" s="91"/>
      <c r="P544" s="239">
        <f>O544*H544</f>
        <v>0</v>
      </c>
      <c r="Q544" s="239">
        <v>0.00033</v>
      </c>
      <c r="R544" s="239">
        <f>Q544*H544</f>
        <v>0.00066</v>
      </c>
      <c r="S544" s="239">
        <v>0</v>
      </c>
      <c r="T544" s="240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41" t="s">
        <v>185</v>
      </c>
      <c r="AT544" s="241" t="s">
        <v>281</v>
      </c>
      <c r="AU544" s="241" t="s">
        <v>86</v>
      </c>
      <c r="AY544" s="17" t="s">
        <v>280</v>
      </c>
      <c r="BE544" s="242">
        <f>IF(N544="základní",J544,0)</f>
        <v>0</v>
      </c>
      <c r="BF544" s="242">
        <f>IF(N544="snížená",J544,0)</f>
        <v>0</v>
      </c>
      <c r="BG544" s="242">
        <f>IF(N544="zákl. přenesená",J544,0)</f>
        <v>0</v>
      </c>
      <c r="BH544" s="242">
        <f>IF(N544="sníž. přenesená",J544,0)</f>
        <v>0</v>
      </c>
      <c r="BI544" s="242">
        <f>IF(N544="nulová",J544,0)</f>
        <v>0</v>
      </c>
      <c r="BJ544" s="17" t="s">
        <v>84</v>
      </c>
      <c r="BK544" s="242">
        <f>ROUND(I544*H544,2)</f>
        <v>0</v>
      </c>
      <c r="BL544" s="17" t="s">
        <v>185</v>
      </c>
      <c r="BM544" s="241" t="s">
        <v>2821</v>
      </c>
    </row>
    <row r="545" s="2" customFormat="1" ht="24.15" customHeight="1">
      <c r="A545" s="38"/>
      <c r="B545" s="39"/>
      <c r="C545" s="255" t="s">
        <v>1223</v>
      </c>
      <c r="D545" s="255" t="s">
        <v>306</v>
      </c>
      <c r="E545" s="256" t="s">
        <v>2822</v>
      </c>
      <c r="F545" s="257" t="s">
        <v>2823</v>
      </c>
      <c r="G545" s="258" t="s">
        <v>354</v>
      </c>
      <c r="H545" s="259">
        <v>1</v>
      </c>
      <c r="I545" s="260"/>
      <c r="J545" s="261">
        <f>ROUND(I545*H545,2)</f>
        <v>0</v>
      </c>
      <c r="K545" s="262"/>
      <c r="L545" s="263"/>
      <c r="M545" s="264" t="s">
        <v>1</v>
      </c>
      <c r="N545" s="265" t="s">
        <v>41</v>
      </c>
      <c r="O545" s="91"/>
      <c r="P545" s="239">
        <f>O545*H545</f>
        <v>0</v>
      </c>
      <c r="Q545" s="239">
        <v>0.12002</v>
      </c>
      <c r="R545" s="239">
        <f>Q545*H545</f>
        <v>0.12002</v>
      </c>
      <c r="S545" s="239">
        <v>0</v>
      </c>
      <c r="T545" s="240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41" t="s">
        <v>426</v>
      </c>
      <c r="AT545" s="241" t="s">
        <v>306</v>
      </c>
      <c r="AU545" s="241" t="s">
        <v>86</v>
      </c>
      <c r="AY545" s="17" t="s">
        <v>280</v>
      </c>
      <c r="BE545" s="242">
        <f>IF(N545="základní",J545,0)</f>
        <v>0</v>
      </c>
      <c r="BF545" s="242">
        <f>IF(N545="snížená",J545,0)</f>
        <v>0</v>
      </c>
      <c r="BG545" s="242">
        <f>IF(N545="zákl. přenesená",J545,0)</f>
        <v>0</v>
      </c>
      <c r="BH545" s="242">
        <f>IF(N545="sníž. přenesená",J545,0)</f>
        <v>0</v>
      </c>
      <c r="BI545" s="242">
        <f>IF(N545="nulová",J545,0)</f>
        <v>0</v>
      </c>
      <c r="BJ545" s="17" t="s">
        <v>84</v>
      </c>
      <c r="BK545" s="242">
        <f>ROUND(I545*H545,2)</f>
        <v>0</v>
      </c>
      <c r="BL545" s="17" t="s">
        <v>185</v>
      </c>
      <c r="BM545" s="241" t="s">
        <v>2824</v>
      </c>
    </row>
    <row r="546" s="2" customFormat="1" ht="24.15" customHeight="1">
      <c r="A546" s="38"/>
      <c r="B546" s="39"/>
      <c r="C546" s="255" t="s">
        <v>1227</v>
      </c>
      <c r="D546" s="255" t="s">
        <v>306</v>
      </c>
      <c r="E546" s="256" t="s">
        <v>2825</v>
      </c>
      <c r="F546" s="257" t="s">
        <v>2826</v>
      </c>
      <c r="G546" s="258" t="s">
        <v>354</v>
      </c>
      <c r="H546" s="259">
        <v>1</v>
      </c>
      <c r="I546" s="260"/>
      <c r="J546" s="261">
        <f>ROUND(I546*H546,2)</f>
        <v>0</v>
      </c>
      <c r="K546" s="262"/>
      <c r="L546" s="263"/>
      <c r="M546" s="264" t="s">
        <v>1</v>
      </c>
      <c r="N546" s="265" t="s">
        <v>41</v>
      </c>
      <c r="O546" s="91"/>
      <c r="P546" s="239">
        <f>O546*H546</f>
        <v>0</v>
      </c>
      <c r="Q546" s="239">
        <v>0.11056000000000001</v>
      </c>
      <c r="R546" s="239">
        <f>Q546*H546</f>
        <v>0.11056000000000001</v>
      </c>
      <c r="S546" s="239">
        <v>0</v>
      </c>
      <c r="T546" s="240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41" t="s">
        <v>426</v>
      </c>
      <c r="AT546" s="241" t="s">
        <v>306</v>
      </c>
      <c r="AU546" s="241" t="s">
        <v>86</v>
      </c>
      <c r="AY546" s="17" t="s">
        <v>280</v>
      </c>
      <c r="BE546" s="242">
        <f>IF(N546="základní",J546,0)</f>
        <v>0</v>
      </c>
      <c r="BF546" s="242">
        <f>IF(N546="snížená",J546,0)</f>
        <v>0</v>
      </c>
      <c r="BG546" s="242">
        <f>IF(N546="zákl. přenesená",J546,0)</f>
        <v>0</v>
      </c>
      <c r="BH546" s="242">
        <f>IF(N546="sníž. přenesená",J546,0)</f>
        <v>0</v>
      </c>
      <c r="BI546" s="242">
        <f>IF(N546="nulová",J546,0)</f>
        <v>0</v>
      </c>
      <c r="BJ546" s="17" t="s">
        <v>84</v>
      </c>
      <c r="BK546" s="242">
        <f>ROUND(I546*H546,2)</f>
        <v>0</v>
      </c>
      <c r="BL546" s="17" t="s">
        <v>185</v>
      </c>
      <c r="BM546" s="241" t="s">
        <v>2827</v>
      </c>
    </row>
    <row r="547" s="2" customFormat="1" ht="24.15" customHeight="1">
      <c r="A547" s="38"/>
      <c r="B547" s="39"/>
      <c r="C547" s="229" t="s">
        <v>1231</v>
      </c>
      <c r="D547" s="229" t="s">
        <v>281</v>
      </c>
      <c r="E547" s="230" t="s">
        <v>2828</v>
      </c>
      <c r="F547" s="231" t="s">
        <v>2829</v>
      </c>
      <c r="G547" s="232" t="s">
        <v>354</v>
      </c>
      <c r="H547" s="233">
        <v>1</v>
      </c>
      <c r="I547" s="234"/>
      <c r="J547" s="235">
        <f>ROUND(I547*H547,2)</f>
        <v>0</v>
      </c>
      <c r="K547" s="236"/>
      <c r="L547" s="44"/>
      <c r="M547" s="237" t="s">
        <v>1</v>
      </c>
      <c r="N547" s="238" t="s">
        <v>41</v>
      </c>
      <c r="O547" s="91"/>
      <c r="P547" s="239">
        <f>O547*H547</f>
        <v>0</v>
      </c>
      <c r="Q547" s="239">
        <v>0.00033</v>
      </c>
      <c r="R547" s="239">
        <f>Q547*H547</f>
        <v>0.00033</v>
      </c>
      <c r="S547" s="239">
        <v>0</v>
      </c>
      <c r="T547" s="240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41" t="s">
        <v>185</v>
      </c>
      <c r="AT547" s="241" t="s">
        <v>281</v>
      </c>
      <c r="AU547" s="241" t="s">
        <v>86</v>
      </c>
      <c r="AY547" s="17" t="s">
        <v>280</v>
      </c>
      <c r="BE547" s="242">
        <f>IF(N547="základní",J547,0)</f>
        <v>0</v>
      </c>
      <c r="BF547" s="242">
        <f>IF(N547="snížená",J547,0)</f>
        <v>0</v>
      </c>
      <c r="BG547" s="242">
        <f>IF(N547="zákl. přenesená",J547,0)</f>
        <v>0</v>
      </c>
      <c r="BH547" s="242">
        <f>IF(N547="sníž. přenesená",J547,0)</f>
        <v>0</v>
      </c>
      <c r="BI547" s="242">
        <f>IF(N547="nulová",J547,0)</f>
        <v>0</v>
      </c>
      <c r="BJ547" s="17" t="s">
        <v>84</v>
      </c>
      <c r="BK547" s="242">
        <f>ROUND(I547*H547,2)</f>
        <v>0</v>
      </c>
      <c r="BL547" s="17" t="s">
        <v>185</v>
      </c>
      <c r="BM547" s="241" t="s">
        <v>2830</v>
      </c>
    </row>
    <row r="548" s="2" customFormat="1" ht="24.15" customHeight="1">
      <c r="A548" s="38"/>
      <c r="B548" s="39"/>
      <c r="C548" s="255" t="s">
        <v>1235</v>
      </c>
      <c r="D548" s="255" t="s">
        <v>306</v>
      </c>
      <c r="E548" s="256" t="s">
        <v>2831</v>
      </c>
      <c r="F548" s="257" t="s">
        <v>2832</v>
      </c>
      <c r="G548" s="258" t="s">
        <v>354</v>
      </c>
      <c r="H548" s="259">
        <v>1</v>
      </c>
      <c r="I548" s="260"/>
      <c r="J548" s="261">
        <f>ROUND(I548*H548,2)</f>
        <v>0</v>
      </c>
      <c r="K548" s="262"/>
      <c r="L548" s="263"/>
      <c r="M548" s="264" t="s">
        <v>1</v>
      </c>
      <c r="N548" s="265" t="s">
        <v>41</v>
      </c>
      <c r="O548" s="91"/>
      <c r="P548" s="239">
        <f>O548*H548</f>
        <v>0</v>
      </c>
      <c r="Q548" s="239">
        <v>0.18453</v>
      </c>
      <c r="R548" s="239">
        <f>Q548*H548</f>
        <v>0.18453</v>
      </c>
      <c r="S548" s="239">
        <v>0</v>
      </c>
      <c r="T548" s="240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41" t="s">
        <v>426</v>
      </c>
      <c r="AT548" s="241" t="s">
        <v>306</v>
      </c>
      <c r="AU548" s="241" t="s">
        <v>86</v>
      </c>
      <c r="AY548" s="17" t="s">
        <v>280</v>
      </c>
      <c r="BE548" s="242">
        <f>IF(N548="základní",J548,0)</f>
        <v>0</v>
      </c>
      <c r="BF548" s="242">
        <f>IF(N548="snížená",J548,0)</f>
        <v>0</v>
      </c>
      <c r="BG548" s="242">
        <f>IF(N548="zákl. přenesená",J548,0)</f>
        <v>0</v>
      </c>
      <c r="BH548" s="242">
        <f>IF(N548="sníž. přenesená",J548,0)</f>
        <v>0</v>
      </c>
      <c r="BI548" s="242">
        <f>IF(N548="nulová",J548,0)</f>
        <v>0</v>
      </c>
      <c r="BJ548" s="17" t="s">
        <v>84</v>
      </c>
      <c r="BK548" s="242">
        <f>ROUND(I548*H548,2)</f>
        <v>0</v>
      </c>
      <c r="BL548" s="17" t="s">
        <v>185</v>
      </c>
      <c r="BM548" s="241" t="s">
        <v>2833</v>
      </c>
    </row>
    <row r="549" s="2" customFormat="1" ht="21.75" customHeight="1">
      <c r="A549" s="38"/>
      <c r="B549" s="39"/>
      <c r="C549" s="229" t="s">
        <v>1239</v>
      </c>
      <c r="D549" s="229" t="s">
        <v>281</v>
      </c>
      <c r="E549" s="230" t="s">
        <v>2834</v>
      </c>
      <c r="F549" s="231" t="s">
        <v>2835</v>
      </c>
      <c r="G549" s="232" t="s">
        <v>354</v>
      </c>
      <c r="H549" s="233">
        <v>2</v>
      </c>
      <c r="I549" s="234"/>
      <c r="J549" s="235">
        <f>ROUND(I549*H549,2)</f>
        <v>0</v>
      </c>
      <c r="K549" s="236"/>
      <c r="L549" s="44"/>
      <c r="M549" s="237" t="s">
        <v>1</v>
      </c>
      <c r="N549" s="238" t="s">
        <v>41</v>
      </c>
      <c r="O549" s="91"/>
      <c r="P549" s="239">
        <f>O549*H549</f>
        <v>0</v>
      </c>
      <c r="Q549" s="239">
        <v>0</v>
      </c>
      <c r="R549" s="239">
        <f>Q549*H549</f>
        <v>0</v>
      </c>
      <c r="S549" s="239">
        <v>0.1215</v>
      </c>
      <c r="T549" s="240">
        <f>S549*H549</f>
        <v>0.24299999999999999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41" t="s">
        <v>185</v>
      </c>
      <c r="AT549" s="241" t="s">
        <v>281</v>
      </c>
      <c r="AU549" s="241" t="s">
        <v>86</v>
      </c>
      <c r="AY549" s="17" t="s">
        <v>280</v>
      </c>
      <c r="BE549" s="242">
        <f>IF(N549="základní",J549,0)</f>
        <v>0</v>
      </c>
      <c r="BF549" s="242">
        <f>IF(N549="snížená",J549,0)</f>
        <v>0</v>
      </c>
      <c r="BG549" s="242">
        <f>IF(N549="zákl. přenesená",J549,0)</f>
        <v>0</v>
      </c>
      <c r="BH549" s="242">
        <f>IF(N549="sníž. přenesená",J549,0)</f>
        <v>0</v>
      </c>
      <c r="BI549" s="242">
        <f>IF(N549="nulová",J549,0)</f>
        <v>0</v>
      </c>
      <c r="BJ549" s="17" t="s">
        <v>84</v>
      </c>
      <c r="BK549" s="242">
        <f>ROUND(I549*H549,2)</f>
        <v>0</v>
      </c>
      <c r="BL549" s="17" t="s">
        <v>185</v>
      </c>
      <c r="BM549" s="241" t="s">
        <v>2836</v>
      </c>
    </row>
    <row r="550" s="2" customFormat="1" ht="24.15" customHeight="1">
      <c r="A550" s="38"/>
      <c r="B550" s="39"/>
      <c r="C550" s="229" t="s">
        <v>1243</v>
      </c>
      <c r="D550" s="229" t="s">
        <v>281</v>
      </c>
      <c r="E550" s="230" t="s">
        <v>2837</v>
      </c>
      <c r="F550" s="231" t="s">
        <v>2838</v>
      </c>
      <c r="G550" s="232" t="s">
        <v>354</v>
      </c>
      <c r="H550" s="233">
        <v>1</v>
      </c>
      <c r="I550" s="234"/>
      <c r="J550" s="235">
        <f>ROUND(I550*H550,2)</f>
        <v>0</v>
      </c>
      <c r="K550" s="236"/>
      <c r="L550" s="44"/>
      <c r="M550" s="237" t="s">
        <v>1</v>
      </c>
      <c r="N550" s="238" t="s">
        <v>41</v>
      </c>
      <c r="O550" s="91"/>
      <c r="P550" s="239">
        <f>O550*H550</f>
        <v>0</v>
      </c>
      <c r="Q550" s="239">
        <v>0</v>
      </c>
      <c r="R550" s="239">
        <f>Q550*H550</f>
        <v>0</v>
      </c>
      <c r="S550" s="239">
        <v>0.27000000000000002</v>
      </c>
      <c r="T550" s="240">
        <f>S550*H550</f>
        <v>0.27000000000000002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41" t="s">
        <v>185</v>
      </c>
      <c r="AT550" s="241" t="s">
        <v>281</v>
      </c>
      <c r="AU550" s="241" t="s">
        <v>86</v>
      </c>
      <c r="AY550" s="17" t="s">
        <v>280</v>
      </c>
      <c r="BE550" s="242">
        <f>IF(N550="základní",J550,0)</f>
        <v>0</v>
      </c>
      <c r="BF550" s="242">
        <f>IF(N550="snížená",J550,0)</f>
        <v>0</v>
      </c>
      <c r="BG550" s="242">
        <f>IF(N550="zákl. přenesená",J550,0)</f>
        <v>0</v>
      </c>
      <c r="BH550" s="242">
        <f>IF(N550="sníž. přenesená",J550,0)</f>
        <v>0</v>
      </c>
      <c r="BI550" s="242">
        <f>IF(N550="nulová",J550,0)</f>
        <v>0</v>
      </c>
      <c r="BJ550" s="17" t="s">
        <v>84</v>
      </c>
      <c r="BK550" s="242">
        <f>ROUND(I550*H550,2)</f>
        <v>0</v>
      </c>
      <c r="BL550" s="17" t="s">
        <v>185</v>
      </c>
      <c r="BM550" s="241" t="s">
        <v>2839</v>
      </c>
    </row>
    <row r="551" s="2" customFormat="1" ht="24.15" customHeight="1">
      <c r="A551" s="38"/>
      <c r="B551" s="39"/>
      <c r="C551" s="229" t="s">
        <v>1247</v>
      </c>
      <c r="D551" s="229" t="s">
        <v>281</v>
      </c>
      <c r="E551" s="230" t="s">
        <v>1539</v>
      </c>
      <c r="F551" s="231" t="s">
        <v>1540</v>
      </c>
      <c r="G551" s="232" t="s">
        <v>190</v>
      </c>
      <c r="H551" s="233">
        <v>6.2999999999999998</v>
      </c>
      <c r="I551" s="234"/>
      <c r="J551" s="235">
        <f>ROUND(I551*H551,2)</f>
        <v>0</v>
      </c>
      <c r="K551" s="236"/>
      <c r="L551" s="44"/>
      <c r="M551" s="237" t="s">
        <v>1</v>
      </c>
      <c r="N551" s="238" t="s">
        <v>41</v>
      </c>
      <c r="O551" s="91"/>
      <c r="P551" s="239">
        <f>O551*H551</f>
        <v>0</v>
      </c>
      <c r="Q551" s="239">
        <v>0</v>
      </c>
      <c r="R551" s="239">
        <f>Q551*H551</f>
        <v>0</v>
      </c>
      <c r="S551" s="239">
        <v>0</v>
      </c>
      <c r="T551" s="240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41" t="s">
        <v>185</v>
      </c>
      <c r="AT551" s="241" t="s">
        <v>281</v>
      </c>
      <c r="AU551" s="241" t="s">
        <v>86</v>
      </c>
      <c r="AY551" s="17" t="s">
        <v>280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7" t="s">
        <v>84</v>
      </c>
      <c r="BK551" s="242">
        <f>ROUND(I551*H551,2)</f>
        <v>0</v>
      </c>
      <c r="BL551" s="17" t="s">
        <v>185</v>
      </c>
      <c r="BM551" s="241" t="s">
        <v>2840</v>
      </c>
    </row>
    <row r="552" s="2" customFormat="1" ht="37.8" customHeight="1">
      <c r="A552" s="38"/>
      <c r="B552" s="39"/>
      <c r="C552" s="255" t="s">
        <v>1252</v>
      </c>
      <c r="D552" s="255" t="s">
        <v>306</v>
      </c>
      <c r="E552" s="256" t="s">
        <v>2365</v>
      </c>
      <c r="F552" s="257" t="s">
        <v>2366</v>
      </c>
      <c r="G552" s="258" t="s">
        <v>190</v>
      </c>
      <c r="H552" s="259">
        <v>6.2999999999999998</v>
      </c>
      <c r="I552" s="260"/>
      <c r="J552" s="261">
        <f>ROUND(I552*H552,2)</f>
        <v>0</v>
      </c>
      <c r="K552" s="262"/>
      <c r="L552" s="263"/>
      <c r="M552" s="264" t="s">
        <v>1</v>
      </c>
      <c r="N552" s="265" t="s">
        <v>41</v>
      </c>
      <c r="O552" s="91"/>
      <c r="P552" s="239">
        <f>O552*H552</f>
        <v>0</v>
      </c>
      <c r="Q552" s="239">
        <v>0.053100000000000001</v>
      </c>
      <c r="R552" s="239">
        <f>Q552*H552</f>
        <v>0.33452999999999999</v>
      </c>
      <c r="S552" s="239">
        <v>0</v>
      </c>
      <c r="T552" s="240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41" t="s">
        <v>426</v>
      </c>
      <c r="AT552" s="241" t="s">
        <v>306</v>
      </c>
      <c r="AU552" s="241" t="s">
        <v>86</v>
      </c>
      <c r="AY552" s="17" t="s">
        <v>280</v>
      </c>
      <c r="BE552" s="242">
        <f>IF(N552="základní",J552,0)</f>
        <v>0</v>
      </c>
      <c r="BF552" s="242">
        <f>IF(N552="snížená",J552,0)</f>
        <v>0</v>
      </c>
      <c r="BG552" s="242">
        <f>IF(N552="zákl. přenesená",J552,0)</f>
        <v>0</v>
      </c>
      <c r="BH552" s="242">
        <f>IF(N552="sníž. přenesená",J552,0)</f>
        <v>0</v>
      </c>
      <c r="BI552" s="242">
        <f>IF(N552="nulová",J552,0)</f>
        <v>0</v>
      </c>
      <c r="BJ552" s="17" t="s">
        <v>84</v>
      </c>
      <c r="BK552" s="242">
        <f>ROUND(I552*H552,2)</f>
        <v>0</v>
      </c>
      <c r="BL552" s="17" t="s">
        <v>185</v>
      </c>
      <c r="BM552" s="241" t="s">
        <v>2841</v>
      </c>
    </row>
    <row r="553" s="13" customFormat="1">
      <c r="A553" s="13"/>
      <c r="B553" s="243"/>
      <c r="C553" s="244"/>
      <c r="D553" s="245" t="s">
        <v>286</v>
      </c>
      <c r="E553" s="246" t="s">
        <v>1</v>
      </c>
      <c r="F553" s="247" t="s">
        <v>2842</v>
      </c>
      <c r="G553" s="244"/>
      <c r="H553" s="248">
        <v>6.2999999999999998</v>
      </c>
      <c r="I553" s="249"/>
      <c r="J553" s="244"/>
      <c r="K553" s="244"/>
      <c r="L553" s="250"/>
      <c r="M553" s="251"/>
      <c r="N553" s="252"/>
      <c r="O553" s="252"/>
      <c r="P553" s="252"/>
      <c r="Q553" s="252"/>
      <c r="R553" s="252"/>
      <c r="S553" s="252"/>
      <c r="T553" s="25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4" t="s">
        <v>286</v>
      </c>
      <c r="AU553" s="254" t="s">
        <v>86</v>
      </c>
      <c r="AV553" s="13" t="s">
        <v>86</v>
      </c>
      <c r="AW553" s="13" t="s">
        <v>32</v>
      </c>
      <c r="AX553" s="13" t="s">
        <v>84</v>
      </c>
      <c r="AY553" s="254" t="s">
        <v>280</v>
      </c>
    </row>
    <row r="554" s="2" customFormat="1" ht="24.15" customHeight="1">
      <c r="A554" s="38"/>
      <c r="B554" s="39"/>
      <c r="C554" s="229" t="s">
        <v>1258</v>
      </c>
      <c r="D554" s="229" t="s">
        <v>281</v>
      </c>
      <c r="E554" s="230" t="s">
        <v>1554</v>
      </c>
      <c r="F554" s="231" t="s">
        <v>1555</v>
      </c>
      <c r="G554" s="232" t="s">
        <v>190</v>
      </c>
      <c r="H554" s="233">
        <v>6.2999999999999998</v>
      </c>
      <c r="I554" s="234"/>
      <c r="J554" s="235">
        <f>ROUND(I554*H554,2)</f>
        <v>0</v>
      </c>
      <c r="K554" s="236"/>
      <c r="L554" s="44"/>
      <c r="M554" s="237" t="s">
        <v>1</v>
      </c>
      <c r="N554" s="238" t="s">
        <v>41</v>
      </c>
      <c r="O554" s="91"/>
      <c r="P554" s="239">
        <f>O554*H554</f>
        <v>0</v>
      </c>
      <c r="Q554" s="239">
        <v>0</v>
      </c>
      <c r="R554" s="239">
        <f>Q554*H554</f>
        <v>0</v>
      </c>
      <c r="S554" s="239">
        <v>0.050000000000000003</v>
      </c>
      <c r="T554" s="240">
        <f>S554*H554</f>
        <v>0.315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41" t="s">
        <v>185</v>
      </c>
      <c r="AT554" s="241" t="s">
        <v>281</v>
      </c>
      <c r="AU554" s="241" t="s">
        <v>86</v>
      </c>
      <c r="AY554" s="17" t="s">
        <v>280</v>
      </c>
      <c r="BE554" s="242">
        <f>IF(N554="základní",J554,0)</f>
        <v>0</v>
      </c>
      <c r="BF554" s="242">
        <f>IF(N554="snížená",J554,0)</f>
        <v>0</v>
      </c>
      <c r="BG554" s="242">
        <f>IF(N554="zákl. přenesená",J554,0)</f>
        <v>0</v>
      </c>
      <c r="BH554" s="242">
        <f>IF(N554="sníž. přenesená",J554,0)</f>
        <v>0</v>
      </c>
      <c r="BI554" s="242">
        <f>IF(N554="nulová",J554,0)</f>
        <v>0</v>
      </c>
      <c r="BJ554" s="17" t="s">
        <v>84</v>
      </c>
      <c r="BK554" s="242">
        <f>ROUND(I554*H554,2)</f>
        <v>0</v>
      </c>
      <c r="BL554" s="17" t="s">
        <v>185</v>
      </c>
      <c r="BM554" s="241" t="s">
        <v>2843</v>
      </c>
    </row>
    <row r="555" s="2" customFormat="1" ht="21.75" customHeight="1">
      <c r="A555" s="38"/>
      <c r="B555" s="39"/>
      <c r="C555" s="229" t="s">
        <v>1263</v>
      </c>
      <c r="D555" s="229" t="s">
        <v>281</v>
      </c>
      <c r="E555" s="230" t="s">
        <v>1558</v>
      </c>
      <c r="F555" s="231" t="s">
        <v>1559</v>
      </c>
      <c r="G555" s="232" t="s">
        <v>190</v>
      </c>
      <c r="H555" s="233">
        <v>6.2999999999999998</v>
      </c>
      <c r="I555" s="234"/>
      <c r="J555" s="235">
        <f>ROUND(I555*H555,2)</f>
        <v>0</v>
      </c>
      <c r="K555" s="236"/>
      <c r="L555" s="44"/>
      <c r="M555" s="237" t="s">
        <v>1</v>
      </c>
      <c r="N555" s="238" t="s">
        <v>41</v>
      </c>
      <c r="O555" s="91"/>
      <c r="P555" s="239">
        <f>O555*H555</f>
        <v>0</v>
      </c>
      <c r="Q555" s="239">
        <v>0</v>
      </c>
      <c r="R555" s="239">
        <f>Q555*H555</f>
        <v>0</v>
      </c>
      <c r="S555" s="239">
        <v>0</v>
      </c>
      <c r="T555" s="240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41" t="s">
        <v>185</v>
      </c>
      <c r="AT555" s="241" t="s">
        <v>281</v>
      </c>
      <c r="AU555" s="241" t="s">
        <v>86</v>
      </c>
      <c r="AY555" s="17" t="s">
        <v>280</v>
      </c>
      <c r="BE555" s="242">
        <f>IF(N555="základní",J555,0)</f>
        <v>0</v>
      </c>
      <c r="BF555" s="242">
        <f>IF(N555="snížená",J555,0)</f>
        <v>0</v>
      </c>
      <c r="BG555" s="242">
        <f>IF(N555="zákl. přenesená",J555,0)</f>
        <v>0</v>
      </c>
      <c r="BH555" s="242">
        <f>IF(N555="sníž. přenesená",J555,0)</f>
        <v>0</v>
      </c>
      <c r="BI555" s="242">
        <f>IF(N555="nulová",J555,0)</f>
        <v>0</v>
      </c>
      <c r="BJ555" s="17" t="s">
        <v>84</v>
      </c>
      <c r="BK555" s="242">
        <f>ROUND(I555*H555,2)</f>
        <v>0</v>
      </c>
      <c r="BL555" s="17" t="s">
        <v>185</v>
      </c>
      <c r="BM555" s="241" t="s">
        <v>2844</v>
      </c>
    </row>
    <row r="556" s="2" customFormat="1" ht="24.15" customHeight="1">
      <c r="A556" s="38"/>
      <c r="B556" s="39"/>
      <c r="C556" s="229" t="s">
        <v>1268</v>
      </c>
      <c r="D556" s="229" t="s">
        <v>281</v>
      </c>
      <c r="E556" s="230" t="s">
        <v>1562</v>
      </c>
      <c r="F556" s="231" t="s">
        <v>1563</v>
      </c>
      <c r="G556" s="232" t="s">
        <v>354</v>
      </c>
      <c r="H556" s="233">
        <v>10</v>
      </c>
      <c r="I556" s="234"/>
      <c r="J556" s="235">
        <f>ROUND(I556*H556,2)</f>
        <v>0</v>
      </c>
      <c r="K556" s="236"/>
      <c r="L556" s="44"/>
      <c r="M556" s="237" t="s">
        <v>1</v>
      </c>
      <c r="N556" s="238" t="s">
        <v>41</v>
      </c>
      <c r="O556" s="91"/>
      <c r="P556" s="239">
        <f>O556*H556</f>
        <v>0</v>
      </c>
      <c r="Q556" s="239">
        <v>1.0000000000000001E-05</v>
      </c>
      <c r="R556" s="239">
        <f>Q556*H556</f>
        <v>0.00010000000000000001</v>
      </c>
      <c r="S556" s="239">
        <v>0</v>
      </c>
      <c r="T556" s="240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41" t="s">
        <v>185</v>
      </c>
      <c r="AT556" s="241" t="s">
        <v>281</v>
      </c>
      <c r="AU556" s="241" t="s">
        <v>86</v>
      </c>
      <c r="AY556" s="17" t="s">
        <v>280</v>
      </c>
      <c r="BE556" s="242">
        <f>IF(N556="základní",J556,0)</f>
        <v>0</v>
      </c>
      <c r="BF556" s="242">
        <f>IF(N556="snížená",J556,0)</f>
        <v>0</v>
      </c>
      <c r="BG556" s="242">
        <f>IF(N556="zákl. přenesená",J556,0)</f>
        <v>0</v>
      </c>
      <c r="BH556" s="242">
        <f>IF(N556="sníž. přenesená",J556,0)</f>
        <v>0</v>
      </c>
      <c r="BI556" s="242">
        <f>IF(N556="nulová",J556,0)</f>
        <v>0</v>
      </c>
      <c r="BJ556" s="17" t="s">
        <v>84</v>
      </c>
      <c r="BK556" s="242">
        <f>ROUND(I556*H556,2)</f>
        <v>0</v>
      </c>
      <c r="BL556" s="17" t="s">
        <v>185</v>
      </c>
      <c r="BM556" s="241" t="s">
        <v>2845</v>
      </c>
    </row>
    <row r="557" s="13" customFormat="1">
      <c r="A557" s="13"/>
      <c r="B557" s="243"/>
      <c r="C557" s="244"/>
      <c r="D557" s="245" t="s">
        <v>286</v>
      </c>
      <c r="E557" s="246" t="s">
        <v>1</v>
      </c>
      <c r="F557" s="247" t="s">
        <v>2846</v>
      </c>
      <c r="G557" s="244"/>
      <c r="H557" s="248">
        <v>10</v>
      </c>
      <c r="I557" s="249"/>
      <c r="J557" s="244"/>
      <c r="K557" s="244"/>
      <c r="L557" s="250"/>
      <c r="M557" s="251"/>
      <c r="N557" s="252"/>
      <c r="O557" s="252"/>
      <c r="P557" s="252"/>
      <c r="Q557" s="252"/>
      <c r="R557" s="252"/>
      <c r="S557" s="252"/>
      <c r="T557" s="25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4" t="s">
        <v>286</v>
      </c>
      <c r="AU557" s="254" t="s">
        <v>86</v>
      </c>
      <c r="AV557" s="13" t="s">
        <v>86</v>
      </c>
      <c r="AW557" s="13" t="s">
        <v>32</v>
      </c>
      <c r="AX557" s="13" t="s">
        <v>84</v>
      </c>
      <c r="AY557" s="254" t="s">
        <v>280</v>
      </c>
    </row>
    <row r="558" s="2" customFormat="1" ht="37.8" customHeight="1">
      <c r="A558" s="38"/>
      <c r="B558" s="39"/>
      <c r="C558" s="255" t="s">
        <v>1273</v>
      </c>
      <c r="D558" s="255" t="s">
        <v>306</v>
      </c>
      <c r="E558" s="256" t="s">
        <v>1567</v>
      </c>
      <c r="F558" s="257" t="s">
        <v>1568</v>
      </c>
      <c r="G558" s="258" t="s">
        <v>354</v>
      </c>
      <c r="H558" s="259">
        <v>10</v>
      </c>
      <c r="I558" s="260"/>
      <c r="J558" s="261">
        <f>ROUND(I558*H558,2)</f>
        <v>0</v>
      </c>
      <c r="K558" s="262"/>
      <c r="L558" s="263"/>
      <c r="M558" s="264" t="s">
        <v>1</v>
      </c>
      <c r="N558" s="265" t="s">
        <v>41</v>
      </c>
      <c r="O558" s="91"/>
      <c r="P558" s="239">
        <f>O558*H558</f>
        <v>0</v>
      </c>
      <c r="Q558" s="239">
        <v>0.001</v>
      </c>
      <c r="R558" s="239">
        <f>Q558*H558</f>
        <v>0.01</v>
      </c>
      <c r="S558" s="239">
        <v>0</v>
      </c>
      <c r="T558" s="240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41" t="s">
        <v>426</v>
      </c>
      <c r="AT558" s="241" t="s">
        <v>306</v>
      </c>
      <c r="AU558" s="241" t="s">
        <v>86</v>
      </c>
      <c r="AY558" s="17" t="s">
        <v>280</v>
      </c>
      <c r="BE558" s="242">
        <f>IF(N558="základní",J558,0)</f>
        <v>0</v>
      </c>
      <c r="BF558" s="242">
        <f>IF(N558="snížená",J558,0)</f>
        <v>0</v>
      </c>
      <c r="BG558" s="242">
        <f>IF(N558="zákl. přenesená",J558,0)</f>
        <v>0</v>
      </c>
      <c r="BH558" s="242">
        <f>IF(N558="sníž. přenesená",J558,0)</f>
        <v>0</v>
      </c>
      <c r="BI558" s="242">
        <f>IF(N558="nulová",J558,0)</f>
        <v>0</v>
      </c>
      <c r="BJ558" s="17" t="s">
        <v>84</v>
      </c>
      <c r="BK558" s="242">
        <f>ROUND(I558*H558,2)</f>
        <v>0</v>
      </c>
      <c r="BL558" s="17" t="s">
        <v>185</v>
      </c>
      <c r="BM558" s="241" t="s">
        <v>2847</v>
      </c>
    </row>
    <row r="559" s="2" customFormat="1">
      <c r="A559" s="38"/>
      <c r="B559" s="39"/>
      <c r="C559" s="40"/>
      <c r="D559" s="245" t="s">
        <v>540</v>
      </c>
      <c r="E559" s="40"/>
      <c r="F559" s="287" t="s">
        <v>1570</v>
      </c>
      <c r="G559" s="40"/>
      <c r="H559" s="40"/>
      <c r="I559" s="288"/>
      <c r="J559" s="40"/>
      <c r="K559" s="40"/>
      <c r="L559" s="44"/>
      <c r="M559" s="289"/>
      <c r="N559" s="290"/>
      <c r="O559" s="91"/>
      <c r="P559" s="91"/>
      <c r="Q559" s="91"/>
      <c r="R559" s="91"/>
      <c r="S559" s="91"/>
      <c r="T559" s="92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540</v>
      </c>
      <c r="AU559" s="17" t="s">
        <v>86</v>
      </c>
    </row>
    <row r="560" s="13" customFormat="1">
      <c r="A560" s="13"/>
      <c r="B560" s="243"/>
      <c r="C560" s="244"/>
      <c r="D560" s="245" t="s">
        <v>286</v>
      </c>
      <c r="E560" s="246" t="s">
        <v>1</v>
      </c>
      <c r="F560" s="247" t="s">
        <v>2846</v>
      </c>
      <c r="G560" s="244"/>
      <c r="H560" s="248">
        <v>10</v>
      </c>
      <c r="I560" s="249"/>
      <c r="J560" s="244"/>
      <c r="K560" s="244"/>
      <c r="L560" s="250"/>
      <c r="M560" s="251"/>
      <c r="N560" s="252"/>
      <c r="O560" s="252"/>
      <c r="P560" s="252"/>
      <c r="Q560" s="252"/>
      <c r="R560" s="252"/>
      <c r="S560" s="252"/>
      <c r="T560" s="25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4" t="s">
        <v>286</v>
      </c>
      <c r="AU560" s="254" t="s">
        <v>86</v>
      </c>
      <c r="AV560" s="13" t="s">
        <v>86</v>
      </c>
      <c r="AW560" s="13" t="s">
        <v>32</v>
      </c>
      <c r="AX560" s="13" t="s">
        <v>84</v>
      </c>
      <c r="AY560" s="254" t="s">
        <v>280</v>
      </c>
    </row>
    <row r="561" s="2" customFormat="1" ht="24.15" customHeight="1">
      <c r="A561" s="38"/>
      <c r="B561" s="39"/>
      <c r="C561" s="229" t="s">
        <v>1278</v>
      </c>
      <c r="D561" s="229" t="s">
        <v>281</v>
      </c>
      <c r="E561" s="230" t="s">
        <v>2848</v>
      </c>
      <c r="F561" s="231" t="s">
        <v>2374</v>
      </c>
      <c r="G561" s="232" t="s">
        <v>2375</v>
      </c>
      <c r="H561" s="233">
        <v>10</v>
      </c>
      <c r="I561" s="234"/>
      <c r="J561" s="235">
        <f>ROUND(I561*H561,2)</f>
        <v>0</v>
      </c>
      <c r="K561" s="236"/>
      <c r="L561" s="44"/>
      <c r="M561" s="237" t="s">
        <v>1</v>
      </c>
      <c r="N561" s="238" t="s">
        <v>41</v>
      </c>
      <c r="O561" s="91"/>
      <c r="P561" s="239">
        <f>O561*H561</f>
        <v>0</v>
      </c>
      <c r="Q561" s="239">
        <v>0</v>
      </c>
      <c r="R561" s="239">
        <f>Q561*H561</f>
        <v>0</v>
      </c>
      <c r="S561" s="239">
        <v>0</v>
      </c>
      <c r="T561" s="240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41" t="s">
        <v>185</v>
      </c>
      <c r="AT561" s="241" t="s">
        <v>281</v>
      </c>
      <c r="AU561" s="241" t="s">
        <v>86</v>
      </c>
      <c r="AY561" s="17" t="s">
        <v>280</v>
      </c>
      <c r="BE561" s="242">
        <f>IF(N561="základní",J561,0)</f>
        <v>0</v>
      </c>
      <c r="BF561" s="242">
        <f>IF(N561="snížená",J561,0)</f>
        <v>0</v>
      </c>
      <c r="BG561" s="242">
        <f>IF(N561="zákl. přenesená",J561,0)</f>
        <v>0</v>
      </c>
      <c r="BH561" s="242">
        <f>IF(N561="sníž. přenesená",J561,0)</f>
        <v>0</v>
      </c>
      <c r="BI561" s="242">
        <f>IF(N561="nulová",J561,0)</f>
        <v>0</v>
      </c>
      <c r="BJ561" s="17" t="s">
        <v>84</v>
      </c>
      <c r="BK561" s="242">
        <f>ROUND(I561*H561,2)</f>
        <v>0</v>
      </c>
      <c r="BL561" s="17" t="s">
        <v>185</v>
      </c>
      <c r="BM561" s="241" t="s">
        <v>2849</v>
      </c>
    </row>
    <row r="562" s="13" customFormat="1">
      <c r="A562" s="13"/>
      <c r="B562" s="243"/>
      <c r="C562" s="244"/>
      <c r="D562" s="245" t="s">
        <v>286</v>
      </c>
      <c r="E562" s="246" t="s">
        <v>1</v>
      </c>
      <c r="F562" s="247" t="s">
        <v>2846</v>
      </c>
      <c r="G562" s="244"/>
      <c r="H562" s="248">
        <v>10</v>
      </c>
      <c r="I562" s="249"/>
      <c r="J562" s="244"/>
      <c r="K562" s="244"/>
      <c r="L562" s="250"/>
      <c r="M562" s="251"/>
      <c r="N562" s="252"/>
      <c r="O562" s="252"/>
      <c r="P562" s="252"/>
      <c r="Q562" s="252"/>
      <c r="R562" s="252"/>
      <c r="S562" s="252"/>
      <c r="T562" s="25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4" t="s">
        <v>286</v>
      </c>
      <c r="AU562" s="254" t="s">
        <v>86</v>
      </c>
      <c r="AV562" s="13" t="s">
        <v>86</v>
      </c>
      <c r="AW562" s="13" t="s">
        <v>32</v>
      </c>
      <c r="AX562" s="13" t="s">
        <v>84</v>
      </c>
      <c r="AY562" s="254" t="s">
        <v>280</v>
      </c>
    </row>
    <row r="563" s="2" customFormat="1" ht="24.15" customHeight="1">
      <c r="A563" s="38"/>
      <c r="B563" s="39"/>
      <c r="C563" s="229" t="s">
        <v>1284</v>
      </c>
      <c r="D563" s="229" t="s">
        <v>281</v>
      </c>
      <c r="E563" s="230" t="s">
        <v>1572</v>
      </c>
      <c r="F563" s="231" t="s">
        <v>1573</v>
      </c>
      <c r="G563" s="232" t="s">
        <v>354</v>
      </c>
      <c r="H563" s="233">
        <v>10</v>
      </c>
      <c r="I563" s="234"/>
      <c r="J563" s="235">
        <f>ROUND(I563*H563,2)</f>
        <v>0</v>
      </c>
      <c r="K563" s="236"/>
      <c r="L563" s="44"/>
      <c r="M563" s="237" t="s">
        <v>1</v>
      </c>
      <c r="N563" s="238" t="s">
        <v>41</v>
      </c>
      <c r="O563" s="91"/>
      <c r="P563" s="239">
        <f>O563*H563</f>
        <v>0</v>
      </c>
      <c r="Q563" s="239">
        <v>0</v>
      </c>
      <c r="R563" s="239">
        <f>Q563*H563</f>
        <v>0</v>
      </c>
      <c r="S563" s="239">
        <v>0</v>
      </c>
      <c r="T563" s="240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41" t="s">
        <v>185</v>
      </c>
      <c r="AT563" s="241" t="s">
        <v>281</v>
      </c>
      <c r="AU563" s="241" t="s">
        <v>86</v>
      </c>
      <c r="AY563" s="17" t="s">
        <v>280</v>
      </c>
      <c r="BE563" s="242">
        <f>IF(N563="základní",J563,0)</f>
        <v>0</v>
      </c>
      <c r="BF563" s="242">
        <f>IF(N563="snížená",J563,0)</f>
        <v>0</v>
      </c>
      <c r="BG563" s="242">
        <f>IF(N563="zákl. přenesená",J563,0)</f>
        <v>0</v>
      </c>
      <c r="BH563" s="242">
        <f>IF(N563="sníž. přenesená",J563,0)</f>
        <v>0</v>
      </c>
      <c r="BI563" s="242">
        <f>IF(N563="nulová",J563,0)</f>
        <v>0</v>
      </c>
      <c r="BJ563" s="17" t="s">
        <v>84</v>
      </c>
      <c r="BK563" s="242">
        <f>ROUND(I563*H563,2)</f>
        <v>0</v>
      </c>
      <c r="BL563" s="17" t="s">
        <v>185</v>
      </c>
      <c r="BM563" s="241" t="s">
        <v>2850</v>
      </c>
    </row>
    <row r="564" s="13" customFormat="1">
      <c r="A564" s="13"/>
      <c r="B564" s="243"/>
      <c r="C564" s="244"/>
      <c r="D564" s="245" t="s">
        <v>286</v>
      </c>
      <c r="E564" s="246" t="s">
        <v>1</v>
      </c>
      <c r="F564" s="247" t="s">
        <v>2846</v>
      </c>
      <c r="G564" s="244"/>
      <c r="H564" s="248">
        <v>10</v>
      </c>
      <c r="I564" s="249"/>
      <c r="J564" s="244"/>
      <c r="K564" s="244"/>
      <c r="L564" s="250"/>
      <c r="M564" s="251"/>
      <c r="N564" s="252"/>
      <c r="O564" s="252"/>
      <c r="P564" s="252"/>
      <c r="Q564" s="252"/>
      <c r="R564" s="252"/>
      <c r="S564" s="252"/>
      <c r="T564" s="25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4" t="s">
        <v>286</v>
      </c>
      <c r="AU564" s="254" t="s">
        <v>86</v>
      </c>
      <c r="AV564" s="13" t="s">
        <v>86</v>
      </c>
      <c r="AW564" s="13" t="s">
        <v>32</v>
      </c>
      <c r="AX564" s="13" t="s">
        <v>84</v>
      </c>
      <c r="AY564" s="254" t="s">
        <v>280</v>
      </c>
    </row>
    <row r="565" s="2" customFormat="1" ht="33" customHeight="1">
      <c r="A565" s="38"/>
      <c r="B565" s="39"/>
      <c r="C565" s="255" t="s">
        <v>1289</v>
      </c>
      <c r="D565" s="255" t="s">
        <v>306</v>
      </c>
      <c r="E565" s="256" t="s">
        <v>1576</v>
      </c>
      <c r="F565" s="257" t="s">
        <v>1577</v>
      </c>
      <c r="G565" s="258" t="s">
        <v>190</v>
      </c>
      <c r="H565" s="259">
        <v>52.25</v>
      </c>
      <c r="I565" s="260"/>
      <c r="J565" s="261">
        <f>ROUND(I565*H565,2)</f>
        <v>0</v>
      </c>
      <c r="K565" s="262"/>
      <c r="L565" s="263"/>
      <c r="M565" s="264" t="s">
        <v>1</v>
      </c>
      <c r="N565" s="265" t="s">
        <v>41</v>
      </c>
      <c r="O565" s="91"/>
      <c r="P565" s="239">
        <f>O565*H565</f>
        <v>0</v>
      </c>
      <c r="Q565" s="239">
        <v>0.00014999999999999999</v>
      </c>
      <c r="R565" s="239">
        <f>Q565*H565</f>
        <v>0.007837499999999999</v>
      </c>
      <c r="S565" s="239">
        <v>0</v>
      </c>
      <c r="T565" s="240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41" t="s">
        <v>426</v>
      </c>
      <c r="AT565" s="241" t="s">
        <v>306</v>
      </c>
      <c r="AU565" s="241" t="s">
        <v>86</v>
      </c>
      <c r="AY565" s="17" t="s">
        <v>280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7" t="s">
        <v>84</v>
      </c>
      <c r="BK565" s="242">
        <f>ROUND(I565*H565,2)</f>
        <v>0</v>
      </c>
      <c r="BL565" s="17" t="s">
        <v>185</v>
      </c>
      <c r="BM565" s="241" t="s">
        <v>2851</v>
      </c>
    </row>
    <row r="566" s="13" customFormat="1">
      <c r="A566" s="13"/>
      <c r="B566" s="243"/>
      <c r="C566" s="244"/>
      <c r="D566" s="245" t="s">
        <v>286</v>
      </c>
      <c r="E566" s="246" t="s">
        <v>1</v>
      </c>
      <c r="F566" s="247" t="s">
        <v>2852</v>
      </c>
      <c r="G566" s="244"/>
      <c r="H566" s="248">
        <v>47.5</v>
      </c>
      <c r="I566" s="249"/>
      <c r="J566" s="244"/>
      <c r="K566" s="244"/>
      <c r="L566" s="250"/>
      <c r="M566" s="251"/>
      <c r="N566" s="252"/>
      <c r="O566" s="252"/>
      <c r="P566" s="252"/>
      <c r="Q566" s="252"/>
      <c r="R566" s="252"/>
      <c r="S566" s="252"/>
      <c r="T566" s="25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4" t="s">
        <v>286</v>
      </c>
      <c r="AU566" s="254" t="s">
        <v>86</v>
      </c>
      <c r="AV566" s="13" t="s">
        <v>86</v>
      </c>
      <c r="AW566" s="13" t="s">
        <v>32</v>
      </c>
      <c r="AX566" s="13" t="s">
        <v>84</v>
      </c>
      <c r="AY566" s="254" t="s">
        <v>280</v>
      </c>
    </row>
    <row r="567" s="13" customFormat="1">
      <c r="A567" s="13"/>
      <c r="B567" s="243"/>
      <c r="C567" s="244"/>
      <c r="D567" s="245" t="s">
        <v>286</v>
      </c>
      <c r="E567" s="244"/>
      <c r="F567" s="247" t="s">
        <v>2853</v>
      </c>
      <c r="G567" s="244"/>
      <c r="H567" s="248">
        <v>52.25</v>
      </c>
      <c r="I567" s="249"/>
      <c r="J567" s="244"/>
      <c r="K567" s="244"/>
      <c r="L567" s="250"/>
      <c r="M567" s="251"/>
      <c r="N567" s="252"/>
      <c r="O567" s="252"/>
      <c r="P567" s="252"/>
      <c r="Q567" s="252"/>
      <c r="R567" s="252"/>
      <c r="S567" s="252"/>
      <c r="T567" s="25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4" t="s">
        <v>286</v>
      </c>
      <c r="AU567" s="254" t="s">
        <v>86</v>
      </c>
      <c r="AV567" s="13" t="s">
        <v>86</v>
      </c>
      <c r="AW567" s="13" t="s">
        <v>4</v>
      </c>
      <c r="AX567" s="13" t="s">
        <v>84</v>
      </c>
      <c r="AY567" s="254" t="s">
        <v>280</v>
      </c>
    </row>
    <row r="568" s="2" customFormat="1" ht="24.15" customHeight="1">
      <c r="A568" s="38"/>
      <c r="B568" s="39"/>
      <c r="C568" s="229" t="s">
        <v>1293</v>
      </c>
      <c r="D568" s="229" t="s">
        <v>281</v>
      </c>
      <c r="E568" s="230" t="s">
        <v>1582</v>
      </c>
      <c r="F568" s="231" t="s">
        <v>1583</v>
      </c>
      <c r="G568" s="232" t="s">
        <v>354</v>
      </c>
      <c r="H568" s="233">
        <v>4</v>
      </c>
      <c r="I568" s="234"/>
      <c r="J568" s="235">
        <f>ROUND(I568*H568,2)</f>
        <v>0</v>
      </c>
      <c r="K568" s="236"/>
      <c r="L568" s="44"/>
      <c r="M568" s="237" t="s">
        <v>1</v>
      </c>
      <c r="N568" s="238" t="s">
        <v>41</v>
      </c>
      <c r="O568" s="91"/>
      <c r="P568" s="239">
        <f>O568*H568</f>
        <v>0</v>
      </c>
      <c r="Q568" s="239">
        <v>4.0000000000000003E-05</v>
      </c>
      <c r="R568" s="239">
        <f>Q568*H568</f>
        <v>0.00016000000000000001</v>
      </c>
      <c r="S568" s="239">
        <v>0</v>
      </c>
      <c r="T568" s="240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41" t="s">
        <v>185</v>
      </c>
      <c r="AT568" s="241" t="s">
        <v>281</v>
      </c>
      <c r="AU568" s="241" t="s">
        <v>86</v>
      </c>
      <c r="AY568" s="17" t="s">
        <v>280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7" t="s">
        <v>84</v>
      </c>
      <c r="BK568" s="242">
        <f>ROUND(I568*H568,2)</f>
        <v>0</v>
      </c>
      <c r="BL568" s="17" t="s">
        <v>185</v>
      </c>
      <c r="BM568" s="241" t="s">
        <v>2854</v>
      </c>
    </row>
    <row r="569" s="2" customFormat="1" ht="33" customHeight="1">
      <c r="A569" s="38"/>
      <c r="B569" s="39"/>
      <c r="C569" s="255" t="s">
        <v>1298</v>
      </c>
      <c r="D569" s="255" t="s">
        <v>306</v>
      </c>
      <c r="E569" s="256" t="s">
        <v>2855</v>
      </c>
      <c r="F569" s="257" t="s">
        <v>2856</v>
      </c>
      <c r="G569" s="258" t="s">
        <v>354</v>
      </c>
      <c r="H569" s="259">
        <v>1</v>
      </c>
      <c r="I569" s="260"/>
      <c r="J569" s="261">
        <f>ROUND(I569*H569,2)</f>
        <v>0</v>
      </c>
      <c r="K569" s="262"/>
      <c r="L569" s="263"/>
      <c r="M569" s="264" t="s">
        <v>1</v>
      </c>
      <c r="N569" s="265" t="s">
        <v>41</v>
      </c>
      <c r="O569" s="91"/>
      <c r="P569" s="239">
        <f>O569*H569</f>
        <v>0</v>
      </c>
      <c r="Q569" s="239">
        <v>0.12169000000000001</v>
      </c>
      <c r="R569" s="239">
        <f>Q569*H569</f>
        <v>0.12169000000000001</v>
      </c>
      <c r="S569" s="239">
        <v>0</v>
      </c>
      <c r="T569" s="240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41" t="s">
        <v>426</v>
      </c>
      <c r="AT569" s="241" t="s">
        <v>306</v>
      </c>
      <c r="AU569" s="241" t="s">
        <v>86</v>
      </c>
      <c r="AY569" s="17" t="s">
        <v>280</v>
      </c>
      <c r="BE569" s="242">
        <f>IF(N569="základní",J569,0)</f>
        <v>0</v>
      </c>
      <c r="BF569" s="242">
        <f>IF(N569="snížená",J569,0)</f>
        <v>0</v>
      </c>
      <c r="BG569" s="242">
        <f>IF(N569="zákl. přenesená",J569,0)</f>
        <v>0</v>
      </c>
      <c r="BH569" s="242">
        <f>IF(N569="sníž. přenesená",J569,0)</f>
        <v>0</v>
      </c>
      <c r="BI569" s="242">
        <f>IF(N569="nulová",J569,0)</f>
        <v>0</v>
      </c>
      <c r="BJ569" s="17" t="s">
        <v>84</v>
      </c>
      <c r="BK569" s="242">
        <f>ROUND(I569*H569,2)</f>
        <v>0</v>
      </c>
      <c r="BL569" s="17" t="s">
        <v>185</v>
      </c>
      <c r="BM569" s="241" t="s">
        <v>2857</v>
      </c>
    </row>
    <row r="570" s="13" customFormat="1">
      <c r="A570" s="13"/>
      <c r="B570" s="243"/>
      <c r="C570" s="244"/>
      <c r="D570" s="245" t="s">
        <v>286</v>
      </c>
      <c r="E570" s="246" t="s">
        <v>1</v>
      </c>
      <c r="F570" s="247" t="s">
        <v>2858</v>
      </c>
      <c r="G570" s="244"/>
      <c r="H570" s="248">
        <v>1</v>
      </c>
      <c r="I570" s="249"/>
      <c r="J570" s="244"/>
      <c r="K570" s="244"/>
      <c r="L570" s="250"/>
      <c r="M570" s="251"/>
      <c r="N570" s="252"/>
      <c r="O570" s="252"/>
      <c r="P570" s="252"/>
      <c r="Q570" s="252"/>
      <c r="R570" s="252"/>
      <c r="S570" s="252"/>
      <c r="T570" s="25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4" t="s">
        <v>286</v>
      </c>
      <c r="AU570" s="254" t="s">
        <v>86</v>
      </c>
      <c r="AV570" s="13" t="s">
        <v>86</v>
      </c>
      <c r="AW570" s="13" t="s">
        <v>32</v>
      </c>
      <c r="AX570" s="13" t="s">
        <v>84</v>
      </c>
      <c r="AY570" s="254" t="s">
        <v>280</v>
      </c>
    </row>
    <row r="571" s="2" customFormat="1" ht="37.8" customHeight="1">
      <c r="A571" s="38"/>
      <c r="B571" s="39"/>
      <c r="C571" s="255" t="s">
        <v>1311</v>
      </c>
      <c r="D571" s="255" t="s">
        <v>306</v>
      </c>
      <c r="E571" s="256" t="s">
        <v>2859</v>
      </c>
      <c r="F571" s="257" t="s">
        <v>2860</v>
      </c>
      <c r="G571" s="258" t="s">
        <v>354</v>
      </c>
      <c r="H571" s="259">
        <v>1</v>
      </c>
      <c r="I571" s="260"/>
      <c r="J571" s="261">
        <f>ROUND(I571*H571,2)</f>
        <v>0</v>
      </c>
      <c r="K571" s="262"/>
      <c r="L571" s="263"/>
      <c r="M571" s="264" t="s">
        <v>1</v>
      </c>
      <c r="N571" s="265" t="s">
        <v>41</v>
      </c>
      <c r="O571" s="91"/>
      <c r="P571" s="239">
        <f>O571*H571</f>
        <v>0</v>
      </c>
      <c r="Q571" s="239">
        <v>0.087230000000000002</v>
      </c>
      <c r="R571" s="239">
        <f>Q571*H571</f>
        <v>0.087230000000000002</v>
      </c>
      <c r="S571" s="239">
        <v>0</v>
      </c>
      <c r="T571" s="240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41" t="s">
        <v>426</v>
      </c>
      <c r="AT571" s="241" t="s">
        <v>306</v>
      </c>
      <c r="AU571" s="241" t="s">
        <v>86</v>
      </c>
      <c r="AY571" s="17" t="s">
        <v>280</v>
      </c>
      <c r="BE571" s="242">
        <f>IF(N571="základní",J571,0)</f>
        <v>0</v>
      </c>
      <c r="BF571" s="242">
        <f>IF(N571="snížená",J571,0)</f>
        <v>0</v>
      </c>
      <c r="BG571" s="242">
        <f>IF(N571="zákl. přenesená",J571,0)</f>
        <v>0</v>
      </c>
      <c r="BH571" s="242">
        <f>IF(N571="sníž. přenesená",J571,0)</f>
        <v>0</v>
      </c>
      <c r="BI571" s="242">
        <f>IF(N571="nulová",J571,0)</f>
        <v>0</v>
      </c>
      <c r="BJ571" s="17" t="s">
        <v>84</v>
      </c>
      <c r="BK571" s="242">
        <f>ROUND(I571*H571,2)</f>
        <v>0</v>
      </c>
      <c r="BL571" s="17" t="s">
        <v>185</v>
      </c>
      <c r="BM571" s="241" t="s">
        <v>2861</v>
      </c>
    </row>
    <row r="572" s="13" customFormat="1">
      <c r="A572" s="13"/>
      <c r="B572" s="243"/>
      <c r="C572" s="244"/>
      <c r="D572" s="245" t="s">
        <v>286</v>
      </c>
      <c r="E572" s="246" t="s">
        <v>1</v>
      </c>
      <c r="F572" s="247" t="s">
        <v>2862</v>
      </c>
      <c r="G572" s="244"/>
      <c r="H572" s="248">
        <v>1</v>
      </c>
      <c r="I572" s="249"/>
      <c r="J572" s="244"/>
      <c r="K572" s="244"/>
      <c r="L572" s="250"/>
      <c r="M572" s="251"/>
      <c r="N572" s="252"/>
      <c r="O572" s="252"/>
      <c r="P572" s="252"/>
      <c r="Q572" s="252"/>
      <c r="R572" s="252"/>
      <c r="S572" s="252"/>
      <c r="T572" s="25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4" t="s">
        <v>286</v>
      </c>
      <c r="AU572" s="254" t="s">
        <v>86</v>
      </c>
      <c r="AV572" s="13" t="s">
        <v>86</v>
      </c>
      <c r="AW572" s="13" t="s">
        <v>32</v>
      </c>
      <c r="AX572" s="13" t="s">
        <v>84</v>
      </c>
      <c r="AY572" s="254" t="s">
        <v>280</v>
      </c>
    </row>
    <row r="573" s="2" customFormat="1" ht="33" customHeight="1">
      <c r="A573" s="38"/>
      <c r="B573" s="39"/>
      <c r="C573" s="255" t="s">
        <v>1316</v>
      </c>
      <c r="D573" s="255" t="s">
        <v>306</v>
      </c>
      <c r="E573" s="256" t="s">
        <v>2863</v>
      </c>
      <c r="F573" s="257" t="s">
        <v>2864</v>
      </c>
      <c r="G573" s="258" t="s">
        <v>354</v>
      </c>
      <c r="H573" s="259">
        <v>1</v>
      </c>
      <c r="I573" s="260"/>
      <c r="J573" s="261">
        <f>ROUND(I573*H573,2)</f>
        <v>0</v>
      </c>
      <c r="K573" s="262"/>
      <c r="L573" s="263"/>
      <c r="M573" s="264" t="s">
        <v>1</v>
      </c>
      <c r="N573" s="265" t="s">
        <v>41</v>
      </c>
      <c r="O573" s="91"/>
      <c r="P573" s="239">
        <f>O573*H573</f>
        <v>0</v>
      </c>
      <c r="Q573" s="239">
        <v>0.082350000000000007</v>
      </c>
      <c r="R573" s="239">
        <f>Q573*H573</f>
        <v>0.082350000000000007</v>
      </c>
      <c r="S573" s="239">
        <v>0</v>
      </c>
      <c r="T573" s="240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41" t="s">
        <v>426</v>
      </c>
      <c r="AT573" s="241" t="s">
        <v>306</v>
      </c>
      <c r="AU573" s="241" t="s">
        <v>86</v>
      </c>
      <c r="AY573" s="17" t="s">
        <v>280</v>
      </c>
      <c r="BE573" s="242">
        <f>IF(N573="základní",J573,0)</f>
        <v>0</v>
      </c>
      <c r="BF573" s="242">
        <f>IF(N573="snížená",J573,0)</f>
        <v>0</v>
      </c>
      <c r="BG573" s="242">
        <f>IF(N573="zákl. přenesená",J573,0)</f>
        <v>0</v>
      </c>
      <c r="BH573" s="242">
        <f>IF(N573="sníž. přenesená",J573,0)</f>
        <v>0</v>
      </c>
      <c r="BI573" s="242">
        <f>IF(N573="nulová",J573,0)</f>
        <v>0</v>
      </c>
      <c r="BJ573" s="17" t="s">
        <v>84</v>
      </c>
      <c r="BK573" s="242">
        <f>ROUND(I573*H573,2)</f>
        <v>0</v>
      </c>
      <c r="BL573" s="17" t="s">
        <v>185</v>
      </c>
      <c r="BM573" s="241" t="s">
        <v>2865</v>
      </c>
    </row>
    <row r="574" s="13" customFormat="1">
      <c r="A574" s="13"/>
      <c r="B574" s="243"/>
      <c r="C574" s="244"/>
      <c r="D574" s="245" t="s">
        <v>286</v>
      </c>
      <c r="E574" s="246" t="s">
        <v>1</v>
      </c>
      <c r="F574" s="247" t="s">
        <v>2866</v>
      </c>
      <c r="G574" s="244"/>
      <c r="H574" s="248">
        <v>1</v>
      </c>
      <c r="I574" s="249"/>
      <c r="J574" s="244"/>
      <c r="K574" s="244"/>
      <c r="L574" s="250"/>
      <c r="M574" s="251"/>
      <c r="N574" s="252"/>
      <c r="O574" s="252"/>
      <c r="P574" s="252"/>
      <c r="Q574" s="252"/>
      <c r="R574" s="252"/>
      <c r="S574" s="252"/>
      <c r="T574" s="25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4" t="s">
        <v>286</v>
      </c>
      <c r="AU574" s="254" t="s">
        <v>86</v>
      </c>
      <c r="AV574" s="13" t="s">
        <v>86</v>
      </c>
      <c r="AW574" s="13" t="s">
        <v>32</v>
      </c>
      <c r="AX574" s="13" t="s">
        <v>84</v>
      </c>
      <c r="AY574" s="254" t="s">
        <v>280</v>
      </c>
    </row>
    <row r="575" s="2" customFormat="1" ht="37.8" customHeight="1">
      <c r="A575" s="38"/>
      <c r="B575" s="39"/>
      <c r="C575" s="255" t="s">
        <v>1320</v>
      </c>
      <c r="D575" s="255" t="s">
        <v>306</v>
      </c>
      <c r="E575" s="256" t="s">
        <v>2867</v>
      </c>
      <c r="F575" s="257" t="s">
        <v>2868</v>
      </c>
      <c r="G575" s="258" t="s">
        <v>354</v>
      </c>
      <c r="H575" s="259">
        <v>1</v>
      </c>
      <c r="I575" s="260"/>
      <c r="J575" s="261">
        <f>ROUND(I575*H575,2)</f>
        <v>0</v>
      </c>
      <c r="K575" s="262"/>
      <c r="L575" s="263"/>
      <c r="M575" s="264" t="s">
        <v>1</v>
      </c>
      <c r="N575" s="265" t="s">
        <v>41</v>
      </c>
      <c r="O575" s="91"/>
      <c r="P575" s="239">
        <f>O575*H575</f>
        <v>0</v>
      </c>
      <c r="Q575" s="239">
        <v>0.043950000000000003</v>
      </c>
      <c r="R575" s="239">
        <f>Q575*H575</f>
        <v>0.043950000000000003</v>
      </c>
      <c r="S575" s="239">
        <v>0</v>
      </c>
      <c r="T575" s="240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41" t="s">
        <v>426</v>
      </c>
      <c r="AT575" s="241" t="s">
        <v>306</v>
      </c>
      <c r="AU575" s="241" t="s">
        <v>86</v>
      </c>
      <c r="AY575" s="17" t="s">
        <v>280</v>
      </c>
      <c r="BE575" s="242">
        <f>IF(N575="základní",J575,0)</f>
        <v>0</v>
      </c>
      <c r="BF575" s="242">
        <f>IF(N575="snížená",J575,0)</f>
        <v>0</v>
      </c>
      <c r="BG575" s="242">
        <f>IF(N575="zákl. přenesená",J575,0)</f>
        <v>0</v>
      </c>
      <c r="BH575" s="242">
        <f>IF(N575="sníž. přenesená",J575,0)</f>
        <v>0</v>
      </c>
      <c r="BI575" s="242">
        <f>IF(N575="nulová",J575,0)</f>
        <v>0</v>
      </c>
      <c r="BJ575" s="17" t="s">
        <v>84</v>
      </c>
      <c r="BK575" s="242">
        <f>ROUND(I575*H575,2)</f>
        <v>0</v>
      </c>
      <c r="BL575" s="17" t="s">
        <v>185</v>
      </c>
      <c r="BM575" s="241" t="s">
        <v>2869</v>
      </c>
    </row>
    <row r="576" s="13" customFormat="1">
      <c r="A576" s="13"/>
      <c r="B576" s="243"/>
      <c r="C576" s="244"/>
      <c r="D576" s="245" t="s">
        <v>286</v>
      </c>
      <c r="E576" s="246" t="s">
        <v>1</v>
      </c>
      <c r="F576" s="247" t="s">
        <v>2870</v>
      </c>
      <c r="G576" s="244"/>
      <c r="H576" s="248">
        <v>1</v>
      </c>
      <c r="I576" s="249"/>
      <c r="J576" s="244"/>
      <c r="K576" s="244"/>
      <c r="L576" s="250"/>
      <c r="M576" s="251"/>
      <c r="N576" s="252"/>
      <c r="O576" s="252"/>
      <c r="P576" s="252"/>
      <c r="Q576" s="252"/>
      <c r="R576" s="252"/>
      <c r="S576" s="252"/>
      <c r="T576" s="25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4" t="s">
        <v>286</v>
      </c>
      <c r="AU576" s="254" t="s">
        <v>86</v>
      </c>
      <c r="AV576" s="13" t="s">
        <v>86</v>
      </c>
      <c r="AW576" s="13" t="s">
        <v>32</v>
      </c>
      <c r="AX576" s="13" t="s">
        <v>84</v>
      </c>
      <c r="AY576" s="254" t="s">
        <v>280</v>
      </c>
    </row>
    <row r="577" s="2" customFormat="1" ht="24.15" customHeight="1">
      <c r="A577" s="38"/>
      <c r="B577" s="39"/>
      <c r="C577" s="229" t="s">
        <v>1326</v>
      </c>
      <c r="D577" s="229" t="s">
        <v>281</v>
      </c>
      <c r="E577" s="230" t="s">
        <v>2871</v>
      </c>
      <c r="F577" s="231" t="s">
        <v>2872</v>
      </c>
      <c r="G577" s="232" t="s">
        <v>309</v>
      </c>
      <c r="H577" s="233">
        <v>249</v>
      </c>
      <c r="I577" s="234"/>
      <c r="J577" s="235">
        <f>ROUND(I577*H577,2)</f>
        <v>0</v>
      </c>
      <c r="K577" s="236"/>
      <c r="L577" s="44"/>
      <c r="M577" s="237" t="s">
        <v>1</v>
      </c>
      <c r="N577" s="238" t="s">
        <v>41</v>
      </c>
      <c r="O577" s="91"/>
      <c r="P577" s="239">
        <f>O577*H577</f>
        <v>0</v>
      </c>
      <c r="Q577" s="239">
        <v>5.0000000000000002E-05</v>
      </c>
      <c r="R577" s="239">
        <f>Q577*H577</f>
        <v>0.012450000000000001</v>
      </c>
      <c r="S577" s="239">
        <v>0</v>
      </c>
      <c r="T577" s="240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41" t="s">
        <v>185</v>
      </c>
      <c r="AT577" s="241" t="s">
        <v>281</v>
      </c>
      <c r="AU577" s="241" t="s">
        <v>86</v>
      </c>
      <c r="AY577" s="17" t="s">
        <v>280</v>
      </c>
      <c r="BE577" s="242">
        <f>IF(N577="základní",J577,0)</f>
        <v>0</v>
      </c>
      <c r="BF577" s="242">
        <f>IF(N577="snížená",J577,0)</f>
        <v>0</v>
      </c>
      <c r="BG577" s="242">
        <f>IF(N577="zákl. přenesená",J577,0)</f>
        <v>0</v>
      </c>
      <c r="BH577" s="242">
        <f>IF(N577="sníž. přenesená",J577,0)</f>
        <v>0</v>
      </c>
      <c r="BI577" s="242">
        <f>IF(N577="nulová",J577,0)</f>
        <v>0</v>
      </c>
      <c r="BJ577" s="17" t="s">
        <v>84</v>
      </c>
      <c r="BK577" s="242">
        <f>ROUND(I577*H577,2)</f>
        <v>0</v>
      </c>
      <c r="BL577" s="17" t="s">
        <v>185</v>
      </c>
      <c r="BM577" s="241" t="s">
        <v>2873</v>
      </c>
    </row>
    <row r="578" s="13" customFormat="1">
      <c r="A578" s="13"/>
      <c r="B578" s="243"/>
      <c r="C578" s="244"/>
      <c r="D578" s="245" t="s">
        <v>286</v>
      </c>
      <c r="E578" s="246" t="s">
        <v>1</v>
      </c>
      <c r="F578" s="247" t="s">
        <v>2874</v>
      </c>
      <c r="G578" s="244"/>
      <c r="H578" s="248">
        <v>249</v>
      </c>
      <c r="I578" s="249"/>
      <c r="J578" s="244"/>
      <c r="K578" s="244"/>
      <c r="L578" s="250"/>
      <c r="M578" s="251"/>
      <c r="N578" s="252"/>
      <c r="O578" s="252"/>
      <c r="P578" s="252"/>
      <c r="Q578" s="252"/>
      <c r="R578" s="252"/>
      <c r="S578" s="252"/>
      <c r="T578" s="25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4" t="s">
        <v>286</v>
      </c>
      <c r="AU578" s="254" t="s">
        <v>86</v>
      </c>
      <c r="AV578" s="13" t="s">
        <v>86</v>
      </c>
      <c r="AW578" s="13" t="s">
        <v>32</v>
      </c>
      <c r="AX578" s="13" t="s">
        <v>84</v>
      </c>
      <c r="AY578" s="254" t="s">
        <v>280</v>
      </c>
    </row>
    <row r="579" s="2" customFormat="1" ht="24.15" customHeight="1">
      <c r="A579" s="38"/>
      <c r="B579" s="39"/>
      <c r="C579" s="255" t="s">
        <v>1330</v>
      </c>
      <c r="D579" s="255" t="s">
        <v>306</v>
      </c>
      <c r="E579" s="256" t="s">
        <v>2875</v>
      </c>
      <c r="F579" s="257" t="s">
        <v>2876</v>
      </c>
      <c r="G579" s="258" t="s">
        <v>2303</v>
      </c>
      <c r="H579" s="259">
        <v>5</v>
      </c>
      <c r="I579" s="260"/>
      <c r="J579" s="261">
        <f>ROUND(I579*H579,2)</f>
        <v>0</v>
      </c>
      <c r="K579" s="262"/>
      <c r="L579" s="263"/>
      <c r="M579" s="264" t="s">
        <v>1</v>
      </c>
      <c r="N579" s="265" t="s">
        <v>41</v>
      </c>
      <c r="O579" s="91"/>
      <c r="P579" s="239">
        <f>O579*H579</f>
        <v>0</v>
      </c>
      <c r="Q579" s="239">
        <v>0.049799999999999997</v>
      </c>
      <c r="R579" s="239">
        <f>Q579*H579</f>
        <v>0.249</v>
      </c>
      <c r="S579" s="239">
        <v>0</v>
      </c>
      <c r="T579" s="240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41" t="s">
        <v>426</v>
      </c>
      <c r="AT579" s="241" t="s">
        <v>306</v>
      </c>
      <c r="AU579" s="241" t="s">
        <v>86</v>
      </c>
      <c r="AY579" s="17" t="s">
        <v>280</v>
      </c>
      <c r="BE579" s="242">
        <f>IF(N579="základní",J579,0)</f>
        <v>0</v>
      </c>
      <c r="BF579" s="242">
        <f>IF(N579="snížená",J579,0)</f>
        <v>0</v>
      </c>
      <c r="BG579" s="242">
        <f>IF(N579="zákl. přenesená",J579,0)</f>
        <v>0</v>
      </c>
      <c r="BH579" s="242">
        <f>IF(N579="sníž. přenesená",J579,0)</f>
        <v>0</v>
      </c>
      <c r="BI579" s="242">
        <f>IF(N579="nulová",J579,0)</f>
        <v>0</v>
      </c>
      <c r="BJ579" s="17" t="s">
        <v>84</v>
      </c>
      <c r="BK579" s="242">
        <f>ROUND(I579*H579,2)</f>
        <v>0</v>
      </c>
      <c r="BL579" s="17" t="s">
        <v>185</v>
      </c>
      <c r="BM579" s="241" t="s">
        <v>2877</v>
      </c>
    </row>
    <row r="580" s="2" customFormat="1">
      <c r="A580" s="38"/>
      <c r="B580" s="39"/>
      <c r="C580" s="40"/>
      <c r="D580" s="245" t="s">
        <v>540</v>
      </c>
      <c r="E580" s="40"/>
      <c r="F580" s="287" t="s">
        <v>2305</v>
      </c>
      <c r="G580" s="40"/>
      <c r="H580" s="40"/>
      <c r="I580" s="288"/>
      <c r="J580" s="40"/>
      <c r="K580" s="40"/>
      <c r="L580" s="44"/>
      <c r="M580" s="289"/>
      <c r="N580" s="290"/>
      <c r="O580" s="91"/>
      <c r="P580" s="91"/>
      <c r="Q580" s="91"/>
      <c r="R580" s="91"/>
      <c r="S580" s="91"/>
      <c r="T580" s="92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540</v>
      </c>
      <c r="AU580" s="17" t="s">
        <v>86</v>
      </c>
    </row>
    <row r="581" s="2" customFormat="1" ht="24.15" customHeight="1">
      <c r="A581" s="38"/>
      <c r="B581" s="39"/>
      <c r="C581" s="229" t="s">
        <v>1334</v>
      </c>
      <c r="D581" s="229" t="s">
        <v>281</v>
      </c>
      <c r="E581" s="230" t="s">
        <v>2306</v>
      </c>
      <c r="F581" s="231" t="s">
        <v>2307</v>
      </c>
      <c r="G581" s="232" t="s">
        <v>309</v>
      </c>
      <c r="H581" s="233">
        <v>62.5</v>
      </c>
      <c r="I581" s="234"/>
      <c r="J581" s="235">
        <f>ROUND(I581*H581,2)</f>
        <v>0</v>
      </c>
      <c r="K581" s="236"/>
      <c r="L581" s="44"/>
      <c r="M581" s="237" t="s">
        <v>1</v>
      </c>
      <c r="N581" s="238" t="s">
        <v>41</v>
      </c>
      <c r="O581" s="91"/>
      <c r="P581" s="239">
        <f>O581*H581</f>
        <v>0</v>
      </c>
      <c r="Q581" s="239">
        <v>5.0000000000000002E-05</v>
      </c>
      <c r="R581" s="239">
        <f>Q581*H581</f>
        <v>0.0031250000000000002</v>
      </c>
      <c r="S581" s="239">
        <v>0</v>
      </c>
      <c r="T581" s="240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41" t="s">
        <v>185</v>
      </c>
      <c r="AT581" s="241" t="s">
        <v>281</v>
      </c>
      <c r="AU581" s="241" t="s">
        <v>86</v>
      </c>
      <c r="AY581" s="17" t="s">
        <v>280</v>
      </c>
      <c r="BE581" s="242">
        <f>IF(N581="základní",J581,0)</f>
        <v>0</v>
      </c>
      <c r="BF581" s="242">
        <f>IF(N581="snížená",J581,0)</f>
        <v>0</v>
      </c>
      <c r="BG581" s="242">
        <f>IF(N581="zákl. přenesená",J581,0)</f>
        <v>0</v>
      </c>
      <c r="BH581" s="242">
        <f>IF(N581="sníž. přenesená",J581,0)</f>
        <v>0</v>
      </c>
      <c r="BI581" s="242">
        <f>IF(N581="nulová",J581,0)</f>
        <v>0</v>
      </c>
      <c r="BJ581" s="17" t="s">
        <v>84</v>
      </c>
      <c r="BK581" s="242">
        <f>ROUND(I581*H581,2)</f>
        <v>0</v>
      </c>
      <c r="BL581" s="17" t="s">
        <v>185</v>
      </c>
      <c r="BM581" s="241" t="s">
        <v>2878</v>
      </c>
    </row>
    <row r="582" s="2" customFormat="1" ht="21.75" customHeight="1">
      <c r="A582" s="38"/>
      <c r="B582" s="39"/>
      <c r="C582" s="255" t="s">
        <v>1338</v>
      </c>
      <c r="D582" s="255" t="s">
        <v>306</v>
      </c>
      <c r="E582" s="256" t="s">
        <v>2879</v>
      </c>
      <c r="F582" s="257" t="s">
        <v>2880</v>
      </c>
      <c r="G582" s="258" t="s">
        <v>2303</v>
      </c>
      <c r="H582" s="259">
        <v>1</v>
      </c>
      <c r="I582" s="260"/>
      <c r="J582" s="261">
        <f>ROUND(I582*H582,2)</f>
        <v>0</v>
      </c>
      <c r="K582" s="262"/>
      <c r="L582" s="263"/>
      <c r="M582" s="264" t="s">
        <v>1</v>
      </c>
      <c r="N582" s="265" t="s">
        <v>41</v>
      </c>
      <c r="O582" s="91"/>
      <c r="P582" s="239">
        <f>O582*H582</f>
        <v>0</v>
      </c>
      <c r="Q582" s="239">
        <v>0.0625</v>
      </c>
      <c r="R582" s="239">
        <f>Q582*H582</f>
        <v>0.0625</v>
      </c>
      <c r="S582" s="239">
        <v>0</v>
      </c>
      <c r="T582" s="240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41" t="s">
        <v>426</v>
      </c>
      <c r="AT582" s="241" t="s">
        <v>306</v>
      </c>
      <c r="AU582" s="241" t="s">
        <v>86</v>
      </c>
      <c r="AY582" s="17" t="s">
        <v>280</v>
      </c>
      <c r="BE582" s="242">
        <f>IF(N582="základní",J582,0)</f>
        <v>0</v>
      </c>
      <c r="BF582" s="242">
        <f>IF(N582="snížená",J582,0)</f>
        <v>0</v>
      </c>
      <c r="BG582" s="242">
        <f>IF(N582="zákl. přenesená",J582,0)</f>
        <v>0</v>
      </c>
      <c r="BH582" s="242">
        <f>IF(N582="sníž. přenesená",J582,0)</f>
        <v>0</v>
      </c>
      <c r="BI582" s="242">
        <f>IF(N582="nulová",J582,0)</f>
        <v>0</v>
      </c>
      <c r="BJ582" s="17" t="s">
        <v>84</v>
      </c>
      <c r="BK582" s="242">
        <f>ROUND(I582*H582,2)</f>
        <v>0</v>
      </c>
      <c r="BL582" s="17" t="s">
        <v>185</v>
      </c>
      <c r="BM582" s="241" t="s">
        <v>2881</v>
      </c>
    </row>
    <row r="583" s="2" customFormat="1">
      <c r="A583" s="38"/>
      <c r="B583" s="39"/>
      <c r="C583" s="40"/>
      <c r="D583" s="245" t="s">
        <v>540</v>
      </c>
      <c r="E583" s="40"/>
      <c r="F583" s="287" t="s">
        <v>2305</v>
      </c>
      <c r="G583" s="40"/>
      <c r="H583" s="40"/>
      <c r="I583" s="288"/>
      <c r="J583" s="40"/>
      <c r="K583" s="40"/>
      <c r="L583" s="44"/>
      <c r="M583" s="289"/>
      <c r="N583" s="290"/>
      <c r="O583" s="91"/>
      <c r="P583" s="91"/>
      <c r="Q583" s="91"/>
      <c r="R583" s="91"/>
      <c r="S583" s="91"/>
      <c r="T583" s="92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540</v>
      </c>
      <c r="AU583" s="17" t="s">
        <v>86</v>
      </c>
    </row>
    <row r="584" s="13" customFormat="1">
      <c r="A584" s="13"/>
      <c r="B584" s="243"/>
      <c r="C584" s="244"/>
      <c r="D584" s="245" t="s">
        <v>286</v>
      </c>
      <c r="E584" s="246" t="s">
        <v>1</v>
      </c>
      <c r="F584" s="247" t="s">
        <v>2882</v>
      </c>
      <c r="G584" s="244"/>
      <c r="H584" s="248">
        <v>1</v>
      </c>
      <c r="I584" s="249"/>
      <c r="J584" s="244"/>
      <c r="K584" s="244"/>
      <c r="L584" s="250"/>
      <c r="M584" s="251"/>
      <c r="N584" s="252"/>
      <c r="O584" s="252"/>
      <c r="P584" s="252"/>
      <c r="Q584" s="252"/>
      <c r="R584" s="252"/>
      <c r="S584" s="252"/>
      <c r="T584" s="25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4" t="s">
        <v>286</v>
      </c>
      <c r="AU584" s="254" t="s">
        <v>86</v>
      </c>
      <c r="AV584" s="13" t="s">
        <v>86</v>
      </c>
      <c r="AW584" s="13" t="s">
        <v>32</v>
      </c>
      <c r="AX584" s="13" t="s">
        <v>84</v>
      </c>
      <c r="AY584" s="254" t="s">
        <v>280</v>
      </c>
    </row>
    <row r="585" s="2" customFormat="1" ht="24.15" customHeight="1">
      <c r="A585" s="38"/>
      <c r="B585" s="39"/>
      <c r="C585" s="229" t="s">
        <v>1343</v>
      </c>
      <c r="D585" s="229" t="s">
        <v>281</v>
      </c>
      <c r="E585" s="230" t="s">
        <v>1620</v>
      </c>
      <c r="F585" s="231" t="s">
        <v>1621</v>
      </c>
      <c r="G585" s="232" t="s">
        <v>326</v>
      </c>
      <c r="H585" s="233">
        <v>1.4730000000000001</v>
      </c>
      <c r="I585" s="234"/>
      <c r="J585" s="235">
        <f>ROUND(I585*H585,2)</f>
        <v>0</v>
      </c>
      <c r="K585" s="236"/>
      <c r="L585" s="44"/>
      <c r="M585" s="237" t="s">
        <v>1</v>
      </c>
      <c r="N585" s="238" t="s">
        <v>41</v>
      </c>
      <c r="O585" s="91"/>
      <c r="P585" s="239">
        <f>O585*H585</f>
        <v>0</v>
      </c>
      <c r="Q585" s="239">
        <v>0</v>
      </c>
      <c r="R585" s="239">
        <f>Q585*H585</f>
        <v>0</v>
      </c>
      <c r="S585" s="239">
        <v>0</v>
      </c>
      <c r="T585" s="240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41" t="s">
        <v>185</v>
      </c>
      <c r="AT585" s="241" t="s">
        <v>281</v>
      </c>
      <c r="AU585" s="241" t="s">
        <v>86</v>
      </c>
      <c r="AY585" s="17" t="s">
        <v>280</v>
      </c>
      <c r="BE585" s="242">
        <f>IF(N585="základní",J585,0)</f>
        <v>0</v>
      </c>
      <c r="BF585" s="242">
        <f>IF(N585="snížená",J585,0)</f>
        <v>0</v>
      </c>
      <c r="BG585" s="242">
        <f>IF(N585="zákl. přenesená",J585,0)</f>
        <v>0</v>
      </c>
      <c r="BH585" s="242">
        <f>IF(N585="sníž. přenesená",J585,0)</f>
        <v>0</v>
      </c>
      <c r="BI585" s="242">
        <f>IF(N585="nulová",J585,0)</f>
        <v>0</v>
      </c>
      <c r="BJ585" s="17" t="s">
        <v>84</v>
      </c>
      <c r="BK585" s="242">
        <f>ROUND(I585*H585,2)</f>
        <v>0</v>
      </c>
      <c r="BL585" s="17" t="s">
        <v>185</v>
      </c>
      <c r="BM585" s="241" t="s">
        <v>2883</v>
      </c>
    </row>
    <row r="586" s="12" customFormat="1" ht="22.8" customHeight="1">
      <c r="A586" s="12"/>
      <c r="B586" s="213"/>
      <c r="C586" s="214"/>
      <c r="D586" s="215" t="s">
        <v>75</v>
      </c>
      <c r="E586" s="227" t="s">
        <v>1649</v>
      </c>
      <c r="F586" s="227" t="s">
        <v>1650</v>
      </c>
      <c r="G586" s="214"/>
      <c r="H586" s="214"/>
      <c r="I586" s="217"/>
      <c r="J586" s="228">
        <f>BK586</f>
        <v>0</v>
      </c>
      <c r="K586" s="214"/>
      <c r="L586" s="219"/>
      <c r="M586" s="220"/>
      <c r="N586" s="221"/>
      <c r="O586" s="221"/>
      <c r="P586" s="222">
        <f>SUM(P587:P588)</f>
        <v>0</v>
      </c>
      <c r="Q586" s="221"/>
      <c r="R586" s="222">
        <f>SUM(R587:R588)</f>
        <v>0</v>
      </c>
      <c r="S586" s="221"/>
      <c r="T586" s="223">
        <f>SUM(T587:T588)</f>
        <v>1.2921479999999999</v>
      </c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R586" s="224" t="s">
        <v>86</v>
      </c>
      <c r="AT586" s="225" t="s">
        <v>75</v>
      </c>
      <c r="AU586" s="225" t="s">
        <v>84</v>
      </c>
      <c r="AY586" s="224" t="s">
        <v>280</v>
      </c>
      <c r="BK586" s="226">
        <f>SUM(BK587:BK588)</f>
        <v>0</v>
      </c>
    </row>
    <row r="587" s="2" customFormat="1" ht="21.75" customHeight="1">
      <c r="A587" s="38"/>
      <c r="B587" s="39"/>
      <c r="C587" s="229" t="s">
        <v>1348</v>
      </c>
      <c r="D587" s="229" t="s">
        <v>281</v>
      </c>
      <c r="E587" s="230" t="s">
        <v>1652</v>
      </c>
      <c r="F587" s="231" t="s">
        <v>1653</v>
      </c>
      <c r="G587" s="232" t="s">
        <v>194</v>
      </c>
      <c r="H587" s="233">
        <v>33.131999999999998</v>
      </c>
      <c r="I587" s="234"/>
      <c r="J587" s="235">
        <f>ROUND(I587*H587,2)</f>
        <v>0</v>
      </c>
      <c r="K587" s="236"/>
      <c r="L587" s="44"/>
      <c r="M587" s="237" t="s">
        <v>1</v>
      </c>
      <c r="N587" s="238" t="s">
        <v>41</v>
      </c>
      <c r="O587" s="91"/>
      <c r="P587" s="239">
        <f>O587*H587</f>
        <v>0</v>
      </c>
      <c r="Q587" s="239">
        <v>0</v>
      </c>
      <c r="R587" s="239">
        <f>Q587*H587</f>
        <v>0</v>
      </c>
      <c r="S587" s="239">
        <v>0.039</v>
      </c>
      <c r="T587" s="240">
        <f>S587*H587</f>
        <v>1.2921479999999999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41" t="s">
        <v>185</v>
      </c>
      <c r="AT587" s="241" t="s">
        <v>281</v>
      </c>
      <c r="AU587" s="241" t="s">
        <v>86</v>
      </c>
      <c r="AY587" s="17" t="s">
        <v>280</v>
      </c>
      <c r="BE587" s="242">
        <f>IF(N587="základní",J587,0)</f>
        <v>0</v>
      </c>
      <c r="BF587" s="242">
        <f>IF(N587="snížená",J587,0)</f>
        <v>0</v>
      </c>
      <c r="BG587" s="242">
        <f>IF(N587="zákl. přenesená",J587,0)</f>
        <v>0</v>
      </c>
      <c r="BH587" s="242">
        <f>IF(N587="sníž. přenesená",J587,0)</f>
        <v>0</v>
      </c>
      <c r="BI587" s="242">
        <f>IF(N587="nulová",J587,0)</f>
        <v>0</v>
      </c>
      <c r="BJ587" s="17" t="s">
        <v>84</v>
      </c>
      <c r="BK587" s="242">
        <f>ROUND(I587*H587,2)</f>
        <v>0</v>
      </c>
      <c r="BL587" s="17" t="s">
        <v>185</v>
      </c>
      <c r="BM587" s="241" t="s">
        <v>2884</v>
      </c>
    </row>
    <row r="588" s="13" customFormat="1">
      <c r="A588" s="13"/>
      <c r="B588" s="243"/>
      <c r="C588" s="244"/>
      <c r="D588" s="245" t="s">
        <v>286</v>
      </c>
      <c r="E588" s="246" t="s">
        <v>1</v>
      </c>
      <c r="F588" s="247" t="s">
        <v>2408</v>
      </c>
      <c r="G588" s="244"/>
      <c r="H588" s="248">
        <v>33.131999999999998</v>
      </c>
      <c r="I588" s="249"/>
      <c r="J588" s="244"/>
      <c r="K588" s="244"/>
      <c r="L588" s="250"/>
      <c r="M588" s="251"/>
      <c r="N588" s="252"/>
      <c r="O588" s="252"/>
      <c r="P588" s="252"/>
      <c r="Q588" s="252"/>
      <c r="R588" s="252"/>
      <c r="S588" s="252"/>
      <c r="T588" s="25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4" t="s">
        <v>286</v>
      </c>
      <c r="AU588" s="254" t="s">
        <v>86</v>
      </c>
      <c r="AV588" s="13" t="s">
        <v>86</v>
      </c>
      <c r="AW588" s="13" t="s">
        <v>32</v>
      </c>
      <c r="AX588" s="13" t="s">
        <v>84</v>
      </c>
      <c r="AY588" s="254" t="s">
        <v>280</v>
      </c>
    </row>
    <row r="589" s="12" customFormat="1" ht="22.8" customHeight="1">
      <c r="A589" s="12"/>
      <c r="B589" s="213"/>
      <c r="C589" s="214"/>
      <c r="D589" s="215" t="s">
        <v>75</v>
      </c>
      <c r="E589" s="227" t="s">
        <v>1655</v>
      </c>
      <c r="F589" s="227" t="s">
        <v>1656</v>
      </c>
      <c r="G589" s="214"/>
      <c r="H589" s="214"/>
      <c r="I589" s="217"/>
      <c r="J589" s="228">
        <f>BK589</f>
        <v>0</v>
      </c>
      <c r="K589" s="214"/>
      <c r="L589" s="219"/>
      <c r="M589" s="220"/>
      <c r="N589" s="221"/>
      <c r="O589" s="221"/>
      <c r="P589" s="222">
        <f>SUM(P590:P601)</f>
        <v>0</v>
      </c>
      <c r="Q589" s="221"/>
      <c r="R589" s="222">
        <f>SUM(R590:R601)</f>
        <v>0.017437999999999999</v>
      </c>
      <c r="S589" s="221"/>
      <c r="T589" s="223">
        <f>SUM(T590:T601)</f>
        <v>0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224" t="s">
        <v>86</v>
      </c>
      <c r="AT589" s="225" t="s">
        <v>75</v>
      </c>
      <c r="AU589" s="225" t="s">
        <v>84</v>
      </c>
      <c r="AY589" s="224" t="s">
        <v>280</v>
      </c>
      <c r="BK589" s="226">
        <f>SUM(BK590:BK601)</f>
        <v>0</v>
      </c>
    </row>
    <row r="590" s="2" customFormat="1" ht="16.5" customHeight="1">
      <c r="A590" s="38"/>
      <c r="B590" s="39"/>
      <c r="C590" s="229" t="s">
        <v>1353</v>
      </c>
      <c r="D590" s="229" t="s">
        <v>281</v>
      </c>
      <c r="E590" s="230" t="s">
        <v>2885</v>
      </c>
      <c r="F590" s="231" t="s">
        <v>2886</v>
      </c>
      <c r="G590" s="232" t="s">
        <v>194</v>
      </c>
      <c r="H590" s="233">
        <v>33.799999999999997</v>
      </c>
      <c r="I590" s="234"/>
      <c r="J590" s="235">
        <f>ROUND(I590*H590,2)</f>
        <v>0</v>
      </c>
      <c r="K590" s="236"/>
      <c r="L590" s="44"/>
      <c r="M590" s="237" t="s">
        <v>1</v>
      </c>
      <c r="N590" s="238" t="s">
        <v>41</v>
      </c>
      <c r="O590" s="91"/>
      <c r="P590" s="239">
        <f>O590*H590</f>
        <v>0</v>
      </c>
      <c r="Q590" s="239">
        <v>0</v>
      </c>
      <c r="R590" s="239">
        <f>Q590*H590</f>
        <v>0</v>
      </c>
      <c r="S590" s="239">
        <v>0</v>
      </c>
      <c r="T590" s="240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41" t="s">
        <v>185</v>
      </c>
      <c r="AT590" s="241" t="s">
        <v>281</v>
      </c>
      <c r="AU590" s="241" t="s">
        <v>86</v>
      </c>
      <c r="AY590" s="17" t="s">
        <v>280</v>
      </c>
      <c r="BE590" s="242">
        <f>IF(N590="základní",J590,0)</f>
        <v>0</v>
      </c>
      <c r="BF590" s="242">
        <f>IF(N590="snížená",J590,0)</f>
        <v>0</v>
      </c>
      <c r="BG590" s="242">
        <f>IF(N590="zákl. přenesená",J590,0)</f>
        <v>0</v>
      </c>
      <c r="BH590" s="242">
        <f>IF(N590="sníž. přenesená",J590,0)</f>
        <v>0</v>
      </c>
      <c r="BI590" s="242">
        <f>IF(N590="nulová",J590,0)</f>
        <v>0</v>
      </c>
      <c r="BJ590" s="17" t="s">
        <v>84</v>
      </c>
      <c r="BK590" s="242">
        <f>ROUND(I590*H590,2)</f>
        <v>0</v>
      </c>
      <c r="BL590" s="17" t="s">
        <v>185</v>
      </c>
      <c r="BM590" s="241" t="s">
        <v>2887</v>
      </c>
    </row>
    <row r="591" s="13" customFormat="1">
      <c r="A591" s="13"/>
      <c r="B591" s="243"/>
      <c r="C591" s="244"/>
      <c r="D591" s="245" t="s">
        <v>286</v>
      </c>
      <c r="E591" s="246" t="s">
        <v>1</v>
      </c>
      <c r="F591" s="247" t="s">
        <v>2888</v>
      </c>
      <c r="G591" s="244"/>
      <c r="H591" s="248">
        <v>33.799999999999997</v>
      </c>
      <c r="I591" s="249"/>
      <c r="J591" s="244"/>
      <c r="K591" s="244"/>
      <c r="L591" s="250"/>
      <c r="M591" s="251"/>
      <c r="N591" s="252"/>
      <c r="O591" s="252"/>
      <c r="P591" s="252"/>
      <c r="Q591" s="252"/>
      <c r="R591" s="252"/>
      <c r="S591" s="252"/>
      <c r="T591" s="25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4" t="s">
        <v>286</v>
      </c>
      <c r="AU591" s="254" t="s">
        <v>86</v>
      </c>
      <c r="AV591" s="13" t="s">
        <v>86</v>
      </c>
      <c r="AW591" s="13" t="s">
        <v>32</v>
      </c>
      <c r="AX591" s="13" t="s">
        <v>84</v>
      </c>
      <c r="AY591" s="254" t="s">
        <v>280</v>
      </c>
    </row>
    <row r="592" s="2" customFormat="1" ht="24.15" customHeight="1">
      <c r="A592" s="38"/>
      <c r="B592" s="39"/>
      <c r="C592" s="229" t="s">
        <v>1363</v>
      </c>
      <c r="D592" s="229" t="s">
        <v>281</v>
      </c>
      <c r="E592" s="230" t="s">
        <v>2889</v>
      </c>
      <c r="F592" s="231" t="s">
        <v>2890</v>
      </c>
      <c r="G592" s="232" t="s">
        <v>194</v>
      </c>
      <c r="H592" s="233">
        <v>33.799999999999997</v>
      </c>
      <c r="I592" s="234"/>
      <c r="J592" s="235">
        <f>ROUND(I592*H592,2)</f>
        <v>0</v>
      </c>
      <c r="K592" s="236"/>
      <c r="L592" s="44"/>
      <c r="M592" s="237" t="s">
        <v>1</v>
      </c>
      <c r="N592" s="238" t="s">
        <v>41</v>
      </c>
      <c r="O592" s="91"/>
      <c r="P592" s="239">
        <f>O592*H592</f>
        <v>0</v>
      </c>
      <c r="Q592" s="239">
        <v>6.0000000000000002E-05</v>
      </c>
      <c r="R592" s="239">
        <f>Q592*H592</f>
        <v>0.0020279999999999999</v>
      </c>
      <c r="S592" s="239">
        <v>0</v>
      </c>
      <c r="T592" s="240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41" t="s">
        <v>185</v>
      </c>
      <c r="AT592" s="241" t="s">
        <v>281</v>
      </c>
      <c r="AU592" s="241" t="s">
        <v>86</v>
      </c>
      <c r="AY592" s="17" t="s">
        <v>280</v>
      </c>
      <c r="BE592" s="242">
        <f>IF(N592="základní",J592,0)</f>
        <v>0</v>
      </c>
      <c r="BF592" s="242">
        <f>IF(N592="snížená",J592,0)</f>
        <v>0</v>
      </c>
      <c r="BG592" s="242">
        <f>IF(N592="zákl. přenesená",J592,0)</f>
        <v>0</v>
      </c>
      <c r="BH592" s="242">
        <f>IF(N592="sníž. přenesená",J592,0)</f>
        <v>0</v>
      </c>
      <c r="BI592" s="242">
        <f>IF(N592="nulová",J592,0)</f>
        <v>0</v>
      </c>
      <c r="BJ592" s="17" t="s">
        <v>84</v>
      </c>
      <c r="BK592" s="242">
        <f>ROUND(I592*H592,2)</f>
        <v>0</v>
      </c>
      <c r="BL592" s="17" t="s">
        <v>185</v>
      </c>
      <c r="BM592" s="241" t="s">
        <v>2891</v>
      </c>
    </row>
    <row r="593" s="13" customFormat="1">
      <c r="A593" s="13"/>
      <c r="B593" s="243"/>
      <c r="C593" s="244"/>
      <c r="D593" s="245" t="s">
        <v>286</v>
      </c>
      <c r="E593" s="246" t="s">
        <v>1</v>
      </c>
      <c r="F593" s="247" t="s">
        <v>2888</v>
      </c>
      <c r="G593" s="244"/>
      <c r="H593" s="248">
        <v>33.799999999999997</v>
      </c>
      <c r="I593" s="249"/>
      <c r="J593" s="244"/>
      <c r="K593" s="244"/>
      <c r="L593" s="250"/>
      <c r="M593" s="251"/>
      <c r="N593" s="252"/>
      <c r="O593" s="252"/>
      <c r="P593" s="252"/>
      <c r="Q593" s="252"/>
      <c r="R593" s="252"/>
      <c r="S593" s="252"/>
      <c r="T593" s="25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4" t="s">
        <v>286</v>
      </c>
      <c r="AU593" s="254" t="s">
        <v>86</v>
      </c>
      <c r="AV593" s="13" t="s">
        <v>86</v>
      </c>
      <c r="AW593" s="13" t="s">
        <v>32</v>
      </c>
      <c r="AX593" s="13" t="s">
        <v>84</v>
      </c>
      <c r="AY593" s="254" t="s">
        <v>280</v>
      </c>
    </row>
    <row r="594" s="2" customFormat="1" ht="24.15" customHeight="1">
      <c r="A594" s="38"/>
      <c r="B594" s="39"/>
      <c r="C594" s="229" t="s">
        <v>1369</v>
      </c>
      <c r="D594" s="229" t="s">
        <v>281</v>
      </c>
      <c r="E594" s="230" t="s">
        <v>2892</v>
      </c>
      <c r="F594" s="231" t="s">
        <v>2893</v>
      </c>
      <c r="G594" s="232" t="s">
        <v>194</v>
      </c>
      <c r="H594" s="233">
        <v>33.799999999999997</v>
      </c>
      <c r="I594" s="234"/>
      <c r="J594" s="235">
        <f>ROUND(I594*H594,2)</f>
        <v>0</v>
      </c>
      <c r="K594" s="236"/>
      <c r="L594" s="44"/>
      <c r="M594" s="237" t="s">
        <v>1</v>
      </c>
      <c r="N594" s="238" t="s">
        <v>41</v>
      </c>
      <c r="O594" s="91"/>
      <c r="P594" s="239">
        <f>O594*H594</f>
        <v>0</v>
      </c>
      <c r="Q594" s="239">
        <v>0.00017000000000000001</v>
      </c>
      <c r="R594" s="239">
        <f>Q594*H594</f>
        <v>0.0057460000000000002</v>
      </c>
      <c r="S594" s="239">
        <v>0</v>
      </c>
      <c r="T594" s="240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41" t="s">
        <v>185</v>
      </c>
      <c r="AT594" s="241" t="s">
        <v>281</v>
      </c>
      <c r="AU594" s="241" t="s">
        <v>86</v>
      </c>
      <c r="AY594" s="17" t="s">
        <v>280</v>
      </c>
      <c r="BE594" s="242">
        <f>IF(N594="základní",J594,0)</f>
        <v>0</v>
      </c>
      <c r="BF594" s="242">
        <f>IF(N594="snížená",J594,0)</f>
        <v>0</v>
      </c>
      <c r="BG594" s="242">
        <f>IF(N594="zákl. přenesená",J594,0)</f>
        <v>0</v>
      </c>
      <c r="BH594" s="242">
        <f>IF(N594="sníž. přenesená",J594,0)</f>
        <v>0</v>
      </c>
      <c r="BI594" s="242">
        <f>IF(N594="nulová",J594,0)</f>
        <v>0</v>
      </c>
      <c r="BJ594" s="17" t="s">
        <v>84</v>
      </c>
      <c r="BK594" s="242">
        <f>ROUND(I594*H594,2)</f>
        <v>0</v>
      </c>
      <c r="BL594" s="17" t="s">
        <v>185</v>
      </c>
      <c r="BM594" s="241" t="s">
        <v>2894</v>
      </c>
    </row>
    <row r="595" s="13" customFormat="1">
      <c r="A595" s="13"/>
      <c r="B595" s="243"/>
      <c r="C595" s="244"/>
      <c r="D595" s="245" t="s">
        <v>286</v>
      </c>
      <c r="E595" s="246" t="s">
        <v>1</v>
      </c>
      <c r="F595" s="247" t="s">
        <v>2888</v>
      </c>
      <c r="G595" s="244"/>
      <c r="H595" s="248">
        <v>33.799999999999997</v>
      </c>
      <c r="I595" s="249"/>
      <c r="J595" s="244"/>
      <c r="K595" s="244"/>
      <c r="L595" s="250"/>
      <c r="M595" s="251"/>
      <c r="N595" s="252"/>
      <c r="O595" s="252"/>
      <c r="P595" s="252"/>
      <c r="Q595" s="252"/>
      <c r="R595" s="252"/>
      <c r="S595" s="252"/>
      <c r="T595" s="25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4" t="s">
        <v>286</v>
      </c>
      <c r="AU595" s="254" t="s">
        <v>86</v>
      </c>
      <c r="AV595" s="13" t="s">
        <v>86</v>
      </c>
      <c r="AW595" s="13" t="s">
        <v>32</v>
      </c>
      <c r="AX595" s="13" t="s">
        <v>84</v>
      </c>
      <c r="AY595" s="254" t="s">
        <v>280</v>
      </c>
    </row>
    <row r="596" s="2" customFormat="1" ht="24.15" customHeight="1">
      <c r="A596" s="38"/>
      <c r="B596" s="39"/>
      <c r="C596" s="229" t="s">
        <v>1374</v>
      </c>
      <c r="D596" s="229" t="s">
        <v>281</v>
      </c>
      <c r="E596" s="230" t="s">
        <v>1658</v>
      </c>
      <c r="F596" s="231" t="s">
        <v>1659</v>
      </c>
      <c r="G596" s="232" t="s">
        <v>194</v>
      </c>
      <c r="H596" s="233">
        <v>33.799999999999997</v>
      </c>
      <c r="I596" s="234"/>
      <c r="J596" s="235">
        <f>ROUND(I596*H596,2)</f>
        <v>0</v>
      </c>
      <c r="K596" s="236"/>
      <c r="L596" s="44"/>
      <c r="M596" s="237" t="s">
        <v>1</v>
      </c>
      <c r="N596" s="238" t="s">
        <v>41</v>
      </c>
      <c r="O596" s="91"/>
      <c r="P596" s="239">
        <f>O596*H596</f>
        <v>0</v>
      </c>
      <c r="Q596" s="239">
        <v>0.00013999999999999999</v>
      </c>
      <c r="R596" s="239">
        <f>Q596*H596</f>
        <v>0.0047319999999999992</v>
      </c>
      <c r="S596" s="239">
        <v>0</v>
      </c>
      <c r="T596" s="240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41" t="s">
        <v>185</v>
      </c>
      <c r="AT596" s="241" t="s">
        <v>281</v>
      </c>
      <c r="AU596" s="241" t="s">
        <v>86</v>
      </c>
      <c r="AY596" s="17" t="s">
        <v>280</v>
      </c>
      <c r="BE596" s="242">
        <f>IF(N596="základní",J596,0)</f>
        <v>0</v>
      </c>
      <c r="BF596" s="242">
        <f>IF(N596="snížená",J596,0)</f>
        <v>0</v>
      </c>
      <c r="BG596" s="242">
        <f>IF(N596="zákl. přenesená",J596,0)</f>
        <v>0</v>
      </c>
      <c r="BH596" s="242">
        <f>IF(N596="sníž. přenesená",J596,0)</f>
        <v>0</v>
      </c>
      <c r="BI596" s="242">
        <f>IF(N596="nulová",J596,0)</f>
        <v>0</v>
      </c>
      <c r="BJ596" s="17" t="s">
        <v>84</v>
      </c>
      <c r="BK596" s="242">
        <f>ROUND(I596*H596,2)</f>
        <v>0</v>
      </c>
      <c r="BL596" s="17" t="s">
        <v>185</v>
      </c>
      <c r="BM596" s="241" t="s">
        <v>2895</v>
      </c>
    </row>
    <row r="597" s="13" customFormat="1">
      <c r="A597" s="13"/>
      <c r="B597" s="243"/>
      <c r="C597" s="244"/>
      <c r="D597" s="245" t="s">
        <v>286</v>
      </c>
      <c r="E597" s="246" t="s">
        <v>1</v>
      </c>
      <c r="F597" s="247" t="s">
        <v>2888</v>
      </c>
      <c r="G597" s="244"/>
      <c r="H597" s="248">
        <v>33.799999999999997</v>
      </c>
      <c r="I597" s="249"/>
      <c r="J597" s="244"/>
      <c r="K597" s="244"/>
      <c r="L597" s="250"/>
      <c r="M597" s="251"/>
      <c r="N597" s="252"/>
      <c r="O597" s="252"/>
      <c r="P597" s="252"/>
      <c r="Q597" s="252"/>
      <c r="R597" s="252"/>
      <c r="S597" s="252"/>
      <c r="T597" s="25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4" t="s">
        <v>286</v>
      </c>
      <c r="AU597" s="254" t="s">
        <v>86</v>
      </c>
      <c r="AV597" s="13" t="s">
        <v>86</v>
      </c>
      <c r="AW597" s="13" t="s">
        <v>32</v>
      </c>
      <c r="AX597" s="13" t="s">
        <v>84</v>
      </c>
      <c r="AY597" s="254" t="s">
        <v>280</v>
      </c>
    </row>
    <row r="598" s="2" customFormat="1" ht="24.15" customHeight="1">
      <c r="A598" s="38"/>
      <c r="B598" s="39"/>
      <c r="C598" s="229" t="s">
        <v>1378</v>
      </c>
      <c r="D598" s="229" t="s">
        <v>281</v>
      </c>
      <c r="E598" s="230" t="s">
        <v>1664</v>
      </c>
      <c r="F598" s="231" t="s">
        <v>1665</v>
      </c>
      <c r="G598" s="232" t="s">
        <v>194</v>
      </c>
      <c r="H598" s="233">
        <v>33.799999999999997</v>
      </c>
      <c r="I598" s="234"/>
      <c r="J598" s="235">
        <f>ROUND(I598*H598,2)</f>
        <v>0</v>
      </c>
      <c r="K598" s="236"/>
      <c r="L598" s="44"/>
      <c r="M598" s="237" t="s">
        <v>1</v>
      </c>
      <c r="N598" s="238" t="s">
        <v>41</v>
      </c>
      <c r="O598" s="91"/>
      <c r="P598" s="239">
        <f>O598*H598</f>
        <v>0</v>
      </c>
      <c r="Q598" s="239">
        <v>0.00013999999999999999</v>
      </c>
      <c r="R598" s="239">
        <f>Q598*H598</f>
        <v>0.0047319999999999992</v>
      </c>
      <c r="S598" s="239">
        <v>0</v>
      </c>
      <c r="T598" s="240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41" t="s">
        <v>185</v>
      </c>
      <c r="AT598" s="241" t="s">
        <v>281</v>
      </c>
      <c r="AU598" s="241" t="s">
        <v>86</v>
      </c>
      <c r="AY598" s="17" t="s">
        <v>280</v>
      </c>
      <c r="BE598" s="242">
        <f>IF(N598="základní",J598,0)</f>
        <v>0</v>
      </c>
      <c r="BF598" s="242">
        <f>IF(N598="snížená",J598,0)</f>
        <v>0</v>
      </c>
      <c r="BG598" s="242">
        <f>IF(N598="zákl. přenesená",J598,0)</f>
        <v>0</v>
      </c>
      <c r="BH598" s="242">
        <f>IF(N598="sníž. přenesená",J598,0)</f>
        <v>0</v>
      </c>
      <c r="BI598" s="242">
        <f>IF(N598="nulová",J598,0)</f>
        <v>0</v>
      </c>
      <c r="BJ598" s="17" t="s">
        <v>84</v>
      </c>
      <c r="BK598" s="242">
        <f>ROUND(I598*H598,2)</f>
        <v>0</v>
      </c>
      <c r="BL598" s="17" t="s">
        <v>185</v>
      </c>
      <c r="BM598" s="241" t="s">
        <v>2896</v>
      </c>
    </row>
    <row r="599" s="13" customFormat="1">
      <c r="A599" s="13"/>
      <c r="B599" s="243"/>
      <c r="C599" s="244"/>
      <c r="D599" s="245" t="s">
        <v>286</v>
      </c>
      <c r="E599" s="246" t="s">
        <v>1</v>
      </c>
      <c r="F599" s="247" t="s">
        <v>2888</v>
      </c>
      <c r="G599" s="244"/>
      <c r="H599" s="248">
        <v>33.799999999999997</v>
      </c>
      <c r="I599" s="249"/>
      <c r="J599" s="244"/>
      <c r="K599" s="244"/>
      <c r="L599" s="250"/>
      <c r="M599" s="251"/>
      <c r="N599" s="252"/>
      <c r="O599" s="252"/>
      <c r="P599" s="252"/>
      <c r="Q599" s="252"/>
      <c r="R599" s="252"/>
      <c r="S599" s="252"/>
      <c r="T599" s="25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4" t="s">
        <v>286</v>
      </c>
      <c r="AU599" s="254" t="s">
        <v>86</v>
      </c>
      <c r="AV599" s="13" t="s">
        <v>86</v>
      </c>
      <c r="AW599" s="13" t="s">
        <v>32</v>
      </c>
      <c r="AX599" s="13" t="s">
        <v>84</v>
      </c>
      <c r="AY599" s="254" t="s">
        <v>280</v>
      </c>
    </row>
    <row r="600" s="2" customFormat="1" ht="24.15" customHeight="1">
      <c r="A600" s="38"/>
      <c r="B600" s="39"/>
      <c r="C600" s="229" t="s">
        <v>1382</v>
      </c>
      <c r="D600" s="229" t="s">
        <v>281</v>
      </c>
      <c r="E600" s="230" t="s">
        <v>2897</v>
      </c>
      <c r="F600" s="231" t="s">
        <v>2898</v>
      </c>
      <c r="G600" s="232" t="s">
        <v>354</v>
      </c>
      <c r="H600" s="233">
        <v>1</v>
      </c>
      <c r="I600" s="234"/>
      <c r="J600" s="235">
        <f>ROUND(I600*H600,2)</f>
        <v>0</v>
      </c>
      <c r="K600" s="236"/>
      <c r="L600" s="44"/>
      <c r="M600" s="237" t="s">
        <v>1</v>
      </c>
      <c r="N600" s="238" t="s">
        <v>41</v>
      </c>
      <c r="O600" s="91"/>
      <c r="P600" s="239">
        <f>O600*H600</f>
        <v>0</v>
      </c>
      <c r="Q600" s="239">
        <v>0.00020000000000000001</v>
      </c>
      <c r="R600" s="239">
        <f>Q600*H600</f>
        <v>0.00020000000000000001</v>
      </c>
      <c r="S600" s="239">
        <v>0</v>
      </c>
      <c r="T600" s="240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41" t="s">
        <v>185</v>
      </c>
      <c r="AT600" s="241" t="s">
        <v>281</v>
      </c>
      <c r="AU600" s="241" t="s">
        <v>86</v>
      </c>
      <c r="AY600" s="17" t="s">
        <v>280</v>
      </c>
      <c r="BE600" s="242">
        <f>IF(N600="základní",J600,0)</f>
        <v>0</v>
      </c>
      <c r="BF600" s="242">
        <f>IF(N600="snížená",J600,0)</f>
        <v>0</v>
      </c>
      <c r="BG600" s="242">
        <f>IF(N600="zákl. přenesená",J600,0)</f>
        <v>0</v>
      </c>
      <c r="BH600" s="242">
        <f>IF(N600="sníž. přenesená",J600,0)</f>
        <v>0</v>
      </c>
      <c r="BI600" s="242">
        <f>IF(N600="nulová",J600,0)</f>
        <v>0</v>
      </c>
      <c r="BJ600" s="17" t="s">
        <v>84</v>
      </c>
      <c r="BK600" s="242">
        <f>ROUND(I600*H600,2)</f>
        <v>0</v>
      </c>
      <c r="BL600" s="17" t="s">
        <v>185</v>
      </c>
      <c r="BM600" s="241" t="s">
        <v>2899</v>
      </c>
    </row>
    <row r="601" s="13" customFormat="1">
      <c r="A601" s="13"/>
      <c r="B601" s="243"/>
      <c r="C601" s="244"/>
      <c r="D601" s="245" t="s">
        <v>286</v>
      </c>
      <c r="E601" s="246" t="s">
        <v>1</v>
      </c>
      <c r="F601" s="247" t="s">
        <v>2900</v>
      </c>
      <c r="G601" s="244"/>
      <c r="H601" s="248">
        <v>1</v>
      </c>
      <c r="I601" s="249"/>
      <c r="J601" s="244"/>
      <c r="K601" s="244"/>
      <c r="L601" s="250"/>
      <c r="M601" s="251"/>
      <c r="N601" s="252"/>
      <c r="O601" s="252"/>
      <c r="P601" s="252"/>
      <c r="Q601" s="252"/>
      <c r="R601" s="252"/>
      <c r="S601" s="252"/>
      <c r="T601" s="25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4" t="s">
        <v>286</v>
      </c>
      <c r="AU601" s="254" t="s">
        <v>86</v>
      </c>
      <c r="AV601" s="13" t="s">
        <v>86</v>
      </c>
      <c r="AW601" s="13" t="s">
        <v>32</v>
      </c>
      <c r="AX601" s="13" t="s">
        <v>84</v>
      </c>
      <c r="AY601" s="254" t="s">
        <v>280</v>
      </c>
    </row>
    <row r="602" s="12" customFormat="1" ht="22.8" customHeight="1">
      <c r="A602" s="12"/>
      <c r="B602" s="213"/>
      <c r="C602" s="214"/>
      <c r="D602" s="215" t="s">
        <v>75</v>
      </c>
      <c r="E602" s="227" t="s">
        <v>1677</v>
      </c>
      <c r="F602" s="227" t="s">
        <v>1678</v>
      </c>
      <c r="G602" s="214"/>
      <c r="H602" s="214"/>
      <c r="I602" s="217"/>
      <c r="J602" s="228">
        <f>BK602</f>
        <v>0</v>
      </c>
      <c r="K602" s="214"/>
      <c r="L602" s="219"/>
      <c r="M602" s="220"/>
      <c r="N602" s="221"/>
      <c r="O602" s="221"/>
      <c r="P602" s="222">
        <f>SUM(P603:P608)</f>
        <v>0</v>
      </c>
      <c r="Q602" s="221"/>
      <c r="R602" s="222">
        <f>SUM(R603:R608)</f>
        <v>0.071551759999999992</v>
      </c>
      <c r="S602" s="221"/>
      <c r="T602" s="223">
        <f>SUM(T603:T608)</f>
        <v>0</v>
      </c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R602" s="224" t="s">
        <v>86</v>
      </c>
      <c r="AT602" s="225" t="s">
        <v>75</v>
      </c>
      <c r="AU602" s="225" t="s">
        <v>84</v>
      </c>
      <c r="AY602" s="224" t="s">
        <v>280</v>
      </c>
      <c r="BK602" s="226">
        <f>SUM(BK603:BK608)</f>
        <v>0</v>
      </c>
    </row>
    <row r="603" s="2" customFormat="1" ht="21.75" customHeight="1">
      <c r="A603" s="38"/>
      <c r="B603" s="39"/>
      <c r="C603" s="229" t="s">
        <v>1387</v>
      </c>
      <c r="D603" s="229" t="s">
        <v>281</v>
      </c>
      <c r="E603" s="230" t="s">
        <v>1680</v>
      </c>
      <c r="F603" s="231" t="s">
        <v>1681</v>
      </c>
      <c r="G603" s="232" t="s">
        <v>194</v>
      </c>
      <c r="H603" s="233">
        <v>146.024</v>
      </c>
      <c r="I603" s="234"/>
      <c r="J603" s="235">
        <f>ROUND(I603*H603,2)</f>
        <v>0</v>
      </c>
      <c r="K603" s="236"/>
      <c r="L603" s="44"/>
      <c r="M603" s="237" t="s">
        <v>1</v>
      </c>
      <c r="N603" s="238" t="s">
        <v>41</v>
      </c>
      <c r="O603" s="91"/>
      <c r="P603" s="239">
        <f>O603*H603</f>
        <v>0</v>
      </c>
      <c r="Q603" s="239">
        <v>0.00021000000000000001</v>
      </c>
      <c r="R603" s="239">
        <f>Q603*H603</f>
        <v>0.030665040000000001</v>
      </c>
      <c r="S603" s="239">
        <v>0</v>
      </c>
      <c r="T603" s="240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41" t="s">
        <v>185</v>
      </c>
      <c r="AT603" s="241" t="s">
        <v>281</v>
      </c>
      <c r="AU603" s="241" t="s">
        <v>86</v>
      </c>
      <c r="AY603" s="17" t="s">
        <v>280</v>
      </c>
      <c r="BE603" s="242">
        <f>IF(N603="základní",J603,0)</f>
        <v>0</v>
      </c>
      <c r="BF603" s="242">
        <f>IF(N603="snížená",J603,0)</f>
        <v>0</v>
      </c>
      <c r="BG603" s="242">
        <f>IF(N603="zákl. přenesená",J603,0)</f>
        <v>0</v>
      </c>
      <c r="BH603" s="242">
        <f>IF(N603="sníž. přenesená",J603,0)</f>
        <v>0</v>
      </c>
      <c r="BI603" s="242">
        <f>IF(N603="nulová",J603,0)</f>
        <v>0</v>
      </c>
      <c r="BJ603" s="17" t="s">
        <v>84</v>
      </c>
      <c r="BK603" s="242">
        <f>ROUND(I603*H603,2)</f>
        <v>0</v>
      </c>
      <c r="BL603" s="17" t="s">
        <v>185</v>
      </c>
      <c r="BM603" s="241" t="s">
        <v>2901</v>
      </c>
    </row>
    <row r="604" s="13" customFormat="1">
      <c r="A604" s="13"/>
      <c r="B604" s="243"/>
      <c r="C604" s="244"/>
      <c r="D604" s="245" t="s">
        <v>286</v>
      </c>
      <c r="E604" s="246" t="s">
        <v>1</v>
      </c>
      <c r="F604" s="247" t="s">
        <v>2474</v>
      </c>
      <c r="G604" s="244"/>
      <c r="H604" s="248">
        <v>29.373999999999999</v>
      </c>
      <c r="I604" s="249"/>
      <c r="J604" s="244"/>
      <c r="K604" s="244"/>
      <c r="L604" s="250"/>
      <c r="M604" s="251"/>
      <c r="N604" s="252"/>
      <c r="O604" s="252"/>
      <c r="P604" s="252"/>
      <c r="Q604" s="252"/>
      <c r="R604" s="252"/>
      <c r="S604" s="252"/>
      <c r="T604" s="25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4" t="s">
        <v>286</v>
      </c>
      <c r="AU604" s="254" t="s">
        <v>86</v>
      </c>
      <c r="AV604" s="13" t="s">
        <v>86</v>
      </c>
      <c r="AW604" s="13" t="s">
        <v>32</v>
      </c>
      <c r="AX604" s="13" t="s">
        <v>76</v>
      </c>
      <c r="AY604" s="254" t="s">
        <v>280</v>
      </c>
    </row>
    <row r="605" s="13" customFormat="1">
      <c r="A605" s="13"/>
      <c r="B605" s="243"/>
      <c r="C605" s="244"/>
      <c r="D605" s="245" t="s">
        <v>286</v>
      </c>
      <c r="E605" s="246" t="s">
        <v>1</v>
      </c>
      <c r="F605" s="247" t="s">
        <v>2475</v>
      </c>
      <c r="G605" s="244"/>
      <c r="H605" s="248">
        <v>14.413</v>
      </c>
      <c r="I605" s="249"/>
      <c r="J605" s="244"/>
      <c r="K605" s="244"/>
      <c r="L605" s="250"/>
      <c r="M605" s="251"/>
      <c r="N605" s="252"/>
      <c r="O605" s="252"/>
      <c r="P605" s="252"/>
      <c r="Q605" s="252"/>
      <c r="R605" s="252"/>
      <c r="S605" s="252"/>
      <c r="T605" s="25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4" t="s">
        <v>286</v>
      </c>
      <c r="AU605" s="254" t="s">
        <v>86</v>
      </c>
      <c r="AV605" s="13" t="s">
        <v>86</v>
      </c>
      <c r="AW605" s="13" t="s">
        <v>32</v>
      </c>
      <c r="AX605" s="13" t="s">
        <v>76</v>
      </c>
      <c r="AY605" s="254" t="s">
        <v>280</v>
      </c>
    </row>
    <row r="606" s="13" customFormat="1">
      <c r="A606" s="13"/>
      <c r="B606" s="243"/>
      <c r="C606" s="244"/>
      <c r="D606" s="245" t="s">
        <v>286</v>
      </c>
      <c r="E606" s="246" t="s">
        <v>1</v>
      </c>
      <c r="F606" s="247" t="s">
        <v>2478</v>
      </c>
      <c r="G606" s="244"/>
      <c r="H606" s="248">
        <v>102.237</v>
      </c>
      <c r="I606" s="249"/>
      <c r="J606" s="244"/>
      <c r="K606" s="244"/>
      <c r="L606" s="250"/>
      <c r="M606" s="251"/>
      <c r="N606" s="252"/>
      <c r="O606" s="252"/>
      <c r="P606" s="252"/>
      <c r="Q606" s="252"/>
      <c r="R606" s="252"/>
      <c r="S606" s="252"/>
      <c r="T606" s="25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4" t="s">
        <v>286</v>
      </c>
      <c r="AU606" s="254" t="s">
        <v>86</v>
      </c>
      <c r="AV606" s="13" t="s">
        <v>86</v>
      </c>
      <c r="AW606" s="13" t="s">
        <v>32</v>
      </c>
      <c r="AX606" s="13" t="s">
        <v>76</v>
      </c>
      <c r="AY606" s="254" t="s">
        <v>280</v>
      </c>
    </row>
    <row r="607" s="14" customFormat="1">
      <c r="A607" s="14"/>
      <c r="B607" s="266"/>
      <c r="C607" s="267"/>
      <c r="D607" s="245" t="s">
        <v>286</v>
      </c>
      <c r="E607" s="268" t="s">
        <v>1</v>
      </c>
      <c r="F607" s="269" t="s">
        <v>378</v>
      </c>
      <c r="G607" s="267"/>
      <c r="H607" s="270">
        <v>146.024</v>
      </c>
      <c r="I607" s="271"/>
      <c r="J607" s="267"/>
      <c r="K607" s="267"/>
      <c r="L607" s="272"/>
      <c r="M607" s="273"/>
      <c r="N607" s="274"/>
      <c r="O607" s="274"/>
      <c r="P607" s="274"/>
      <c r="Q607" s="274"/>
      <c r="R607" s="274"/>
      <c r="S607" s="274"/>
      <c r="T607" s="27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76" t="s">
        <v>286</v>
      </c>
      <c r="AU607" s="276" t="s">
        <v>86</v>
      </c>
      <c r="AV607" s="14" t="s">
        <v>284</v>
      </c>
      <c r="AW607" s="14" t="s">
        <v>32</v>
      </c>
      <c r="AX607" s="14" t="s">
        <v>84</v>
      </c>
      <c r="AY607" s="276" t="s">
        <v>280</v>
      </c>
    </row>
    <row r="608" s="2" customFormat="1" ht="33" customHeight="1">
      <c r="A608" s="38"/>
      <c r="B608" s="39"/>
      <c r="C608" s="229" t="s">
        <v>1391</v>
      </c>
      <c r="D608" s="229" t="s">
        <v>281</v>
      </c>
      <c r="E608" s="230" t="s">
        <v>1685</v>
      </c>
      <c r="F608" s="231" t="s">
        <v>1686</v>
      </c>
      <c r="G608" s="232" t="s">
        <v>194</v>
      </c>
      <c r="H608" s="233">
        <v>146.024</v>
      </c>
      <c r="I608" s="234"/>
      <c r="J608" s="235">
        <f>ROUND(I608*H608,2)</f>
        <v>0</v>
      </c>
      <c r="K608" s="236"/>
      <c r="L608" s="44"/>
      <c r="M608" s="291" t="s">
        <v>1</v>
      </c>
      <c r="N608" s="292" t="s">
        <v>41</v>
      </c>
      <c r="O608" s="293"/>
      <c r="P608" s="294">
        <f>O608*H608</f>
        <v>0</v>
      </c>
      <c r="Q608" s="294">
        <v>0.00027999999999999998</v>
      </c>
      <c r="R608" s="294">
        <f>Q608*H608</f>
        <v>0.040886719999999994</v>
      </c>
      <c r="S608" s="294">
        <v>0</v>
      </c>
      <c r="T608" s="295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41" t="s">
        <v>185</v>
      </c>
      <c r="AT608" s="241" t="s">
        <v>281</v>
      </c>
      <c r="AU608" s="241" t="s">
        <v>86</v>
      </c>
      <c r="AY608" s="17" t="s">
        <v>280</v>
      </c>
      <c r="BE608" s="242">
        <f>IF(N608="základní",J608,0)</f>
        <v>0</v>
      </c>
      <c r="BF608" s="242">
        <f>IF(N608="snížená",J608,0)</f>
        <v>0</v>
      </c>
      <c r="BG608" s="242">
        <f>IF(N608="zákl. přenesená",J608,0)</f>
        <v>0</v>
      </c>
      <c r="BH608" s="242">
        <f>IF(N608="sníž. přenesená",J608,0)</f>
        <v>0</v>
      </c>
      <c r="BI608" s="242">
        <f>IF(N608="nulová",J608,0)</f>
        <v>0</v>
      </c>
      <c r="BJ608" s="17" t="s">
        <v>84</v>
      </c>
      <c r="BK608" s="242">
        <f>ROUND(I608*H608,2)</f>
        <v>0</v>
      </c>
      <c r="BL608" s="17" t="s">
        <v>185</v>
      </c>
      <c r="BM608" s="241" t="s">
        <v>2902</v>
      </c>
    </row>
    <row r="609" s="2" customFormat="1" ht="6.96" customHeight="1">
      <c r="A609" s="38"/>
      <c r="B609" s="66"/>
      <c r="C609" s="67"/>
      <c r="D609" s="67"/>
      <c r="E609" s="67"/>
      <c r="F609" s="67"/>
      <c r="G609" s="67"/>
      <c r="H609" s="67"/>
      <c r="I609" s="67"/>
      <c r="J609" s="67"/>
      <c r="K609" s="67"/>
      <c r="L609" s="44"/>
      <c r="M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</row>
  </sheetData>
  <sheetProtection sheet="1" autoFilter="0" formatColumns="0" formatRows="0" objects="1" scenarios="1" spinCount="100000" saltValue="ruayf5Gb77RO+jEahjcT3EHIclc9XbTkLgR/df/X7QmKPRHlUYmGjGTAts9ClDQ1GkjSWTw5k0YvCHRjGdrZUw==" hashValue="/Zx6f4Ghp9Qi3nSXkqcCq+qvZ61NR06jmapSQERvuxTHLn3awohXi8aIukZsnl6Rej7XkyZ/sIfE2zxi5jUkdQ==" algorithmName="SHA-512" password="C5D5"/>
  <autoFilter ref="C139:K608"/>
  <mergeCells count="9">
    <mergeCell ref="E7:H7"/>
    <mergeCell ref="E9:H9"/>
    <mergeCell ref="E18:H18"/>
    <mergeCell ref="E27:H27"/>
    <mergeCell ref="E85:H85"/>
    <mergeCell ref="E87:H87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  <c r="AZ2" s="147" t="s">
        <v>2903</v>
      </c>
      <c r="BA2" s="147" t="s">
        <v>2904</v>
      </c>
      <c r="BB2" s="147" t="s">
        <v>190</v>
      </c>
      <c r="BC2" s="147" t="s">
        <v>2905</v>
      </c>
      <c r="BD2" s="147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  <c r="AZ3" s="147" t="s">
        <v>2906</v>
      </c>
      <c r="BA3" s="147" t="s">
        <v>2907</v>
      </c>
      <c r="BB3" s="147" t="s">
        <v>194</v>
      </c>
      <c r="BC3" s="147" t="s">
        <v>2908</v>
      </c>
      <c r="BD3" s="147" t="s">
        <v>136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  <c r="AZ4" s="147" t="s">
        <v>2909</v>
      </c>
      <c r="BA4" s="147" t="s">
        <v>2910</v>
      </c>
      <c r="BB4" s="147" t="s">
        <v>194</v>
      </c>
      <c r="BC4" s="147" t="s">
        <v>2908</v>
      </c>
      <c r="BD4" s="147" t="s">
        <v>136</v>
      </c>
    </row>
    <row r="5" s="1" customFormat="1" ht="6.96" customHeight="1">
      <c r="B5" s="20"/>
      <c r="L5" s="20"/>
      <c r="AZ5" s="147" t="s">
        <v>2911</v>
      </c>
      <c r="BA5" s="147" t="s">
        <v>2912</v>
      </c>
      <c r="BB5" s="147" t="s">
        <v>194</v>
      </c>
      <c r="BC5" s="147" t="s">
        <v>2913</v>
      </c>
      <c r="BD5" s="147" t="s">
        <v>136</v>
      </c>
    </row>
    <row r="6" s="1" customFormat="1" ht="12" customHeight="1">
      <c r="B6" s="20"/>
      <c r="D6" s="152" t="s">
        <v>16</v>
      </c>
      <c r="L6" s="20"/>
      <c r="AZ6" s="147" t="s">
        <v>2914</v>
      </c>
      <c r="BA6" s="147" t="s">
        <v>2915</v>
      </c>
      <c r="BB6" s="147" t="s">
        <v>194</v>
      </c>
      <c r="BC6" s="147" t="s">
        <v>2916</v>
      </c>
      <c r="BD6" s="147" t="s">
        <v>136</v>
      </c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  <c r="AZ7" s="147" t="s">
        <v>2917</v>
      </c>
      <c r="BA7" s="147" t="s">
        <v>2918</v>
      </c>
      <c r="BB7" s="147" t="s">
        <v>190</v>
      </c>
      <c r="BC7" s="147" t="s">
        <v>2919</v>
      </c>
      <c r="BD7" s="147" t="s">
        <v>136</v>
      </c>
    </row>
    <row r="8" s="2" customFormat="1" ht="12" customHeight="1">
      <c r="A8" s="38"/>
      <c r="B8" s="44"/>
      <c r="C8" s="38"/>
      <c r="D8" s="152" t="s">
        <v>209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47" t="s">
        <v>2920</v>
      </c>
      <c r="BA8" s="147" t="s">
        <v>2921</v>
      </c>
      <c r="BB8" s="147" t="s">
        <v>190</v>
      </c>
      <c r="BC8" s="147" t="s">
        <v>2922</v>
      </c>
      <c r="BD8" s="147" t="s">
        <v>136</v>
      </c>
    </row>
    <row r="9" s="2" customFormat="1" ht="16.5" customHeight="1">
      <c r="A9" s="38"/>
      <c r="B9" s="44"/>
      <c r="C9" s="38"/>
      <c r="D9" s="38"/>
      <c r="E9" s="154" t="s">
        <v>2923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47" t="s">
        <v>2924</v>
      </c>
      <c r="BA9" s="147" t="s">
        <v>2427</v>
      </c>
      <c r="BB9" s="147" t="s">
        <v>194</v>
      </c>
      <c r="BC9" s="147" t="s">
        <v>2925</v>
      </c>
      <c r="BD9" s="147" t="s">
        <v>136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47" t="s">
        <v>2926</v>
      </c>
      <c r="BA10" s="147" t="s">
        <v>2927</v>
      </c>
      <c r="BB10" s="147" t="s">
        <v>194</v>
      </c>
      <c r="BC10" s="147" t="s">
        <v>2928</v>
      </c>
      <c r="BD10" s="147" t="s">
        <v>136</v>
      </c>
    </row>
    <row r="11" s="2" customFormat="1" ht="12" customHeight="1">
      <c r="A11" s="38"/>
      <c r="B11" s="44"/>
      <c r="C11" s="38"/>
      <c r="D11" s="152" t="s">
        <v>18</v>
      </c>
      <c r="E11" s="38"/>
      <c r="F11" s="141" t="s">
        <v>1</v>
      </c>
      <c r="G11" s="38"/>
      <c r="H11" s="38"/>
      <c r="I11" s="152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47" t="s">
        <v>2929</v>
      </c>
      <c r="BA11" s="147" t="s">
        <v>2930</v>
      </c>
      <c r="BB11" s="147" t="s">
        <v>194</v>
      </c>
      <c r="BC11" s="147" t="s">
        <v>2931</v>
      </c>
      <c r="BD11" s="147" t="s">
        <v>136</v>
      </c>
    </row>
    <row r="12" s="2" customFormat="1" ht="12" customHeight="1">
      <c r="A12" s="38"/>
      <c r="B12" s="44"/>
      <c r="C12" s="38"/>
      <c r="D12" s="152" t="s">
        <v>20</v>
      </c>
      <c r="E12" s="38"/>
      <c r="F12" s="141" t="s">
        <v>21</v>
      </c>
      <c r="G12" s="38"/>
      <c r="H12" s="38"/>
      <c r="I12" s="152" t="s">
        <v>22</v>
      </c>
      <c r="J12" s="155" t="str">
        <f>'Rekapitulace stavby'!AN8</f>
        <v>2. 8. 2021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47" t="s">
        <v>2932</v>
      </c>
      <c r="BA12" s="147" t="s">
        <v>2933</v>
      </c>
      <c r="BB12" s="147" t="s">
        <v>190</v>
      </c>
      <c r="BC12" s="147" t="s">
        <v>2934</v>
      </c>
      <c r="BD12" s="147" t="s">
        <v>136</v>
      </c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47" t="s">
        <v>2935</v>
      </c>
      <c r="BA13" s="147" t="s">
        <v>2936</v>
      </c>
      <c r="BB13" s="147" t="s">
        <v>194</v>
      </c>
      <c r="BC13" s="147" t="s">
        <v>2937</v>
      </c>
      <c r="BD13" s="147" t="s">
        <v>136</v>
      </c>
    </row>
    <row r="14" s="2" customFormat="1" ht="12" customHeight="1">
      <c r="A14" s="38"/>
      <c r="B14" s="44"/>
      <c r="C14" s="38"/>
      <c r="D14" s="152" t="s">
        <v>24</v>
      </c>
      <c r="E14" s="38"/>
      <c r="F14" s="38"/>
      <c r="G14" s="38"/>
      <c r="H14" s="38"/>
      <c r="I14" s="152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47" t="s">
        <v>2938</v>
      </c>
      <c r="BA14" s="147" t="s">
        <v>2441</v>
      </c>
      <c r="BB14" s="147" t="s">
        <v>190</v>
      </c>
      <c r="BC14" s="147" t="s">
        <v>2939</v>
      </c>
      <c r="BD14" s="147" t="s">
        <v>136</v>
      </c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2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2" t="s">
        <v>28</v>
      </c>
      <c r="E17" s="38"/>
      <c r="F17" s="38"/>
      <c r="G17" s="38"/>
      <c r="H17" s="38"/>
      <c r="I17" s="152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2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2" t="s">
        <v>30</v>
      </c>
      <c r="E20" s="38"/>
      <c r="F20" s="38"/>
      <c r="G20" s="38"/>
      <c r="H20" s="38"/>
      <c r="I20" s="152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2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2" t="s">
        <v>33</v>
      </c>
      <c r="E23" s="38"/>
      <c r="F23" s="38"/>
      <c r="G23" s="38"/>
      <c r="H23" s="38"/>
      <c r="I23" s="152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31</v>
      </c>
      <c r="F24" s="38"/>
      <c r="G24" s="38"/>
      <c r="H24" s="38"/>
      <c r="I24" s="152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2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0"/>
      <c r="E29" s="160"/>
      <c r="F29" s="160"/>
      <c r="G29" s="160"/>
      <c r="H29" s="160"/>
      <c r="I29" s="160"/>
      <c r="J29" s="160"/>
      <c r="K29" s="16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1" t="s">
        <v>36</v>
      </c>
      <c r="E30" s="38"/>
      <c r="F30" s="38"/>
      <c r="G30" s="38"/>
      <c r="H30" s="38"/>
      <c r="I30" s="38"/>
      <c r="J30" s="162">
        <f>ROUND(J145,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3" t="s">
        <v>38</v>
      </c>
      <c r="G32" s="38"/>
      <c r="H32" s="38"/>
      <c r="I32" s="163" t="s">
        <v>37</v>
      </c>
      <c r="J32" s="16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4" t="s">
        <v>40</v>
      </c>
      <c r="E33" s="152" t="s">
        <v>41</v>
      </c>
      <c r="F33" s="165">
        <f>ROUND((SUM(BE145:BE684)),  2)</f>
        <v>0</v>
      </c>
      <c r="G33" s="38"/>
      <c r="H33" s="38"/>
      <c r="I33" s="166">
        <v>0.20999999999999999</v>
      </c>
      <c r="J33" s="165">
        <f>ROUND(((SUM(BE145:BE684))*I33),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2" t="s">
        <v>42</v>
      </c>
      <c r="F34" s="165">
        <f>ROUND((SUM(BF145:BF684)),  2)</f>
        <v>0</v>
      </c>
      <c r="G34" s="38"/>
      <c r="H34" s="38"/>
      <c r="I34" s="166">
        <v>0.14999999999999999</v>
      </c>
      <c r="J34" s="165">
        <f>ROUND(((SUM(BF145:BF684))*I34),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2" t="s">
        <v>43</v>
      </c>
      <c r="F35" s="165">
        <f>ROUND((SUM(BG145:BG684)),  2)</f>
        <v>0</v>
      </c>
      <c r="G35" s="38"/>
      <c r="H35" s="38"/>
      <c r="I35" s="166">
        <v>0.20999999999999999</v>
      </c>
      <c r="J35" s="16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44</v>
      </c>
      <c r="F36" s="165">
        <f>ROUND((SUM(BH145:BH684)),  2)</f>
        <v>0</v>
      </c>
      <c r="G36" s="38"/>
      <c r="H36" s="38"/>
      <c r="I36" s="166">
        <v>0.14999999999999999</v>
      </c>
      <c r="J36" s="16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45</v>
      </c>
      <c r="F37" s="165">
        <f>ROUND((SUM(BI145:BI684)),  2)</f>
        <v>0</v>
      </c>
      <c r="G37" s="38"/>
      <c r="H37" s="38"/>
      <c r="I37" s="166">
        <v>0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04 - objekt D - stavební úpravy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Žižkova 57, Jihlava</v>
      </c>
      <c r="G89" s="40"/>
      <c r="H89" s="40"/>
      <c r="I89" s="32" t="s">
        <v>22</v>
      </c>
      <c r="J89" s="79" t="str">
        <f>IF(J12="","",J12)</f>
        <v>2. 8. 2021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 Vysočina, Žižkova 57, Jihlava</v>
      </c>
      <c r="G91" s="40"/>
      <c r="H91" s="40"/>
      <c r="I91" s="32" t="s">
        <v>30</v>
      </c>
      <c r="J91" s="36" t="str">
        <f>E21</f>
        <v>CBN 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CBN projekt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233</v>
      </c>
      <c r="D94" s="187"/>
      <c r="E94" s="187"/>
      <c r="F94" s="187"/>
      <c r="G94" s="187"/>
      <c r="H94" s="187"/>
      <c r="I94" s="187"/>
      <c r="J94" s="188" t="s">
        <v>234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235</v>
      </c>
      <c r="D96" s="40"/>
      <c r="E96" s="40"/>
      <c r="F96" s="40"/>
      <c r="G96" s="40"/>
      <c r="H96" s="40"/>
      <c r="I96" s="40"/>
      <c r="J96" s="110">
        <f>J145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236</v>
      </c>
    </row>
    <row r="97" s="9" customFormat="1" ht="24.96" customHeight="1">
      <c r="A97" s="9"/>
      <c r="B97" s="190"/>
      <c r="C97" s="191"/>
      <c r="D97" s="192" t="s">
        <v>237</v>
      </c>
      <c r="E97" s="193"/>
      <c r="F97" s="193"/>
      <c r="G97" s="193"/>
      <c r="H97" s="193"/>
      <c r="I97" s="193"/>
      <c r="J97" s="194">
        <f>J146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3"/>
      <c r="D98" s="197" t="s">
        <v>238</v>
      </c>
      <c r="E98" s="198"/>
      <c r="F98" s="198"/>
      <c r="G98" s="198"/>
      <c r="H98" s="198"/>
      <c r="I98" s="198"/>
      <c r="J98" s="199">
        <f>J147</f>
        <v>0</v>
      </c>
      <c r="K98" s="133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3"/>
      <c r="D99" s="197" t="s">
        <v>239</v>
      </c>
      <c r="E99" s="198"/>
      <c r="F99" s="198"/>
      <c r="G99" s="198"/>
      <c r="H99" s="198"/>
      <c r="I99" s="198"/>
      <c r="J99" s="199">
        <f>J160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3"/>
      <c r="D100" s="197" t="s">
        <v>240</v>
      </c>
      <c r="E100" s="198"/>
      <c r="F100" s="198"/>
      <c r="G100" s="198"/>
      <c r="H100" s="198"/>
      <c r="I100" s="198"/>
      <c r="J100" s="199">
        <f>J165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241</v>
      </c>
      <c r="E101" s="198"/>
      <c r="F101" s="198"/>
      <c r="G101" s="198"/>
      <c r="H101" s="198"/>
      <c r="I101" s="198"/>
      <c r="J101" s="199">
        <f>J176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242</v>
      </c>
      <c r="E102" s="198"/>
      <c r="F102" s="198"/>
      <c r="G102" s="198"/>
      <c r="H102" s="198"/>
      <c r="I102" s="198"/>
      <c r="J102" s="199">
        <f>J179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243</v>
      </c>
      <c r="E103" s="198"/>
      <c r="F103" s="198"/>
      <c r="G103" s="198"/>
      <c r="H103" s="198"/>
      <c r="I103" s="198"/>
      <c r="J103" s="199">
        <f>J308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244</v>
      </c>
      <c r="E104" s="198"/>
      <c r="F104" s="198"/>
      <c r="G104" s="198"/>
      <c r="H104" s="198"/>
      <c r="I104" s="198"/>
      <c r="J104" s="199">
        <f>J362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3"/>
      <c r="D105" s="197" t="s">
        <v>245</v>
      </c>
      <c r="E105" s="198"/>
      <c r="F105" s="198"/>
      <c r="G105" s="198"/>
      <c r="H105" s="198"/>
      <c r="I105" s="198"/>
      <c r="J105" s="199">
        <f>J408</f>
        <v>0</v>
      </c>
      <c r="K105" s="133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246</v>
      </c>
      <c r="E106" s="193"/>
      <c r="F106" s="193"/>
      <c r="G106" s="193"/>
      <c r="H106" s="193"/>
      <c r="I106" s="193"/>
      <c r="J106" s="194">
        <f>J410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3"/>
      <c r="D107" s="197" t="s">
        <v>247</v>
      </c>
      <c r="E107" s="198"/>
      <c r="F107" s="198"/>
      <c r="G107" s="198"/>
      <c r="H107" s="198"/>
      <c r="I107" s="198"/>
      <c r="J107" s="199">
        <f>J411</f>
        <v>0</v>
      </c>
      <c r="K107" s="133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3"/>
      <c r="D108" s="197" t="s">
        <v>248</v>
      </c>
      <c r="E108" s="198"/>
      <c r="F108" s="198"/>
      <c r="G108" s="198"/>
      <c r="H108" s="198"/>
      <c r="I108" s="198"/>
      <c r="J108" s="199">
        <f>J425</f>
        <v>0</v>
      </c>
      <c r="K108" s="133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3"/>
      <c r="D109" s="197" t="s">
        <v>249</v>
      </c>
      <c r="E109" s="198"/>
      <c r="F109" s="198"/>
      <c r="G109" s="198"/>
      <c r="H109" s="198"/>
      <c r="I109" s="198"/>
      <c r="J109" s="199">
        <f>J465</f>
        <v>0</v>
      </c>
      <c r="K109" s="133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3"/>
      <c r="D110" s="197" t="s">
        <v>250</v>
      </c>
      <c r="E110" s="198"/>
      <c r="F110" s="198"/>
      <c r="G110" s="198"/>
      <c r="H110" s="198"/>
      <c r="I110" s="198"/>
      <c r="J110" s="199">
        <f>J509</f>
        <v>0</v>
      </c>
      <c r="K110" s="133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3"/>
      <c r="D111" s="197" t="s">
        <v>251</v>
      </c>
      <c r="E111" s="198"/>
      <c r="F111" s="198"/>
      <c r="G111" s="198"/>
      <c r="H111" s="198"/>
      <c r="I111" s="198"/>
      <c r="J111" s="199">
        <f>J520</f>
        <v>0</v>
      </c>
      <c r="K111" s="133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3"/>
      <c r="D112" s="197" t="s">
        <v>252</v>
      </c>
      <c r="E112" s="198"/>
      <c r="F112" s="198"/>
      <c r="G112" s="198"/>
      <c r="H112" s="198"/>
      <c r="I112" s="198"/>
      <c r="J112" s="199">
        <f>J524</f>
        <v>0</v>
      </c>
      <c r="K112" s="133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3"/>
      <c r="D113" s="197" t="s">
        <v>2940</v>
      </c>
      <c r="E113" s="198"/>
      <c r="F113" s="198"/>
      <c r="G113" s="198"/>
      <c r="H113" s="198"/>
      <c r="I113" s="198"/>
      <c r="J113" s="199">
        <f>J528</f>
        <v>0</v>
      </c>
      <c r="K113" s="133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3"/>
      <c r="D114" s="197" t="s">
        <v>253</v>
      </c>
      <c r="E114" s="198"/>
      <c r="F114" s="198"/>
      <c r="G114" s="198"/>
      <c r="H114" s="198"/>
      <c r="I114" s="198"/>
      <c r="J114" s="199">
        <f>J535</f>
        <v>0</v>
      </c>
      <c r="K114" s="133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3"/>
      <c r="D115" s="197" t="s">
        <v>254</v>
      </c>
      <c r="E115" s="198"/>
      <c r="F115" s="198"/>
      <c r="G115" s="198"/>
      <c r="H115" s="198"/>
      <c r="I115" s="198"/>
      <c r="J115" s="199">
        <f>J546</f>
        <v>0</v>
      </c>
      <c r="K115" s="133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3"/>
      <c r="D116" s="197" t="s">
        <v>255</v>
      </c>
      <c r="E116" s="198"/>
      <c r="F116" s="198"/>
      <c r="G116" s="198"/>
      <c r="H116" s="198"/>
      <c r="I116" s="198"/>
      <c r="J116" s="199">
        <f>J554</f>
        <v>0</v>
      </c>
      <c r="K116" s="133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3"/>
      <c r="D117" s="197" t="s">
        <v>256</v>
      </c>
      <c r="E117" s="198"/>
      <c r="F117" s="198"/>
      <c r="G117" s="198"/>
      <c r="H117" s="198"/>
      <c r="I117" s="198"/>
      <c r="J117" s="199">
        <f>J571</f>
        <v>0</v>
      </c>
      <c r="K117" s="133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3"/>
      <c r="D118" s="197" t="s">
        <v>257</v>
      </c>
      <c r="E118" s="198"/>
      <c r="F118" s="198"/>
      <c r="G118" s="198"/>
      <c r="H118" s="198"/>
      <c r="I118" s="198"/>
      <c r="J118" s="199">
        <f>J589</f>
        <v>0</v>
      </c>
      <c r="K118" s="133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3"/>
      <c r="D119" s="197" t="s">
        <v>258</v>
      </c>
      <c r="E119" s="198"/>
      <c r="F119" s="198"/>
      <c r="G119" s="198"/>
      <c r="H119" s="198"/>
      <c r="I119" s="198"/>
      <c r="J119" s="199">
        <f>J625</f>
        <v>0</v>
      </c>
      <c r="K119" s="133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3"/>
      <c r="D120" s="197" t="s">
        <v>259</v>
      </c>
      <c r="E120" s="198"/>
      <c r="F120" s="198"/>
      <c r="G120" s="198"/>
      <c r="H120" s="198"/>
      <c r="I120" s="198"/>
      <c r="J120" s="199">
        <f>J652</f>
        <v>0</v>
      </c>
      <c r="K120" s="133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3"/>
      <c r="D121" s="197" t="s">
        <v>260</v>
      </c>
      <c r="E121" s="198"/>
      <c r="F121" s="198"/>
      <c r="G121" s="198"/>
      <c r="H121" s="198"/>
      <c r="I121" s="198"/>
      <c r="J121" s="199">
        <f>J660</f>
        <v>0</v>
      </c>
      <c r="K121" s="133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3"/>
      <c r="D122" s="197" t="s">
        <v>261</v>
      </c>
      <c r="E122" s="198"/>
      <c r="F122" s="198"/>
      <c r="G122" s="198"/>
      <c r="H122" s="198"/>
      <c r="I122" s="198"/>
      <c r="J122" s="199">
        <f>J663</f>
        <v>0</v>
      </c>
      <c r="K122" s="133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3"/>
      <c r="D123" s="197" t="s">
        <v>262</v>
      </c>
      <c r="E123" s="198"/>
      <c r="F123" s="198"/>
      <c r="G123" s="198"/>
      <c r="H123" s="198"/>
      <c r="I123" s="198"/>
      <c r="J123" s="199">
        <f>J666</f>
        <v>0</v>
      </c>
      <c r="K123" s="133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6"/>
      <c r="C124" s="133"/>
      <c r="D124" s="197" t="s">
        <v>263</v>
      </c>
      <c r="E124" s="198"/>
      <c r="F124" s="198"/>
      <c r="G124" s="198"/>
      <c r="H124" s="198"/>
      <c r="I124" s="198"/>
      <c r="J124" s="199">
        <f>J675</f>
        <v>0</v>
      </c>
      <c r="K124" s="133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6"/>
      <c r="C125" s="133"/>
      <c r="D125" s="197" t="s">
        <v>264</v>
      </c>
      <c r="E125" s="198"/>
      <c r="F125" s="198"/>
      <c r="G125" s="198"/>
      <c r="H125" s="198"/>
      <c r="I125" s="198"/>
      <c r="J125" s="199">
        <f>J680</f>
        <v>0</v>
      </c>
      <c r="K125" s="133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2" customFormat="1" ht="21.84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66"/>
      <c r="C127" s="67"/>
      <c r="D127" s="67"/>
      <c r="E127" s="67"/>
      <c r="F127" s="67"/>
      <c r="G127" s="67"/>
      <c r="H127" s="67"/>
      <c r="I127" s="67"/>
      <c r="J127" s="67"/>
      <c r="K127" s="67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31" s="2" customFormat="1" ht="6.96" customHeight="1">
      <c r="A131" s="38"/>
      <c r="B131" s="68"/>
      <c r="C131" s="69"/>
      <c r="D131" s="69"/>
      <c r="E131" s="69"/>
      <c r="F131" s="69"/>
      <c r="G131" s="69"/>
      <c r="H131" s="69"/>
      <c r="I131" s="69"/>
      <c r="J131" s="69"/>
      <c r="K131" s="69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24.96" customHeight="1">
      <c r="A132" s="38"/>
      <c r="B132" s="39"/>
      <c r="C132" s="23" t="s">
        <v>265</v>
      </c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16</v>
      </c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6.5" customHeight="1">
      <c r="A135" s="38"/>
      <c r="B135" s="39"/>
      <c r="C135" s="40"/>
      <c r="D135" s="40"/>
      <c r="E135" s="185" t="str">
        <f>E7</f>
        <v>SPŠ Třebíč - úspory energií- doplnění</v>
      </c>
      <c r="F135" s="32"/>
      <c r="G135" s="32"/>
      <c r="H135" s="32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2" customHeight="1">
      <c r="A136" s="38"/>
      <c r="B136" s="39"/>
      <c r="C136" s="32" t="s">
        <v>209</v>
      </c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6.5" customHeight="1">
      <c r="A137" s="38"/>
      <c r="B137" s="39"/>
      <c r="C137" s="40"/>
      <c r="D137" s="40"/>
      <c r="E137" s="76" t="str">
        <f>E9</f>
        <v>04 - objekt D - stavební úpravy</v>
      </c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6.96" customHeight="1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2" customHeight="1">
      <c r="A139" s="38"/>
      <c r="B139" s="39"/>
      <c r="C139" s="32" t="s">
        <v>20</v>
      </c>
      <c r="D139" s="40"/>
      <c r="E139" s="40"/>
      <c r="F139" s="27" t="str">
        <f>F12</f>
        <v>Žižkova 57, Jihlava</v>
      </c>
      <c r="G139" s="40"/>
      <c r="H139" s="40"/>
      <c r="I139" s="32" t="s">
        <v>22</v>
      </c>
      <c r="J139" s="79" t="str">
        <f>IF(J12="","",J12)</f>
        <v>2. 8. 2021</v>
      </c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6.96" customHeight="1">
      <c r="A140" s="38"/>
      <c r="B140" s="39"/>
      <c r="C140" s="40"/>
      <c r="D140" s="40"/>
      <c r="E140" s="40"/>
      <c r="F140" s="40"/>
      <c r="G140" s="40"/>
      <c r="H140" s="40"/>
      <c r="I140" s="40"/>
      <c r="J140" s="40"/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5.15" customHeight="1">
      <c r="A141" s="38"/>
      <c r="B141" s="39"/>
      <c r="C141" s="32" t="s">
        <v>24</v>
      </c>
      <c r="D141" s="40"/>
      <c r="E141" s="40"/>
      <c r="F141" s="27" t="str">
        <f>E15</f>
        <v>Kraj Vysočina, Žižkova 57, Jihlava</v>
      </c>
      <c r="G141" s="40"/>
      <c r="H141" s="40"/>
      <c r="I141" s="32" t="s">
        <v>30</v>
      </c>
      <c r="J141" s="36" t="str">
        <f>E21</f>
        <v>CBN projekt s.r.o.</v>
      </c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15.15" customHeight="1">
      <c r="A142" s="38"/>
      <c r="B142" s="39"/>
      <c r="C142" s="32" t="s">
        <v>28</v>
      </c>
      <c r="D142" s="40"/>
      <c r="E142" s="40"/>
      <c r="F142" s="27" t="str">
        <f>IF(E18="","",E18)</f>
        <v>Vyplň údaj</v>
      </c>
      <c r="G142" s="40"/>
      <c r="H142" s="40"/>
      <c r="I142" s="32" t="s">
        <v>33</v>
      </c>
      <c r="J142" s="36" t="str">
        <f>E24</f>
        <v>CBN projekt s.r.o.</v>
      </c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10.32" customHeight="1">
      <c r="A143" s="38"/>
      <c r="B143" s="39"/>
      <c r="C143" s="40"/>
      <c r="D143" s="40"/>
      <c r="E143" s="40"/>
      <c r="F143" s="40"/>
      <c r="G143" s="40"/>
      <c r="H143" s="40"/>
      <c r="I143" s="40"/>
      <c r="J143" s="40"/>
      <c r="K143" s="40"/>
      <c r="L143" s="63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11" customFormat="1" ht="29.28" customHeight="1">
      <c r="A144" s="201"/>
      <c r="B144" s="202"/>
      <c r="C144" s="203" t="s">
        <v>266</v>
      </c>
      <c r="D144" s="204" t="s">
        <v>61</v>
      </c>
      <c r="E144" s="204" t="s">
        <v>57</v>
      </c>
      <c r="F144" s="204" t="s">
        <v>58</v>
      </c>
      <c r="G144" s="204" t="s">
        <v>267</v>
      </c>
      <c r="H144" s="204" t="s">
        <v>268</v>
      </c>
      <c r="I144" s="204" t="s">
        <v>269</v>
      </c>
      <c r="J144" s="205" t="s">
        <v>234</v>
      </c>
      <c r="K144" s="206" t="s">
        <v>270</v>
      </c>
      <c r="L144" s="207"/>
      <c r="M144" s="100" t="s">
        <v>1</v>
      </c>
      <c r="N144" s="101" t="s">
        <v>40</v>
      </c>
      <c r="O144" s="101" t="s">
        <v>271</v>
      </c>
      <c r="P144" s="101" t="s">
        <v>272</v>
      </c>
      <c r="Q144" s="101" t="s">
        <v>273</v>
      </c>
      <c r="R144" s="101" t="s">
        <v>274</v>
      </c>
      <c r="S144" s="101" t="s">
        <v>275</v>
      </c>
      <c r="T144" s="102" t="s">
        <v>276</v>
      </c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</row>
    <row r="145" s="2" customFormat="1" ht="22.8" customHeight="1">
      <c r="A145" s="38"/>
      <c r="B145" s="39"/>
      <c r="C145" s="107" t="s">
        <v>277</v>
      </c>
      <c r="D145" s="40"/>
      <c r="E145" s="40"/>
      <c r="F145" s="40"/>
      <c r="G145" s="40"/>
      <c r="H145" s="40"/>
      <c r="I145" s="40"/>
      <c r="J145" s="208">
        <f>BK145</f>
        <v>0</v>
      </c>
      <c r="K145" s="40"/>
      <c r="L145" s="44"/>
      <c r="M145" s="103"/>
      <c r="N145" s="209"/>
      <c r="O145" s="104"/>
      <c r="P145" s="210">
        <f>P146+P410</f>
        <v>0</v>
      </c>
      <c r="Q145" s="104"/>
      <c r="R145" s="210">
        <f>R146+R410</f>
        <v>61.866985155600005</v>
      </c>
      <c r="S145" s="104"/>
      <c r="T145" s="211">
        <f>T146+T410</f>
        <v>56.448587800000006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75</v>
      </c>
      <c r="AU145" s="17" t="s">
        <v>236</v>
      </c>
      <c r="BK145" s="212">
        <f>BK146+BK410</f>
        <v>0</v>
      </c>
    </row>
    <row r="146" s="12" customFormat="1" ht="25.92" customHeight="1">
      <c r="A146" s="12"/>
      <c r="B146" s="213"/>
      <c r="C146" s="214"/>
      <c r="D146" s="215" t="s">
        <v>75</v>
      </c>
      <c r="E146" s="216" t="s">
        <v>278</v>
      </c>
      <c r="F146" s="216" t="s">
        <v>279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P147+P160+P165+P176+P179+P308+P362+P408</f>
        <v>0</v>
      </c>
      <c r="Q146" s="221"/>
      <c r="R146" s="222">
        <f>R147+R160+R165+R176+R179+R308+R362+R408</f>
        <v>43.499934190000005</v>
      </c>
      <c r="S146" s="221"/>
      <c r="T146" s="223">
        <f>T147+T160+T165+T176+T179+T308+T362+T408</f>
        <v>30.378190000000004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84</v>
      </c>
      <c r="AT146" s="225" t="s">
        <v>75</v>
      </c>
      <c r="AU146" s="225" t="s">
        <v>76</v>
      </c>
      <c r="AY146" s="224" t="s">
        <v>280</v>
      </c>
      <c r="BK146" s="226">
        <f>BK147+BK160+BK165+BK176+BK179+BK308+BK362+BK408</f>
        <v>0</v>
      </c>
    </row>
    <row r="147" s="12" customFormat="1" ht="22.8" customHeight="1">
      <c r="A147" s="12"/>
      <c r="B147" s="213"/>
      <c r="C147" s="214"/>
      <c r="D147" s="215" t="s">
        <v>75</v>
      </c>
      <c r="E147" s="227" t="s">
        <v>84</v>
      </c>
      <c r="F147" s="227" t="s">
        <v>148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SUM(P148:P159)</f>
        <v>0</v>
      </c>
      <c r="Q147" s="221"/>
      <c r="R147" s="222">
        <f>SUM(R148:R159)</f>
        <v>1.0420479999999999</v>
      </c>
      <c r="S147" s="221"/>
      <c r="T147" s="223">
        <f>SUM(T148:T159)</f>
        <v>8.754525000000001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84</v>
      </c>
      <c r="AT147" s="225" t="s">
        <v>75</v>
      </c>
      <c r="AU147" s="225" t="s">
        <v>84</v>
      </c>
      <c r="AY147" s="224" t="s">
        <v>280</v>
      </c>
      <c r="BK147" s="226">
        <f>SUM(BK148:BK159)</f>
        <v>0</v>
      </c>
    </row>
    <row r="148" s="2" customFormat="1" ht="24.15" customHeight="1">
      <c r="A148" s="38"/>
      <c r="B148" s="39"/>
      <c r="C148" s="229" t="s">
        <v>84</v>
      </c>
      <c r="D148" s="229" t="s">
        <v>281</v>
      </c>
      <c r="E148" s="230" t="s">
        <v>282</v>
      </c>
      <c r="F148" s="231" t="s">
        <v>283</v>
      </c>
      <c r="G148" s="232" t="s">
        <v>194</v>
      </c>
      <c r="H148" s="233">
        <v>14.234999999999999</v>
      </c>
      <c r="I148" s="234"/>
      <c r="J148" s="235">
        <f>ROUND(I148*H148,2)</f>
        <v>0</v>
      </c>
      <c r="K148" s="236"/>
      <c r="L148" s="44"/>
      <c r="M148" s="237" t="s">
        <v>1</v>
      </c>
      <c r="N148" s="238" t="s">
        <v>41</v>
      </c>
      <c r="O148" s="91"/>
      <c r="P148" s="239">
        <f>O148*H148</f>
        <v>0</v>
      </c>
      <c r="Q148" s="239">
        <v>0</v>
      </c>
      <c r="R148" s="239">
        <f>Q148*H148</f>
        <v>0</v>
      </c>
      <c r="S148" s="239">
        <v>0.28999999999999998</v>
      </c>
      <c r="T148" s="240">
        <f>S148*H148</f>
        <v>4.1281499999999998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284</v>
      </c>
      <c r="AT148" s="241" t="s">
        <v>281</v>
      </c>
      <c r="AU148" s="241" t="s">
        <v>86</v>
      </c>
      <c r="AY148" s="17" t="s">
        <v>280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84</v>
      </c>
      <c r="BK148" s="242">
        <f>ROUND(I148*H148,2)</f>
        <v>0</v>
      </c>
      <c r="BL148" s="17" t="s">
        <v>284</v>
      </c>
      <c r="BM148" s="241" t="s">
        <v>2941</v>
      </c>
    </row>
    <row r="149" s="13" customFormat="1">
      <c r="A149" s="13"/>
      <c r="B149" s="243"/>
      <c r="C149" s="244"/>
      <c r="D149" s="245" t="s">
        <v>286</v>
      </c>
      <c r="E149" s="246" t="s">
        <v>1</v>
      </c>
      <c r="F149" s="247" t="s">
        <v>2942</v>
      </c>
      <c r="G149" s="244"/>
      <c r="H149" s="248">
        <v>14.234999999999999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286</v>
      </c>
      <c r="AU149" s="254" t="s">
        <v>86</v>
      </c>
      <c r="AV149" s="13" t="s">
        <v>86</v>
      </c>
      <c r="AW149" s="13" t="s">
        <v>32</v>
      </c>
      <c r="AX149" s="13" t="s">
        <v>84</v>
      </c>
      <c r="AY149" s="254" t="s">
        <v>280</v>
      </c>
    </row>
    <row r="150" s="2" customFormat="1" ht="24.15" customHeight="1">
      <c r="A150" s="38"/>
      <c r="B150" s="39"/>
      <c r="C150" s="229" t="s">
        <v>86</v>
      </c>
      <c r="D150" s="229" t="s">
        <v>281</v>
      </c>
      <c r="E150" s="230" t="s">
        <v>288</v>
      </c>
      <c r="F150" s="231" t="s">
        <v>289</v>
      </c>
      <c r="G150" s="232" t="s">
        <v>194</v>
      </c>
      <c r="H150" s="233">
        <v>14.234999999999999</v>
      </c>
      <c r="I150" s="234"/>
      <c r="J150" s="235">
        <f>ROUND(I150*H150,2)</f>
        <v>0</v>
      </c>
      <c r="K150" s="236"/>
      <c r="L150" s="44"/>
      <c r="M150" s="237" t="s">
        <v>1</v>
      </c>
      <c r="N150" s="238" t="s">
        <v>41</v>
      </c>
      <c r="O150" s="91"/>
      <c r="P150" s="239">
        <f>O150*H150</f>
        <v>0</v>
      </c>
      <c r="Q150" s="239">
        <v>0</v>
      </c>
      <c r="R150" s="239">
        <f>Q150*H150</f>
        <v>0</v>
      </c>
      <c r="S150" s="239">
        <v>0.32500000000000001</v>
      </c>
      <c r="T150" s="240">
        <f>S150*H150</f>
        <v>4.6263750000000003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284</v>
      </c>
      <c r="AT150" s="241" t="s">
        <v>281</v>
      </c>
      <c r="AU150" s="241" t="s">
        <v>86</v>
      </c>
      <c r="AY150" s="17" t="s">
        <v>280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84</v>
      </c>
      <c r="BK150" s="242">
        <f>ROUND(I150*H150,2)</f>
        <v>0</v>
      </c>
      <c r="BL150" s="17" t="s">
        <v>284</v>
      </c>
      <c r="BM150" s="241" t="s">
        <v>2943</v>
      </c>
    </row>
    <row r="151" s="13" customFormat="1">
      <c r="A151" s="13"/>
      <c r="B151" s="243"/>
      <c r="C151" s="244"/>
      <c r="D151" s="245" t="s">
        <v>286</v>
      </c>
      <c r="E151" s="246" t="s">
        <v>1</v>
      </c>
      <c r="F151" s="247" t="s">
        <v>2942</v>
      </c>
      <c r="G151" s="244"/>
      <c r="H151" s="248">
        <v>14.234999999999999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286</v>
      </c>
      <c r="AU151" s="254" t="s">
        <v>86</v>
      </c>
      <c r="AV151" s="13" t="s">
        <v>86</v>
      </c>
      <c r="AW151" s="13" t="s">
        <v>32</v>
      </c>
      <c r="AX151" s="13" t="s">
        <v>84</v>
      </c>
      <c r="AY151" s="254" t="s">
        <v>280</v>
      </c>
    </row>
    <row r="152" s="2" customFormat="1" ht="24.15" customHeight="1">
      <c r="A152" s="38"/>
      <c r="B152" s="39"/>
      <c r="C152" s="229" t="s">
        <v>136</v>
      </c>
      <c r="D152" s="229" t="s">
        <v>281</v>
      </c>
      <c r="E152" s="230" t="s">
        <v>301</v>
      </c>
      <c r="F152" s="231" t="s">
        <v>302</v>
      </c>
      <c r="G152" s="232" t="s">
        <v>194</v>
      </c>
      <c r="H152" s="233">
        <v>85.409999999999997</v>
      </c>
      <c r="I152" s="234"/>
      <c r="J152" s="235">
        <f>ROUND(I152*H152,2)</f>
        <v>0</v>
      </c>
      <c r="K152" s="236"/>
      <c r="L152" s="44"/>
      <c r="M152" s="237" t="s">
        <v>1</v>
      </c>
      <c r="N152" s="238" t="s">
        <v>41</v>
      </c>
      <c r="O152" s="91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1" t="s">
        <v>284</v>
      </c>
      <c r="AT152" s="241" t="s">
        <v>281</v>
      </c>
      <c r="AU152" s="241" t="s">
        <v>86</v>
      </c>
      <c r="AY152" s="17" t="s">
        <v>280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7" t="s">
        <v>84</v>
      </c>
      <c r="BK152" s="242">
        <f>ROUND(I152*H152,2)</f>
        <v>0</v>
      </c>
      <c r="BL152" s="17" t="s">
        <v>284</v>
      </c>
      <c r="BM152" s="241" t="s">
        <v>2944</v>
      </c>
    </row>
    <row r="153" s="13" customFormat="1">
      <c r="A153" s="13"/>
      <c r="B153" s="243"/>
      <c r="C153" s="244"/>
      <c r="D153" s="245" t="s">
        <v>286</v>
      </c>
      <c r="E153" s="246" t="s">
        <v>1</v>
      </c>
      <c r="F153" s="247" t="s">
        <v>2945</v>
      </c>
      <c r="G153" s="244"/>
      <c r="H153" s="248">
        <v>85.409999999999997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286</v>
      </c>
      <c r="AU153" s="254" t="s">
        <v>86</v>
      </c>
      <c r="AV153" s="13" t="s">
        <v>86</v>
      </c>
      <c r="AW153" s="13" t="s">
        <v>32</v>
      </c>
      <c r="AX153" s="13" t="s">
        <v>84</v>
      </c>
      <c r="AY153" s="254" t="s">
        <v>280</v>
      </c>
    </row>
    <row r="154" s="2" customFormat="1" ht="16.5" customHeight="1">
      <c r="A154" s="38"/>
      <c r="B154" s="39"/>
      <c r="C154" s="255" t="s">
        <v>284</v>
      </c>
      <c r="D154" s="255" t="s">
        <v>306</v>
      </c>
      <c r="E154" s="256" t="s">
        <v>307</v>
      </c>
      <c r="F154" s="257" t="s">
        <v>308</v>
      </c>
      <c r="G154" s="258" t="s">
        <v>309</v>
      </c>
      <c r="H154" s="259">
        <v>1.708</v>
      </c>
      <c r="I154" s="260"/>
      <c r="J154" s="261">
        <f>ROUND(I154*H154,2)</f>
        <v>0</v>
      </c>
      <c r="K154" s="262"/>
      <c r="L154" s="263"/>
      <c r="M154" s="264" t="s">
        <v>1</v>
      </c>
      <c r="N154" s="265" t="s">
        <v>41</v>
      </c>
      <c r="O154" s="91"/>
      <c r="P154" s="239">
        <f>O154*H154</f>
        <v>0</v>
      </c>
      <c r="Q154" s="239">
        <v>0.001</v>
      </c>
      <c r="R154" s="239">
        <f>Q154*H154</f>
        <v>0.0017080000000000001</v>
      </c>
      <c r="S154" s="239">
        <v>0</v>
      </c>
      <c r="T154" s="24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1" t="s">
        <v>310</v>
      </c>
      <c r="AT154" s="241" t="s">
        <v>306</v>
      </c>
      <c r="AU154" s="241" t="s">
        <v>86</v>
      </c>
      <c r="AY154" s="17" t="s">
        <v>280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7" t="s">
        <v>84</v>
      </c>
      <c r="BK154" s="242">
        <f>ROUND(I154*H154,2)</f>
        <v>0</v>
      </c>
      <c r="BL154" s="17" t="s">
        <v>284</v>
      </c>
      <c r="BM154" s="241" t="s">
        <v>2946</v>
      </c>
    </row>
    <row r="155" s="13" customFormat="1">
      <c r="A155" s="13"/>
      <c r="B155" s="243"/>
      <c r="C155" s="244"/>
      <c r="D155" s="245" t="s">
        <v>286</v>
      </c>
      <c r="E155" s="244"/>
      <c r="F155" s="247" t="s">
        <v>2947</v>
      </c>
      <c r="G155" s="244"/>
      <c r="H155" s="248">
        <v>1.708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286</v>
      </c>
      <c r="AU155" s="254" t="s">
        <v>86</v>
      </c>
      <c r="AV155" s="13" t="s">
        <v>86</v>
      </c>
      <c r="AW155" s="13" t="s">
        <v>4</v>
      </c>
      <c r="AX155" s="13" t="s">
        <v>84</v>
      </c>
      <c r="AY155" s="254" t="s">
        <v>280</v>
      </c>
    </row>
    <row r="156" s="2" customFormat="1" ht="33" customHeight="1">
      <c r="A156" s="38"/>
      <c r="B156" s="39"/>
      <c r="C156" s="229" t="s">
        <v>300</v>
      </c>
      <c r="D156" s="229" t="s">
        <v>281</v>
      </c>
      <c r="E156" s="230" t="s">
        <v>314</v>
      </c>
      <c r="F156" s="231" t="s">
        <v>315</v>
      </c>
      <c r="G156" s="232" t="s">
        <v>194</v>
      </c>
      <c r="H156" s="233">
        <v>85.409999999999997</v>
      </c>
      <c r="I156" s="234"/>
      <c r="J156" s="235">
        <f>ROUND(I156*H156,2)</f>
        <v>0</v>
      </c>
      <c r="K156" s="236"/>
      <c r="L156" s="44"/>
      <c r="M156" s="237" t="s">
        <v>1</v>
      </c>
      <c r="N156" s="238" t="s">
        <v>41</v>
      </c>
      <c r="O156" s="91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1" t="s">
        <v>284</v>
      </c>
      <c r="AT156" s="241" t="s">
        <v>281</v>
      </c>
      <c r="AU156" s="241" t="s">
        <v>86</v>
      </c>
      <c r="AY156" s="17" t="s">
        <v>280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7" t="s">
        <v>84</v>
      </c>
      <c r="BK156" s="242">
        <f>ROUND(I156*H156,2)</f>
        <v>0</v>
      </c>
      <c r="BL156" s="17" t="s">
        <v>284</v>
      </c>
      <c r="BM156" s="241" t="s">
        <v>2948</v>
      </c>
    </row>
    <row r="157" s="13" customFormat="1">
      <c r="A157" s="13"/>
      <c r="B157" s="243"/>
      <c r="C157" s="244"/>
      <c r="D157" s="245" t="s">
        <v>286</v>
      </c>
      <c r="E157" s="246" t="s">
        <v>1</v>
      </c>
      <c r="F157" s="247" t="s">
        <v>2945</v>
      </c>
      <c r="G157" s="244"/>
      <c r="H157" s="248">
        <v>85.409999999999997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286</v>
      </c>
      <c r="AU157" s="254" t="s">
        <v>86</v>
      </c>
      <c r="AV157" s="13" t="s">
        <v>86</v>
      </c>
      <c r="AW157" s="13" t="s">
        <v>32</v>
      </c>
      <c r="AX157" s="13" t="s">
        <v>84</v>
      </c>
      <c r="AY157" s="254" t="s">
        <v>280</v>
      </c>
    </row>
    <row r="158" s="2" customFormat="1" ht="16.5" customHeight="1">
      <c r="A158" s="38"/>
      <c r="B158" s="39"/>
      <c r="C158" s="255" t="s">
        <v>305</v>
      </c>
      <c r="D158" s="255" t="s">
        <v>306</v>
      </c>
      <c r="E158" s="256" t="s">
        <v>317</v>
      </c>
      <c r="F158" s="257" t="s">
        <v>318</v>
      </c>
      <c r="G158" s="258" t="s">
        <v>319</v>
      </c>
      <c r="H158" s="259">
        <v>4.9539999999999997</v>
      </c>
      <c r="I158" s="260"/>
      <c r="J158" s="261">
        <f>ROUND(I158*H158,2)</f>
        <v>0</v>
      </c>
      <c r="K158" s="262"/>
      <c r="L158" s="263"/>
      <c r="M158" s="264" t="s">
        <v>1</v>
      </c>
      <c r="N158" s="265" t="s">
        <v>41</v>
      </c>
      <c r="O158" s="91"/>
      <c r="P158" s="239">
        <f>O158*H158</f>
        <v>0</v>
      </c>
      <c r="Q158" s="239">
        <v>0.20999999999999999</v>
      </c>
      <c r="R158" s="239">
        <f>Q158*H158</f>
        <v>1.0403399999999998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310</v>
      </c>
      <c r="AT158" s="241" t="s">
        <v>306</v>
      </c>
      <c r="AU158" s="241" t="s">
        <v>86</v>
      </c>
      <c r="AY158" s="17" t="s">
        <v>280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84</v>
      </c>
      <c r="BK158" s="242">
        <f>ROUND(I158*H158,2)</f>
        <v>0</v>
      </c>
      <c r="BL158" s="17" t="s">
        <v>284</v>
      </c>
      <c r="BM158" s="241" t="s">
        <v>2949</v>
      </c>
    </row>
    <row r="159" s="13" customFormat="1">
      <c r="A159" s="13"/>
      <c r="B159" s="243"/>
      <c r="C159" s="244"/>
      <c r="D159" s="245" t="s">
        <v>286</v>
      </c>
      <c r="E159" s="244"/>
      <c r="F159" s="247" t="s">
        <v>2950</v>
      </c>
      <c r="G159" s="244"/>
      <c r="H159" s="248">
        <v>4.9539999999999997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286</v>
      </c>
      <c r="AU159" s="254" t="s">
        <v>86</v>
      </c>
      <c r="AV159" s="13" t="s">
        <v>86</v>
      </c>
      <c r="AW159" s="13" t="s">
        <v>4</v>
      </c>
      <c r="AX159" s="13" t="s">
        <v>84</v>
      </c>
      <c r="AY159" s="254" t="s">
        <v>280</v>
      </c>
    </row>
    <row r="160" s="12" customFormat="1" ht="22.8" customHeight="1">
      <c r="A160" s="12"/>
      <c r="B160" s="213"/>
      <c r="C160" s="214"/>
      <c r="D160" s="215" t="s">
        <v>75</v>
      </c>
      <c r="E160" s="227" t="s">
        <v>136</v>
      </c>
      <c r="F160" s="227" t="s">
        <v>322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SUM(P161:P164)</f>
        <v>0</v>
      </c>
      <c r="Q160" s="221"/>
      <c r="R160" s="222">
        <f>SUM(R161:R164)</f>
        <v>1.0516327200000002</v>
      </c>
      <c r="S160" s="221"/>
      <c r="T160" s="223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84</v>
      </c>
      <c r="AT160" s="225" t="s">
        <v>75</v>
      </c>
      <c r="AU160" s="225" t="s">
        <v>84</v>
      </c>
      <c r="AY160" s="224" t="s">
        <v>280</v>
      </c>
      <c r="BK160" s="226">
        <f>SUM(BK161:BK164)</f>
        <v>0</v>
      </c>
    </row>
    <row r="161" s="2" customFormat="1" ht="24.15" customHeight="1">
      <c r="A161" s="38"/>
      <c r="B161" s="39"/>
      <c r="C161" s="229" t="s">
        <v>313</v>
      </c>
      <c r="D161" s="229" t="s">
        <v>281</v>
      </c>
      <c r="E161" s="230" t="s">
        <v>324</v>
      </c>
      <c r="F161" s="231" t="s">
        <v>325</v>
      </c>
      <c r="G161" s="232" t="s">
        <v>326</v>
      </c>
      <c r="H161" s="233">
        <v>0.75900000000000001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41</v>
      </c>
      <c r="O161" s="91"/>
      <c r="P161" s="239">
        <f>O161*H161</f>
        <v>0</v>
      </c>
      <c r="Q161" s="239">
        <v>1.0900000000000001</v>
      </c>
      <c r="R161" s="239">
        <f>Q161*H161</f>
        <v>0.8273100000000001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284</v>
      </c>
      <c r="AT161" s="241" t="s">
        <v>281</v>
      </c>
      <c r="AU161" s="241" t="s">
        <v>86</v>
      </c>
      <c r="AY161" s="17" t="s">
        <v>280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84</v>
      </c>
      <c r="BK161" s="242">
        <f>ROUND(I161*H161,2)</f>
        <v>0</v>
      </c>
      <c r="BL161" s="17" t="s">
        <v>284</v>
      </c>
      <c r="BM161" s="241" t="s">
        <v>2951</v>
      </c>
    </row>
    <row r="162" s="13" customFormat="1">
      <c r="A162" s="13"/>
      <c r="B162" s="243"/>
      <c r="C162" s="244"/>
      <c r="D162" s="245" t="s">
        <v>286</v>
      </c>
      <c r="E162" s="246" t="s">
        <v>1</v>
      </c>
      <c r="F162" s="247" t="s">
        <v>2952</v>
      </c>
      <c r="G162" s="244"/>
      <c r="H162" s="248">
        <v>0.75900000000000001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286</v>
      </c>
      <c r="AU162" s="254" t="s">
        <v>86</v>
      </c>
      <c r="AV162" s="13" t="s">
        <v>86</v>
      </c>
      <c r="AW162" s="13" t="s">
        <v>32</v>
      </c>
      <c r="AX162" s="13" t="s">
        <v>84</v>
      </c>
      <c r="AY162" s="254" t="s">
        <v>280</v>
      </c>
    </row>
    <row r="163" s="2" customFormat="1" ht="33" customHeight="1">
      <c r="A163" s="38"/>
      <c r="B163" s="39"/>
      <c r="C163" s="229" t="s">
        <v>310</v>
      </c>
      <c r="D163" s="229" t="s">
        <v>281</v>
      </c>
      <c r="E163" s="230" t="s">
        <v>329</v>
      </c>
      <c r="F163" s="231" t="s">
        <v>330</v>
      </c>
      <c r="G163" s="232" t="s">
        <v>194</v>
      </c>
      <c r="H163" s="233">
        <v>2.8319999999999999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41</v>
      </c>
      <c r="O163" s="91"/>
      <c r="P163" s="239">
        <f>O163*H163</f>
        <v>0</v>
      </c>
      <c r="Q163" s="239">
        <v>0.079210000000000003</v>
      </c>
      <c r="R163" s="239">
        <f>Q163*H163</f>
        <v>0.22432272</v>
      </c>
      <c r="S163" s="239">
        <v>0</v>
      </c>
      <c r="T163" s="24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284</v>
      </c>
      <c r="AT163" s="241" t="s">
        <v>281</v>
      </c>
      <c r="AU163" s="241" t="s">
        <v>86</v>
      </c>
      <c r="AY163" s="17" t="s">
        <v>280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84</v>
      </c>
      <c r="BK163" s="242">
        <f>ROUND(I163*H163,2)</f>
        <v>0</v>
      </c>
      <c r="BL163" s="17" t="s">
        <v>284</v>
      </c>
      <c r="BM163" s="241" t="s">
        <v>2953</v>
      </c>
    </row>
    <row r="164" s="13" customFormat="1">
      <c r="A164" s="13"/>
      <c r="B164" s="243"/>
      <c r="C164" s="244"/>
      <c r="D164" s="245" t="s">
        <v>286</v>
      </c>
      <c r="E164" s="246" t="s">
        <v>1</v>
      </c>
      <c r="F164" s="247" t="s">
        <v>2954</v>
      </c>
      <c r="G164" s="244"/>
      <c r="H164" s="248">
        <v>2.8319999999999999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286</v>
      </c>
      <c r="AU164" s="254" t="s">
        <v>86</v>
      </c>
      <c r="AV164" s="13" t="s">
        <v>86</v>
      </c>
      <c r="AW164" s="13" t="s">
        <v>32</v>
      </c>
      <c r="AX164" s="13" t="s">
        <v>84</v>
      </c>
      <c r="AY164" s="254" t="s">
        <v>280</v>
      </c>
    </row>
    <row r="165" s="12" customFormat="1" ht="22.8" customHeight="1">
      <c r="A165" s="12"/>
      <c r="B165" s="213"/>
      <c r="C165" s="214"/>
      <c r="D165" s="215" t="s">
        <v>75</v>
      </c>
      <c r="E165" s="227" t="s">
        <v>284</v>
      </c>
      <c r="F165" s="227" t="s">
        <v>333</v>
      </c>
      <c r="G165" s="214"/>
      <c r="H165" s="214"/>
      <c r="I165" s="217"/>
      <c r="J165" s="228">
        <f>BK165</f>
        <v>0</v>
      </c>
      <c r="K165" s="214"/>
      <c r="L165" s="219"/>
      <c r="M165" s="220"/>
      <c r="N165" s="221"/>
      <c r="O165" s="221"/>
      <c r="P165" s="222">
        <f>SUM(P166:P175)</f>
        <v>0</v>
      </c>
      <c r="Q165" s="221"/>
      <c r="R165" s="222">
        <f>SUM(R166:R175)</f>
        <v>12.043834440000001</v>
      </c>
      <c r="S165" s="221"/>
      <c r="T165" s="223">
        <f>SUM(T166:T175)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4" t="s">
        <v>84</v>
      </c>
      <c r="AT165" s="225" t="s">
        <v>75</v>
      </c>
      <c r="AU165" s="225" t="s">
        <v>84</v>
      </c>
      <c r="AY165" s="224" t="s">
        <v>280</v>
      </c>
      <c r="BK165" s="226">
        <f>SUM(BK166:BK175)</f>
        <v>0</v>
      </c>
    </row>
    <row r="166" s="2" customFormat="1" ht="16.5" customHeight="1">
      <c r="A166" s="38"/>
      <c r="B166" s="39"/>
      <c r="C166" s="229" t="s">
        <v>323</v>
      </c>
      <c r="D166" s="229" t="s">
        <v>281</v>
      </c>
      <c r="E166" s="230" t="s">
        <v>334</v>
      </c>
      <c r="F166" s="231" t="s">
        <v>335</v>
      </c>
      <c r="G166" s="232" t="s">
        <v>319</v>
      </c>
      <c r="H166" s="233">
        <v>4.5</v>
      </c>
      <c r="I166" s="234"/>
      <c r="J166" s="235">
        <f>ROUND(I166*H166,2)</f>
        <v>0</v>
      </c>
      <c r="K166" s="236"/>
      <c r="L166" s="44"/>
      <c r="M166" s="237" t="s">
        <v>1</v>
      </c>
      <c r="N166" s="238" t="s">
        <v>41</v>
      </c>
      <c r="O166" s="91"/>
      <c r="P166" s="239">
        <f>O166*H166</f>
        <v>0</v>
      </c>
      <c r="Q166" s="239">
        <v>2.45343</v>
      </c>
      <c r="R166" s="239">
        <f>Q166*H166</f>
        <v>11.040435</v>
      </c>
      <c r="S166" s="239">
        <v>0</v>
      </c>
      <c r="T166" s="24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1" t="s">
        <v>284</v>
      </c>
      <c r="AT166" s="241" t="s">
        <v>281</v>
      </c>
      <c r="AU166" s="241" t="s">
        <v>86</v>
      </c>
      <c r="AY166" s="17" t="s">
        <v>280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7" t="s">
        <v>84</v>
      </c>
      <c r="BK166" s="242">
        <f>ROUND(I166*H166,2)</f>
        <v>0</v>
      </c>
      <c r="BL166" s="17" t="s">
        <v>284</v>
      </c>
      <c r="BM166" s="241" t="s">
        <v>2955</v>
      </c>
    </row>
    <row r="167" s="13" customFormat="1">
      <c r="A167" s="13"/>
      <c r="B167" s="243"/>
      <c r="C167" s="244"/>
      <c r="D167" s="245" t="s">
        <v>286</v>
      </c>
      <c r="E167" s="246" t="s">
        <v>1</v>
      </c>
      <c r="F167" s="247" t="s">
        <v>2956</v>
      </c>
      <c r="G167" s="244"/>
      <c r="H167" s="248">
        <v>4.5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286</v>
      </c>
      <c r="AU167" s="254" t="s">
        <v>86</v>
      </c>
      <c r="AV167" s="13" t="s">
        <v>86</v>
      </c>
      <c r="AW167" s="13" t="s">
        <v>32</v>
      </c>
      <c r="AX167" s="13" t="s">
        <v>84</v>
      </c>
      <c r="AY167" s="254" t="s">
        <v>280</v>
      </c>
    </row>
    <row r="168" s="2" customFormat="1" ht="24.15" customHeight="1">
      <c r="A168" s="38"/>
      <c r="B168" s="39"/>
      <c r="C168" s="229" t="s">
        <v>111</v>
      </c>
      <c r="D168" s="229" t="s">
        <v>281</v>
      </c>
      <c r="E168" s="230" t="s">
        <v>338</v>
      </c>
      <c r="F168" s="231" t="s">
        <v>339</v>
      </c>
      <c r="G168" s="232" t="s">
        <v>194</v>
      </c>
      <c r="H168" s="233">
        <v>18</v>
      </c>
      <c r="I168" s="234"/>
      <c r="J168" s="235">
        <f>ROUND(I168*H168,2)</f>
        <v>0</v>
      </c>
      <c r="K168" s="236"/>
      <c r="L168" s="44"/>
      <c r="M168" s="237" t="s">
        <v>1</v>
      </c>
      <c r="N168" s="238" t="s">
        <v>41</v>
      </c>
      <c r="O168" s="91"/>
      <c r="P168" s="239">
        <f>O168*H168</f>
        <v>0</v>
      </c>
      <c r="Q168" s="239">
        <v>0.01128</v>
      </c>
      <c r="R168" s="239">
        <f>Q168*H168</f>
        <v>0.20304</v>
      </c>
      <c r="S168" s="239">
        <v>0</v>
      </c>
      <c r="T168" s="24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1" t="s">
        <v>284</v>
      </c>
      <c r="AT168" s="241" t="s">
        <v>281</v>
      </c>
      <c r="AU168" s="241" t="s">
        <v>86</v>
      </c>
      <c r="AY168" s="17" t="s">
        <v>280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7" t="s">
        <v>84</v>
      </c>
      <c r="BK168" s="242">
        <f>ROUND(I168*H168,2)</f>
        <v>0</v>
      </c>
      <c r="BL168" s="17" t="s">
        <v>284</v>
      </c>
      <c r="BM168" s="241" t="s">
        <v>2957</v>
      </c>
    </row>
    <row r="169" s="13" customFormat="1">
      <c r="A169" s="13"/>
      <c r="B169" s="243"/>
      <c r="C169" s="244"/>
      <c r="D169" s="245" t="s">
        <v>286</v>
      </c>
      <c r="E169" s="246" t="s">
        <v>1</v>
      </c>
      <c r="F169" s="247" t="s">
        <v>2958</v>
      </c>
      <c r="G169" s="244"/>
      <c r="H169" s="248">
        <v>18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286</v>
      </c>
      <c r="AU169" s="254" t="s">
        <v>86</v>
      </c>
      <c r="AV169" s="13" t="s">
        <v>86</v>
      </c>
      <c r="AW169" s="13" t="s">
        <v>32</v>
      </c>
      <c r="AX169" s="13" t="s">
        <v>84</v>
      </c>
      <c r="AY169" s="254" t="s">
        <v>280</v>
      </c>
    </row>
    <row r="170" s="2" customFormat="1" ht="24.15" customHeight="1">
      <c r="A170" s="38"/>
      <c r="B170" s="39"/>
      <c r="C170" s="229" t="s">
        <v>114</v>
      </c>
      <c r="D170" s="229" t="s">
        <v>281</v>
      </c>
      <c r="E170" s="230" t="s">
        <v>342</v>
      </c>
      <c r="F170" s="231" t="s">
        <v>343</v>
      </c>
      <c r="G170" s="232" t="s">
        <v>194</v>
      </c>
      <c r="H170" s="233">
        <v>18</v>
      </c>
      <c r="I170" s="234"/>
      <c r="J170" s="235">
        <f>ROUND(I170*H170,2)</f>
        <v>0</v>
      </c>
      <c r="K170" s="236"/>
      <c r="L170" s="44"/>
      <c r="M170" s="237" t="s">
        <v>1</v>
      </c>
      <c r="N170" s="238" t="s">
        <v>41</v>
      </c>
      <c r="O170" s="91"/>
      <c r="P170" s="239">
        <f>O170*H170</f>
        <v>0</v>
      </c>
      <c r="Q170" s="239">
        <v>0.00088000000000000003</v>
      </c>
      <c r="R170" s="239">
        <f>Q170*H170</f>
        <v>0.01584</v>
      </c>
      <c r="S170" s="239">
        <v>0</v>
      </c>
      <c r="T170" s="24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1" t="s">
        <v>284</v>
      </c>
      <c r="AT170" s="241" t="s">
        <v>281</v>
      </c>
      <c r="AU170" s="241" t="s">
        <v>86</v>
      </c>
      <c r="AY170" s="17" t="s">
        <v>280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7" t="s">
        <v>84</v>
      </c>
      <c r="BK170" s="242">
        <f>ROUND(I170*H170,2)</f>
        <v>0</v>
      </c>
      <c r="BL170" s="17" t="s">
        <v>284</v>
      </c>
      <c r="BM170" s="241" t="s">
        <v>2959</v>
      </c>
    </row>
    <row r="171" s="13" customFormat="1">
      <c r="A171" s="13"/>
      <c r="B171" s="243"/>
      <c r="C171" s="244"/>
      <c r="D171" s="245" t="s">
        <v>286</v>
      </c>
      <c r="E171" s="246" t="s">
        <v>1</v>
      </c>
      <c r="F171" s="247" t="s">
        <v>2958</v>
      </c>
      <c r="G171" s="244"/>
      <c r="H171" s="248">
        <v>18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286</v>
      </c>
      <c r="AU171" s="254" t="s">
        <v>86</v>
      </c>
      <c r="AV171" s="13" t="s">
        <v>86</v>
      </c>
      <c r="AW171" s="13" t="s">
        <v>32</v>
      </c>
      <c r="AX171" s="13" t="s">
        <v>84</v>
      </c>
      <c r="AY171" s="254" t="s">
        <v>280</v>
      </c>
    </row>
    <row r="172" s="2" customFormat="1" ht="24.15" customHeight="1">
      <c r="A172" s="38"/>
      <c r="B172" s="39"/>
      <c r="C172" s="229" t="s">
        <v>117</v>
      </c>
      <c r="D172" s="229" t="s">
        <v>281</v>
      </c>
      <c r="E172" s="230" t="s">
        <v>345</v>
      </c>
      <c r="F172" s="231" t="s">
        <v>346</v>
      </c>
      <c r="G172" s="232" t="s">
        <v>194</v>
      </c>
      <c r="H172" s="233">
        <v>18</v>
      </c>
      <c r="I172" s="234"/>
      <c r="J172" s="235">
        <f>ROUND(I172*H172,2)</f>
        <v>0</v>
      </c>
      <c r="K172" s="236"/>
      <c r="L172" s="44"/>
      <c r="M172" s="237" t="s">
        <v>1</v>
      </c>
      <c r="N172" s="238" t="s">
        <v>41</v>
      </c>
      <c r="O172" s="91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1" t="s">
        <v>284</v>
      </c>
      <c r="AT172" s="241" t="s">
        <v>281</v>
      </c>
      <c r="AU172" s="241" t="s">
        <v>86</v>
      </c>
      <c r="AY172" s="17" t="s">
        <v>280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7" t="s">
        <v>84</v>
      </c>
      <c r="BK172" s="242">
        <f>ROUND(I172*H172,2)</f>
        <v>0</v>
      </c>
      <c r="BL172" s="17" t="s">
        <v>284</v>
      </c>
      <c r="BM172" s="241" t="s">
        <v>2960</v>
      </c>
    </row>
    <row r="173" s="2" customFormat="1" ht="16.5" customHeight="1">
      <c r="A173" s="38"/>
      <c r="B173" s="39"/>
      <c r="C173" s="229" t="s">
        <v>127</v>
      </c>
      <c r="D173" s="229" t="s">
        <v>281</v>
      </c>
      <c r="E173" s="230" t="s">
        <v>348</v>
      </c>
      <c r="F173" s="231" t="s">
        <v>349</v>
      </c>
      <c r="G173" s="232" t="s">
        <v>326</v>
      </c>
      <c r="H173" s="233">
        <v>0.071999999999999995</v>
      </c>
      <c r="I173" s="234"/>
      <c r="J173" s="235">
        <f>ROUND(I173*H173,2)</f>
        <v>0</v>
      </c>
      <c r="K173" s="236"/>
      <c r="L173" s="44"/>
      <c r="M173" s="237" t="s">
        <v>1</v>
      </c>
      <c r="N173" s="238" t="s">
        <v>41</v>
      </c>
      <c r="O173" s="91"/>
      <c r="P173" s="239">
        <f>O173*H173</f>
        <v>0</v>
      </c>
      <c r="Q173" s="239">
        <v>1.06277</v>
      </c>
      <c r="R173" s="239">
        <f>Q173*H173</f>
        <v>0.076519439999999994</v>
      </c>
      <c r="S173" s="239">
        <v>0</v>
      </c>
      <c r="T173" s="24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1" t="s">
        <v>284</v>
      </c>
      <c r="AT173" s="241" t="s">
        <v>281</v>
      </c>
      <c r="AU173" s="241" t="s">
        <v>86</v>
      </c>
      <c r="AY173" s="17" t="s">
        <v>280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7" t="s">
        <v>84</v>
      </c>
      <c r="BK173" s="242">
        <f>ROUND(I173*H173,2)</f>
        <v>0</v>
      </c>
      <c r="BL173" s="17" t="s">
        <v>284</v>
      </c>
      <c r="BM173" s="241" t="s">
        <v>2961</v>
      </c>
    </row>
    <row r="174" s="13" customFormat="1">
      <c r="A174" s="13"/>
      <c r="B174" s="243"/>
      <c r="C174" s="244"/>
      <c r="D174" s="245" t="s">
        <v>286</v>
      </c>
      <c r="E174" s="246" t="s">
        <v>1</v>
      </c>
      <c r="F174" s="247" t="s">
        <v>2962</v>
      </c>
      <c r="G174" s="244"/>
      <c r="H174" s="248">
        <v>0.071999999999999995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286</v>
      </c>
      <c r="AU174" s="254" t="s">
        <v>86</v>
      </c>
      <c r="AV174" s="13" t="s">
        <v>86</v>
      </c>
      <c r="AW174" s="13" t="s">
        <v>32</v>
      </c>
      <c r="AX174" s="13" t="s">
        <v>84</v>
      </c>
      <c r="AY174" s="254" t="s">
        <v>280</v>
      </c>
    </row>
    <row r="175" s="2" customFormat="1" ht="24.15" customHeight="1">
      <c r="A175" s="38"/>
      <c r="B175" s="39"/>
      <c r="C175" s="229" t="s">
        <v>130</v>
      </c>
      <c r="D175" s="229" t="s">
        <v>281</v>
      </c>
      <c r="E175" s="230" t="s">
        <v>352</v>
      </c>
      <c r="F175" s="231" t="s">
        <v>353</v>
      </c>
      <c r="G175" s="232" t="s">
        <v>354</v>
      </c>
      <c r="H175" s="233">
        <v>12</v>
      </c>
      <c r="I175" s="234"/>
      <c r="J175" s="235">
        <f>ROUND(I175*H175,2)</f>
        <v>0</v>
      </c>
      <c r="K175" s="236"/>
      <c r="L175" s="44"/>
      <c r="M175" s="237" t="s">
        <v>1</v>
      </c>
      <c r="N175" s="238" t="s">
        <v>41</v>
      </c>
      <c r="O175" s="91"/>
      <c r="P175" s="239">
        <f>O175*H175</f>
        <v>0</v>
      </c>
      <c r="Q175" s="239">
        <v>0.058999999999999997</v>
      </c>
      <c r="R175" s="239">
        <f>Q175*H175</f>
        <v>0.70799999999999996</v>
      </c>
      <c r="S175" s="239">
        <v>0</v>
      </c>
      <c r="T175" s="24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1" t="s">
        <v>284</v>
      </c>
      <c r="AT175" s="241" t="s">
        <v>281</v>
      </c>
      <c r="AU175" s="241" t="s">
        <v>86</v>
      </c>
      <c r="AY175" s="17" t="s">
        <v>280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7" t="s">
        <v>84</v>
      </c>
      <c r="BK175" s="242">
        <f>ROUND(I175*H175,2)</f>
        <v>0</v>
      </c>
      <c r="BL175" s="17" t="s">
        <v>284</v>
      </c>
      <c r="BM175" s="241" t="s">
        <v>2963</v>
      </c>
    </row>
    <row r="176" s="12" customFormat="1" ht="22.8" customHeight="1">
      <c r="A176" s="12"/>
      <c r="B176" s="213"/>
      <c r="C176" s="214"/>
      <c r="D176" s="215" t="s">
        <v>75</v>
      </c>
      <c r="E176" s="227" t="s">
        <v>300</v>
      </c>
      <c r="F176" s="227" t="s">
        <v>356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SUM(P177:P178)</f>
        <v>0</v>
      </c>
      <c r="Q176" s="221"/>
      <c r="R176" s="222">
        <f>SUM(R177:R178)</f>
        <v>4.2277949999999995</v>
      </c>
      <c r="S176" s="221"/>
      <c r="T176" s="223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84</v>
      </c>
      <c r="AT176" s="225" t="s">
        <v>75</v>
      </c>
      <c r="AU176" s="225" t="s">
        <v>84</v>
      </c>
      <c r="AY176" s="224" t="s">
        <v>280</v>
      </c>
      <c r="BK176" s="226">
        <f>SUM(BK177:BK178)</f>
        <v>0</v>
      </c>
    </row>
    <row r="177" s="2" customFormat="1" ht="24.15" customHeight="1">
      <c r="A177" s="38"/>
      <c r="B177" s="39"/>
      <c r="C177" s="229" t="s">
        <v>8</v>
      </c>
      <c r="D177" s="229" t="s">
        <v>281</v>
      </c>
      <c r="E177" s="230" t="s">
        <v>358</v>
      </c>
      <c r="F177" s="231" t="s">
        <v>359</v>
      </c>
      <c r="G177" s="232" t="s">
        <v>194</v>
      </c>
      <c r="H177" s="233">
        <v>14.234999999999999</v>
      </c>
      <c r="I177" s="234"/>
      <c r="J177" s="235">
        <f>ROUND(I177*H177,2)</f>
        <v>0</v>
      </c>
      <c r="K177" s="236"/>
      <c r="L177" s="44"/>
      <c r="M177" s="237" t="s">
        <v>1</v>
      </c>
      <c r="N177" s="238" t="s">
        <v>41</v>
      </c>
      <c r="O177" s="91"/>
      <c r="P177" s="239">
        <f>O177*H177</f>
        <v>0</v>
      </c>
      <c r="Q177" s="239">
        <v>0.29699999999999999</v>
      </c>
      <c r="R177" s="239">
        <f>Q177*H177</f>
        <v>4.2277949999999995</v>
      </c>
      <c r="S177" s="239">
        <v>0</v>
      </c>
      <c r="T177" s="24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1" t="s">
        <v>284</v>
      </c>
      <c r="AT177" s="241" t="s">
        <v>281</v>
      </c>
      <c r="AU177" s="241" t="s">
        <v>86</v>
      </c>
      <c r="AY177" s="17" t="s">
        <v>280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7" t="s">
        <v>84</v>
      </c>
      <c r="BK177" s="242">
        <f>ROUND(I177*H177,2)</f>
        <v>0</v>
      </c>
      <c r="BL177" s="17" t="s">
        <v>284</v>
      </c>
      <c r="BM177" s="241" t="s">
        <v>2964</v>
      </c>
    </row>
    <row r="178" s="13" customFormat="1">
      <c r="A178" s="13"/>
      <c r="B178" s="243"/>
      <c r="C178" s="244"/>
      <c r="D178" s="245" t="s">
        <v>286</v>
      </c>
      <c r="E178" s="246" t="s">
        <v>1</v>
      </c>
      <c r="F178" s="247" t="s">
        <v>2942</v>
      </c>
      <c r="G178" s="244"/>
      <c r="H178" s="248">
        <v>14.234999999999999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286</v>
      </c>
      <c r="AU178" s="254" t="s">
        <v>86</v>
      </c>
      <c r="AV178" s="13" t="s">
        <v>86</v>
      </c>
      <c r="AW178" s="13" t="s">
        <v>32</v>
      </c>
      <c r="AX178" s="13" t="s">
        <v>84</v>
      </c>
      <c r="AY178" s="254" t="s">
        <v>280</v>
      </c>
    </row>
    <row r="179" s="12" customFormat="1" ht="22.8" customHeight="1">
      <c r="A179" s="12"/>
      <c r="B179" s="213"/>
      <c r="C179" s="214"/>
      <c r="D179" s="215" t="s">
        <v>75</v>
      </c>
      <c r="E179" s="227" t="s">
        <v>305</v>
      </c>
      <c r="F179" s="227" t="s">
        <v>373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SUM(P180:P307)</f>
        <v>0</v>
      </c>
      <c r="Q179" s="221"/>
      <c r="R179" s="222">
        <f>SUM(R180:R307)</f>
        <v>25.134394029999999</v>
      </c>
      <c r="S179" s="221"/>
      <c r="T179" s="223">
        <f>SUM(T180:T307)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84</v>
      </c>
      <c r="AT179" s="225" t="s">
        <v>75</v>
      </c>
      <c r="AU179" s="225" t="s">
        <v>84</v>
      </c>
      <c r="AY179" s="224" t="s">
        <v>280</v>
      </c>
      <c r="BK179" s="226">
        <f>SUM(BK180:BK307)</f>
        <v>0</v>
      </c>
    </row>
    <row r="180" s="2" customFormat="1" ht="24.15" customHeight="1">
      <c r="A180" s="38"/>
      <c r="B180" s="39"/>
      <c r="C180" s="229" t="s">
        <v>185</v>
      </c>
      <c r="D180" s="229" t="s">
        <v>281</v>
      </c>
      <c r="E180" s="230" t="s">
        <v>374</v>
      </c>
      <c r="F180" s="231" t="s">
        <v>375</v>
      </c>
      <c r="G180" s="232" t="s">
        <v>194</v>
      </c>
      <c r="H180" s="233">
        <v>47.554000000000002</v>
      </c>
      <c r="I180" s="234"/>
      <c r="J180" s="235">
        <f>ROUND(I180*H180,2)</f>
        <v>0</v>
      </c>
      <c r="K180" s="236"/>
      <c r="L180" s="44"/>
      <c r="M180" s="237" t="s">
        <v>1</v>
      </c>
      <c r="N180" s="238" t="s">
        <v>41</v>
      </c>
      <c r="O180" s="91"/>
      <c r="P180" s="239">
        <f>O180*H180</f>
        <v>0</v>
      </c>
      <c r="Q180" s="239">
        <v>0.0043800000000000002</v>
      </c>
      <c r="R180" s="239">
        <f>Q180*H180</f>
        <v>0.20828652000000003</v>
      </c>
      <c r="S180" s="239">
        <v>0</v>
      </c>
      <c r="T180" s="24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1" t="s">
        <v>284</v>
      </c>
      <c r="AT180" s="241" t="s">
        <v>281</v>
      </c>
      <c r="AU180" s="241" t="s">
        <v>86</v>
      </c>
      <c r="AY180" s="17" t="s">
        <v>280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7" t="s">
        <v>84</v>
      </c>
      <c r="BK180" s="242">
        <f>ROUND(I180*H180,2)</f>
        <v>0</v>
      </c>
      <c r="BL180" s="17" t="s">
        <v>284</v>
      </c>
      <c r="BM180" s="241" t="s">
        <v>2965</v>
      </c>
    </row>
    <row r="181" s="13" customFormat="1">
      <c r="A181" s="13"/>
      <c r="B181" s="243"/>
      <c r="C181" s="244"/>
      <c r="D181" s="245" t="s">
        <v>286</v>
      </c>
      <c r="E181" s="246" t="s">
        <v>1</v>
      </c>
      <c r="F181" s="247" t="s">
        <v>2966</v>
      </c>
      <c r="G181" s="244"/>
      <c r="H181" s="248">
        <v>44.722000000000001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286</v>
      </c>
      <c r="AU181" s="254" t="s">
        <v>86</v>
      </c>
      <c r="AV181" s="13" t="s">
        <v>86</v>
      </c>
      <c r="AW181" s="13" t="s">
        <v>32</v>
      </c>
      <c r="AX181" s="13" t="s">
        <v>76</v>
      </c>
      <c r="AY181" s="254" t="s">
        <v>280</v>
      </c>
    </row>
    <row r="182" s="13" customFormat="1">
      <c r="A182" s="13"/>
      <c r="B182" s="243"/>
      <c r="C182" s="244"/>
      <c r="D182" s="245" t="s">
        <v>286</v>
      </c>
      <c r="E182" s="246" t="s">
        <v>1</v>
      </c>
      <c r="F182" s="247" t="s">
        <v>332</v>
      </c>
      <c r="G182" s="244"/>
      <c r="H182" s="248">
        <v>2.8319999999999999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286</v>
      </c>
      <c r="AU182" s="254" t="s">
        <v>86</v>
      </c>
      <c r="AV182" s="13" t="s">
        <v>86</v>
      </c>
      <c r="AW182" s="13" t="s">
        <v>32</v>
      </c>
      <c r="AX182" s="13" t="s">
        <v>76</v>
      </c>
      <c r="AY182" s="254" t="s">
        <v>280</v>
      </c>
    </row>
    <row r="183" s="14" customFormat="1">
      <c r="A183" s="14"/>
      <c r="B183" s="266"/>
      <c r="C183" s="267"/>
      <c r="D183" s="245" t="s">
        <v>286</v>
      </c>
      <c r="E183" s="268" t="s">
        <v>1</v>
      </c>
      <c r="F183" s="269" t="s">
        <v>378</v>
      </c>
      <c r="G183" s="267"/>
      <c r="H183" s="270">
        <v>47.554000000000002</v>
      </c>
      <c r="I183" s="271"/>
      <c r="J183" s="267"/>
      <c r="K183" s="267"/>
      <c r="L183" s="272"/>
      <c r="M183" s="273"/>
      <c r="N183" s="274"/>
      <c r="O183" s="274"/>
      <c r="P183" s="274"/>
      <c r="Q183" s="274"/>
      <c r="R183" s="274"/>
      <c r="S183" s="274"/>
      <c r="T183" s="27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6" t="s">
        <v>286</v>
      </c>
      <c r="AU183" s="276" t="s">
        <v>86</v>
      </c>
      <c r="AV183" s="14" t="s">
        <v>284</v>
      </c>
      <c r="AW183" s="14" t="s">
        <v>32</v>
      </c>
      <c r="AX183" s="14" t="s">
        <v>84</v>
      </c>
      <c r="AY183" s="276" t="s">
        <v>280</v>
      </c>
    </row>
    <row r="184" s="2" customFormat="1" ht="24.15" customHeight="1">
      <c r="A184" s="38"/>
      <c r="B184" s="39"/>
      <c r="C184" s="229" t="s">
        <v>357</v>
      </c>
      <c r="D184" s="229" t="s">
        <v>281</v>
      </c>
      <c r="E184" s="230" t="s">
        <v>380</v>
      </c>
      <c r="F184" s="231" t="s">
        <v>381</v>
      </c>
      <c r="G184" s="232" t="s">
        <v>194</v>
      </c>
      <c r="H184" s="233">
        <v>47.554000000000002</v>
      </c>
      <c r="I184" s="234"/>
      <c r="J184" s="235">
        <f>ROUND(I184*H184,2)</f>
        <v>0</v>
      </c>
      <c r="K184" s="236"/>
      <c r="L184" s="44"/>
      <c r="M184" s="237" t="s">
        <v>1</v>
      </c>
      <c r="N184" s="238" t="s">
        <v>41</v>
      </c>
      <c r="O184" s="91"/>
      <c r="P184" s="239">
        <f>O184*H184</f>
        <v>0</v>
      </c>
      <c r="Q184" s="239">
        <v>0.0030000000000000001</v>
      </c>
      <c r="R184" s="239">
        <f>Q184*H184</f>
        <v>0.14266200000000001</v>
      </c>
      <c r="S184" s="239">
        <v>0</v>
      </c>
      <c r="T184" s="24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1" t="s">
        <v>284</v>
      </c>
      <c r="AT184" s="241" t="s">
        <v>281</v>
      </c>
      <c r="AU184" s="241" t="s">
        <v>86</v>
      </c>
      <c r="AY184" s="17" t="s">
        <v>280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7" t="s">
        <v>84</v>
      </c>
      <c r="BK184" s="242">
        <f>ROUND(I184*H184,2)</f>
        <v>0</v>
      </c>
      <c r="BL184" s="17" t="s">
        <v>284</v>
      </c>
      <c r="BM184" s="241" t="s">
        <v>2967</v>
      </c>
    </row>
    <row r="185" s="13" customFormat="1">
      <c r="A185" s="13"/>
      <c r="B185" s="243"/>
      <c r="C185" s="244"/>
      <c r="D185" s="245" t="s">
        <v>286</v>
      </c>
      <c r="E185" s="246" t="s">
        <v>1</v>
      </c>
      <c r="F185" s="247" t="s">
        <v>2966</v>
      </c>
      <c r="G185" s="244"/>
      <c r="H185" s="248">
        <v>44.722000000000001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286</v>
      </c>
      <c r="AU185" s="254" t="s">
        <v>86</v>
      </c>
      <c r="AV185" s="13" t="s">
        <v>86</v>
      </c>
      <c r="AW185" s="13" t="s">
        <v>32</v>
      </c>
      <c r="AX185" s="13" t="s">
        <v>76</v>
      </c>
      <c r="AY185" s="254" t="s">
        <v>280</v>
      </c>
    </row>
    <row r="186" s="13" customFormat="1">
      <c r="A186" s="13"/>
      <c r="B186" s="243"/>
      <c r="C186" s="244"/>
      <c r="D186" s="245" t="s">
        <v>286</v>
      </c>
      <c r="E186" s="246" t="s">
        <v>1</v>
      </c>
      <c r="F186" s="247" t="s">
        <v>332</v>
      </c>
      <c r="G186" s="244"/>
      <c r="H186" s="248">
        <v>2.8319999999999999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286</v>
      </c>
      <c r="AU186" s="254" t="s">
        <v>86</v>
      </c>
      <c r="AV186" s="13" t="s">
        <v>86</v>
      </c>
      <c r="AW186" s="13" t="s">
        <v>32</v>
      </c>
      <c r="AX186" s="13" t="s">
        <v>76</v>
      </c>
      <c r="AY186" s="254" t="s">
        <v>280</v>
      </c>
    </row>
    <row r="187" s="14" customFormat="1">
      <c r="A187" s="14"/>
      <c r="B187" s="266"/>
      <c r="C187" s="267"/>
      <c r="D187" s="245" t="s">
        <v>286</v>
      </c>
      <c r="E187" s="268" t="s">
        <v>1</v>
      </c>
      <c r="F187" s="269" t="s">
        <v>378</v>
      </c>
      <c r="G187" s="267"/>
      <c r="H187" s="270">
        <v>47.554000000000002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6" t="s">
        <v>286</v>
      </c>
      <c r="AU187" s="276" t="s">
        <v>86</v>
      </c>
      <c r="AV187" s="14" t="s">
        <v>284</v>
      </c>
      <c r="AW187" s="14" t="s">
        <v>32</v>
      </c>
      <c r="AX187" s="14" t="s">
        <v>84</v>
      </c>
      <c r="AY187" s="276" t="s">
        <v>280</v>
      </c>
    </row>
    <row r="188" s="2" customFormat="1" ht="24.15" customHeight="1">
      <c r="A188" s="38"/>
      <c r="B188" s="39"/>
      <c r="C188" s="229" t="s">
        <v>361</v>
      </c>
      <c r="D188" s="229" t="s">
        <v>281</v>
      </c>
      <c r="E188" s="230" t="s">
        <v>384</v>
      </c>
      <c r="F188" s="231" t="s">
        <v>385</v>
      </c>
      <c r="G188" s="232" t="s">
        <v>354</v>
      </c>
      <c r="H188" s="233">
        <v>26</v>
      </c>
      <c r="I188" s="234"/>
      <c r="J188" s="235">
        <f>ROUND(I188*H188,2)</f>
        <v>0</v>
      </c>
      <c r="K188" s="236"/>
      <c r="L188" s="44"/>
      <c r="M188" s="237" t="s">
        <v>1</v>
      </c>
      <c r="N188" s="238" t="s">
        <v>41</v>
      </c>
      <c r="O188" s="91"/>
      <c r="P188" s="239">
        <f>O188*H188</f>
        <v>0</v>
      </c>
      <c r="Q188" s="239">
        <v>0.041500000000000002</v>
      </c>
      <c r="R188" s="239">
        <f>Q188*H188</f>
        <v>1.079</v>
      </c>
      <c r="S188" s="239">
        <v>0</v>
      </c>
      <c r="T188" s="24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1" t="s">
        <v>284</v>
      </c>
      <c r="AT188" s="241" t="s">
        <v>281</v>
      </c>
      <c r="AU188" s="241" t="s">
        <v>86</v>
      </c>
      <c r="AY188" s="17" t="s">
        <v>280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7" t="s">
        <v>84</v>
      </c>
      <c r="BK188" s="242">
        <f>ROUND(I188*H188,2)</f>
        <v>0</v>
      </c>
      <c r="BL188" s="17" t="s">
        <v>284</v>
      </c>
      <c r="BM188" s="241" t="s">
        <v>2968</v>
      </c>
    </row>
    <row r="189" s="13" customFormat="1">
      <c r="A189" s="13"/>
      <c r="B189" s="243"/>
      <c r="C189" s="244"/>
      <c r="D189" s="245" t="s">
        <v>286</v>
      </c>
      <c r="E189" s="246" t="s">
        <v>1</v>
      </c>
      <c r="F189" s="247" t="s">
        <v>2969</v>
      </c>
      <c r="G189" s="244"/>
      <c r="H189" s="248">
        <v>26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286</v>
      </c>
      <c r="AU189" s="254" t="s">
        <v>86</v>
      </c>
      <c r="AV189" s="13" t="s">
        <v>86</v>
      </c>
      <c r="AW189" s="13" t="s">
        <v>32</v>
      </c>
      <c r="AX189" s="13" t="s">
        <v>84</v>
      </c>
      <c r="AY189" s="254" t="s">
        <v>280</v>
      </c>
    </row>
    <row r="190" s="2" customFormat="1" ht="24.15" customHeight="1">
      <c r="A190" s="38"/>
      <c r="B190" s="39"/>
      <c r="C190" s="229" t="s">
        <v>365</v>
      </c>
      <c r="D190" s="229" t="s">
        <v>281</v>
      </c>
      <c r="E190" s="230" t="s">
        <v>389</v>
      </c>
      <c r="F190" s="231" t="s">
        <v>390</v>
      </c>
      <c r="G190" s="232" t="s">
        <v>354</v>
      </c>
      <c r="H190" s="233">
        <v>2.8319999999999999</v>
      </c>
      <c r="I190" s="234"/>
      <c r="J190" s="235">
        <f>ROUND(I190*H190,2)</f>
        <v>0</v>
      </c>
      <c r="K190" s="236"/>
      <c r="L190" s="44"/>
      <c r="M190" s="237" t="s">
        <v>1</v>
      </c>
      <c r="N190" s="238" t="s">
        <v>41</v>
      </c>
      <c r="O190" s="91"/>
      <c r="P190" s="239">
        <f>O190*H190</f>
        <v>0</v>
      </c>
      <c r="Q190" s="239">
        <v>0.1575</v>
      </c>
      <c r="R190" s="239">
        <f>Q190*H190</f>
        <v>0.44603999999999999</v>
      </c>
      <c r="S190" s="239">
        <v>0</v>
      </c>
      <c r="T190" s="24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1" t="s">
        <v>185</v>
      </c>
      <c r="AT190" s="241" t="s">
        <v>281</v>
      </c>
      <c r="AU190" s="241" t="s">
        <v>86</v>
      </c>
      <c r="AY190" s="17" t="s">
        <v>280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7" t="s">
        <v>84</v>
      </c>
      <c r="BK190" s="242">
        <f>ROUND(I190*H190,2)</f>
        <v>0</v>
      </c>
      <c r="BL190" s="17" t="s">
        <v>185</v>
      </c>
      <c r="BM190" s="241" t="s">
        <v>2970</v>
      </c>
    </row>
    <row r="191" s="13" customFormat="1">
      <c r="A191" s="13"/>
      <c r="B191" s="243"/>
      <c r="C191" s="244"/>
      <c r="D191" s="245" t="s">
        <v>286</v>
      </c>
      <c r="E191" s="246" t="s">
        <v>1</v>
      </c>
      <c r="F191" s="247" t="s">
        <v>332</v>
      </c>
      <c r="G191" s="244"/>
      <c r="H191" s="248">
        <v>2.8319999999999999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286</v>
      </c>
      <c r="AU191" s="254" t="s">
        <v>86</v>
      </c>
      <c r="AV191" s="13" t="s">
        <v>86</v>
      </c>
      <c r="AW191" s="13" t="s">
        <v>32</v>
      </c>
      <c r="AX191" s="13" t="s">
        <v>84</v>
      </c>
      <c r="AY191" s="254" t="s">
        <v>280</v>
      </c>
    </row>
    <row r="192" s="2" customFormat="1" ht="24.15" customHeight="1">
      <c r="A192" s="38"/>
      <c r="B192" s="39"/>
      <c r="C192" s="229" t="s">
        <v>369</v>
      </c>
      <c r="D192" s="229" t="s">
        <v>281</v>
      </c>
      <c r="E192" s="230" t="s">
        <v>394</v>
      </c>
      <c r="F192" s="231" t="s">
        <v>395</v>
      </c>
      <c r="G192" s="232" t="s">
        <v>194</v>
      </c>
      <c r="H192" s="233">
        <v>128.16</v>
      </c>
      <c r="I192" s="234"/>
      <c r="J192" s="235">
        <f>ROUND(I192*H192,2)</f>
        <v>0</v>
      </c>
      <c r="K192" s="236"/>
      <c r="L192" s="44"/>
      <c r="M192" s="237" t="s">
        <v>1</v>
      </c>
      <c r="N192" s="238" t="s">
        <v>41</v>
      </c>
      <c r="O192" s="91"/>
      <c r="P192" s="239">
        <f>O192*H192</f>
        <v>0</v>
      </c>
      <c r="Q192" s="239">
        <v>0.015599999999999999</v>
      </c>
      <c r="R192" s="239">
        <f>Q192*H192</f>
        <v>1.999296</v>
      </c>
      <c r="S192" s="239">
        <v>0</v>
      </c>
      <c r="T192" s="24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1" t="s">
        <v>284</v>
      </c>
      <c r="AT192" s="241" t="s">
        <v>281</v>
      </c>
      <c r="AU192" s="241" t="s">
        <v>86</v>
      </c>
      <c r="AY192" s="17" t="s">
        <v>280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7" t="s">
        <v>84</v>
      </c>
      <c r="BK192" s="242">
        <f>ROUND(I192*H192,2)</f>
        <v>0</v>
      </c>
      <c r="BL192" s="17" t="s">
        <v>284</v>
      </c>
      <c r="BM192" s="241" t="s">
        <v>2971</v>
      </c>
    </row>
    <row r="193" s="13" customFormat="1">
      <c r="A193" s="13"/>
      <c r="B193" s="243"/>
      <c r="C193" s="244"/>
      <c r="D193" s="245" t="s">
        <v>286</v>
      </c>
      <c r="E193" s="246" t="s">
        <v>1</v>
      </c>
      <c r="F193" s="247" t="s">
        <v>2972</v>
      </c>
      <c r="G193" s="244"/>
      <c r="H193" s="248">
        <v>128.16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286</v>
      </c>
      <c r="AU193" s="254" t="s">
        <v>86</v>
      </c>
      <c r="AV193" s="13" t="s">
        <v>86</v>
      </c>
      <c r="AW193" s="13" t="s">
        <v>32</v>
      </c>
      <c r="AX193" s="13" t="s">
        <v>84</v>
      </c>
      <c r="AY193" s="254" t="s">
        <v>280</v>
      </c>
    </row>
    <row r="194" s="2" customFormat="1" ht="16.5" customHeight="1">
      <c r="A194" s="38"/>
      <c r="B194" s="39"/>
      <c r="C194" s="229" t="s">
        <v>7</v>
      </c>
      <c r="D194" s="229" t="s">
        <v>281</v>
      </c>
      <c r="E194" s="230" t="s">
        <v>399</v>
      </c>
      <c r="F194" s="231" t="s">
        <v>400</v>
      </c>
      <c r="G194" s="232" t="s">
        <v>194</v>
      </c>
      <c r="H194" s="233">
        <v>142.40000000000001</v>
      </c>
      <c r="I194" s="234"/>
      <c r="J194" s="235">
        <f>ROUND(I194*H194,2)</f>
        <v>0</v>
      </c>
      <c r="K194" s="236"/>
      <c r="L194" s="44"/>
      <c r="M194" s="237" t="s">
        <v>1</v>
      </c>
      <c r="N194" s="238" t="s">
        <v>41</v>
      </c>
      <c r="O194" s="91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1" t="s">
        <v>284</v>
      </c>
      <c r="AT194" s="241" t="s">
        <v>281</v>
      </c>
      <c r="AU194" s="241" t="s">
        <v>86</v>
      </c>
      <c r="AY194" s="17" t="s">
        <v>280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7" t="s">
        <v>84</v>
      </c>
      <c r="BK194" s="242">
        <f>ROUND(I194*H194,2)</f>
        <v>0</v>
      </c>
      <c r="BL194" s="17" t="s">
        <v>284</v>
      </c>
      <c r="BM194" s="241" t="s">
        <v>2973</v>
      </c>
    </row>
    <row r="195" s="13" customFormat="1">
      <c r="A195" s="13"/>
      <c r="B195" s="243"/>
      <c r="C195" s="244"/>
      <c r="D195" s="245" t="s">
        <v>286</v>
      </c>
      <c r="E195" s="246" t="s">
        <v>1</v>
      </c>
      <c r="F195" s="247" t="s">
        <v>2974</v>
      </c>
      <c r="G195" s="244"/>
      <c r="H195" s="248">
        <v>142.40000000000001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286</v>
      </c>
      <c r="AU195" s="254" t="s">
        <v>86</v>
      </c>
      <c r="AV195" s="13" t="s">
        <v>86</v>
      </c>
      <c r="AW195" s="13" t="s">
        <v>32</v>
      </c>
      <c r="AX195" s="13" t="s">
        <v>84</v>
      </c>
      <c r="AY195" s="254" t="s">
        <v>280</v>
      </c>
    </row>
    <row r="196" s="2" customFormat="1" ht="24.15" customHeight="1">
      <c r="A196" s="38"/>
      <c r="B196" s="39"/>
      <c r="C196" s="229" t="s">
        <v>379</v>
      </c>
      <c r="D196" s="229" t="s">
        <v>281</v>
      </c>
      <c r="E196" s="230" t="s">
        <v>419</v>
      </c>
      <c r="F196" s="231" t="s">
        <v>420</v>
      </c>
      <c r="G196" s="232" t="s">
        <v>194</v>
      </c>
      <c r="H196" s="233">
        <v>29.914999999999999</v>
      </c>
      <c r="I196" s="234"/>
      <c r="J196" s="235">
        <f>ROUND(I196*H196,2)</f>
        <v>0</v>
      </c>
      <c r="K196" s="236"/>
      <c r="L196" s="44"/>
      <c r="M196" s="237" t="s">
        <v>1</v>
      </c>
      <c r="N196" s="238" t="s">
        <v>41</v>
      </c>
      <c r="O196" s="91"/>
      <c r="P196" s="239">
        <f>O196*H196</f>
        <v>0</v>
      </c>
      <c r="Q196" s="239">
        <v>0.027300000000000001</v>
      </c>
      <c r="R196" s="239">
        <f>Q196*H196</f>
        <v>0.8166795</v>
      </c>
      <c r="S196" s="239">
        <v>0</v>
      </c>
      <c r="T196" s="24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1" t="s">
        <v>284</v>
      </c>
      <c r="AT196" s="241" t="s">
        <v>281</v>
      </c>
      <c r="AU196" s="241" t="s">
        <v>86</v>
      </c>
      <c r="AY196" s="17" t="s">
        <v>280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7" t="s">
        <v>84</v>
      </c>
      <c r="BK196" s="242">
        <f>ROUND(I196*H196,2)</f>
        <v>0</v>
      </c>
      <c r="BL196" s="17" t="s">
        <v>284</v>
      </c>
      <c r="BM196" s="241" t="s">
        <v>2975</v>
      </c>
    </row>
    <row r="197" s="13" customFormat="1">
      <c r="A197" s="13"/>
      <c r="B197" s="243"/>
      <c r="C197" s="244"/>
      <c r="D197" s="245" t="s">
        <v>286</v>
      </c>
      <c r="E197" s="246" t="s">
        <v>1</v>
      </c>
      <c r="F197" s="247" t="s">
        <v>2909</v>
      </c>
      <c r="G197" s="244"/>
      <c r="H197" s="248">
        <v>29.914999999999999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286</v>
      </c>
      <c r="AU197" s="254" t="s">
        <v>86</v>
      </c>
      <c r="AV197" s="13" t="s">
        <v>86</v>
      </c>
      <c r="AW197" s="13" t="s">
        <v>32</v>
      </c>
      <c r="AX197" s="13" t="s">
        <v>84</v>
      </c>
      <c r="AY197" s="254" t="s">
        <v>280</v>
      </c>
    </row>
    <row r="198" s="2" customFormat="1" ht="24.15" customHeight="1">
      <c r="A198" s="38"/>
      <c r="B198" s="39"/>
      <c r="C198" s="229" t="s">
        <v>383</v>
      </c>
      <c r="D198" s="229" t="s">
        <v>281</v>
      </c>
      <c r="E198" s="230" t="s">
        <v>423</v>
      </c>
      <c r="F198" s="231" t="s">
        <v>424</v>
      </c>
      <c r="G198" s="232" t="s">
        <v>194</v>
      </c>
      <c r="H198" s="233">
        <v>29.914999999999999</v>
      </c>
      <c r="I198" s="234"/>
      <c r="J198" s="235">
        <f>ROUND(I198*H198,2)</f>
        <v>0</v>
      </c>
      <c r="K198" s="236"/>
      <c r="L198" s="44"/>
      <c r="M198" s="237" t="s">
        <v>1</v>
      </c>
      <c r="N198" s="238" t="s">
        <v>41</v>
      </c>
      <c r="O198" s="91"/>
      <c r="P198" s="239">
        <f>O198*H198</f>
        <v>0</v>
      </c>
      <c r="Q198" s="239">
        <v>0.010500000000000001</v>
      </c>
      <c r="R198" s="239">
        <f>Q198*H198</f>
        <v>0.31410749999999998</v>
      </c>
      <c r="S198" s="239">
        <v>0</v>
      </c>
      <c r="T198" s="24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1" t="s">
        <v>284</v>
      </c>
      <c r="AT198" s="241" t="s">
        <v>281</v>
      </c>
      <c r="AU198" s="241" t="s">
        <v>86</v>
      </c>
      <c r="AY198" s="17" t="s">
        <v>280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7" t="s">
        <v>84</v>
      </c>
      <c r="BK198" s="242">
        <f>ROUND(I198*H198,2)</f>
        <v>0</v>
      </c>
      <c r="BL198" s="17" t="s">
        <v>284</v>
      </c>
      <c r="BM198" s="241" t="s">
        <v>2976</v>
      </c>
    </row>
    <row r="199" s="13" customFormat="1">
      <c r="A199" s="13"/>
      <c r="B199" s="243"/>
      <c r="C199" s="244"/>
      <c r="D199" s="245" t="s">
        <v>286</v>
      </c>
      <c r="E199" s="246" t="s">
        <v>1</v>
      </c>
      <c r="F199" s="247" t="s">
        <v>2909</v>
      </c>
      <c r="G199" s="244"/>
      <c r="H199" s="248">
        <v>29.914999999999999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286</v>
      </c>
      <c r="AU199" s="254" t="s">
        <v>86</v>
      </c>
      <c r="AV199" s="13" t="s">
        <v>86</v>
      </c>
      <c r="AW199" s="13" t="s">
        <v>32</v>
      </c>
      <c r="AX199" s="13" t="s">
        <v>84</v>
      </c>
      <c r="AY199" s="254" t="s">
        <v>280</v>
      </c>
    </row>
    <row r="200" s="2" customFormat="1" ht="24.15" customHeight="1">
      <c r="A200" s="38"/>
      <c r="B200" s="39"/>
      <c r="C200" s="229" t="s">
        <v>388</v>
      </c>
      <c r="D200" s="229" t="s">
        <v>281</v>
      </c>
      <c r="E200" s="230" t="s">
        <v>427</v>
      </c>
      <c r="F200" s="231" t="s">
        <v>428</v>
      </c>
      <c r="G200" s="232" t="s">
        <v>194</v>
      </c>
      <c r="H200" s="233">
        <v>265.83800000000002</v>
      </c>
      <c r="I200" s="234"/>
      <c r="J200" s="235">
        <f>ROUND(I200*H200,2)</f>
        <v>0</v>
      </c>
      <c r="K200" s="236"/>
      <c r="L200" s="44"/>
      <c r="M200" s="237" t="s">
        <v>1</v>
      </c>
      <c r="N200" s="238" t="s">
        <v>41</v>
      </c>
      <c r="O200" s="91"/>
      <c r="P200" s="239">
        <f>O200*H200</f>
        <v>0</v>
      </c>
      <c r="Q200" s="239">
        <v>0.00025000000000000001</v>
      </c>
      <c r="R200" s="239">
        <f>Q200*H200</f>
        <v>0.066459500000000005</v>
      </c>
      <c r="S200" s="239">
        <v>0</v>
      </c>
      <c r="T200" s="24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1" t="s">
        <v>284</v>
      </c>
      <c r="AT200" s="241" t="s">
        <v>281</v>
      </c>
      <c r="AU200" s="241" t="s">
        <v>86</v>
      </c>
      <c r="AY200" s="17" t="s">
        <v>280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7" t="s">
        <v>84</v>
      </c>
      <c r="BK200" s="242">
        <f>ROUND(I200*H200,2)</f>
        <v>0</v>
      </c>
      <c r="BL200" s="17" t="s">
        <v>284</v>
      </c>
      <c r="BM200" s="241" t="s">
        <v>2977</v>
      </c>
    </row>
    <row r="201" s="13" customFormat="1">
      <c r="A201" s="13"/>
      <c r="B201" s="243"/>
      <c r="C201" s="244"/>
      <c r="D201" s="245" t="s">
        <v>286</v>
      </c>
      <c r="E201" s="246" t="s">
        <v>1</v>
      </c>
      <c r="F201" s="247" t="s">
        <v>2978</v>
      </c>
      <c r="G201" s="244"/>
      <c r="H201" s="248">
        <v>265.83800000000002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286</v>
      </c>
      <c r="AU201" s="254" t="s">
        <v>86</v>
      </c>
      <c r="AV201" s="13" t="s">
        <v>86</v>
      </c>
      <c r="AW201" s="13" t="s">
        <v>32</v>
      </c>
      <c r="AX201" s="13" t="s">
        <v>84</v>
      </c>
      <c r="AY201" s="254" t="s">
        <v>280</v>
      </c>
    </row>
    <row r="202" s="2" customFormat="1" ht="24.15" customHeight="1">
      <c r="A202" s="38"/>
      <c r="B202" s="39"/>
      <c r="C202" s="229" t="s">
        <v>393</v>
      </c>
      <c r="D202" s="229" t="s">
        <v>281</v>
      </c>
      <c r="E202" s="230" t="s">
        <v>432</v>
      </c>
      <c r="F202" s="231" t="s">
        <v>433</v>
      </c>
      <c r="G202" s="232" t="s">
        <v>194</v>
      </c>
      <c r="H202" s="233">
        <v>29.914999999999999</v>
      </c>
      <c r="I202" s="234"/>
      <c r="J202" s="235">
        <f>ROUND(I202*H202,2)</f>
        <v>0</v>
      </c>
      <c r="K202" s="236"/>
      <c r="L202" s="44"/>
      <c r="M202" s="237" t="s">
        <v>1</v>
      </c>
      <c r="N202" s="238" t="s">
        <v>41</v>
      </c>
      <c r="O202" s="91"/>
      <c r="P202" s="239">
        <f>O202*H202</f>
        <v>0</v>
      </c>
      <c r="Q202" s="239">
        <v>0.00020000000000000001</v>
      </c>
      <c r="R202" s="239">
        <f>Q202*H202</f>
        <v>0.0059830000000000005</v>
      </c>
      <c r="S202" s="239">
        <v>0</v>
      </c>
      <c r="T202" s="24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1" t="s">
        <v>284</v>
      </c>
      <c r="AT202" s="241" t="s">
        <v>281</v>
      </c>
      <c r="AU202" s="241" t="s">
        <v>86</v>
      </c>
      <c r="AY202" s="17" t="s">
        <v>280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7" t="s">
        <v>84</v>
      </c>
      <c r="BK202" s="242">
        <f>ROUND(I202*H202,2)</f>
        <v>0</v>
      </c>
      <c r="BL202" s="17" t="s">
        <v>284</v>
      </c>
      <c r="BM202" s="241" t="s">
        <v>2979</v>
      </c>
    </row>
    <row r="203" s="13" customFormat="1">
      <c r="A203" s="13"/>
      <c r="B203" s="243"/>
      <c r="C203" s="244"/>
      <c r="D203" s="245" t="s">
        <v>286</v>
      </c>
      <c r="E203" s="246" t="s">
        <v>1</v>
      </c>
      <c r="F203" s="247" t="s">
        <v>2906</v>
      </c>
      <c r="G203" s="244"/>
      <c r="H203" s="248">
        <v>29.914999999999999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286</v>
      </c>
      <c r="AU203" s="254" t="s">
        <v>86</v>
      </c>
      <c r="AV203" s="13" t="s">
        <v>86</v>
      </c>
      <c r="AW203" s="13" t="s">
        <v>32</v>
      </c>
      <c r="AX203" s="13" t="s">
        <v>84</v>
      </c>
      <c r="AY203" s="254" t="s">
        <v>280</v>
      </c>
    </row>
    <row r="204" s="2" customFormat="1" ht="44.25" customHeight="1">
      <c r="A204" s="38"/>
      <c r="B204" s="39"/>
      <c r="C204" s="229" t="s">
        <v>398</v>
      </c>
      <c r="D204" s="229" t="s">
        <v>281</v>
      </c>
      <c r="E204" s="230" t="s">
        <v>436</v>
      </c>
      <c r="F204" s="231" t="s">
        <v>437</v>
      </c>
      <c r="G204" s="232" t="s">
        <v>194</v>
      </c>
      <c r="H204" s="233">
        <v>242.078</v>
      </c>
      <c r="I204" s="234"/>
      <c r="J204" s="235">
        <f>ROUND(I204*H204,2)</f>
        <v>0</v>
      </c>
      <c r="K204" s="236"/>
      <c r="L204" s="44"/>
      <c r="M204" s="237" t="s">
        <v>1</v>
      </c>
      <c r="N204" s="238" t="s">
        <v>41</v>
      </c>
      <c r="O204" s="91"/>
      <c r="P204" s="239">
        <f>O204*H204</f>
        <v>0</v>
      </c>
      <c r="Q204" s="239">
        <v>0.0086</v>
      </c>
      <c r="R204" s="239">
        <f>Q204*H204</f>
        <v>2.0818707999999999</v>
      </c>
      <c r="S204" s="239">
        <v>0</v>
      </c>
      <c r="T204" s="24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1" t="s">
        <v>284</v>
      </c>
      <c r="AT204" s="241" t="s">
        <v>281</v>
      </c>
      <c r="AU204" s="241" t="s">
        <v>86</v>
      </c>
      <c r="AY204" s="17" t="s">
        <v>280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7" t="s">
        <v>84</v>
      </c>
      <c r="BK204" s="242">
        <f>ROUND(I204*H204,2)</f>
        <v>0</v>
      </c>
      <c r="BL204" s="17" t="s">
        <v>284</v>
      </c>
      <c r="BM204" s="241" t="s">
        <v>2980</v>
      </c>
    </row>
    <row r="205" s="13" customFormat="1">
      <c r="A205" s="13"/>
      <c r="B205" s="243"/>
      <c r="C205" s="244"/>
      <c r="D205" s="245" t="s">
        <v>286</v>
      </c>
      <c r="E205" s="246" t="s">
        <v>1</v>
      </c>
      <c r="F205" s="247" t="s">
        <v>2981</v>
      </c>
      <c r="G205" s="244"/>
      <c r="H205" s="248">
        <v>242.078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286</v>
      </c>
      <c r="AU205" s="254" t="s">
        <v>86</v>
      </c>
      <c r="AV205" s="13" t="s">
        <v>86</v>
      </c>
      <c r="AW205" s="13" t="s">
        <v>32</v>
      </c>
      <c r="AX205" s="13" t="s">
        <v>84</v>
      </c>
      <c r="AY205" s="254" t="s">
        <v>280</v>
      </c>
    </row>
    <row r="206" s="2" customFormat="1" ht="24.15" customHeight="1">
      <c r="A206" s="38"/>
      <c r="B206" s="39"/>
      <c r="C206" s="255" t="s">
        <v>403</v>
      </c>
      <c r="D206" s="255" t="s">
        <v>306</v>
      </c>
      <c r="E206" s="256" t="s">
        <v>441</v>
      </c>
      <c r="F206" s="257" t="s">
        <v>442</v>
      </c>
      <c r="G206" s="258" t="s">
        <v>194</v>
      </c>
      <c r="H206" s="259">
        <v>31.411000000000001</v>
      </c>
      <c r="I206" s="260"/>
      <c r="J206" s="261">
        <f>ROUND(I206*H206,2)</f>
        <v>0</v>
      </c>
      <c r="K206" s="262"/>
      <c r="L206" s="263"/>
      <c r="M206" s="264" t="s">
        <v>1</v>
      </c>
      <c r="N206" s="265" t="s">
        <v>41</v>
      </c>
      <c r="O206" s="91"/>
      <c r="P206" s="239">
        <f>O206*H206</f>
        <v>0</v>
      </c>
      <c r="Q206" s="239">
        <v>0.0055999999999999999</v>
      </c>
      <c r="R206" s="239">
        <f>Q206*H206</f>
        <v>0.17590160000000002</v>
      </c>
      <c r="S206" s="239">
        <v>0</v>
      </c>
      <c r="T206" s="24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1" t="s">
        <v>310</v>
      </c>
      <c r="AT206" s="241" t="s">
        <v>306</v>
      </c>
      <c r="AU206" s="241" t="s">
        <v>86</v>
      </c>
      <c r="AY206" s="17" t="s">
        <v>280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7" t="s">
        <v>84</v>
      </c>
      <c r="BK206" s="242">
        <f>ROUND(I206*H206,2)</f>
        <v>0</v>
      </c>
      <c r="BL206" s="17" t="s">
        <v>284</v>
      </c>
      <c r="BM206" s="241" t="s">
        <v>2982</v>
      </c>
    </row>
    <row r="207" s="13" customFormat="1">
      <c r="A207" s="13"/>
      <c r="B207" s="243"/>
      <c r="C207" s="244"/>
      <c r="D207" s="245" t="s">
        <v>286</v>
      </c>
      <c r="E207" s="246" t="s">
        <v>1</v>
      </c>
      <c r="F207" s="247" t="s">
        <v>2909</v>
      </c>
      <c r="G207" s="244"/>
      <c r="H207" s="248">
        <v>29.914999999999999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286</v>
      </c>
      <c r="AU207" s="254" t="s">
        <v>86</v>
      </c>
      <c r="AV207" s="13" t="s">
        <v>86</v>
      </c>
      <c r="AW207" s="13" t="s">
        <v>32</v>
      </c>
      <c r="AX207" s="13" t="s">
        <v>84</v>
      </c>
      <c r="AY207" s="254" t="s">
        <v>280</v>
      </c>
    </row>
    <row r="208" s="13" customFormat="1">
      <c r="A208" s="13"/>
      <c r="B208" s="243"/>
      <c r="C208" s="244"/>
      <c r="D208" s="245" t="s">
        <v>286</v>
      </c>
      <c r="E208" s="244"/>
      <c r="F208" s="247" t="s">
        <v>2983</v>
      </c>
      <c r="G208" s="244"/>
      <c r="H208" s="248">
        <v>31.411000000000001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286</v>
      </c>
      <c r="AU208" s="254" t="s">
        <v>86</v>
      </c>
      <c r="AV208" s="13" t="s">
        <v>86</v>
      </c>
      <c r="AW208" s="13" t="s">
        <v>4</v>
      </c>
      <c r="AX208" s="13" t="s">
        <v>84</v>
      </c>
      <c r="AY208" s="254" t="s">
        <v>280</v>
      </c>
    </row>
    <row r="209" s="2" customFormat="1" ht="21.75" customHeight="1">
      <c r="A209" s="38"/>
      <c r="B209" s="39"/>
      <c r="C209" s="255" t="s">
        <v>409</v>
      </c>
      <c r="D209" s="255" t="s">
        <v>306</v>
      </c>
      <c r="E209" s="256" t="s">
        <v>446</v>
      </c>
      <c r="F209" s="257" t="s">
        <v>447</v>
      </c>
      <c r="G209" s="258" t="s">
        <v>194</v>
      </c>
      <c r="H209" s="259">
        <v>222.77099999999999</v>
      </c>
      <c r="I209" s="260"/>
      <c r="J209" s="261">
        <f>ROUND(I209*H209,2)</f>
        <v>0</v>
      </c>
      <c r="K209" s="262"/>
      <c r="L209" s="263"/>
      <c r="M209" s="264" t="s">
        <v>1</v>
      </c>
      <c r="N209" s="265" t="s">
        <v>41</v>
      </c>
      <c r="O209" s="91"/>
      <c r="P209" s="239">
        <f>O209*H209</f>
        <v>0</v>
      </c>
      <c r="Q209" s="239">
        <v>0.0027000000000000001</v>
      </c>
      <c r="R209" s="239">
        <f>Q209*H209</f>
        <v>0.60148170000000001</v>
      </c>
      <c r="S209" s="239">
        <v>0</v>
      </c>
      <c r="T209" s="24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1" t="s">
        <v>310</v>
      </c>
      <c r="AT209" s="241" t="s">
        <v>306</v>
      </c>
      <c r="AU209" s="241" t="s">
        <v>86</v>
      </c>
      <c r="AY209" s="17" t="s">
        <v>280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7" t="s">
        <v>84</v>
      </c>
      <c r="BK209" s="242">
        <f>ROUND(I209*H209,2)</f>
        <v>0</v>
      </c>
      <c r="BL209" s="17" t="s">
        <v>284</v>
      </c>
      <c r="BM209" s="241" t="s">
        <v>2984</v>
      </c>
    </row>
    <row r="210" s="13" customFormat="1">
      <c r="A210" s="13"/>
      <c r="B210" s="243"/>
      <c r="C210" s="244"/>
      <c r="D210" s="245" t="s">
        <v>286</v>
      </c>
      <c r="E210" s="246" t="s">
        <v>1</v>
      </c>
      <c r="F210" s="247" t="s">
        <v>2911</v>
      </c>
      <c r="G210" s="244"/>
      <c r="H210" s="248">
        <v>212.16300000000001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286</v>
      </c>
      <c r="AU210" s="254" t="s">
        <v>86</v>
      </c>
      <c r="AV210" s="13" t="s">
        <v>86</v>
      </c>
      <c r="AW210" s="13" t="s">
        <v>32</v>
      </c>
      <c r="AX210" s="13" t="s">
        <v>84</v>
      </c>
      <c r="AY210" s="254" t="s">
        <v>280</v>
      </c>
    </row>
    <row r="211" s="13" customFormat="1">
      <c r="A211" s="13"/>
      <c r="B211" s="243"/>
      <c r="C211" s="244"/>
      <c r="D211" s="245" t="s">
        <v>286</v>
      </c>
      <c r="E211" s="244"/>
      <c r="F211" s="247" t="s">
        <v>2985</v>
      </c>
      <c r="G211" s="244"/>
      <c r="H211" s="248">
        <v>222.77099999999999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286</v>
      </c>
      <c r="AU211" s="254" t="s">
        <v>86</v>
      </c>
      <c r="AV211" s="13" t="s">
        <v>86</v>
      </c>
      <c r="AW211" s="13" t="s">
        <v>4</v>
      </c>
      <c r="AX211" s="13" t="s">
        <v>84</v>
      </c>
      <c r="AY211" s="254" t="s">
        <v>280</v>
      </c>
    </row>
    <row r="212" s="2" customFormat="1" ht="44.25" customHeight="1">
      <c r="A212" s="38"/>
      <c r="B212" s="39"/>
      <c r="C212" s="229" t="s">
        <v>414</v>
      </c>
      <c r="D212" s="229" t="s">
        <v>281</v>
      </c>
      <c r="E212" s="230" t="s">
        <v>457</v>
      </c>
      <c r="F212" s="231" t="s">
        <v>458</v>
      </c>
      <c r="G212" s="232" t="s">
        <v>194</v>
      </c>
      <c r="H212" s="233">
        <v>26.981000000000002</v>
      </c>
      <c r="I212" s="234"/>
      <c r="J212" s="235">
        <f>ROUND(I212*H212,2)</f>
        <v>0</v>
      </c>
      <c r="K212" s="236"/>
      <c r="L212" s="44"/>
      <c r="M212" s="237" t="s">
        <v>1</v>
      </c>
      <c r="N212" s="238" t="s">
        <v>41</v>
      </c>
      <c r="O212" s="91"/>
      <c r="P212" s="239">
        <f>O212*H212</f>
        <v>0</v>
      </c>
      <c r="Q212" s="239">
        <v>0.011599999999999999</v>
      </c>
      <c r="R212" s="239">
        <f>Q212*H212</f>
        <v>0.31297960000000002</v>
      </c>
      <c r="S212" s="239">
        <v>0</v>
      </c>
      <c r="T212" s="24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1" t="s">
        <v>284</v>
      </c>
      <c r="AT212" s="241" t="s">
        <v>281</v>
      </c>
      <c r="AU212" s="241" t="s">
        <v>86</v>
      </c>
      <c r="AY212" s="17" t="s">
        <v>280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7" t="s">
        <v>84</v>
      </c>
      <c r="BK212" s="242">
        <f>ROUND(I212*H212,2)</f>
        <v>0</v>
      </c>
      <c r="BL212" s="17" t="s">
        <v>284</v>
      </c>
      <c r="BM212" s="241" t="s">
        <v>2986</v>
      </c>
    </row>
    <row r="213" s="13" customFormat="1">
      <c r="A213" s="13"/>
      <c r="B213" s="243"/>
      <c r="C213" s="244"/>
      <c r="D213" s="245" t="s">
        <v>286</v>
      </c>
      <c r="E213" s="246" t="s">
        <v>1</v>
      </c>
      <c r="F213" s="247" t="s">
        <v>2914</v>
      </c>
      <c r="G213" s="244"/>
      <c r="H213" s="248">
        <v>26.981000000000002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286</v>
      </c>
      <c r="AU213" s="254" t="s">
        <v>86</v>
      </c>
      <c r="AV213" s="13" t="s">
        <v>86</v>
      </c>
      <c r="AW213" s="13" t="s">
        <v>32</v>
      </c>
      <c r="AX213" s="13" t="s">
        <v>84</v>
      </c>
      <c r="AY213" s="254" t="s">
        <v>280</v>
      </c>
    </row>
    <row r="214" s="2" customFormat="1" ht="24.15" customHeight="1">
      <c r="A214" s="38"/>
      <c r="B214" s="39"/>
      <c r="C214" s="255" t="s">
        <v>418</v>
      </c>
      <c r="D214" s="255" t="s">
        <v>306</v>
      </c>
      <c r="E214" s="256" t="s">
        <v>461</v>
      </c>
      <c r="F214" s="257" t="s">
        <v>462</v>
      </c>
      <c r="G214" s="258" t="s">
        <v>194</v>
      </c>
      <c r="H214" s="259">
        <v>28.329999999999998</v>
      </c>
      <c r="I214" s="260"/>
      <c r="J214" s="261">
        <f>ROUND(I214*H214,2)</f>
        <v>0</v>
      </c>
      <c r="K214" s="262"/>
      <c r="L214" s="263"/>
      <c r="M214" s="264" t="s">
        <v>1</v>
      </c>
      <c r="N214" s="265" t="s">
        <v>41</v>
      </c>
      <c r="O214" s="91"/>
      <c r="P214" s="239">
        <f>O214*H214</f>
        <v>0</v>
      </c>
      <c r="Q214" s="239">
        <v>0.0195</v>
      </c>
      <c r="R214" s="239">
        <f>Q214*H214</f>
        <v>0.55243500000000001</v>
      </c>
      <c r="S214" s="239">
        <v>0</v>
      </c>
      <c r="T214" s="24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1" t="s">
        <v>310</v>
      </c>
      <c r="AT214" s="241" t="s">
        <v>306</v>
      </c>
      <c r="AU214" s="241" t="s">
        <v>86</v>
      </c>
      <c r="AY214" s="17" t="s">
        <v>280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7" t="s">
        <v>84</v>
      </c>
      <c r="BK214" s="242">
        <f>ROUND(I214*H214,2)</f>
        <v>0</v>
      </c>
      <c r="BL214" s="17" t="s">
        <v>284</v>
      </c>
      <c r="BM214" s="241" t="s">
        <v>2987</v>
      </c>
    </row>
    <row r="215" s="13" customFormat="1">
      <c r="A215" s="13"/>
      <c r="B215" s="243"/>
      <c r="C215" s="244"/>
      <c r="D215" s="245" t="s">
        <v>286</v>
      </c>
      <c r="E215" s="244"/>
      <c r="F215" s="247" t="s">
        <v>2988</v>
      </c>
      <c r="G215" s="244"/>
      <c r="H215" s="248">
        <v>28.329999999999998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286</v>
      </c>
      <c r="AU215" s="254" t="s">
        <v>86</v>
      </c>
      <c r="AV215" s="13" t="s">
        <v>86</v>
      </c>
      <c r="AW215" s="13" t="s">
        <v>4</v>
      </c>
      <c r="AX215" s="13" t="s">
        <v>84</v>
      </c>
      <c r="AY215" s="254" t="s">
        <v>280</v>
      </c>
    </row>
    <row r="216" s="2" customFormat="1" ht="37.8" customHeight="1">
      <c r="A216" s="38"/>
      <c r="B216" s="39"/>
      <c r="C216" s="229" t="s">
        <v>422</v>
      </c>
      <c r="D216" s="229" t="s">
        <v>281</v>
      </c>
      <c r="E216" s="230" t="s">
        <v>466</v>
      </c>
      <c r="F216" s="231" t="s">
        <v>467</v>
      </c>
      <c r="G216" s="232" t="s">
        <v>190</v>
      </c>
      <c r="H216" s="233">
        <v>203.28</v>
      </c>
      <c r="I216" s="234"/>
      <c r="J216" s="235">
        <f>ROUND(I216*H216,2)</f>
        <v>0</v>
      </c>
      <c r="K216" s="236"/>
      <c r="L216" s="44"/>
      <c r="M216" s="237" t="s">
        <v>1</v>
      </c>
      <c r="N216" s="238" t="s">
        <v>41</v>
      </c>
      <c r="O216" s="91"/>
      <c r="P216" s="239">
        <f>O216*H216</f>
        <v>0</v>
      </c>
      <c r="Q216" s="239">
        <v>0.0017600000000000001</v>
      </c>
      <c r="R216" s="239">
        <f>Q216*H216</f>
        <v>0.3577728</v>
      </c>
      <c r="S216" s="239">
        <v>0</v>
      </c>
      <c r="T216" s="24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1" t="s">
        <v>284</v>
      </c>
      <c r="AT216" s="241" t="s">
        <v>281</v>
      </c>
      <c r="AU216" s="241" t="s">
        <v>86</v>
      </c>
      <c r="AY216" s="17" t="s">
        <v>280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7" t="s">
        <v>84</v>
      </c>
      <c r="BK216" s="242">
        <f>ROUND(I216*H216,2)</f>
        <v>0</v>
      </c>
      <c r="BL216" s="17" t="s">
        <v>284</v>
      </c>
      <c r="BM216" s="241" t="s">
        <v>2989</v>
      </c>
    </row>
    <row r="217" s="13" customFormat="1">
      <c r="A217" s="13"/>
      <c r="B217" s="243"/>
      <c r="C217" s="244"/>
      <c r="D217" s="245" t="s">
        <v>286</v>
      </c>
      <c r="E217" s="246" t="s">
        <v>1</v>
      </c>
      <c r="F217" s="247" t="s">
        <v>2990</v>
      </c>
      <c r="G217" s="244"/>
      <c r="H217" s="248">
        <v>203.28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286</v>
      </c>
      <c r="AU217" s="254" t="s">
        <v>86</v>
      </c>
      <c r="AV217" s="13" t="s">
        <v>86</v>
      </c>
      <c r="AW217" s="13" t="s">
        <v>32</v>
      </c>
      <c r="AX217" s="13" t="s">
        <v>84</v>
      </c>
      <c r="AY217" s="254" t="s">
        <v>280</v>
      </c>
    </row>
    <row r="218" s="2" customFormat="1" ht="24.15" customHeight="1">
      <c r="A218" s="38"/>
      <c r="B218" s="39"/>
      <c r="C218" s="255" t="s">
        <v>426</v>
      </c>
      <c r="D218" s="255" t="s">
        <v>306</v>
      </c>
      <c r="E218" s="256" t="s">
        <v>471</v>
      </c>
      <c r="F218" s="257" t="s">
        <v>472</v>
      </c>
      <c r="G218" s="258" t="s">
        <v>194</v>
      </c>
      <c r="H218" s="259">
        <v>40.249000000000002</v>
      </c>
      <c r="I218" s="260"/>
      <c r="J218" s="261">
        <f>ROUND(I218*H218,2)</f>
        <v>0</v>
      </c>
      <c r="K218" s="262"/>
      <c r="L218" s="263"/>
      <c r="M218" s="264" t="s">
        <v>1</v>
      </c>
      <c r="N218" s="265" t="s">
        <v>41</v>
      </c>
      <c r="O218" s="91"/>
      <c r="P218" s="239">
        <f>O218*H218</f>
        <v>0</v>
      </c>
      <c r="Q218" s="239">
        <v>0.0465</v>
      </c>
      <c r="R218" s="239">
        <f>Q218*H218</f>
        <v>1.8715785</v>
      </c>
      <c r="S218" s="239">
        <v>0</v>
      </c>
      <c r="T218" s="24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1" t="s">
        <v>310</v>
      </c>
      <c r="AT218" s="241" t="s">
        <v>306</v>
      </c>
      <c r="AU218" s="241" t="s">
        <v>86</v>
      </c>
      <c r="AY218" s="17" t="s">
        <v>280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7" t="s">
        <v>84</v>
      </c>
      <c r="BK218" s="242">
        <f>ROUND(I218*H218,2)</f>
        <v>0</v>
      </c>
      <c r="BL218" s="17" t="s">
        <v>284</v>
      </c>
      <c r="BM218" s="241" t="s">
        <v>2991</v>
      </c>
    </row>
    <row r="219" s="13" customFormat="1">
      <c r="A219" s="13"/>
      <c r="B219" s="243"/>
      <c r="C219" s="244"/>
      <c r="D219" s="245" t="s">
        <v>286</v>
      </c>
      <c r="E219" s="246" t="s">
        <v>1</v>
      </c>
      <c r="F219" s="247" t="s">
        <v>2992</v>
      </c>
      <c r="G219" s="244"/>
      <c r="H219" s="248">
        <v>36.590000000000003</v>
      </c>
      <c r="I219" s="249"/>
      <c r="J219" s="244"/>
      <c r="K219" s="244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286</v>
      </c>
      <c r="AU219" s="254" t="s">
        <v>86</v>
      </c>
      <c r="AV219" s="13" t="s">
        <v>86</v>
      </c>
      <c r="AW219" s="13" t="s">
        <v>32</v>
      </c>
      <c r="AX219" s="13" t="s">
        <v>84</v>
      </c>
      <c r="AY219" s="254" t="s">
        <v>280</v>
      </c>
    </row>
    <row r="220" s="13" customFormat="1">
      <c r="A220" s="13"/>
      <c r="B220" s="243"/>
      <c r="C220" s="244"/>
      <c r="D220" s="245" t="s">
        <v>286</v>
      </c>
      <c r="E220" s="244"/>
      <c r="F220" s="247" t="s">
        <v>2993</v>
      </c>
      <c r="G220" s="244"/>
      <c r="H220" s="248">
        <v>40.249000000000002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286</v>
      </c>
      <c r="AU220" s="254" t="s">
        <v>86</v>
      </c>
      <c r="AV220" s="13" t="s">
        <v>86</v>
      </c>
      <c r="AW220" s="13" t="s">
        <v>4</v>
      </c>
      <c r="AX220" s="13" t="s">
        <v>84</v>
      </c>
      <c r="AY220" s="254" t="s">
        <v>280</v>
      </c>
    </row>
    <row r="221" s="2" customFormat="1" ht="37.8" customHeight="1">
      <c r="A221" s="38"/>
      <c r="B221" s="39"/>
      <c r="C221" s="229" t="s">
        <v>431</v>
      </c>
      <c r="D221" s="229" t="s">
        <v>281</v>
      </c>
      <c r="E221" s="230" t="s">
        <v>476</v>
      </c>
      <c r="F221" s="231" t="s">
        <v>477</v>
      </c>
      <c r="G221" s="232" t="s">
        <v>194</v>
      </c>
      <c r="H221" s="233">
        <v>242.078</v>
      </c>
      <c r="I221" s="234"/>
      <c r="J221" s="235">
        <f>ROUND(I221*H221,2)</f>
        <v>0</v>
      </c>
      <c r="K221" s="236"/>
      <c r="L221" s="44"/>
      <c r="M221" s="237" t="s">
        <v>1</v>
      </c>
      <c r="N221" s="238" t="s">
        <v>41</v>
      </c>
      <c r="O221" s="91"/>
      <c r="P221" s="239">
        <f>O221*H221</f>
        <v>0</v>
      </c>
      <c r="Q221" s="239">
        <v>8.0000000000000007E-05</v>
      </c>
      <c r="R221" s="239">
        <f>Q221*H221</f>
        <v>0.019366240000000003</v>
      </c>
      <c r="S221" s="239">
        <v>0</v>
      </c>
      <c r="T221" s="24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1" t="s">
        <v>284</v>
      </c>
      <c r="AT221" s="241" t="s">
        <v>281</v>
      </c>
      <c r="AU221" s="241" t="s">
        <v>86</v>
      </c>
      <c r="AY221" s="17" t="s">
        <v>280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7" t="s">
        <v>84</v>
      </c>
      <c r="BK221" s="242">
        <f>ROUND(I221*H221,2)</f>
        <v>0</v>
      </c>
      <c r="BL221" s="17" t="s">
        <v>284</v>
      </c>
      <c r="BM221" s="241" t="s">
        <v>2994</v>
      </c>
    </row>
    <row r="222" s="13" customFormat="1">
      <c r="A222" s="13"/>
      <c r="B222" s="243"/>
      <c r="C222" s="244"/>
      <c r="D222" s="245" t="s">
        <v>286</v>
      </c>
      <c r="E222" s="246" t="s">
        <v>1</v>
      </c>
      <c r="F222" s="247" t="s">
        <v>2981</v>
      </c>
      <c r="G222" s="244"/>
      <c r="H222" s="248">
        <v>242.078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286</v>
      </c>
      <c r="AU222" s="254" t="s">
        <v>86</v>
      </c>
      <c r="AV222" s="13" t="s">
        <v>86</v>
      </c>
      <c r="AW222" s="13" t="s">
        <v>32</v>
      </c>
      <c r="AX222" s="13" t="s">
        <v>84</v>
      </c>
      <c r="AY222" s="254" t="s">
        <v>280</v>
      </c>
    </row>
    <row r="223" s="2" customFormat="1" ht="37.8" customHeight="1">
      <c r="A223" s="38"/>
      <c r="B223" s="39"/>
      <c r="C223" s="229" t="s">
        <v>435</v>
      </c>
      <c r="D223" s="229" t="s">
        <v>281</v>
      </c>
      <c r="E223" s="230" t="s">
        <v>480</v>
      </c>
      <c r="F223" s="231" t="s">
        <v>481</v>
      </c>
      <c r="G223" s="232" t="s">
        <v>194</v>
      </c>
      <c r="H223" s="233">
        <v>26.981000000000002</v>
      </c>
      <c r="I223" s="234"/>
      <c r="J223" s="235">
        <f>ROUND(I223*H223,2)</f>
        <v>0</v>
      </c>
      <c r="K223" s="236"/>
      <c r="L223" s="44"/>
      <c r="M223" s="237" t="s">
        <v>1</v>
      </c>
      <c r="N223" s="238" t="s">
        <v>41</v>
      </c>
      <c r="O223" s="91"/>
      <c r="P223" s="239">
        <f>O223*H223</f>
        <v>0</v>
      </c>
      <c r="Q223" s="239">
        <v>8.0000000000000007E-05</v>
      </c>
      <c r="R223" s="239">
        <f>Q223*H223</f>
        <v>0.0021584800000000004</v>
      </c>
      <c r="S223" s="239">
        <v>0</v>
      </c>
      <c r="T223" s="24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1" t="s">
        <v>284</v>
      </c>
      <c r="AT223" s="241" t="s">
        <v>281</v>
      </c>
      <c r="AU223" s="241" t="s">
        <v>86</v>
      </c>
      <c r="AY223" s="17" t="s">
        <v>280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7" t="s">
        <v>84</v>
      </c>
      <c r="BK223" s="242">
        <f>ROUND(I223*H223,2)</f>
        <v>0</v>
      </c>
      <c r="BL223" s="17" t="s">
        <v>284</v>
      </c>
      <c r="BM223" s="241" t="s">
        <v>2995</v>
      </c>
    </row>
    <row r="224" s="13" customFormat="1">
      <c r="A224" s="13"/>
      <c r="B224" s="243"/>
      <c r="C224" s="244"/>
      <c r="D224" s="245" t="s">
        <v>286</v>
      </c>
      <c r="E224" s="246" t="s">
        <v>1</v>
      </c>
      <c r="F224" s="247" t="s">
        <v>2914</v>
      </c>
      <c r="G224" s="244"/>
      <c r="H224" s="248">
        <v>26.981000000000002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286</v>
      </c>
      <c r="AU224" s="254" t="s">
        <v>86</v>
      </c>
      <c r="AV224" s="13" t="s">
        <v>86</v>
      </c>
      <c r="AW224" s="13" t="s">
        <v>32</v>
      </c>
      <c r="AX224" s="13" t="s">
        <v>84</v>
      </c>
      <c r="AY224" s="254" t="s">
        <v>280</v>
      </c>
    </row>
    <row r="225" s="2" customFormat="1" ht="24.15" customHeight="1">
      <c r="A225" s="38"/>
      <c r="B225" s="39"/>
      <c r="C225" s="229" t="s">
        <v>440</v>
      </c>
      <c r="D225" s="229" t="s">
        <v>281</v>
      </c>
      <c r="E225" s="230" t="s">
        <v>484</v>
      </c>
      <c r="F225" s="231" t="s">
        <v>485</v>
      </c>
      <c r="G225" s="232" t="s">
        <v>354</v>
      </c>
      <c r="H225" s="233">
        <v>31.283999999999999</v>
      </c>
      <c r="I225" s="234"/>
      <c r="J225" s="235">
        <f>ROUND(I225*H225,2)</f>
        <v>0</v>
      </c>
      <c r="K225" s="236"/>
      <c r="L225" s="44"/>
      <c r="M225" s="237" t="s">
        <v>1</v>
      </c>
      <c r="N225" s="238" t="s">
        <v>41</v>
      </c>
      <c r="O225" s="91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1" t="s">
        <v>284</v>
      </c>
      <c r="AT225" s="241" t="s">
        <v>281</v>
      </c>
      <c r="AU225" s="241" t="s">
        <v>86</v>
      </c>
      <c r="AY225" s="17" t="s">
        <v>280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7" t="s">
        <v>84</v>
      </c>
      <c r="BK225" s="242">
        <f>ROUND(I225*H225,2)</f>
        <v>0</v>
      </c>
      <c r="BL225" s="17" t="s">
        <v>284</v>
      </c>
      <c r="BM225" s="241" t="s">
        <v>2996</v>
      </c>
    </row>
    <row r="226" s="13" customFormat="1">
      <c r="A226" s="13"/>
      <c r="B226" s="243"/>
      <c r="C226" s="244"/>
      <c r="D226" s="245" t="s">
        <v>286</v>
      </c>
      <c r="E226" s="246" t="s">
        <v>1</v>
      </c>
      <c r="F226" s="247" t="s">
        <v>2997</v>
      </c>
      <c r="G226" s="244"/>
      <c r="H226" s="248">
        <v>31.283999999999999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286</v>
      </c>
      <c r="AU226" s="254" t="s">
        <v>86</v>
      </c>
      <c r="AV226" s="13" t="s">
        <v>86</v>
      </c>
      <c r="AW226" s="13" t="s">
        <v>32</v>
      </c>
      <c r="AX226" s="13" t="s">
        <v>84</v>
      </c>
      <c r="AY226" s="254" t="s">
        <v>280</v>
      </c>
    </row>
    <row r="227" s="2" customFormat="1" ht="24.15" customHeight="1">
      <c r="A227" s="38"/>
      <c r="B227" s="39"/>
      <c r="C227" s="255" t="s">
        <v>445</v>
      </c>
      <c r="D227" s="255" t="s">
        <v>306</v>
      </c>
      <c r="E227" s="256" t="s">
        <v>489</v>
      </c>
      <c r="F227" s="257" t="s">
        <v>490</v>
      </c>
      <c r="G227" s="258" t="s">
        <v>354</v>
      </c>
      <c r="H227" s="259">
        <v>31.283999999999999</v>
      </c>
      <c r="I227" s="260"/>
      <c r="J227" s="261">
        <f>ROUND(I227*H227,2)</f>
        <v>0</v>
      </c>
      <c r="K227" s="262"/>
      <c r="L227" s="263"/>
      <c r="M227" s="264" t="s">
        <v>1</v>
      </c>
      <c r="N227" s="265" t="s">
        <v>41</v>
      </c>
      <c r="O227" s="91"/>
      <c r="P227" s="239">
        <f>O227*H227</f>
        <v>0</v>
      </c>
      <c r="Q227" s="239">
        <v>6.9999999999999994E-05</v>
      </c>
      <c r="R227" s="239">
        <f>Q227*H227</f>
        <v>0.0021898799999999995</v>
      </c>
      <c r="S227" s="239">
        <v>0</v>
      </c>
      <c r="T227" s="24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1" t="s">
        <v>310</v>
      </c>
      <c r="AT227" s="241" t="s">
        <v>306</v>
      </c>
      <c r="AU227" s="241" t="s">
        <v>86</v>
      </c>
      <c r="AY227" s="17" t="s">
        <v>280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7" t="s">
        <v>84</v>
      </c>
      <c r="BK227" s="242">
        <f>ROUND(I227*H227,2)</f>
        <v>0</v>
      </c>
      <c r="BL227" s="17" t="s">
        <v>284</v>
      </c>
      <c r="BM227" s="241" t="s">
        <v>2998</v>
      </c>
    </row>
    <row r="228" s="2" customFormat="1" ht="24.15" customHeight="1">
      <c r="A228" s="38"/>
      <c r="B228" s="39"/>
      <c r="C228" s="229" t="s">
        <v>450</v>
      </c>
      <c r="D228" s="229" t="s">
        <v>281</v>
      </c>
      <c r="E228" s="230" t="s">
        <v>493</v>
      </c>
      <c r="F228" s="231" t="s">
        <v>494</v>
      </c>
      <c r="G228" s="232" t="s">
        <v>190</v>
      </c>
      <c r="H228" s="233">
        <v>54.539999999999999</v>
      </c>
      <c r="I228" s="234"/>
      <c r="J228" s="235">
        <f>ROUND(I228*H228,2)</f>
        <v>0</v>
      </c>
      <c r="K228" s="236"/>
      <c r="L228" s="44"/>
      <c r="M228" s="237" t="s">
        <v>1</v>
      </c>
      <c r="N228" s="238" t="s">
        <v>41</v>
      </c>
      <c r="O228" s="91"/>
      <c r="P228" s="239">
        <f>O228*H228</f>
        <v>0</v>
      </c>
      <c r="Q228" s="239">
        <v>3.0000000000000001E-05</v>
      </c>
      <c r="R228" s="239">
        <f>Q228*H228</f>
        <v>0.0016362</v>
      </c>
      <c r="S228" s="239">
        <v>0</v>
      </c>
      <c r="T228" s="24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1" t="s">
        <v>284</v>
      </c>
      <c r="AT228" s="241" t="s">
        <v>281</v>
      </c>
      <c r="AU228" s="241" t="s">
        <v>86</v>
      </c>
      <c r="AY228" s="17" t="s">
        <v>280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7" t="s">
        <v>84</v>
      </c>
      <c r="BK228" s="242">
        <f>ROUND(I228*H228,2)</f>
        <v>0</v>
      </c>
      <c r="BL228" s="17" t="s">
        <v>284</v>
      </c>
      <c r="BM228" s="241" t="s">
        <v>2999</v>
      </c>
    </row>
    <row r="229" s="13" customFormat="1">
      <c r="A229" s="13"/>
      <c r="B229" s="243"/>
      <c r="C229" s="244"/>
      <c r="D229" s="245" t="s">
        <v>286</v>
      </c>
      <c r="E229" s="246" t="s">
        <v>1</v>
      </c>
      <c r="F229" s="247" t="s">
        <v>3000</v>
      </c>
      <c r="G229" s="244"/>
      <c r="H229" s="248">
        <v>54.539999999999999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286</v>
      </c>
      <c r="AU229" s="254" t="s">
        <v>86</v>
      </c>
      <c r="AV229" s="13" t="s">
        <v>86</v>
      </c>
      <c r="AW229" s="13" t="s">
        <v>32</v>
      </c>
      <c r="AX229" s="13" t="s">
        <v>84</v>
      </c>
      <c r="AY229" s="254" t="s">
        <v>280</v>
      </c>
    </row>
    <row r="230" s="2" customFormat="1" ht="24.15" customHeight="1">
      <c r="A230" s="38"/>
      <c r="B230" s="39"/>
      <c r="C230" s="255" t="s">
        <v>456</v>
      </c>
      <c r="D230" s="255" t="s">
        <v>306</v>
      </c>
      <c r="E230" s="256" t="s">
        <v>498</v>
      </c>
      <c r="F230" s="257" t="s">
        <v>499</v>
      </c>
      <c r="G230" s="258" t="s">
        <v>190</v>
      </c>
      <c r="H230" s="259">
        <v>59.994</v>
      </c>
      <c r="I230" s="260"/>
      <c r="J230" s="261">
        <f>ROUND(I230*H230,2)</f>
        <v>0</v>
      </c>
      <c r="K230" s="262"/>
      <c r="L230" s="263"/>
      <c r="M230" s="264" t="s">
        <v>1</v>
      </c>
      <c r="N230" s="265" t="s">
        <v>41</v>
      </c>
      <c r="O230" s="91"/>
      <c r="P230" s="239">
        <f>O230*H230</f>
        <v>0</v>
      </c>
      <c r="Q230" s="239">
        <v>0.00068000000000000005</v>
      </c>
      <c r="R230" s="239">
        <f>Q230*H230</f>
        <v>0.040795919999999999</v>
      </c>
      <c r="S230" s="239">
        <v>0</v>
      </c>
      <c r="T230" s="24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1" t="s">
        <v>310</v>
      </c>
      <c r="AT230" s="241" t="s">
        <v>306</v>
      </c>
      <c r="AU230" s="241" t="s">
        <v>86</v>
      </c>
      <c r="AY230" s="17" t="s">
        <v>280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7" t="s">
        <v>84</v>
      </c>
      <c r="BK230" s="242">
        <f>ROUND(I230*H230,2)</f>
        <v>0</v>
      </c>
      <c r="BL230" s="17" t="s">
        <v>284</v>
      </c>
      <c r="BM230" s="241" t="s">
        <v>3001</v>
      </c>
    </row>
    <row r="231" s="13" customFormat="1">
      <c r="A231" s="13"/>
      <c r="B231" s="243"/>
      <c r="C231" s="244"/>
      <c r="D231" s="245" t="s">
        <v>286</v>
      </c>
      <c r="E231" s="244"/>
      <c r="F231" s="247" t="s">
        <v>3002</v>
      </c>
      <c r="G231" s="244"/>
      <c r="H231" s="248">
        <v>59.994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286</v>
      </c>
      <c r="AU231" s="254" t="s">
        <v>86</v>
      </c>
      <c r="AV231" s="13" t="s">
        <v>86</v>
      </c>
      <c r="AW231" s="13" t="s">
        <v>4</v>
      </c>
      <c r="AX231" s="13" t="s">
        <v>84</v>
      </c>
      <c r="AY231" s="254" t="s">
        <v>280</v>
      </c>
    </row>
    <row r="232" s="2" customFormat="1" ht="16.5" customHeight="1">
      <c r="A232" s="38"/>
      <c r="B232" s="39"/>
      <c r="C232" s="229" t="s">
        <v>460</v>
      </c>
      <c r="D232" s="229" t="s">
        <v>281</v>
      </c>
      <c r="E232" s="230" t="s">
        <v>503</v>
      </c>
      <c r="F232" s="231" t="s">
        <v>504</v>
      </c>
      <c r="G232" s="232" t="s">
        <v>190</v>
      </c>
      <c r="H232" s="233">
        <v>460.98000000000002</v>
      </c>
      <c r="I232" s="234"/>
      <c r="J232" s="235">
        <f>ROUND(I232*H232,2)</f>
        <v>0</v>
      </c>
      <c r="K232" s="236"/>
      <c r="L232" s="44"/>
      <c r="M232" s="237" t="s">
        <v>1</v>
      </c>
      <c r="N232" s="238" t="s">
        <v>41</v>
      </c>
      <c r="O232" s="91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1" t="s">
        <v>284</v>
      </c>
      <c r="AT232" s="241" t="s">
        <v>281</v>
      </c>
      <c r="AU232" s="241" t="s">
        <v>86</v>
      </c>
      <c r="AY232" s="17" t="s">
        <v>280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7" t="s">
        <v>84</v>
      </c>
      <c r="BK232" s="242">
        <f>ROUND(I232*H232,2)</f>
        <v>0</v>
      </c>
      <c r="BL232" s="17" t="s">
        <v>284</v>
      </c>
      <c r="BM232" s="241" t="s">
        <v>3003</v>
      </c>
    </row>
    <row r="233" s="13" customFormat="1">
      <c r="A233" s="13"/>
      <c r="B233" s="243"/>
      <c r="C233" s="244"/>
      <c r="D233" s="245" t="s">
        <v>286</v>
      </c>
      <c r="E233" s="246" t="s">
        <v>1</v>
      </c>
      <c r="F233" s="247" t="s">
        <v>3004</v>
      </c>
      <c r="G233" s="244"/>
      <c r="H233" s="248">
        <v>182.12000000000001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286</v>
      </c>
      <c r="AU233" s="254" t="s">
        <v>86</v>
      </c>
      <c r="AV233" s="13" t="s">
        <v>86</v>
      </c>
      <c r="AW233" s="13" t="s">
        <v>32</v>
      </c>
      <c r="AX233" s="13" t="s">
        <v>76</v>
      </c>
      <c r="AY233" s="254" t="s">
        <v>280</v>
      </c>
    </row>
    <row r="234" s="13" customFormat="1">
      <c r="A234" s="13"/>
      <c r="B234" s="243"/>
      <c r="C234" s="244"/>
      <c r="D234" s="245" t="s">
        <v>286</v>
      </c>
      <c r="E234" s="246" t="s">
        <v>1</v>
      </c>
      <c r="F234" s="247" t="s">
        <v>3005</v>
      </c>
      <c r="G234" s="244"/>
      <c r="H234" s="248">
        <v>12</v>
      </c>
      <c r="I234" s="249"/>
      <c r="J234" s="244"/>
      <c r="K234" s="244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286</v>
      </c>
      <c r="AU234" s="254" t="s">
        <v>86</v>
      </c>
      <c r="AV234" s="13" t="s">
        <v>86</v>
      </c>
      <c r="AW234" s="13" t="s">
        <v>32</v>
      </c>
      <c r="AX234" s="13" t="s">
        <v>76</v>
      </c>
      <c r="AY234" s="254" t="s">
        <v>280</v>
      </c>
    </row>
    <row r="235" s="13" customFormat="1">
      <c r="A235" s="13"/>
      <c r="B235" s="243"/>
      <c r="C235" s="244"/>
      <c r="D235" s="245" t="s">
        <v>286</v>
      </c>
      <c r="E235" s="246" t="s">
        <v>1</v>
      </c>
      <c r="F235" s="247" t="s">
        <v>2917</v>
      </c>
      <c r="G235" s="244"/>
      <c r="H235" s="248">
        <v>148.30000000000001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286</v>
      </c>
      <c r="AU235" s="254" t="s">
        <v>86</v>
      </c>
      <c r="AV235" s="13" t="s">
        <v>86</v>
      </c>
      <c r="AW235" s="13" t="s">
        <v>32</v>
      </c>
      <c r="AX235" s="13" t="s">
        <v>76</v>
      </c>
      <c r="AY235" s="254" t="s">
        <v>280</v>
      </c>
    </row>
    <row r="236" s="13" customFormat="1">
      <c r="A236" s="13"/>
      <c r="B236" s="243"/>
      <c r="C236" s="244"/>
      <c r="D236" s="245" t="s">
        <v>286</v>
      </c>
      <c r="E236" s="246" t="s">
        <v>1</v>
      </c>
      <c r="F236" s="247" t="s">
        <v>3006</v>
      </c>
      <c r="G236" s="244"/>
      <c r="H236" s="248">
        <v>56.740000000000002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286</v>
      </c>
      <c r="AU236" s="254" t="s">
        <v>86</v>
      </c>
      <c r="AV236" s="13" t="s">
        <v>86</v>
      </c>
      <c r="AW236" s="13" t="s">
        <v>32</v>
      </c>
      <c r="AX236" s="13" t="s">
        <v>76</v>
      </c>
      <c r="AY236" s="254" t="s">
        <v>280</v>
      </c>
    </row>
    <row r="237" s="13" customFormat="1">
      <c r="A237" s="13"/>
      <c r="B237" s="243"/>
      <c r="C237" s="244"/>
      <c r="D237" s="245" t="s">
        <v>286</v>
      </c>
      <c r="E237" s="246" t="s">
        <v>1</v>
      </c>
      <c r="F237" s="247" t="s">
        <v>2920</v>
      </c>
      <c r="G237" s="244"/>
      <c r="H237" s="248">
        <v>54.979999999999997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286</v>
      </c>
      <c r="AU237" s="254" t="s">
        <v>86</v>
      </c>
      <c r="AV237" s="13" t="s">
        <v>86</v>
      </c>
      <c r="AW237" s="13" t="s">
        <v>32</v>
      </c>
      <c r="AX237" s="13" t="s">
        <v>76</v>
      </c>
      <c r="AY237" s="254" t="s">
        <v>280</v>
      </c>
    </row>
    <row r="238" s="13" customFormat="1">
      <c r="A238" s="13"/>
      <c r="B238" s="243"/>
      <c r="C238" s="244"/>
      <c r="D238" s="245" t="s">
        <v>286</v>
      </c>
      <c r="E238" s="246" t="s">
        <v>1</v>
      </c>
      <c r="F238" s="247" t="s">
        <v>3007</v>
      </c>
      <c r="G238" s="244"/>
      <c r="H238" s="248">
        <v>6.8399999999999999</v>
      </c>
      <c r="I238" s="249"/>
      <c r="J238" s="244"/>
      <c r="K238" s="244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286</v>
      </c>
      <c r="AU238" s="254" t="s">
        <v>86</v>
      </c>
      <c r="AV238" s="13" t="s">
        <v>86</v>
      </c>
      <c r="AW238" s="13" t="s">
        <v>32</v>
      </c>
      <c r="AX238" s="13" t="s">
        <v>76</v>
      </c>
      <c r="AY238" s="254" t="s">
        <v>280</v>
      </c>
    </row>
    <row r="239" s="14" customFormat="1">
      <c r="A239" s="14"/>
      <c r="B239" s="266"/>
      <c r="C239" s="267"/>
      <c r="D239" s="245" t="s">
        <v>286</v>
      </c>
      <c r="E239" s="268" t="s">
        <v>1</v>
      </c>
      <c r="F239" s="269" t="s">
        <v>378</v>
      </c>
      <c r="G239" s="267"/>
      <c r="H239" s="270">
        <v>460.98000000000002</v>
      </c>
      <c r="I239" s="271"/>
      <c r="J239" s="267"/>
      <c r="K239" s="267"/>
      <c r="L239" s="272"/>
      <c r="M239" s="273"/>
      <c r="N239" s="274"/>
      <c r="O239" s="274"/>
      <c r="P239" s="274"/>
      <c r="Q239" s="274"/>
      <c r="R239" s="274"/>
      <c r="S239" s="274"/>
      <c r="T239" s="27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6" t="s">
        <v>286</v>
      </c>
      <c r="AU239" s="276" t="s">
        <v>86</v>
      </c>
      <c r="AV239" s="14" t="s">
        <v>284</v>
      </c>
      <c r="AW239" s="14" t="s">
        <v>32</v>
      </c>
      <c r="AX239" s="14" t="s">
        <v>84</v>
      </c>
      <c r="AY239" s="276" t="s">
        <v>280</v>
      </c>
    </row>
    <row r="240" s="2" customFormat="1" ht="24.15" customHeight="1">
      <c r="A240" s="38"/>
      <c r="B240" s="39"/>
      <c r="C240" s="255" t="s">
        <v>465</v>
      </c>
      <c r="D240" s="255" t="s">
        <v>306</v>
      </c>
      <c r="E240" s="256" t="s">
        <v>512</v>
      </c>
      <c r="F240" s="257" t="s">
        <v>513</v>
      </c>
      <c r="G240" s="258" t="s">
        <v>190</v>
      </c>
      <c r="H240" s="259">
        <v>191.226</v>
      </c>
      <c r="I240" s="260"/>
      <c r="J240" s="261">
        <f>ROUND(I240*H240,2)</f>
        <v>0</v>
      </c>
      <c r="K240" s="262"/>
      <c r="L240" s="263"/>
      <c r="M240" s="264" t="s">
        <v>1</v>
      </c>
      <c r="N240" s="265" t="s">
        <v>41</v>
      </c>
      <c r="O240" s="91"/>
      <c r="P240" s="239">
        <f>O240*H240</f>
        <v>0</v>
      </c>
      <c r="Q240" s="239">
        <v>3.0000000000000001E-05</v>
      </c>
      <c r="R240" s="239">
        <f>Q240*H240</f>
        <v>0.0057367800000000004</v>
      </c>
      <c r="S240" s="239">
        <v>0</v>
      </c>
      <c r="T240" s="24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1" t="s">
        <v>310</v>
      </c>
      <c r="AT240" s="241" t="s">
        <v>306</v>
      </c>
      <c r="AU240" s="241" t="s">
        <v>86</v>
      </c>
      <c r="AY240" s="17" t="s">
        <v>280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7" t="s">
        <v>84</v>
      </c>
      <c r="BK240" s="242">
        <f>ROUND(I240*H240,2)</f>
        <v>0</v>
      </c>
      <c r="BL240" s="17" t="s">
        <v>284</v>
      </c>
      <c r="BM240" s="241" t="s">
        <v>3008</v>
      </c>
    </row>
    <row r="241" s="13" customFormat="1">
      <c r="A241" s="13"/>
      <c r="B241" s="243"/>
      <c r="C241" s="244"/>
      <c r="D241" s="245" t="s">
        <v>286</v>
      </c>
      <c r="E241" s="246" t="s">
        <v>1</v>
      </c>
      <c r="F241" s="247" t="s">
        <v>3004</v>
      </c>
      <c r="G241" s="244"/>
      <c r="H241" s="248">
        <v>182.12000000000001</v>
      </c>
      <c r="I241" s="249"/>
      <c r="J241" s="244"/>
      <c r="K241" s="244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286</v>
      </c>
      <c r="AU241" s="254" t="s">
        <v>86</v>
      </c>
      <c r="AV241" s="13" t="s">
        <v>86</v>
      </c>
      <c r="AW241" s="13" t="s">
        <v>32</v>
      </c>
      <c r="AX241" s="13" t="s">
        <v>84</v>
      </c>
      <c r="AY241" s="254" t="s">
        <v>280</v>
      </c>
    </row>
    <row r="242" s="13" customFormat="1">
      <c r="A242" s="13"/>
      <c r="B242" s="243"/>
      <c r="C242" s="244"/>
      <c r="D242" s="245" t="s">
        <v>286</v>
      </c>
      <c r="E242" s="244"/>
      <c r="F242" s="247" t="s">
        <v>3009</v>
      </c>
      <c r="G242" s="244"/>
      <c r="H242" s="248">
        <v>191.226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286</v>
      </c>
      <c r="AU242" s="254" t="s">
        <v>86</v>
      </c>
      <c r="AV242" s="13" t="s">
        <v>86</v>
      </c>
      <c r="AW242" s="13" t="s">
        <v>4</v>
      </c>
      <c r="AX242" s="13" t="s">
        <v>84</v>
      </c>
      <c r="AY242" s="254" t="s">
        <v>280</v>
      </c>
    </row>
    <row r="243" s="2" customFormat="1" ht="24.15" customHeight="1">
      <c r="A243" s="38"/>
      <c r="B243" s="39"/>
      <c r="C243" s="255" t="s">
        <v>470</v>
      </c>
      <c r="D243" s="255" t="s">
        <v>306</v>
      </c>
      <c r="E243" s="256" t="s">
        <v>522</v>
      </c>
      <c r="F243" s="257" t="s">
        <v>523</v>
      </c>
      <c r="G243" s="258" t="s">
        <v>190</v>
      </c>
      <c r="H243" s="259">
        <v>12.6</v>
      </c>
      <c r="I243" s="260"/>
      <c r="J243" s="261">
        <f>ROUND(I243*H243,2)</f>
        <v>0</v>
      </c>
      <c r="K243" s="262"/>
      <c r="L243" s="263"/>
      <c r="M243" s="264" t="s">
        <v>1</v>
      </c>
      <c r="N243" s="265" t="s">
        <v>41</v>
      </c>
      <c r="O243" s="91"/>
      <c r="P243" s="239">
        <f>O243*H243</f>
        <v>0</v>
      </c>
      <c r="Q243" s="239">
        <v>0.00050000000000000001</v>
      </c>
      <c r="R243" s="239">
        <f>Q243*H243</f>
        <v>0.0063</v>
      </c>
      <c r="S243" s="239">
        <v>0</v>
      </c>
      <c r="T243" s="24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1" t="s">
        <v>310</v>
      </c>
      <c r="AT243" s="241" t="s">
        <v>306</v>
      </c>
      <c r="AU243" s="241" t="s">
        <v>86</v>
      </c>
      <c r="AY243" s="17" t="s">
        <v>280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7" t="s">
        <v>84</v>
      </c>
      <c r="BK243" s="242">
        <f>ROUND(I243*H243,2)</f>
        <v>0</v>
      </c>
      <c r="BL243" s="17" t="s">
        <v>284</v>
      </c>
      <c r="BM243" s="241" t="s">
        <v>3010</v>
      </c>
    </row>
    <row r="244" s="13" customFormat="1">
      <c r="A244" s="13"/>
      <c r="B244" s="243"/>
      <c r="C244" s="244"/>
      <c r="D244" s="245" t="s">
        <v>286</v>
      </c>
      <c r="E244" s="246" t="s">
        <v>1</v>
      </c>
      <c r="F244" s="247" t="s">
        <v>3005</v>
      </c>
      <c r="G244" s="244"/>
      <c r="H244" s="248">
        <v>12</v>
      </c>
      <c r="I244" s="249"/>
      <c r="J244" s="244"/>
      <c r="K244" s="244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286</v>
      </c>
      <c r="AU244" s="254" t="s">
        <v>86</v>
      </c>
      <c r="AV244" s="13" t="s">
        <v>86</v>
      </c>
      <c r="AW244" s="13" t="s">
        <v>32</v>
      </c>
      <c r="AX244" s="13" t="s">
        <v>84</v>
      </c>
      <c r="AY244" s="254" t="s">
        <v>280</v>
      </c>
    </row>
    <row r="245" s="13" customFormat="1">
      <c r="A245" s="13"/>
      <c r="B245" s="243"/>
      <c r="C245" s="244"/>
      <c r="D245" s="245" t="s">
        <v>286</v>
      </c>
      <c r="E245" s="244"/>
      <c r="F245" s="247" t="s">
        <v>3011</v>
      </c>
      <c r="G245" s="244"/>
      <c r="H245" s="248">
        <v>12.6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286</v>
      </c>
      <c r="AU245" s="254" t="s">
        <v>86</v>
      </c>
      <c r="AV245" s="13" t="s">
        <v>86</v>
      </c>
      <c r="AW245" s="13" t="s">
        <v>4</v>
      </c>
      <c r="AX245" s="13" t="s">
        <v>84</v>
      </c>
      <c r="AY245" s="254" t="s">
        <v>280</v>
      </c>
    </row>
    <row r="246" s="2" customFormat="1" ht="24.15" customHeight="1">
      <c r="A246" s="38"/>
      <c r="B246" s="39"/>
      <c r="C246" s="255" t="s">
        <v>475</v>
      </c>
      <c r="D246" s="255" t="s">
        <v>306</v>
      </c>
      <c r="E246" s="256" t="s">
        <v>527</v>
      </c>
      <c r="F246" s="257" t="s">
        <v>528</v>
      </c>
      <c r="G246" s="258" t="s">
        <v>190</v>
      </c>
      <c r="H246" s="259">
        <v>155.715</v>
      </c>
      <c r="I246" s="260"/>
      <c r="J246" s="261">
        <f>ROUND(I246*H246,2)</f>
        <v>0</v>
      </c>
      <c r="K246" s="262"/>
      <c r="L246" s="263"/>
      <c r="M246" s="264" t="s">
        <v>1</v>
      </c>
      <c r="N246" s="265" t="s">
        <v>41</v>
      </c>
      <c r="O246" s="91"/>
      <c r="P246" s="239">
        <f>O246*H246</f>
        <v>0</v>
      </c>
      <c r="Q246" s="239">
        <v>4.0000000000000003E-05</v>
      </c>
      <c r="R246" s="239">
        <f>Q246*H246</f>
        <v>0.0062286000000000008</v>
      </c>
      <c r="S246" s="239">
        <v>0</v>
      </c>
      <c r="T246" s="24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1" t="s">
        <v>310</v>
      </c>
      <c r="AT246" s="241" t="s">
        <v>306</v>
      </c>
      <c r="AU246" s="241" t="s">
        <v>86</v>
      </c>
      <c r="AY246" s="17" t="s">
        <v>280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7" t="s">
        <v>84</v>
      </c>
      <c r="BK246" s="242">
        <f>ROUND(I246*H246,2)</f>
        <v>0</v>
      </c>
      <c r="BL246" s="17" t="s">
        <v>284</v>
      </c>
      <c r="BM246" s="241" t="s">
        <v>3012</v>
      </c>
    </row>
    <row r="247" s="13" customFormat="1">
      <c r="A247" s="13"/>
      <c r="B247" s="243"/>
      <c r="C247" s="244"/>
      <c r="D247" s="245" t="s">
        <v>286</v>
      </c>
      <c r="E247" s="246" t="s">
        <v>1</v>
      </c>
      <c r="F247" s="247" t="s">
        <v>2917</v>
      </c>
      <c r="G247" s="244"/>
      <c r="H247" s="248">
        <v>148.30000000000001</v>
      </c>
      <c r="I247" s="249"/>
      <c r="J247" s="244"/>
      <c r="K247" s="244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286</v>
      </c>
      <c r="AU247" s="254" t="s">
        <v>86</v>
      </c>
      <c r="AV247" s="13" t="s">
        <v>86</v>
      </c>
      <c r="AW247" s="13" t="s">
        <v>32</v>
      </c>
      <c r="AX247" s="13" t="s">
        <v>84</v>
      </c>
      <c r="AY247" s="254" t="s">
        <v>280</v>
      </c>
    </row>
    <row r="248" s="13" customFormat="1">
      <c r="A248" s="13"/>
      <c r="B248" s="243"/>
      <c r="C248" s="244"/>
      <c r="D248" s="245" t="s">
        <v>286</v>
      </c>
      <c r="E248" s="244"/>
      <c r="F248" s="247" t="s">
        <v>3013</v>
      </c>
      <c r="G248" s="244"/>
      <c r="H248" s="248">
        <v>155.715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286</v>
      </c>
      <c r="AU248" s="254" t="s">
        <v>86</v>
      </c>
      <c r="AV248" s="13" t="s">
        <v>86</v>
      </c>
      <c r="AW248" s="13" t="s">
        <v>4</v>
      </c>
      <c r="AX248" s="13" t="s">
        <v>84</v>
      </c>
      <c r="AY248" s="254" t="s">
        <v>280</v>
      </c>
    </row>
    <row r="249" s="2" customFormat="1" ht="24.15" customHeight="1">
      <c r="A249" s="38"/>
      <c r="B249" s="39"/>
      <c r="C249" s="255" t="s">
        <v>479</v>
      </c>
      <c r="D249" s="255" t="s">
        <v>306</v>
      </c>
      <c r="E249" s="256" t="s">
        <v>532</v>
      </c>
      <c r="F249" s="257" t="s">
        <v>533</v>
      </c>
      <c r="G249" s="258" t="s">
        <v>190</v>
      </c>
      <c r="H249" s="259">
        <v>59.576999999999998</v>
      </c>
      <c r="I249" s="260"/>
      <c r="J249" s="261">
        <f>ROUND(I249*H249,2)</f>
        <v>0</v>
      </c>
      <c r="K249" s="262"/>
      <c r="L249" s="263"/>
      <c r="M249" s="264" t="s">
        <v>1</v>
      </c>
      <c r="N249" s="265" t="s">
        <v>41</v>
      </c>
      <c r="O249" s="91"/>
      <c r="P249" s="239">
        <f>O249*H249</f>
        <v>0</v>
      </c>
      <c r="Q249" s="239">
        <v>0.00050000000000000001</v>
      </c>
      <c r="R249" s="239">
        <f>Q249*H249</f>
        <v>0.029788499999999999</v>
      </c>
      <c r="S249" s="239">
        <v>0</v>
      </c>
      <c r="T249" s="24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1" t="s">
        <v>310</v>
      </c>
      <c r="AT249" s="241" t="s">
        <v>306</v>
      </c>
      <c r="AU249" s="241" t="s">
        <v>86</v>
      </c>
      <c r="AY249" s="17" t="s">
        <v>280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7" t="s">
        <v>84</v>
      </c>
      <c r="BK249" s="242">
        <f>ROUND(I249*H249,2)</f>
        <v>0</v>
      </c>
      <c r="BL249" s="17" t="s">
        <v>284</v>
      </c>
      <c r="BM249" s="241" t="s">
        <v>3014</v>
      </c>
    </row>
    <row r="250" s="13" customFormat="1">
      <c r="A250" s="13"/>
      <c r="B250" s="243"/>
      <c r="C250" s="244"/>
      <c r="D250" s="245" t="s">
        <v>286</v>
      </c>
      <c r="E250" s="246" t="s">
        <v>1</v>
      </c>
      <c r="F250" s="247" t="s">
        <v>3006</v>
      </c>
      <c r="G250" s="244"/>
      <c r="H250" s="248">
        <v>56.740000000000002</v>
      </c>
      <c r="I250" s="249"/>
      <c r="J250" s="244"/>
      <c r="K250" s="244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286</v>
      </c>
      <c r="AU250" s="254" t="s">
        <v>86</v>
      </c>
      <c r="AV250" s="13" t="s">
        <v>86</v>
      </c>
      <c r="AW250" s="13" t="s">
        <v>32</v>
      </c>
      <c r="AX250" s="13" t="s">
        <v>84</v>
      </c>
      <c r="AY250" s="254" t="s">
        <v>280</v>
      </c>
    </row>
    <row r="251" s="13" customFormat="1">
      <c r="A251" s="13"/>
      <c r="B251" s="243"/>
      <c r="C251" s="244"/>
      <c r="D251" s="245" t="s">
        <v>286</v>
      </c>
      <c r="E251" s="244"/>
      <c r="F251" s="247" t="s">
        <v>3015</v>
      </c>
      <c r="G251" s="244"/>
      <c r="H251" s="248">
        <v>59.576999999999998</v>
      </c>
      <c r="I251" s="249"/>
      <c r="J251" s="244"/>
      <c r="K251" s="244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286</v>
      </c>
      <c r="AU251" s="254" t="s">
        <v>86</v>
      </c>
      <c r="AV251" s="13" t="s">
        <v>86</v>
      </c>
      <c r="AW251" s="13" t="s">
        <v>4</v>
      </c>
      <c r="AX251" s="13" t="s">
        <v>84</v>
      </c>
      <c r="AY251" s="254" t="s">
        <v>280</v>
      </c>
    </row>
    <row r="252" s="2" customFormat="1" ht="24.15" customHeight="1">
      <c r="A252" s="38"/>
      <c r="B252" s="39"/>
      <c r="C252" s="255" t="s">
        <v>483</v>
      </c>
      <c r="D252" s="255" t="s">
        <v>306</v>
      </c>
      <c r="E252" s="256" t="s">
        <v>537</v>
      </c>
      <c r="F252" s="257" t="s">
        <v>538</v>
      </c>
      <c r="G252" s="258" t="s">
        <v>190</v>
      </c>
      <c r="H252" s="259">
        <v>57.728999999999999</v>
      </c>
      <c r="I252" s="260"/>
      <c r="J252" s="261">
        <f>ROUND(I252*H252,2)</f>
        <v>0</v>
      </c>
      <c r="K252" s="262"/>
      <c r="L252" s="263"/>
      <c r="M252" s="264" t="s">
        <v>1</v>
      </c>
      <c r="N252" s="265" t="s">
        <v>41</v>
      </c>
      <c r="O252" s="91"/>
      <c r="P252" s="239">
        <f>O252*H252</f>
        <v>0</v>
      </c>
      <c r="Q252" s="239">
        <v>0.00010000000000000001</v>
      </c>
      <c r="R252" s="239">
        <f>Q252*H252</f>
        <v>0.0057729000000000001</v>
      </c>
      <c r="S252" s="239">
        <v>0</v>
      </c>
      <c r="T252" s="24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1" t="s">
        <v>310</v>
      </c>
      <c r="AT252" s="241" t="s">
        <v>306</v>
      </c>
      <c r="AU252" s="241" t="s">
        <v>86</v>
      </c>
      <c r="AY252" s="17" t="s">
        <v>280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7" t="s">
        <v>84</v>
      </c>
      <c r="BK252" s="242">
        <f>ROUND(I252*H252,2)</f>
        <v>0</v>
      </c>
      <c r="BL252" s="17" t="s">
        <v>284</v>
      </c>
      <c r="BM252" s="241" t="s">
        <v>3016</v>
      </c>
    </row>
    <row r="253" s="2" customFormat="1">
      <c r="A253" s="38"/>
      <c r="B253" s="39"/>
      <c r="C253" s="40"/>
      <c r="D253" s="245" t="s">
        <v>540</v>
      </c>
      <c r="E253" s="40"/>
      <c r="F253" s="287" t="s">
        <v>541</v>
      </c>
      <c r="G253" s="40"/>
      <c r="H253" s="40"/>
      <c r="I253" s="288"/>
      <c r="J253" s="40"/>
      <c r="K253" s="40"/>
      <c r="L253" s="44"/>
      <c r="M253" s="289"/>
      <c r="N253" s="290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540</v>
      </c>
      <c r="AU253" s="17" t="s">
        <v>86</v>
      </c>
    </row>
    <row r="254" s="13" customFormat="1">
      <c r="A254" s="13"/>
      <c r="B254" s="243"/>
      <c r="C254" s="244"/>
      <c r="D254" s="245" t="s">
        <v>286</v>
      </c>
      <c r="E254" s="246" t="s">
        <v>1</v>
      </c>
      <c r="F254" s="247" t="s">
        <v>2920</v>
      </c>
      <c r="G254" s="244"/>
      <c r="H254" s="248">
        <v>54.979999999999997</v>
      </c>
      <c r="I254" s="249"/>
      <c r="J254" s="244"/>
      <c r="K254" s="244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286</v>
      </c>
      <c r="AU254" s="254" t="s">
        <v>86</v>
      </c>
      <c r="AV254" s="13" t="s">
        <v>86</v>
      </c>
      <c r="AW254" s="13" t="s">
        <v>32</v>
      </c>
      <c r="AX254" s="13" t="s">
        <v>84</v>
      </c>
      <c r="AY254" s="254" t="s">
        <v>280</v>
      </c>
    </row>
    <row r="255" s="13" customFormat="1">
      <c r="A255" s="13"/>
      <c r="B255" s="243"/>
      <c r="C255" s="244"/>
      <c r="D255" s="245" t="s">
        <v>286</v>
      </c>
      <c r="E255" s="244"/>
      <c r="F255" s="247" t="s">
        <v>3017</v>
      </c>
      <c r="G255" s="244"/>
      <c r="H255" s="248">
        <v>57.728999999999999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286</v>
      </c>
      <c r="AU255" s="254" t="s">
        <v>86</v>
      </c>
      <c r="AV255" s="13" t="s">
        <v>86</v>
      </c>
      <c r="AW255" s="13" t="s">
        <v>4</v>
      </c>
      <c r="AX255" s="13" t="s">
        <v>84</v>
      </c>
      <c r="AY255" s="254" t="s">
        <v>280</v>
      </c>
    </row>
    <row r="256" s="2" customFormat="1" ht="21.75" customHeight="1">
      <c r="A256" s="38"/>
      <c r="B256" s="39"/>
      <c r="C256" s="255" t="s">
        <v>488</v>
      </c>
      <c r="D256" s="255" t="s">
        <v>306</v>
      </c>
      <c r="E256" s="256" t="s">
        <v>544</v>
      </c>
      <c r="F256" s="257" t="s">
        <v>545</v>
      </c>
      <c r="G256" s="258" t="s">
        <v>190</v>
      </c>
      <c r="H256" s="259">
        <v>7.1820000000000004</v>
      </c>
      <c r="I256" s="260"/>
      <c r="J256" s="261">
        <f>ROUND(I256*H256,2)</f>
        <v>0</v>
      </c>
      <c r="K256" s="262"/>
      <c r="L256" s="263"/>
      <c r="M256" s="264" t="s">
        <v>1</v>
      </c>
      <c r="N256" s="265" t="s">
        <v>41</v>
      </c>
      <c r="O256" s="91"/>
      <c r="P256" s="239">
        <f>O256*H256</f>
        <v>0</v>
      </c>
      <c r="Q256" s="239">
        <v>0.00029999999999999997</v>
      </c>
      <c r="R256" s="239">
        <f>Q256*H256</f>
        <v>0.0021546</v>
      </c>
      <c r="S256" s="239">
        <v>0</v>
      </c>
      <c r="T256" s="24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1" t="s">
        <v>310</v>
      </c>
      <c r="AT256" s="241" t="s">
        <v>306</v>
      </c>
      <c r="AU256" s="241" t="s">
        <v>86</v>
      </c>
      <c r="AY256" s="17" t="s">
        <v>280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7" t="s">
        <v>84</v>
      </c>
      <c r="BK256" s="242">
        <f>ROUND(I256*H256,2)</f>
        <v>0</v>
      </c>
      <c r="BL256" s="17" t="s">
        <v>284</v>
      </c>
      <c r="BM256" s="241" t="s">
        <v>3018</v>
      </c>
    </row>
    <row r="257" s="13" customFormat="1">
      <c r="A257" s="13"/>
      <c r="B257" s="243"/>
      <c r="C257" s="244"/>
      <c r="D257" s="245" t="s">
        <v>286</v>
      </c>
      <c r="E257" s="246" t="s">
        <v>1</v>
      </c>
      <c r="F257" s="247" t="s">
        <v>3007</v>
      </c>
      <c r="G257" s="244"/>
      <c r="H257" s="248">
        <v>6.8399999999999999</v>
      </c>
      <c r="I257" s="249"/>
      <c r="J257" s="244"/>
      <c r="K257" s="244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286</v>
      </c>
      <c r="AU257" s="254" t="s">
        <v>86</v>
      </c>
      <c r="AV257" s="13" t="s">
        <v>86</v>
      </c>
      <c r="AW257" s="13" t="s">
        <v>32</v>
      </c>
      <c r="AX257" s="13" t="s">
        <v>84</v>
      </c>
      <c r="AY257" s="254" t="s">
        <v>280</v>
      </c>
    </row>
    <row r="258" s="13" customFormat="1">
      <c r="A258" s="13"/>
      <c r="B258" s="243"/>
      <c r="C258" s="244"/>
      <c r="D258" s="245" t="s">
        <v>286</v>
      </c>
      <c r="E258" s="244"/>
      <c r="F258" s="247" t="s">
        <v>3019</v>
      </c>
      <c r="G258" s="244"/>
      <c r="H258" s="248">
        <v>7.1820000000000004</v>
      </c>
      <c r="I258" s="249"/>
      <c r="J258" s="244"/>
      <c r="K258" s="244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286</v>
      </c>
      <c r="AU258" s="254" t="s">
        <v>86</v>
      </c>
      <c r="AV258" s="13" t="s">
        <v>86</v>
      </c>
      <c r="AW258" s="13" t="s">
        <v>4</v>
      </c>
      <c r="AX258" s="13" t="s">
        <v>84</v>
      </c>
      <c r="AY258" s="254" t="s">
        <v>280</v>
      </c>
    </row>
    <row r="259" s="2" customFormat="1" ht="24.15" customHeight="1">
      <c r="A259" s="38"/>
      <c r="B259" s="39"/>
      <c r="C259" s="229" t="s">
        <v>492</v>
      </c>
      <c r="D259" s="229" t="s">
        <v>281</v>
      </c>
      <c r="E259" s="230" t="s">
        <v>549</v>
      </c>
      <c r="F259" s="231" t="s">
        <v>550</v>
      </c>
      <c r="G259" s="232" t="s">
        <v>194</v>
      </c>
      <c r="H259" s="233">
        <v>239.14400000000001</v>
      </c>
      <c r="I259" s="234"/>
      <c r="J259" s="235">
        <f>ROUND(I259*H259,2)</f>
        <v>0</v>
      </c>
      <c r="K259" s="236"/>
      <c r="L259" s="44"/>
      <c r="M259" s="237" t="s">
        <v>1</v>
      </c>
      <c r="N259" s="238" t="s">
        <v>41</v>
      </c>
      <c r="O259" s="91"/>
      <c r="P259" s="239">
        <f>O259*H259</f>
        <v>0</v>
      </c>
      <c r="Q259" s="239">
        <v>0.01146</v>
      </c>
      <c r="R259" s="239">
        <f>Q259*H259</f>
        <v>2.74059024</v>
      </c>
      <c r="S259" s="239">
        <v>0</v>
      </c>
      <c r="T259" s="24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1" t="s">
        <v>284</v>
      </c>
      <c r="AT259" s="241" t="s">
        <v>281</v>
      </c>
      <c r="AU259" s="241" t="s">
        <v>86</v>
      </c>
      <c r="AY259" s="17" t="s">
        <v>280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7" t="s">
        <v>84</v>
      </c>
      <c r="BK259" s="242">
        <f>ROUND(I259*H259,2)</f>
        <v>0</v>
      </c>
      <c r="BL259" s="17" t="s">
        <v>284</v>
      </c>
      <c r="BM259" s="241" t="s">
        <v>3020</v>
      </c>
    </row>
    <row r="260" s="13" customFormat="1">
      <c r="A260" s="13"/>
      <c r="B260" s="243"/>
      <c r="C260" s="244"/>
      <c r="D260" s="245" t="s">
        <v>286</v>
      </c>
      <c r="E260" s="246" t="s">
        <v>1</v>
      </c>
      <c r="F260" s="247" t="s">
        <v>3021</v>
      </c>
      <c r="G260" s="244"/>
      <c r="H260" s="248">
        <v>239.14400000000001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286</v>
      </c>
      <c r="AU260" s="254" t="s">
        <v>86</v>
      </c>
      <c r="AV260" s="13" t="s">
        <v>86</v>
      </c>
      <c r="AW260" s="13" t="s">
        <v>32</v>
      </c>
      <c r="AX260" s="13" t="s">
        <v>84</v>
      </c>
      <c r="AY260" s="254" t="s">
        <v>280</v>
      </c>
    </row>
    <row r="261" s="2" customFormat="1" ht="24.15" customHeight="1">
      <c r="A261" s="38"/>
      <c r="B261" s="39"/>
      <c r="C261" s="229" t="s">
        <v>497</v>
      </c>
      <c r="D261" s="229" t="s">
        <v>281</v>
      </c>
      <c r="E261" s="230" t="s">
        <v>554</v>
      </c>
      <c r="F261" s="231" t="s">
        <v>555</v>
      </c>
      <c r="G261" s="232" t="s">
        <v>194</v>
      </c>
      <c r="H261" s="233">
        <v>29.914999999999999</v>
      </c>
      <c r="I261" s="234"/>
      <c r="J261" s="235">
        <f>ROUND(I261*H261,2)</f>
        <v>0</v>
      </c>
      <c r="K261" s="236"/>
      <c r="L261" s="44"/>
      <c r="M261" s="237" t="s">
        <v>1</v>
      </c>
      <c r="N261" s="238" t="s">
        <v>41</v>
      </c>
      <c r="O261" s="91"/>
      <c r="P261" s="239">
        <f>O261*H261</f>
        <v>0</v>
      </c>
      <c r="Q261" s="239">
        <v>0.0057000000000000002</v>
      </c>
      <c r="R261" s="239">
        <f>Q261*H261</f>
        <v>0.17051550000000001</v>
      </c>
      <c r="S261" s="239">
        <v>0</v>
      </c>
      <c r="T261" s="24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1" t="s">
        <v>284</v>
      </c>
      <c r="AT261" s="241" t="s">
        <v>281</v>
      </c>
      <c r="AU261" s="241" t="s">
        <v>86</v>
      </c>
      <c r="AY261" s="17" t="s">
        <v>280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7" t="s">
        <v>84</v>
      </c>
      <c r="BK261" s="242">
        <f>ROUND(I261*H261,2)</f>
        <v>0</v>
      </c>
      <c r="BL261" s="17" t="s">
        <v>284</v>
      </c>
      <c r="BM261" s="241" t="s">
        <v>3022</v>
      </c>
    </row>
    <row r="262" s="13" customFormat="1">
      <c r="A262" s="13"/>
      <c r="B262" s="243"/>
      <c r="C262" s="244"/>
      <c r="D262" s="245" t="s">
        <v>286</v>
      </c>
      <c r="E262" s="246" t="s">
        <v>1</v>
      </c>
      <c r="F262" s="247" t="s">
        <v>2906</v>
      </c>
      <c r="G262" s="244"/>
      <c r="H262" s="248">
        <v>29.914999999999999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286</v>
      </c>
      <c r="AU262" s="254" t="s">
        <v>86</v>
      </c>
      <c r="AV262" s="13" t="s">
        <v>86</v>
      </c>
      <c r="AW262" s="13" t="s">
        <v>32</v>
      </c>
      <c r="AX262" s="13" t="s">
        <v>84</v>
      </c>
      <c r="AY262" s="254" t="s">
        <v>280</v>
      </c>
    </row>
    <row r="263" s="2" customFormat="1" ht="24.15" customHeight="1">
      <c r="A263" s="38"/>
      <c r="B263" s="39"/>
      <c r="C263" s="229" t="s">
        <v>502</v>
      </c>
      <c r="D263" s="229" t="s">
        <v>281</v>
      </c>
      <c r="E263" s="230" t="s">
        <v>558</v>
      </c>
      <c r="F263" s="231" t="s">
        <v>559</v>
      </c>
      <c r="G263" s="232" t="s">
        <v>194</v>
      </c>
      <c r="H263" s="233">
        <v>265.83800000000002</v>
      </c>
      <c r="I263" s="234"/>
      <c r="J263" s="235">
        <f>ROUND(I263*H263,2)</f>
        <v>0</v>
      </c>
      <c r="K263" s="236"/>
      <c r="L263" s="44"/>
      <c r="M263" s="237" t="s">
        <v>1</v>
      </c>
      <c r="N263" s="238" t="s">
        <v>41</v>
      </c>
      <c r="O263" s="91"/>
      <c r="P263" s="239">
        <f>O263*H263</f>
        <v>0</v>
      </c>
      <c r="Q263" s="239">
        <v>0.00363</v>
      </c>
      <c r="R263" s="239">
        <f>Q263*H263</f>
        <v>0.9649919400000001</v>
      </c>
      <c r="S263" s="239">
        <v>0</v>
      </c>
      <c r="T263" s="24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1" t="s">
        <v>284</v>
      </c>
      <c r="AT263" s="241" t="s">
        <v>281</v>
      </c>
      <c r="AU263" s="241" t="s">
        <v>86</v>
      </c>
      <c r="AY263" s="17" t="s">
        <v>280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7" t="s">
        <v>84</v>
      </c>
      <c r="BK263" s="242">
        <f>ROUND(I263*H263,2)</f>
        <v>0</v>
      </c>
      <c r="BL263" s="17" t="s">
        <v>284</v>
      </c>
      <c r="BM263" s="241" t="s">
        <v>3023</v>
      </c>
    </row>
    <row r="264" s="13" customFormat="1">
      <c r="A264" s="13"/>
      <c r="B264" s="243"/>
      <c r="C264" s="244"/>
      <c r="D264" s="245" t="s">
        <v>286</v>
      </c>
      <c r="E264" s="246" t="s">
        <v>1</v>
      </c>
      <c r="F264" s="247" t="s">
        <v>3024</v>
      </c>
      <c r="G264" s="244"/>
      <c r="H264" s="248">
        <v>265.83800000000002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286</v>
      </c>
      <c r="AU264" s="254" t="s">
        <v>86</v>
      </c>
      <c r="AV264" s="13" t="s">
        <v>86</v>
      </c>
      <c r="AW264" s="13" t="s">
        <v>32</v>
      </c>
      <c r="AX264" s="13" t="s">
        <v>84</v>
      </c>
      <c r="AY264" s="254" t="s">
        <v>280</v>
      </c>
    </row>
    <row r="265" s="2" customFormat="1" ht="24.15" customHeight="1">
      <c r="A265" s="38"/>
      <c r="B265" s="39"/>
      <c r="C265" s="229" t="s">
        <v>511</v>
      </c>
      <c r="D265" s="229" t="s">
        <v>281</v>
      </c>
      <c r="E265" s="230" t="s">
        <v>562</v>
      </c>
      <c r="F265" s="231" t="s">
        <v>563</v>
      </c>
      <c r="G265" s="232" t="s">
        <v>190</v>
      </c>
      <c r="H265" s="233">
        <v>128.28</v>
      </c>
      <c r="I265" s="234"/>
      <c r="J265" s="235">
        <f>ROUND(I265*H265,2)</f>
        <v>0</v>
      </c>
      <c r="K265" s="236"/>
      <c r="L265" s="44"/>
      <c r="M265" s="237" t="s">
        <v>1</v>
      </c>
      <c r="N265" s="238" t="s">
        <v>41</v>
      </c>
      <c r="O265" s="91"/>
      <c r="P265" s="239">
        <f>O265*H265</f>
        <v>0</v>
      </c>
      <c r="Q265" s="239">
        <v>0.020650000000000002</v>
      </c>
      <c r="R265" s="239">
        <f>Q265*H265</f>
        <v>2.6489820000000002</v>
      </c>
      <c r="S265" s="239">
        <v>0</v>
      </c>
      <c r="T265" s="24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1" t="s">
        <v>284</v>
      </c>
      <c r="AT265" s="241" t="s">
        <v>281</v>
      </c>
      <c r="AU265" s="241" t="s">
        <v>86</v>
      </c>
      <c r="AY265" s="17" t="s">
        <v>280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7" t="s">
        <v>84</v>
      </c>
      <c r="BK265" s="242">
        <f>ROUND(I265*H265,2)</f>
        <v>0</v>
      </c>
      <c r="BL265" s="17" t="s">
        <v>284</v>
      </c>
      <c r="BM265" s="241" t="s">
        <v>3025</v>
      </c>
    </row>
    <row r="266" s="13" customFormat="1">
      <c r="A266" s="13"/>
      <c r="B266" s="243"/>
      <c r="C266" s="244"/>
      <c r="D266" s="245" t="s">
        <v>286</v>
      </c>
      <c r="E266" s="246" t="s">
        <v>1</v>
      </c>
      <c r="F266" s="247" t="s">
        <v>2920</v>
      </c>
      <c r="G266" s="244"/>
      <c r="H266" s="248">
        <v>54.979999999999997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286</v>
      </c>
      <c r="AU266" s="254" t="s">
        <v>86</v>
      </c>
      <c r="AV266" s="13" t="s">
        <v>86</v>
      </c>
      <c r="AW266" s="13" t="s">
        <v>32</v>
      </c>
      <c r="AX266" s="13" t="s">
        <v>76</v>
      </c>
      <c r="AY266" s="254" t="s">
        <v>280</v>
      </c>
    </row>
    <row r="267" s="13" customFormat="1">
      <c r="A267" s="13"/>
      <c r="B267" s="243"/>
      <c r="C267" s="244"/>
      <c r="D267" s="245" t="s">
        <v>286</v>
      </c>
      <c r="E267" s="246" t="s">
        <v>1</v>
      </c>
      <c r="F267" s="247" t="s">
        <v>3026</v>
      </c>
      <c r="G267" s="244"/>
      <c r="H267" s="248">
        <v>73.299999999999997</v>
      </c>
      <c r="I267" s="249"/>
      <c r="J267" s="244"/>
      <c r="K267" s="244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286</v>
      </c>
      <c r="AU267" s="254" t="s">
        <v>86</v>
      </c>
      <c r="AV267" s="13" t="s">
        <v>86</v>
      </c>
      <c r="AW267" s="13" t="s">
        <v>32</v>
      </c>
      <c r="AX267" s="13" t="s">
        <v>76</v>
      </c>
      <c r="AY267" s="254" t="s">
        <v>280</v>
      </c>
    </row>
    <row r="268" s="14" customFormat="1">
      <c r="A268" s="14"/>
      <c r="B268" s="266"/>
      <c r="C268" s="267"/>
      <c r="D268" s="245" t="s">
        <v>286</v>
      </c>
      <c r="E268" s="268" t="s">
        <v>1</v>
      </c>
      <c r="F268" s="269" t="s">
        <v>378</v>
      </c>
      <c r="G268" s="267"/>
      <c r="H268" s="270">
        <v>128.28</v>
      </c>
      <c r="I268" s="271"/>
      <c r="J268" s="267"/>
      <c r="K268" s="267"/>
      <c r="L268" s="272"/>
      <c r="M268" s="273"/>
      <c r="N268" s="274"/>
      <c r="O268" s="274"/>
      <c r="P268" s="274"/>
      <c r="Q268" s="274"/>
      <c r="R268" s="274"/>
      <c r="S268" s="274"/>
      <c r="T268" s="27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6" t="s">
        <v>286</v>
      </c>
      <c r="AU268" s="276" t="s">
        <v>86</v>
      </c>
      <c r="AV268" s="14" t="s">
        <v>284</v>
      </c>
      <c r="AW268" s="14" t="s">
        <v>32</v>
      </c>
      <c r="AX268" s="14" t="s">
        <v>84</v>
      </c>
      <c r="AY268" s="276" t="s">
        <v>280</v>
      </c>
    </row>
    <row r="269" s="2" customFormat="1" ht="16.5" customHeight="1">
      <c r="A269" s="38"/>
      <c r="B269" s="39"/>
      <c r="C269" s="229" t="s">
        <v>516</v>
      </c>
      <c r="D269" s="229" t="s">
        <v>281</v>
      </c>
      <c r="E269" s="230" t="s">
        <v>567</v>
      </c>
      <c r="F269" s="231" t="s">
        <v>568</v>
      </c>
      <c r="G269" s="232" t="s">
        <v>194</v>
      </c>
      <c r="H269" s="233">
        <v>102</v>
      </c>
      <c r="I269" s="234"/>
      <c r="J269" s="235">
        <f>ROUND(I269*H269,2)</f>
        <v>0</v>
      </c>
      <c r="K269" s="236"/>
      <c r="L269" s="44"/>
      <c r="M269" s="237" t="s">
        <v>1</v>
      </c>
      <c r="N269" s="238" t="s">
        <v>41</v>
      </c>
      <c r="O269" s="91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1" t="s">
        <v>284</v>
      </c>
      <c r="AT269" s="241" t="s">
        <v>281</v>
      </c>
      <c r="AU269" s="241" t="s">
        <v>86</v>
      </c>
      <c r="AY269" s="17" t="s">
        <v>280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7" t="s">
        <v>84</v>
      </c>
      <c r="BK269" s="242">
        <f>ROUND(I269*H269,2)</f>
        <v>0</v>
      </c>
      <c r="BL269" s="17" t="s">
        <v>284</v>
      </c>
      <c r="BM269" s="241" t="s">
        <v>3027</v>
      </c>
    </row>
    <row r="270" s="13" customFormat="1">
      <c r="A270" s="13"/>
      <c r="B270" s="243"/>
      <c r="C270" s="244"/>
      <c r="D270" s="245" t="s">
        <v>286</v>
      </c>
      <c r="E270" s="246" t="s">
        <v>1</v>
      </c>
      <c r="F270" s="247" t="s">
        <v>3028</v>
      </c>
      <c r="G270" s="244"/>
      <c r="H270" s="248">
        <v>102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286</v>
      </c>
      <c r="AU270" s="254" t="s">
        <v>86</v>
      </c>
      <c r="AV270" s="13" t="s">
        <v>86</v>
      </c>
      <c r="AW270" s="13" t="s">
        <v>32</v>
      </c>
      <c r="AX270" s="13" t="s">
        <v>84</v>
      </c>
      <c r="AY270" s="254" t="s">
        <v>280</v>
      </c>
    </row>
    <row r="271" s="2" customFormat="1" ht="21.75" customHeight="1">
      <c r="A271" s="38"/>
      <c r="B271" s="39"/>
      <c r="C271" s="229" t="s">
        <v>521</v>
      </c>
      <c r="D271" s="229" t="s">
        <v>281</v>
      </c>
      <c r="E271" s="230" t="s">
        <v>572</v>
      </c>
      <c r="F271" s="231" t="s">
        <v>573</v>
      </c>
      <c r="G271" s="232" t="s">
        <v>194</v>
      </c>
      <c r="H271" s="233">
        <v>130.86699999999999</v>
      </c>
      <c r="I271" s="234"/>
      <c r="J271" s="235">
        <f>ROUND(I271*H271,2)</f>
        <v>0</v>
      </c>
      <c r="K271" s="236"/>
      <c r="L271" s="44"/>
      <c r="M271" s="237" t="s">
        <v>1</v>
      </c>
      <c r="N271" s="238" t="s">
        <v>41</v>
      </c>
      <c r="O271" s="91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1" t="s">
        <v>284</v>
      </c>
      <c r="AT271" s="241" t="s">
        <v>281</v>
      </c>
      <c r="AU271" s="241" t="s">
        <v>86</v>
      </c>
      <c r="AY271" s="17" t="s">
        <v>280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7" t="s">
        <v>84</v>
      </c>
      <c r="BK271" s="242">
        <f>ROUND(I271*H271,2)</f>
        <v>0</v>
      </c>
      <c r="BL271" s="17" t="s">
        <v>284</v>
      </c>
      <c r="BM271" s="241" t="s">
        <v>3029</v>
      </c>
    </row>
    <row r="272" s="13" customFormat="1">
      <c r="A272" s="13"/>
      <c r="B272" s="243"/>
      <c r="C272" s="244"/>
      <c r="D272" s="245" t="s">
        <v>286</v>
      </c>
      <c r="E272" s="246" t="s">
        <v>1</v>
      </c>
      <c r="F272" s="247" t="s">
        <v>2924</v>
      </c>
      <c r="G272" s="244"/>
      <c r="H272" s="248">
        <v>130.86699999999999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286</v>
      </c>
      <c r="AU272" s="254" t="s">
        <v>86</v>
      </c>
      <c r="AV272" s="13" t="s">
        <v>86</v>
      </c>
      <c r="AW272" s="13" t="s">
        <v>32</v>
      </c>
      <c r="AX272" s="13" t="s">
        <v>84</v>
      </c>
      <c r="AY272" s="254" t="s">
        <v>280</v>
      </c>
    </row>
    <row r="273" s="2" customFormat="1" ht="16.5" customHeight="1">
      <c r="A273" s="38"/>
      <c r="B273" s="39"/>
      <c r="C273" s="229" t="s">
        <v>526</v>
      </c>
      <c r="D273" s="229" t="s">
        <v>281</v>
      </c>
      <c r="E273" s="230" t="s">
        <v>576</v>
      </c>
      <c r="F273" s="231" t="s">
        <v>577</v>
      </c>
      <c r="G273" s="232" t="s">
        <v>194</v>
      </c>
      <c r="H273" s="233">
        <v>269.05900000000003</v>
      </c>
      <c r="I273" s="234"/>
      <c r="J273" s="235">
        <f>ROUND(I273*H273,2)</f>
        <v>0</v>
      </c>
      <c r="K273" s="236"/>
      <c r="L273" s="44"/>
      <c r="M273" s="237" t="s">
        <v>1</v>
      </c>
      <c r="N273" s="238" t="s">
        <v>41</v>
      </c>
      <c r="O273" s="91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1" t="s">
        <v>284</v>
      </c>
      <c r="AT273" s="241" t="s">
        <v>281</v>
      </c>
      <c r="AU273" s="241" t="s">
        <v>86</v>
      </c>
      <c r="AY273" s="17" t="s">
        <v>280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7" t="s">
        <v>84</v>
      </c>
      <c r="BK273" s="242">
        <f>ROUND(I273*H273,2)</f>
        <v>0</v>
      </c>
      <c r="BL273" s="17" t="s">
        <v>284</v>
      </c>
      <c r="BM273" s="241" t="s">
        <v>3030</v>
      </c>
    </row>
    <row r="274" s="13" customFormat="1">
      <c r="A274" s="13"/>
      <c r="B274" s="243"/>
      <c r="C274" s="244"/>
      <c r="D274" s="245" t="s">
        <v>286</v>
      </c>
      <c r="E274" s="246" t="s">
        <v>1</v>
      </c>
      <c r="F274" s="247" t="s">
        <v>3031</v>
      </c>
      <c r="G274" s="244"/>
      <c r="H274" s="248">
        <v>269.05900000000003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286</v>
      </c>
      <c r="AU274" s="254" t="s">
        <v>86</v>
      </c>
      <c r="AV274" s="13" t="s">
        <v>86</v>
      </c>
      <c r="AW274" s="13" t="s">
        <v>32</v>
      </c>
      <c r="AX274" s="13" t="s">
        <v>84</v>
      </c>
      <c r="AY274" s="254" t="s">
        <v>280</v>
      </c>
    </row>
    <row r="275" s="2" customFormat="1" ht="33" customHeight="1">
      <c r="A275" s="38"/>
      <c r="B275" s="39"/>
      <c r="C275" s="229" t="s">
        <v>531</v>
      </c>
      <c r="D275" s="229" t="s">
        <v>281</v>
      </c>
      <c r="E275" s="230" t="s">
        <v>581</v>
      </c>
      <c r="F275" s="231" t="s">
        <v>582</v>
      </c>
      <c r="G275" s="232" t="s">
        <v>319</v>
      </c>
      <c r="H275" s="233">
        <v>0.94599999999999995</v>
      </c>
      <c r="I275" s="234"/>
      <c r="J275" s="235">
        <f>ROUND(I275*H275,2)</f>
        <v>0</v>
      </c>
      <c r="K275" s="236"/>
      <c r="L275" s="44"/>
      <c r="M275" s="237" t="s">
        <v>1</v>
      </c>
      <c r="N275" s="238" t="s">
        <v>41</v>
      </c>
      <c r="O275" s="91"/>
      <c r="P275" s="239">
        <f>O275*H275</f>
        <v>0</v>
      </c>
      <c r="Q275" s="239">
        <v>2.45329</v>
      </c>
      <c r="R275" s="239">
        <f>Q275*H275</f>
        <v>2.3208123399999998</v>
      </c>
      <c r="S275" s="239">
        <v>0</v>
      </c>
      <c r="T275" s="24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1" t="s">
        <v>284</v>
      </c>
      <c r="AT275" s="241" t="s">
        <v>281</v>
      </c>
      <c r="AU275" s="241" t="s">
        <v>86</v>
      </c>
      <c r="AY275" s="17" t="s">
        <v>280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7" t="s">
        <v>84</v>
      </c>
      <c r="BK275" s="242">
        <f>ROUND(I275*H275,2)</f>
        <v>0</v>
      </c>
      <c r="BL275" s="17" t="s">
        <v>284</v>
      </c>
      <c r="BM275" s="241" t="s">
        <v>3032</v>
      </c>
    </row>
    <row r="276" s="13" customFormat="1">
      <c r="A276" s="13"/>
      <c r="B276" s="243"/>
      <c r="C276" s="244"/>
      <c r="D276" s="245" t="s">
        <v>286</v>
      </c>
      <c r="E276" s="246" t="s">
        <v>1</v>
      </c>
      <c r="F276" s="247" t="s">
        <v>3033</v>
      </c>
      <c r="G276" s="244"/>
      <c r="H276" s="248">
        <v>0.94599999999999995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286</v>
      </c>
      <c r="AU276" s="254" t="s">
        <v>86</v>
      </c>
      <c r="AV276" s="13" t="s">
        <v>86</v>
      </c>
      <c r="AW276" s="13" t="s">
        <v>32</v>
      </c>
      <c r="AX276" s="13" t="s">
        <v>84</v>
      </c>
      <c r="AY276" s="254" t="s">
        <v>280</v>
      </c>
    </row>
    <row r="277" s="2" customFormat="1" ht="33" customHeight="1">
      <c r="A277" s="38"/>
      <c r="B277" s="39"/>
      <c r="C277" s="229" t="s">
        <v>536</v>
      </c>
      <c r="D277" s="229" t="s">
        <v>281</v>
      </c>
      <c r="E277" s="230" t="s">
        <v>586</v>
      </c>
      <c r="F277" s="231" t="s">
        <v>587</v>
      </c>
      <c r="G277" s="232" t="s">
        <v>319</v>
      </c>
      <c r="H277" s="233">
        <v>0.33800000000000002</v>
      </c>
      <c r="I277" s="234"/>
      <c r="J277" s="235">
        <f>ROUND(I277*H277,2)</f>
        <v>0</v>
      </c>
      <c r="K277" s="236"/>
      <c r="L277" s="44"/>
      <c r="M277" s="237" t="s">
        <v>1</v>
      </c>
      <c r="N277" s="238" t="s">
        <v>41</v>
      </c>
      <c r="O277" s="91"/>
      <c r="P277" s="239">
        <f>O277*H277</f>
        <v>0</v>
      </c>
      <c r="Q277" s="239">
        <v>2.45329</v>
      </c>
      <c r="R277" s="239">
        <f>Q277*H277</f>
        <v>0.82921202000000005</v>
      </c>
      <c r="S277" s="239">
        <v>0</v>
      </c>
      <c r="T277" s="24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1" t="s">
        <v>284</v>
      </c>
      <c r="AT277" s="241" t="s">
        <v>281</v>
      </c>
      <c r="AU277" s="241" t="s">
        <v>86</v>
      </c>
      <c r="AY277" s="17" t="s">
        <v>280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7" t="s">
        <v>84</v>
      </c>
      <c r="BK277" s="242">
        <f>ROUND(I277*H277,2)</f>
        <v>0</v>
      </c>
      <c r="BL277" s="17" t="s">
        <v>284</v>
      </c>
      <c r="BM277" s="241" t="s">
        <v>3034</v>
      </c>
    </row>
    <row r="278" s="13" customFormat="1">
      <c r="A278" s="13"/>
      <c r="B278" s="243"/>
      <c r="C278" s="244"/>
      <c r="D278" s="245" t="s">
        <v>286</v>
      </c>
      <c r="E278" s="246" t="s">
        <v>1</v>
      </c>
      <c r="F278" s="247" t="s">
        <v>3035</v>
      </c>
      <c r="G278" s="244"/>
      <c r="H278" s="248">
        <v>0.33800000000000002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286</v>
      </c>
      <c r="AU278" s="254" t="s">
        <v>86</v>
      </c>
      <c r="AV278" s="13" t="s">
        <v>86</v>
      </c>
      <c r="AW278" s="13" t="s">
        <v>32</v>
      </c>
      <c r="AX278" s="13" t="s">
        <v>84</v>
      </c>
      <c r="AY278" s="254" t="s">
        <v>280</v>
      </c>
    </row>
    <row r="279" s="2" customFormat="1" ht="24.15" customHeight="1">
      <c r="A279" s="38"/>
      <c r="B279" s="39"/>
      <c r="C279" s="229" t="s">
        <v>543</v>
      </c>
      <c r="D279" s="229" t="s">
        <v>281</v>
      </c>
      <c r="E279" s="230" t="s">
        <v>591</v>
      </c>
      <c r="F279" s="231" t="s">
        <v>592</v>
      </c>
      <c r="G279" s="232" t="s">
        <v>319</v>
      </c>
      <c r="H279" s="233">
        <v>0.33800000000000002</v>
      </c>
      <c r="I279" s="234"/>
      <c r="J279" s="235">
        <f>ROUND(I279*H279,2)</f>
        <v>0</v>
      </c>
      <c r="K279" s="236"/>
      <c r="L279" s="44"/>
      <c r="M279" s="237" t="s">
        <v>1</v>
      </c>
      <c r="N279" s="238" t="s">
        <v>41</v>
      </c>
      <c r="O279" s="91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1" t="s">
        <v>284</v>
      </c>
      <c r="AT279" s="241" t="s">
        <v>281</v>
      </c>
      <c r="AU279" s="241" t="s">
        <v>86</v>
      </c>
      <c r="AY279" s="17" t="s">
        <v>280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7" t="s">
        <v>84</v>
      </c>
      <c r="BK279" s="242">
        <f>ROUND(I279*H279,2)</f>
        <v>0</v>
      </c>
      <c r="BL279" s="17" t="s">
        <v>284</v>
      </c>
      <c r="BM279" s="241" t="s">
        <v>3036</v>
      </c>
    </row>
    <row r="280" s="13" customFormat="1">
      <c r="A280" s="13"/>
      <c r="B280" s="243"/>
      <c r="C280" s="244"/>
      <c r="D280" s="245" t="s">
        <v>286</v>
      </c>
      <c r="E280" s="246" t="s">
        <v>1</v>
      </c>
      <c r="F280" s="247" t="s">
        <v>3035</v>
      </c>
      <c r="G280" s="244"/>
      <c r="H280" s="248">
        <v>0.33800000000000002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286</v>
      </c>
      <c r="AU280" s="254" t="s">
        <v>86</v>
      </c>
      <c r="AV280" s="13" t="s">
        <v>86</v>
      </c>
      <c r="AW280" s="13" t="s">
        <v>32</v>
      </c>
      <c r="AX280" s="13" t="s">
        <v>84</v>
      </c>
      <c r="AY280" s="254" t="s">
        <v>280</v>
      </c>
    </row>
    <row r="281" s="2" customFormat="1" ht="24.15" customHeight="1">
      <c r="A281" s="38"/>
      <c r="B281" s="39"/>
      <c r="C281" s="229" t="s">
        <v>548</v>
      </c>
      <c r="D281" s="229" t="s">
        <v>281</v>
      </c>
      <c r="E281" s="230" t="s">
        <v>595</v>
      </c>
      <c r="F281" s="231" t="s">
        <v>596</v>
      </c>
      <c r="G281" s="232" t="s">
        <v>319</v>
      </c>
      <c r="H281" s="233">
        <v>0.435</v>
      </c>
      <c r="I281" s="234"/>
      <c r="J281" s="235">
        <f>ROUND(I281*H281,2)</f>
        <v>0</v>
      </c>
      <c r="K281" s="236"/>
      <c r="L281" s="44"/>
      <c r="M281" s="237" t="s">
        <v>1</v>
      </c>
      <c r="N281" s="238" t="s">
        <v>41</v>
      </c>
      <c r="O281" s="91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1" t="s">
        <v>284</v>
      </c>
      <c r="AT281" s="241" t="s">
        <v>281</v>
      </c>
      <c r="AU281" s="241" t="s">
        <v>86</v>
      </c>
      <c r="AY281" s="17" t="s">
        <v>280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7" t="s">
        <v>84</v>
      </c>
      <c r="BK281" s="242">
        <f>ROUND(I281*H281,2)</f>
        <v>0</v>
      </c>
      <c r="BL281" s="17" t="s">
        <v>284</v>
      </c>
      <c r="BM281" s="241" t="s">
        <v>3037</v>
      </c>
    </row>
    <row r="282" s="13" customFormat="1">
      <c r="A282" s="13"/>
      <c r="B282" s="243"/>
      <c r="C282" s="244"/>
      <c r="D282" s="245" t="s">
        <v>286</v>
      </c>
      <c r="E282" s="246" t="s">
        <v>1</v>
      </c>
      <c r="F282" s="247" t="s">
        <v>589</v>
      </c>
      <c r="G282" s="244"/>
      <c r="H282" s="248">
        <v>0.435</v>
      </c>
      <c r="I282" s="249"/>
      <c r="J282" s="244"/>
      <c r="K282" s="244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286</v>
      </c>
      <c r="AU282" s="254" t="s">
        <v>86</v>
      </c>
      <c r="AV282" s="13" t="s">
        <v>86</v>
      </c>
      <c r="AW282" s="13" t="s">
        <v>32</v>
      </c>
      <c r="AX282" s="13" t="s">
        <v>84</v>
      </c>
      <c r="AY282" s="254" t="s">
        <v>280</v>
      </c>
    </row>
    <row r="283" s="2" customFormat="1" ht="16.5" customHeight="1">
      <c r="A283" s="38"/>
      <c r="B283" s="39"/>
      <c r="C283" s="229" t="s">
        <v>553</v>
      </c>
      <c r="D283" s="229" t="s">
        <v>281</v>
      </c>
      <c r="E283" s="230" t="s">
        <v>599</v>
      </c>
      <c r="F283" s="231" t="s">
        <v>600</v>
      </c>
      <c r="G283" s="232" t="s">
        <v>194</v>
      </c>
      <c r="H283" s="233">
        <v>0.71999999999999997</v>
      </c>
      <c r="I283" s="234"/>
      <c r="J283" s="235">
        <f>ROUND(I283*H283,2)</f>
        <v>0</v>
      </c>
      <c r="K283" s="236"/>
      <c r="L283" s="44"/>
      <c r="M283" s="237" t="s">
        <v>1</v>
      </c>
      <c r="N283" s="238" t="s">
        <v>41</v>
      </c>
      <c r="O283" s="91"/>
      <c r="P283" s="239">
        <f>O283*H283</f>
        <v>0</v>
      </c>
      <c r="Q283" s="239">
        <v>0.013520000000000001</v>
      </c>
      <c r="R283" s="239">
        <f>Q283*H283</f>
        <v>0.0097344000000000007</v>
      </c>
      <c r="S283" s="239">
        <v>0</v>
      </c>
      <c r="T283" s="24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1" t="s">
        <v>284</v>
      </c>
      <c r="AT283" s="241" t="s">
        <v>281</v>
      </c>
      <c r="AU283" s="241" t="s">
        <v>86</v>
      </c>
      <c r="AY283" s="17" t="s">
        <v>280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7" t="s">
        <v>84</v>
      </c>
      <c r="BK283" s="242">
        <f>ROUND(I283*H283,2)</f>
        <v>0</v>
      </c>
      <c r="BL283" s="17" t="s">
        <v>284</v>
      </c>
      <c r="BM283" s="241" t="s">
        <v>3038</v>
      </c>
    </row>
    <row r="284" s="13" customFormat="1">
      <c r="A284" s="13"/>
      <c r="B284" s="243"/>
      <c r="C284" s="244"/>
      <c r="D284" s="245" t="s">
        <v>286</v>
      </c>
      <c r="E284" s="246" t="s">
        <v>1</v>
      </c>
      <c r="F284" s="247" t="s">
        <v>3039</v>
      </c>
      <c r="G284" s="244"/>
      <c r="H284" s="248">
        <v>0.71999999999999997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286</v>
      </c>
      <c r="AU284" s="254" t="s">
        <v>86</v>
      </c>
      <c r="AV284" s="13" t="s">
        <v>86</v>
      </c>
      <c r="AW284" s="13" t="s">
        <v>32</v>
      </c>
      <c r="AX284" s="13" t="s">
        <v>84</v>
      </c>
      <c r="AY284" s="254" t="s">
        <v>280</v>
      </c>
    </row>
    <row r="285" s="2" customFormat="1" ht="16.5" customHeight="1">
      <c r="A285" s="38"/>
      <c r="B285" s="39"/>
      <c r="C285" s="229" t="s">
        <v>557</v>
      </c>
      <c r="D285" s="229" t="s">
        <v>281</v>
      </c>
      <c r="E285" s="230" t="s">
        <v>604</v>
      </c>
      <c r="F285" s="231" t="s">
        <v>605</v>
      </c>
      <c r="G285" s="232" t="s">
        <v>194</v>
      </c>
      <c r="H285" s="233">
        <v>0.71999999999999997</v>
      </c>
      <c r="I285" s="234"/>
      <c r="J285" s="235">
        <f>ROUND(I285*H285,2)</f>
        <v>0</v>
      </c>
      <c r="K285" s="236"/>
      <c r="L285" s="44"/>
      <c r="M285" s="237" t="s">
        <v>1</v>
      </c>
      <c r="N285" s="238" t="s">
        <v>41</v>
      </c>
      <c r="O285" s="91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1" t="s">
        <v>284</v>
      </c>
      <c r="AT285" s="241" t="s">
        <v>281</v>
      </c>
      <c r="AU285" s="241" t="s">
        <v>86</v>
      </c>
      <c r="AY285" s="17" t="s">
        <v>280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7" t="s">
        <v>84</v>
      </c>
      <c r="BK285" s="242">
        <f>ROUND(I285*H285,2)</f>
        <v>0</v>
      </c>
      <c r="BL285" s="17" t="s">
        <v>284</v>
      </c>
      <c r="BM285" s="241" t="s">
        <v>3040</v>
      </c>
    </row>
    <row r="286" s="2" customFormat="1" ht="16.5" customHeight="1">
      <c r="A286" s="38"/>
      <c r="B286" s="39"/>
      <c r="C286" s="229" t="s">
        <v>561</v>
      </c>
      <c r="D286" s="229" t="s">
        <v>281</v>
      </c>
      <c r="E286" s="230" t="s">
        <v>608</v>
      </c>
      <c r="F286" s="231" t="s">
        <v>609</v>
      </c>
      <c r="G286" s="232" t="s">
        <v>326</v>
      </c>
      <c r="H286" s="233">
        <v>0.070999999999999994</v>
      </c>
      <c r="I286" s="234"/>
      <c r="J286" s="235">
        <f>ROUND(I286*H286,2)</f>
        <v>0</v>
      </c>
      <c r="K286" s="236"/>
      <c r="L286" s="44"/>
      <c r="M286" s="237" t="s">
        <v>1</v>
      </c>
      <c r="N286" s="238" t="s">
        <v>41</v>
      </c>
      <c r="O286" s="91"/>
      <c r="P286" s="239">
        <f>O286*H286</f>
        <v>0</v>
      </c>
      <c r="Q286" s="239">
        <v>1.06277</v>
      </c>
      <c r="R286" s="239">
        <f>Q286*H286</f>
        <v>0.07545666999999999</v>
      </c>
      <c r="S286" s="239">
        <v>0</v>
      </c>
      <c r="T286" s="24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1" t="s">
        <v>284</v>
      </c>
      <c r="AT286" s="241" t="s">
        <v>281</v>
      </c>
      <c r="AU286" s="241" t="s">
        <v>86</v>
      </c>
      <c r="AY286" s="17" t="s">
        <v>280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7" t="s">
        <v>84</v>
      </c>
      <c r="BK286" s="242">
        <f>ROUND(I286*H286,2)</f>
        <v>0</v>
      </c>
      <c r="BL286" s="17" t="s">
        <v>284</v>
      </c>
      <c r="BM286" s="241" t="s">
        <v>3041</v>
      </c>
    </row>
    <row r="287" s="13" customFormat="1">
      <c r="A287" s="13"/>
      <c r="B287" s="243"/>
      <c r="C287" s="244"/>
      <c r="D287" s="245" t="s">
        <v>286</v>
      </c>
      <c r="E287" s="246" t="s">
        <v>1</v>
      </c>
      <c r="F287" s="247" t="s">
        <v>3042</v>
      </c>
      <c r="G287" s="244"/>
      <c r="H287" s="248">
        <v>0.056000000000000001</v>
      </c>
      <c r="I287" s="249"/>
      <c r="J287" s="244"/>
      <c r="K287" s="244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286</v>
      </c>
      <c r="AU287" s="254" t="s">
        <v>86</v>
      </c>
      <c r="AV287" s="13" t="s">
        <v>86</v>
      </c>
      <c r="AW287" s="13" t="s">
        <v>32</v>
      </c>
      <c r="AX287" s="13" t="s">
        <v>76</v>
      </c>
      <c r="AY287" s="254" t="s">
        <v>280</v>
      </c>
    </row>
    <row r="288" s="13" customFormat="1">
      <c r="A288" s="13"/>
      <c r="B288" s="243"/>
      <c r="C288" s="244"/>
      <c r="D288" s="245" t="s">
        <v>286</v>
      </c>
      <c r="E288" s="246" t="s">
        <v>1</v>
      </c>
      <c r="F288" s="247" t="s">
        <v>3043</v>
      </c>
      <c r="G288" s="244"/>
      <c r="H288" s="248">
        <v>0.014999999999999999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286</v>
      </c>
      <c r="AU288" s="254" t="s">
        <v>86</v>
      </c>
      <c r="AV288" s="13" t="s">
        <v>86</v>
      </c>
      <c r="AW288" s="13" t="s">
        <v>32</v>
      </c>
      <c r="AX288" s="13" t="s">
        <v>76</v>
      </c>
      <c r="AY288" s="254" t="s">
        <v>280</v>
      </c>
    </row>
    <row r="289" s="14" customFormat="1">
      <c r="A289" s="14"/>
      <c r="B289" s="266"/>
      <c r="C289" s="267"/>
      <c r="D289" s="245" t="s">
        <v>286</v>
      </c>
      <c r="E289" s="268" t="s">
        <v>1</v>
      </c>
      <c r="F289" s="269" t="s">
        <v>378</v>
      </c>
      <c r="G289" s="267"/>
      <c r="H289" s="270">
        <v>0.070999999999999994</v>
      </c>
      <c r="I289" s="271"/>
      <c r="J289" s="267"/>
      <c r="K289" s="267"/>
      <c r="L289" s="272"/>
      <c r="M289" s="273"/>
      <c r="N289" s="274"/>
      <c r="O289" s="274"/>
      <c r="P289" s="274"/>
      <c r="Q289" s="274"/>
      <c r="R289" s="274"/>
      <c r="S289" s="274"/>
      <c r="T289" s="27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6" t="s">
        <v>286</v>
      </c>
      <c r="AU289" s="276" t="s">
        <v>86</v>
      </c>
      <c r="AV289" s="14" t="s">
        <v>284</v>
      </c>
      <c r="AW289" s="14" t="s">
        <v>32</v>
      </c>
      <c r="AX289" s="14" t="s">
        <v>84</v>
      </c>
      <c r="AY289" s="276" t="s">
        <v>280</v>
      </c>
    </row>
    <row r="290" s="2" customFormat="1" ht="33" customHeight="1">
      <c r="A290" s="38"/>
      <c r="B290" s="39"/>
      <c r="C290" s="229" t="s">
        <v>566</v>
      </c>
      <c r="D290" s="229" t="s">
        <v>281</v>
      </c>
      <c r="E290" s="230" t="s">
        <v>614</v>
      </c>
      <c r="F290" s="231" t="s">
        <v>615</v>
      </c>
      <c r="G290" s="232" t="s">
        <v>190</v>
      </c>
      <c r="H290" s="233">
        <v>18.219999999999999</v>
      </c>
      <c r="I290" s="234"/>
      <c r="J290" s="235">
        <f>ROUND(I290*H290,2)</f>
        <v>0</v>
      </c>
      <c r="K290" s="236"/>
      <c r="L290" s="44"/>
      <c r="M290" s="237" t="s">
        <v>1</v>
      </c>
      <c r="N290" s="238" t="s">
        <v>41</v>
      </c>
      <c r="O290" s="91"/>
      <c r="P290" s="239">
        <f>O290*H290</f>
        <v>0</v>
      </c>
      <c r="Q290" s="239">
        <v>2.0000000000000002E-05</v>
      </c>
      <c r="R290" s="239">
        <f>Q290*H290</f>
        <v>0.00036440000000000002</v>
      </c>
      <c r="S290" s="239">
        <v>0</v>
      </c>
      <c r="T290" s="24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1" t="s">
        <v>284</v>
      </c>
      <c r="AT290" s="241" t="s">
        <v>281</v>
      </c>
      <c r="AU290" s="241" t="s">
        <v>86</v>
      </c>
      <c r="AY290" s="17" t="s">
        <v>280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7" t="s">
        <v>84</v>
      </c>
      <c r="BK290" s="242">
        <f>ROUND(I290*H290,2)</f>
        <v>0</v>
      </c>
      <c r="BL290" s="17" t="s">
        <v>284</v>
      </c>
      <c r="BM290" s="241" t="s">
        <v>3044</v>
      </c>
    </row>
    <row r="291" s="13" customFormat="1">
      <c r="A291" s="13"/>
      <c r="B291" s="243"/>
      <c r="C291" s="244"/>
      <c r="D291" s="245" t="s">
        <v>286</v>
      </c>
      <c r="E291" s="246" t="s">
        <v>1</v>
      </c>
      <c r="F291" s="247" t="s">
        <v>3045</v>
      </c>
      <c r="G291" s="244"/>
      <c r="H291" s="248">
        <v>18.219999999999999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286</v>
      </c>
      <c r="AU291" s="254" t="s">
        <v>86</v>
      </c>
      <c r="AV291" s="13" t="s">
        <v>86</v>
      </c>
      <c r="AW291" s="13" t="s">
        <v>32</v>
      </c>
      <c r="AX291" s="13" t="s">
        <v>84</v>
      </c>
      <c r="AY291" s="254" t="s">
        <v>280</v>
      </c>
    </row>
    <row r="292" s="2" customFormat="1" ht="24.15" customHeight="1">
      <c r="A292" s="38"/>
      <c r="B292" s="39"/>
      <c r="C292" s="229" t="s">
        <v>571</v>
      </c>
      <c r="D292" s="229" t="s">
        <v>281</v>
      </c>
      <c r="E292" s="230" t="s">
        <v>619</v>
      </c>
      <c r="F292" s="231" t="s">
        <v>620</v>
      </c>
      <c r="G292" s="232" t="s">
        <v>194</v>
      </c>
      <c r="H292" s="233">
        <v>14.234999999999999</v>
      </c>
      <c r="I292" s="234"/>
      <c r="J292" s="235">
        <f>ROUND(I292*H292,2)</f>
        <v>0</v>
      </c>
      <c r="K292" s="236"/>
      <c r="L292" s="44"/>
      <c r="M292" s="237" t="s">
        <v>1</v>
      </c>
      <c r="N292" s="238" t="s">
        <v>41</v>
      </c>
      <c r="O292" s="91"/>
      <c r="P292" s="239">
        <f>O292*H292</f>
        <v>0</v>
      </c>
      <c r="Q292" s="239">
        <v>0.28361999999999998</v>
      </c>
      <c r="R292" s="239">
        <f>Q292*H292</f>
        <v>4.0373306999999992</v>
      </c>
      <c r="S292" s="239">
        <v>0</v>
      </c>
      <c r="T292" s="24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1" t="s">
        <v>284</v>
      </c>
      <c r="AT292" s="241" t="s">
        <v>281</v>
      </c>
      <c r="AU292" s="241" t="s">
        <v>86</v>
      </c>
      <c r="AY292" s="17" t="s">
        <v>280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7" t="s">
        <v>84</v>
      </c>
      <c r="BK292" s="242">
        <f>ROUND(I292*H292,2)</f>
        <v>0</v>
      </c>
      <c r="BL292" s="17" t="s">
        <v>284</v>
      </c>
      <c r="BM292" s="241" t="s">
        <v>3046</v>
      </c>
    </row>
    <row r="293" s="13" customFormat="1">
      <c r="A293" s="13"/>
      <c r="B293" s="243"/>
      <c r="C293" s="244"/>
      <c r="D293" s="245" t="s">
        <v>286</v>
      </c>
      <c r="E293" s="246" t="s">
        <v>1</v>
      </c>
      <c r="F293" s="247" t="s">
        <v>3047</v>
      </c>
      <c r="G293" s="244"/>
      <c r="H293" s="248">
        <v>14.234999999999999</v>
      </c>
      <c r="I293" s="249"/>
      <c r="J293" s="244"/>
      <c r="K293" s="244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286</v>
      </c>
      <c r="AU293" s="254" t="s">
        <v>86</v>
      </c>
      <c r="AV293" s="13" t="s">
        <v>86</v>
      </c>
      <c r="AW293" s="13" t="s">
        <v>32</v>
      </c>
      <c r="AX293" s="13" t="s">
        <v>84</v>
      </c>
      <c r="AY293" s="254" t="s">
        <v>280</v>
      </c>
    </row>
    <row r="294" s="2" customFormat="1" ht="21.75" customHeight="1">
      <c r="A294" s="38"/>
      <c r="B294" s="39"/>
      <c r="C294" s="229" t="s">
        <v>575</v>
      </c>
      <c r="D294" s="229" t="s">
        <v>281</v>
      </c>
      <c r="E294" s="230" t="s">
        <v>624</v>
      </c>
      <c r="F294" s="231" t="s">
        <v>625</v>
      </c>
      <c r="G294" s="232" t="s">
        <v>354</v>
      </c>
      <c r="H294" s="233">
        <v>1</v>
      </c>
      <c r="I294" s="234"/>
      <c r="J294" s="235">
        <f>ROUND(I294*H294,2)</f>
        <v>0</v>
      </c>
      <c r="K294" s="236"/>
      <c r="L294" s="44"/>
      <c r="M294" s="237" t="s">
        <v>1</v>
      </c>
      <c r="N294" s="238" t="s">
        <v>41</v>
      </c>
      <c r="O294" s="91"/>
      <c r="P294" s="239">
        <f>O294*H294</f>
        <v>0</v>
      </c>
      <c r="Q294" s="239">
        <v>0.04684</v>
      </c>
      <c r="R294" s="239">
        <f>Q294*H294</f>
        <v>0.04684</v>
      </c>
      <c r="S294" s="239">
        <v>0</v>
      </c>
      <c r="T294" s="24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41" t="s">
        <v>284</v>
      </c>
      <c r="AT294" s="241" t="s">
        <v>281</v>
      </c>
      <c r="AU294" s="241" t="s">
        <v>86</v>
      </c>
      <c r="AY294" s="17" t="s">
        <v>280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7" t="s">
        <v>84</v>
      </c>
      <c r="BK294" s="242">
        <f>ROUND(I294*H294,2)</f>
        <v>0</v>
      </c>
      <c r="BL294" s="17" t="s">
        <v>284</v>
      </c>
      <c r="BM294" s="241" t="s">
        <v>3048</v>
      </c>
    </row>
    <row r="295" s="13" customFormat="1">
      <c r="A295" s="13"/>
      <c r="B295" s="243"/>
      <c r="C295" s="244"/>
      <c r="D295" s="245" t="s">
        <v>286</v>
      </c>
      <c r="E295" s="246" t="s">
        <v>1</v>
      </c>
      <c r="F295" s="247" t="s">
        <v>3049</v>
      </c>
      <c r="G295" s="244"/>
      <c r="H295" s="248">
        <v>1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286</v>
      </c>
      <c r="AU295" s="254" t="s">
        <v>86</v>
      </c>
      <c r="AV295" s="13" t="s">
        <v>86</v>
      </c>
      <c r="AW295" s="13" t="s">
        <v>32</v>
      </c>
      <c r="AX295" s="13" t="s">
        <v>84</v>
      </c>
      <c r="AY295" s="254" t="s">
        <v>280</v>
      </c>
    </row>
    <row r="296" s="2" customFormat="1" ht="24.15" customHeight="1">
      <c r="A296" s="38"/>
      <c r="B296" s="39"/>
      <c r="C296" s="255" t="s">
        <v>580</v>
      </c>
      <c r="D296" s="255" t="s">
        <v>306</v>
      </c>
      <c r="E296" s="256" t="s">
        <v>629</v>
      </c>
      <c r="F296" s="257" t="s">
        <v>630</v>
      </c>
      <c r="G296" s="258" t="s">
        <v>354</v>
      </c>
      <c r="H296" s="259">
        <v>1</v>
      </c>
      <c r="I296" s="260"/>
      <c r="J296" s="261">
        <f>ROUND(I296*H296,2)</f>
        <v>0</v>
      </c>
      <c r="K296" s="262"/>
      <c r="L296" s="263"/>
      <c r="M296" s="264" t="s">
        <v>1</v>
      </c>
      <c r="N296" s="265" t="s">
        <v>41</v>
      </c>
      <c r="O296" s="91"/>
      <c r="P296" s="239">
        <f>O296*H296</f>
        <v>0</v>
      </c>
      <c r="Q296" s="239">
        <v>0.01272</v>
      </c>
      <c r="R296" s="239">
        <f>Q296*H296</f>
        <v>0.01272</v>
      </c>
      <c r="S296" s="239">
        <v>0</v>
      </c>
      <c r="T296" s="24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1" t="s">
        <v>310</v>
      </c>
      <c r="AT296" s="241" t="s">
        <v>306</v>
      </c>
      <c r="AU296" s="241" t="s">
        <v>86</v>
      </c>
      <c r="AY296" s="17" t="s">
        <v>280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7" t="s">
        <v>84</v>
      </c>
      <c r="BK296" s="242">
        <f>ROUND(I296*H296,2)</f>
        <v>0</v>
      </c>
      <c r="BL296" s="17" t="s">
        <v>284</v>
      </c>
      <c r="BM296" s="241" t="s">
        <v>3050</v>
      </c>
    </row>
    <row r="297" s="2" customFormat="1">
      <c r="A297" s="38"/>
      <c r="B297" s="39"/>
      <c r="C297" s="40"/>
      <c r="D297" s="245" t="s">
        <v>540</v>
      </c>
      <c r="E297" s="40"/>
      <c r="F297" s="287" t="s">
        <v>632</v>
      </c>
      <c r="G297" s="40"/>
      <c r="H297" s="40"/>
      <c r="I297" s="288"/>
      <c r="J297" s="40"/>
      <c r="K297" s="40"/>
      <c r="L297" s="44"/>
      <c r="M297" s="289"/>
      <c r="N297" s="290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540</v>
      </c>
      <c r="AU297" s="17" t="s">
        <v>86</v>
      </c>
    </row>
    <row r="298" s="2" customFormat="1" ht="16.5" customHeight="1">
      <c r="A298" s="38"/>
      <c r="B298" s="39"/>
      <c r="C298" s="229" t="s">
        <v>585</v>
      </c>
      <c r="D298" s="229" t="s">
        <v>281</v>
      </c>
      <c r="E298" s="230" t="s">
        <v>634</v>
      </c>
      <c r="F298" s="231" t="s">
        <v>635</v>
      </c>
      <c r="G298" s="232" t="s">
        <v>190</v>
      </c>
      <c r="H298" s="233">
        <v>148.30000000000001</v>
      </c>
      <c r="I298" s="234"/>
      <c r="J298" s="235">
        <f>ROUND(I298*H298,2)</f>
        <v>0</v>
      </c>
      <c r="K298" s="236"/>
      <c r="L298" s="44"/>
      <c r="M298" s="237" t="s">
        <v>1</v>
      </c>
      <c r="N298" s="238" t="s">
        <v>41</v>
      </c>
      <c r="O298" s="91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1" t="s">
        <v>284</v>
      </c>
      <c r="AT298" s="241" t="s">
        <v>281</v>
      </c>
      <c r="AU298" s="241" t="s">
        <v>86</v>
      </c>
      <c r="AY298" s="17" t="s">
        <v>280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7" t="s">
        <v>84</v>
      </c>
      <c r="BK298" s="242">
        <f>ROUND(I298*H298,2)</f>
        <v>0</v>
      </c>
      <c r="BL298" s="17" t="s">
        <v>284</v>
      </c>
      <c r="BM298" s="241" t="s">
        <v>3051</v>
      </c>
    </row>
    <row r="299" s="13" customFormat="1">
      <c r="A299" s="13"/>
      <c r="B299" s="243"/>
      <c r="C299" s="244"/>
      <c r="D299" s="245" t="s">
        <v>286</v>
      </c>
      <c r="E299" s="246" t="s">
        <v>1</v>
      </c>
      <c r="F299" s="247" t="s">
        <v>2917</v>
      </c>
      <c r="G299" s="244"/>
      <c r="H299" s="248">
        <v>148.30000000000001</v>
      </c>
      <c r="I299" s="249"/>
      <c r="J299" s="244"/>
      <c r="K299" s="244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286</v>
      </c>
      <c r="AU299" s="254" t="s">
        <v>86</v>
      </c>
      <c r="AV299" s="13" t="s">
        <v>86</v>
      </c>
      <c r="AW299" s="13" t="s">
        <v>32</v>
      </c>
      <c r="AX299" s="13" t="s">
        <v>84</v>
      </c>
      <c r="AY299" s="254" t="s">
        <v>280</v>
      </c>
    </row>
    <row r="300" s="2" customFormat="1" ht="16.5" customHeight="1">
      <c r="A300" s="38"/>
      <c r="B300" s="39"/>
      <c r="C300" s="255" t="s">
        <v>590</v>
      </c>
      <c r="D300" s="255" t="s">
        <v>306</v>
      </c>
      <c r="E300" s="256" t="s">
        <v>638</v>
      </c>
      <c r="F300" s="257" t="s">
        <v>639</v>
      </c>
      <c r="G300" s="258" t="s">
        <v>190</v>
      </c>
      <c r="H300" s="259">
        <v>155.715</v>
      </c>
      <c r="I300" s="260"/>
      <c r="J300" s="261">
        <f>ROUND(I300*H300,2)</f>
        <v>0</v>
      </c>
      <c r="K300" s="262"/>
      <c r="L300" s="263"/>
      <c r="M300" s="264" t="s">
        <v>1</v>
      </c>
      <c r="N300" s="265" t="s">
        <v>41</v>
      </c>
      <c r="O300" s="91"/>
      <c r="P300" s="239">
        <f>O300*H300</f>
        <v>0</v>
      </c>
      <c r="Q300" s="239">
        <v>0.00029999999999999997</v>
      </c>
      <c r="R300" s="239">
        <f>Q300*H300</f>
        <v>0.046714499999999999</v>
      </c>
      <c r="S300" s="239">
        <v>0</v>
      </c>
      <c r="T300" s="24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41" t="s">
        <v>310</v>
      </c>
      <c r="AT300" s="241" t="s">
        <v>306</v>
      </c>
      <c r="AU300" s="241" t="s">
        <v>86</v>
      </c>
      <c r="AY300" s="17" t="s">
        <v>280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7" t="s">
        <v>84</v>
      </c>
      <c r="BK300" s="242">
        <f>ROUND(I300*H300,2)</f>
        <v>0</v>
      </c>
      <c r="BL300" s="17" t="s">
        <v>284</v>
      </c>
      <c r="BM300" s="241" t="s">
        <v>3052</v>
      </c>
    </row>
    <row r="301" s="13" customFormat="1">
      <c r="A301" s="13"/>
      <c r="B301" s="243"/>
      <c r="C301" s="244"/>
      <c r="D301" s="245" t="s">
        <v>286</v>
      </c>
      <c r="E301" s="246" t="s">
        <v>1</v>
      </c>
      <c r="F301" s="247" t="s">
        <v>2917</v>
      </c>
      <c r="G301" s="244"/>
      <c r="H301" s="248">
        <v>148.30000000000001</v>
      </c>
      <c r="I301" s="249"/>
      <c r="J301" s="244"/>
      <c r="K301" s="244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286</v>
      </c>
      <c r="AU301" s="254" t="s">
        <v>86</v>
      </c>
      <c r="AV301" s="13" t="s">
        <v>86</v>
      </c>
      <c r="AW301" s="13" t="s">
        <v>32</v>
      </c>
      <c r="AX301" s="13" t="s">
        <v>84</v>
      </c>
      <c r="AY301" s="254" t="s">
        <v>280</v>
      </c>
    </row>
    <row r="302" s="13" customFormat="1">
      <c r="A302" s="13"/>
      <c r="B302" s="243"/>
      <c r="C302" s="244"/>
      <c r="D302" s="245" t="s">
        <v>286</v>
      </c>
      <c r="E302" s="244"/>
      <c r="F302" s="247" t="s">
        <v>3013</v>
      </c>
      <c r="G302" s="244"/>
      <c r="H302" s="248">
        <v>155.715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286</v>
      </c>
      <c r="AU302" s="254" t="s">
        <v>86</v>
      </c>
      <c r="AV302" s="13" t="s">
        <v>86</v>
      </c>
      <c r="AW302" s="13" t="s">
        <v>4</v>
      </c>
      <c r="AX302" s="13" t="s">
        <v>84</v>
      </c>
      <c r="AY302" s="254" t="s">
        <v>280</v>
      </c>
    </row>
    <row r="303" s="2" customFormat="1" ht="24.15" customHeight="1">
      <c r="A303" s="38"/>
      <c r="B303" s="39"/>
      <c r="C303" s="229" t="s">
        <v>594</v>
      </c>
      <c r="D303" s="229" t="s">
        <v>281</v>
      </c>
      <c r="E303" s="230" t="s">
        <v>3053</v>
      </c>
      <c r="F303" s="231" t="s">
        <v>643</v>
      </c>
      <c r="G303" s="232" t="s">
        <v>190</v>
      </c>
      <c r="H303" s="233">
        <v>74.719999999999999</v>
      </c>
      <c r="I303" s="234"/>
      <c r="J303" s="235">
        <f>ROUND(I303*H303,2)</f>
        <v>0</v>
      </c>
      <c r="K303" s="236"/>
      <c r="L303" s="44"/>
      <c r="M303" s="237" t="s">
        <v>1</v>
      </c>
      <c r="N303" s="238" t="s">
        <v>41</v>
      </c>
      <c r="O303" s="91"/>
      <c r="P303" s="239">
        <f>O303*H303</f>
        <v>0</v>
      </c>
      <c r="Q303" s="239">
        <v>0.00046000000000000001</v>
      </c>
      <c r="R303" s="239">
        <f>Q303*H303</f>
        <v>0.034371199999999998</v>
      </c>
      <c r="S303" s="239">
        <v>0</v>
      </c>
      <c r="T303" s="24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41" t="s">
        <v>284</v>
      </c>
      <c r="AT303" s="241" t="s">
        <v>281</v>
      </c>
      <c r="AU303" s="241" t="s">
        <v>86</v>
      </c>
      <c r="AY303" s="17" t="s">
        <v>280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7" t="s">
        <v>84</v>
      </c>
      <c r="BK303" s="242">
        <f>ROUND(I303*H303,2)</f>
        <v>0</v>
      </c>
      <c r="BL303" s="17" t="s">
        <v>284</v>
      </c>
      <c r="BM303" s="241" t="s">
        <v>3054</v>
      </c>
    </row>
    <row r="304" s="13" customFormat="1">
      <c r="A304" s="13"/>
      <c r="B304" s="243"/>
      <c r="C304" s="244"/>
      <c r="D304" s="245" t="s">
        <v>286</v>
      </c>
      <c r="E304" s="246" t="s">
        <v>1</v>
      </c>
      <c r="F304" s="247" t="s">
        <v>3055</v>
      </c>
      <c r="G304" s="244"/>
      <c r="H304" s="248">
        <v>74.719999999999999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286</v>
      </c>
      <c r="AU304" s="254" t="s">
        <v>86</v>
      </c>
      <c r="AV304" s="13" t="s">
        <v>86</v>
      </c>
      <c r="AW304" s="13" t="s">
        <v>32</v>
      </c>
      <c r="AX304" s="13" t="s">
        <v>84</v>
      </c>
      <c r="AY304" s="254" t="s">
        <v>280</v>
      </c>
    </row>
    <row r="305" s="2" customFormat="1" ht="16.5" customHeight="1">
      <c r="A305" s="38"/>
      <c r="B305" s="39"/>
      <c r="C305" s="229" t="s">
        <v>598</v>
      </c>
      <c r="D305" s="229" t="s">
        <v>281</v>
      </c>
      <c r="E305" s="230" t="s">
        <v>3056</v>
      </c>
      <c r="F305" s="231" t="s">
        <v>648</v>
      </c>
      <c r="G305" s="232" t="s">
        <v>190</v>
      </c>
      <c r="H305" s="233">
        <v>74.719999999999999</v>
      </c>
      <c r="I305" s="234"/>
      <c r="J305" s="235">
        <f>ROUND(I305*H305,2)</f>
        <v>0</v>
      </c>
      <c r="K305" s="236"/>
      <c r="L305" s="44"/>
      <c r="M305" s="237" t="s">
        <v>1</v>
      </c>
      <c r="N305" s="238" t="s">
        <v>41</v>
      </c>
      <c r="O305" s="91"/>
      <c r="P305" s="239">
        <f>O305*H305</f>
        <v>0</v>
      </c>
      <c r="Q305" s="239">
        <v>0.00046000000000000001</v>
      </c>
      <c r="R305" s="239">
        <f>Q305*H305</f>
        <v>0.034371199999999998</v>
      </c>
      <c r="S305" s="239">
        <v>0</v>
      </c>
      <c r="T305" s="24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41" t="s">
        <v>284</v>
      </c>
      <c r="AT305" s="241" t="s">
        <v>281</v>
      </c>
      <c r="AU305" s="241" t="s">
        <v>86</v>
      </c>
      <c r="AY305" s="17" t="s">
        <v>280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7" t="s">
        <v>84</v>
      </c>
      <c r="BK305" s="242">
        <f>ROUND(I305*H305,2)</f>
        <v>0</v>
      </c>
      <c r="BL305" s="17" t="s">
        <v>284</v>
      </c>
      <c r="BM305" s="241" t="s">
        <v>3057</v>
      </c>
    </row>
    <row r="306" s="13" customFormat="1">
      <c r="A306" s="13"/>
      <c r="B306" s="243"/>
      <c r="C306" s="244"/>
      <c r="D306" s="245" t="s">
        <v>286</v>
      </c>
      <c r="E306" s="246" t="s">
        <v>1</v>
      </c>
      <c r="F306" s="247" t="s">
        <v>3055</v>
      </c>
      <c r="G306" s="244"/>
      <c r="H306" s="248">
        <v>74.719999999999999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286</v>
      </c>
      <c r="AU306" s="254" t="s">
        <v>86</v>
      </c>
      <c r="AV306" s="13" t="s">
        <v>86</v>
      </c>
      <c r="AW306" s="13" t="s">
        <v>32</v>
      </c>
      <c r="AX306" s="13" t="s">
        <v>84</v>
      </c>
      <c r="AY306" s="254" t="s">
        <v>280</v>
      </c>
    </row>
    <row r="307" s="2" customFormat="1" ht="21.75" customHeight="1">
      <c r="A307" s="38"/>
      <c r="B307" s="39"/>
      <c r="C307" s="255" t="s">
        <v>603</v>
      </c>
      <c r="D307" s="255" t="s">
        <v>306</v>
      </c>
      <c r="E307" s="256" t="s">
        <v>651</v>
      </c>
      <c r="F307" s="257" t="s">
        <v>652</v>
      </c>
      <c r="G307" s="258" t="s">
        <v>190</v>
      </c>
      <c r="H307" s="259">
        <v>74.719999999999999</v>
      </c>
      <c r="I307" s="260"/>
      <c r="J307" s="261">
        <f>ROUND(I307*H307,2)</f>
        <v>0</v>
      </c>
      <c r="K307" s="262"/>
      <c r="L307" s="263"/>
      <c r="M307" s="264" t="s">
        <v>1</v>
      </c>
      <c r="N307" s="265" t="s">
        <v>41</v>
      </c>
      <c r="O307" s="91"/>
      <c r="P307" s="239">
        <f>O307*H307</f>
        <v>0</v>
      </c>
      <c r="Q307" s="239">
        <v>9.0000000000000006E-05</v>
      </c>
      <c r="R307" s="239">
        <f>Q307*H307</f>
        <v>0.0067248000000000004</v>
      </c>
      <c r="S307" s="239">
        <v>0</v>
      </c>
      <c r="T307" s="24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41" t="s">
        <v>310</v>
      </c>
      <c r="AT307" s="241" t="s">
        <v>306</v>
      </c>
      <c r="AU307" s="241" t="s">
        <v>86</v>
      </c>
      <c r="AY307" s="17" t="s">
        <v>280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7" t="s">
        <v>84</v>
      </c>
      <c r="BK307" s="242">
        <f>ROUND(I307*H307,2)</f>
        <v>0</v>
      </c>
      <c r="BL307" s="17" t="s">
        <v>284</v>
      </c>
      <c r="BM307" s="241" t="s">
        <v>3058</v>
      </c>
    </row>
    <row r="308" s="12" customFormat="1" ht="22.8" customHeight="1">
      <c r="A308" s="12"/>
      <c r="B308" s="213"/>
      <c r="C308" s="214"/>
      <c r="D308" s="215" t="s">
        <v>75</v>
      </c>
      <c r="E308" s="227" t="s">
        <v>323</v>
      </c>
      <c r="F308" s="227" t="s">
        <v>654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SUM(P309:P361)</f>
        <v>0</v>
      </c>
      <c r="Q308" s="221"/>
      <c r="R308" s="222">
        <f>SUM(R309:R361)</f>
        <v>0.00023000000000000001</v>
      </c>
      <c r="S308" s="221"/>
      <c r="T308" s="223">
        <f>SUM(T309:T361)</f>
        <v>21.623665000000003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84</v>
      </c>
      <c r="AT308" s="225" t="s">
        <v>75</v>
      </c>
      <c r="AU308" s="225" t="s">
        <v>84</v>
      </c>
      <c r="AY308" s="224" t="s">
        <v>280</v>
      </c>
      <c r="BK308" s="226">
        <f>SUM(BK309:BK361)</f>
        <v>0</v>
      </c>
    </row>
    <row r="309" s="2" customFormat="1" ht="33" customHeight="1">
      <c r="A309" s="38"/>
      <c r="B309" s="39"/>
      <c r="C309" s="229" t="s">
        <v>607</v>
      </c>
      <c r="D309" s="229" t="s">
        <v>281</v>
      </c>
      <c r="E309" s="230" t="s">
        <v>666</v>
      </c>
      <c r="F309" s="231" t="s">
        <v>667</v>
      </c>
      <c r="G309" s="232" t="s">
        <v>194</v>
      </c>
      <c r="H309" s="233">
        <v>393.358</v>
      </c>
      <c r="I309" s="234"/>
      <c r="J309" s="235">
        <f>ROUND(I309*H309,2)</f>
        <v>0</v>
      </c>
      <c r="K309" s="236"/>
      <c r="L309" s="44"/>
      <c r="M309" s="237" t="s">
        <v>1</v>
      </c>
      <c r="N309" s="238" t="s">
        <v>41</v>
      </c>
      <c r="O309" s="91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1" t="s">
        <v>284</v>
      </c>
      <c r="AT309" s="241" t="s">
        <v>281</v>
      </c>
      <c r="AU309" s="241" t="s">
        <v>86</v>
      </c>
      <c r="AY309" s="17" t="s">
        <v>280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7" t="s">
        <v>84</v>
      </c>
      <c r="BK309" s="242">
        <f>ROUND(I309*H309,2)</f>
        <v>0</v>
      </c>
      <c r="BL309" s="17" t="s">
        <v>284</v>
      </c>
      <c r="BM309" s="241" t="s">
        <v>3059</v>
      </c>
    </row>
    <row r="310" s="13" customFormat="1">
      <c r="A310" s="13"/>
      <c r="B310" s="243"/>
      <c r="C310" s="244"/>
      <c r="D310" s="245" t="s">
        <v>286</v>
      </c>
      <c r="E310" s="246" t="s">
        <v>1</v>
      </c>
      <c r="F310" s="247" t="s">
        <v>2926</v>
      </c>
      <c r="G310" s="244"/>
      <c r="H310" s="248">
        <v>393.358</v>
      </c>
      <c r="I310" s="249"/>
      <c r="J310" s="244"/>
      <c r="K310" s="244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286</v>
      </c>
      <c r="AU310" s="254" t="s">
        <v>86</v>
      </c>
      <c r="AV310" s="13" t="s">
        <v>86</v>
      </c>
      <c r="AW310" s="13" t="s">
        <v>32</v>
      </c>
      <c r="AX310" s="13" t="s">
        <v>84</v>
      </c>
      <c r="AY310" s="254" t="s">
        <v>280</v>
      </c>
    </row>
    <row r="311" s="2" customFormat="1" ht="33" customHeight="1">
      <c r="A311" s="38"/>
      <c r="B311" s="39"/>
      <c r="C311" s="229" t="s">
        <v>613</v>
      </c>
      <c r="D311" s="229" t="s">
        <v>281</v>
      </c>
      <c r="E311" s="230" t="s">
        <v>670</v>
      </c>
      <c r="F311" s="231" t="s">
        <v>671</v>
      </c>
      <c r="G311" s="232" t="s">
        <v>194</v>
      </c>
      <c r="H311" s="233">
        <v>23601.48</v>
      </c>
      <c r="I311" s="234"/>
      <c r="J311" s="235">
        <f>ROUND(I311*H311,2)</f>
        <v>0</v>
      </c>
      <c r="K311" s="236"/>
      <c r="L311" s="44"/>
      <c r="M311" s="237" t="s">
        <v>1</v>
      </c>
      <c r="N311" s="238" t="s">
        <v>41</v>
      </c>
      <c r="O311" s="91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41" t="s">
        <v>284</v>
      </c>
      <c r="AT311" s="241" t="s">
        <v>281</v>
      </c>
      <c r="AU311" s="241" t="s">
        <v>86</v>
      </c>
      <c r="AY311" s="17" t="s">
        <v>280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7" t="s">
        <v>84</v>
      </c>
      <c r="BK311" s="242">
        <f>ROUND(I311*H311,2)</f>
        <v>0</v>
      </c>
      <c r="BL311" s="17" t="s">
        <v>284</v>
      </c>
      <c r="BM311" s="241" t="s">
        <v>3060</v>
      </c>
    </row>
    <row r="312" s="13" customFormat="1">
      <c r="A312" s="13"/>
      <c r="B312" s="243"/>
      <c r="C312" s="244"/>
      <c r="D312" s="245" t="s">
        <v>286</v>
      </c>
      <c r="E312" s="246" t="s">
        <v>1</v>
      </c>
      <c r="F312" s="247" t="s">
        <v>3061</v>
      </c>
      <c r="G312" s="244"/>
      <c r="H312" s="248">
        <v>23601.48</v>
      </c>
      <c r="I312" s="249"/>
      <c r="J312" s="244"/>
      <c r="K312" s="244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286</v>
      </c>
      <c r="AU312" s="254" t="s">
        <v>86</v>
      </c>
      <c r="AV312" s="13" t="s">
        <v>86</v>
      </c>
      <c r="AW312" s="13" t="s">
        <v>32</v>
      </c>
      <c r="AX312" s="13" t="s">
        <v>84</v>
      </c>
      <c r="AY312" s="254" t="s">
        <v>280</v>
      </c>
    </row>
    <row r="313" s="2" customFormat="1" ht="33" customHeight="1">
      <c r="A313" s="38"/>
      <c r="B313" s="39"/>
      <c r="C313" s="229" t="s">
        <v>618</v>
      </c>
      <c r="D313" s="229" t="s">
        <v>281</v>
      </c>
      <c r="E313" s="230" t="s">
        <v>675</v>
      </c>
      <c r="F313" s="231" t="s">
        <v>676</v>
      </c>
      <c r="G313" s="232" t="s">
        <v>194</v>
      </c>
      <c r="H313" s="233">
        <v>393.358</v>
      </c>
      <c r="I313" s="234"/>
      <c r="J313" s="235">
        <f>ROUND(I313*H313,2)</f>
        <v>0</v>
      </c>
      <c r="K313" s="236"/>
      <c r="L313" s="44"/>
      <c r="M313" s="237" t="s">
        <v>1</v>
      </c>
      <c r="N313" s="238" t="s">
        <v>41</v>
      </c>
      <c r="O313" s="91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1" t="s">
        <v>284</v>
      </c>
      <c r="AT313" s="241" t="s">
        <v>281</v>
      </c>
      <c r="AU313" s="241" t="s">
        <v>86</v>
      </c>
      <c r="AY313" s="17" t="s">
        <v>280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7" t="s">
        <v>84</v>
      </c>
      <c r="BK313" s="242">
        <f>ROUND(I313*H313,2)</f>
        <v>0</v>
      </c>
      <c r="BL313" s="17" t="s">
        <v>284</v>
      </c>
      <c r="BM313" s="241" t="s">
        <v>3062</v>
      </c>
    </row>
    <row r="314" s="13" customFormat="1">
      <c r="A314" s="13"/>
      <c r="B314" s="243"/>
      <c r="C314" s="244"/>
      <c r="D314" s="245" t="s">
        <v>286</v>
      </c>
      <c r="E314" s="246" t="s">
        <v>1</v>
      </c>
      <c r="F314" s="247" t="s">
        <v>2926</v>
      </c>
      <c r="G314" s="244"/>
      <c r="H314" s="248">
        <v>393.358</v>
      </c>
      <c r="I314" s="249"/>
      <c r="J314" s="244"/>
      <c r="K314" s="244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286</v>
      </c>
      <c r="AU314" s="254" t="s">
        <v>86</v>
      </c>
      <c r="AV314" s="13" t="s">
        <v>86</v>
      </c>
      <c r="AW314" s="13" t="s">
        <v>32</v>
      </c>
      <c r="AX314" s="13" t="s">
        <v>84</v>
      </c>
      <c r="AY314" s="254" t="s">
        <v>280</v>
      </c>
    </row>
    <row r="315" s="2" customFormat="1" ht="16.5" customHeight="1">
      <c r="A315" s="38"/>
      <c r="B315" s="39"/>
      <c r="C315" s="229" t="s">
        <v>623</v>
      </c>
      <c r="D315" s="229" t="s">
        <v>281</v>
      </c>
      <c r="E315" s="230" t="s">
        <v>679</v>
      </c>
      <c r="F315" s="231" t="s">
        <v>680</v>
      </c>
      <c r="G315" s="232" t="s">
        <v>194</v>
      </c>
      <c r="H315" s="233">
        <v>393.358</v>
      </c>
      <c r="I315" s="234"/>
      <c r="J315" s="235">
        <f>ROUND(I315*H315,2)</f>
        <v>0</v>
      </c>
      <c r="K315" s="236"/>
      <c r="L315" s="44"/>
      <c r="M315" s="237" t="s">
        <v>1</v>
      </c>
      <c r="N315" s="238" t="s">
        <v>41</v>
      </c>
      <c r="O315" s="91"/>
      <c r="P315" s="239">
        <f>O315*H315</f>
        <v>0</v>
      </c>
      <c r="Q315" s="239">
        <v>0</v>
      </c>
      <c r="R315" s="239">
        <f>Q315*H315</f>
        <v>0</v>
      </c>
      <c r="S315" s="239">
        <v>0</v>
      </c>
      <c r="T315" s="24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41" t="s">
        <v>284</v>
      </c>
      <c r="AT315" s="241" t="s">
        <v>281</v>
      </c>
      <c r="AU315" s="241" t="s">
        <v>86</v>
      </c>
      <c r="AY315" s="17" t="s">
        <v>280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7" t="s">
        <v>84</v>
      </c>
      <c r="BK315" s="242">
        <f>ROUND(I315*H315,2)</f>
        <v>0</v>
      </c>
      <c r="BL315" s="17" t="s">
        <v>284</v>
      </c>
      <c r="BM315" s="241" t="s">
        <v>3063</v>
      </c>
    </row>
    <row r="316" s="13" customFormat="1">
      <c r="A316" s="13"/>
      <c r="B316" s="243"/>
      <c r="C316" s="244"/>
      <c r="D316" s="245" t="s">
        <v>286</v>
      </c>
      <c r="E316" s="246" t="s">
        <v>1</v>
      </c>
      <c r="F316" s="247" t="s">
        <v>2926</v>
      </c>
      <c r="G316" s="244"/>
      <c r="H316" s="248">
        <v>393.358</v>
      </c>
      <c r="I316" s="249"/>
      <c r="J316" s="244"/>
      <c r="K316" s="244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286</v>
      </c>
      <c r="AU316" s="254" t="s">
        <v>86</v>
      </c>
      <c r="AV316" s="13" t="s">
        <v>86</v>
      </c>
      <c r="AW316" s="13" t="s">
        <v>32</v>
      </c>
      <c r="AX316" s="13" t="s">
        <v>84</v>
      </c>
      <c r="AY316" s="254" t="s">
        <v>280</v>
      </c>
    </row>
    <row r="317" s="2" customFormat="1" ht="21.75" customHeight="1">
      <c r="A317" s="38"/>
      <c r="B317" s="39"/>
      <c r="C317" s="229" t="s">
        <v>628</v>
      </c>
      <c r="D317" s="229" t="s">
        <v>281</v>
      </c>
      <c r="E317" s="230" t="s">
        <v>683</v>
      </c>
      <c r="F317" s="231" t="s">
        <v>684</v>
      </c>
      <c r="G317" s="232" t="s">
        <v>194</v>
      </c>
      <c r="H317" s="233">
        <v>23601.48</v>
      </c>
      <c r="I317" s="234"/>
      <c r="J317" s="235">
        <f>ROUND(I317*H317,2)</f>
        <v>0</v>
      </c>
      <c r="K317" s="236"/>
      <c r="L317" s="44"/>
      <c r="M317" s="237" t="s">
        <v>1</v>
      </c>
      <c r="N317" s="238" t="s">
        <v>41</v>
      </c>
      <c r="O317" s="91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41" t="s">
        <v>284</v>
      </c>
      <c r="AT317" s="241" t="s">
        <v>281</v>
      </c>
      <c r="AU317" s="241" t="s">
        <v>86</v>
      </c>
      <c r="AY317" s="17" t="s">
        <v>280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7" t="s">
        <v>84</v>
      </c>
      <c r="BK317" s="242">
        <f>ROUND(I317*H317,2)</f>
        <v>0</v>
      </c>
      <c r="BL317" s="17" t="s">
        <v>284</v>
      </c>
      <c r="BM317" s="241" t="s">
        <v>3064</v>
      </c>
    </row>
    <row r="318" s="13" customFormat="1">
      <c r="A318" s="13"/>
      <c r="B318" s="243"/>
      <c r="C318" s="244"/>
      <c r="D318" s="245" t="s">
        <v>286</v>
      </c>
      <c r="E318" s="246" t="s">
        <v>1</v>
      </c>
      <c r="F318" s="247" t="s">
        <v>3061</v>
      </c>
      <c r="G318" s="244"/>
      <c r="H318" s="248">
        <v>23601.48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286</v>
      </c>
      <c r="AU318" s="254" t="s">
        <v>86</v>
      </c>
      <c r="AV318" s="13" t="s">
        <v>86</v>
      </c>
      <c r="AW318" s="13" t="s">
        <v>32</v>
      </c>
      <c r="AX318" s="13" t="s">
        <v>84</v>
      </c>
      <c r="AY318" s="254" t="s">
        <v>280</v>
      </c>
    </row>
    <row r="319" s="2" customFormat="1" ht="21.75" customHeight="1">
      <c r="A319" s="38"/>
      <c r="B319" s="39"/>
      <c r="C319" s="229" t="s">
        <v>633</v>
      </c>
      <c r="D319" s="229" t="s">
        <v>281</v>
      </c>
      <c r="E319" s="230" t="s">
        <v>687</v>
      </c>
      <c r="F319" s="231" t="s">
        <v>688</v>
      </c>
      <c r="G319" s="232" t="s">
        <v>194</v>
      </c>
      <c r="H319" s="233">
        <v>393.358</v>
      </c>
      <c r="I319" s="234"/>
      <c r="J319" s="235">
        <f>ROUND(I319*H319,2)</f>
        <v>0</v>
      </c>
      <c r="K319" s="236"/>
      <c r="L319" s="44"/>
      <c r="M319" s="237" t="s">
        <v>1</v>
      </c>
      <c r="N319" s="238" t="s">
        <v>41</v>
      </c>
      <c r="O319" s="91"/>
      <c r="P319" s="239">
        <f>O319*H319</f>
        <v>0</v>
      </c>
      <c r="Q319" s="239">
        <v>0</v>
      </c>
      <c r="R319" s="239">
        <f>Q319*H319</f>
        <v>0</v>
      </c>
      <c r="S319" s="239">
        <v>0</v>
      </c>
      <c r="T319" s="24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41" t="s">
        <v>284</v>
      </c>
      <c r="AT319" s="241" t="s">
        <v>281</v>
      </c>
      <c r="AU319" s="241" t="s">
        <v>86</v>
      </c>
      <c r="AY319" s="17" t="s">
        <v>280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7" t="s">
        <v>84</v>
      </c>
      <c r="BK319" s="242">
        <f>ROUND(I319*H319,2)</f>
        <v>0</v>
      </c>
      <c r="BL319" s="17" t="s">
        <v>284</v>
      </c>
      <c r="BM319" s="241" t="s">
        <v>3065</v>
      </c>
    </row>
    <row r="320" s="13" customFormat="1">
      <c r="A320" s="13"/>
      <c r="B320" s="243"/>
      <c r="C320" s="244"/>
      <c r="D320" s="245" t="s">
        <v>286</v>
      </c>
      <c r="E320" s="246" t="s">
        <v>1</v>
      </c>
      <c r="F320" s="247" t="s">
        <v>2926</v>
      </c>
      <c r="G320" s="244"/>
      <c r="H320" s="248">
        <v>393.358</v>
      </c>
      <c r="I320" s="249"/>
      <c r="J320" s="244"/>
      <c r="K320" s="244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286</v>
      </c>
      <c r="AU320" s="254" t="s">
        <v>86</v>
      </c>
      <c r="AV320" s="13" t="s">
        <v>86</v>
      </c>
      <c r="AW320" s="13" t="s">
        <v>32</v>
      </c>
      <c r="AX320" s="13" t="s">
        <v>84</v>
      </c>
      <c r="AY320" s="254" t="s">
        <v>280</v>
      </c>
    </row>
    <row r="321" s="2" customFormat="1" ht="24.15" customHeight="1">
      <c r="A321" s="38"/>
      <c r="B321" s="39"/>
      <c r="C321" s="229" t="s">
        <v>637</v>
      </c>
      <c r="D321" s="229" t="s">
        <v>281</v>
      </c>
      <c r="E321" s="230" t="s">
        <v>691</v>
      </c>
      <c r="F321" s="231" t="s">
        <v>692</v>
      </c>
      <c r="G321" s="232" t="s">
        <v>693</v>
      </c>
      <c r="H321" s="233">
        <v>4</v>
      </c>
      <c r="I321" s="234"/>
      <c r="J321" s="235">
        <f>ROUND(I321*H321,2)</f>
        <v>0</v>
      </c>
      <c r="K321" s="236"/>
      <c r="L321" s="44"/>
      <c r="M321" s="237" t="s">
        <v>1</v>
      </c>
      <c r="N321" s="238" t="s">
        <v>41</v>
      </c>
      <c r="O321" s="91"/>
      <c r="P321" s="239">
        <f>O321*H321</f>
        <v>0</v>
      </c>
      <c r="Q321" s="239">
        <v>0</v>
      </c>
      <c r="R321" s="239">
        <f>Q321*H321</f>
        <v>0</v>
      </c>
      <c r="S321" s="239">
        <v>0</v>
      </c>
      <c r="T321" s="24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41" t="s">
        <v>284</v>
      </c>
      <c r="AT321" s="241" t="s">
        <v>281</v>
      </c>
      <c r="AU321" s="241" t="s">
        <v>86</v>
      </c>
      <c r="AY321" s="17" t="s">
        <v>280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7" t="s">
        <v>84</v>
      </c>
      <c r="BK321" s="242">
        <f>ROUND(I321*H321,2)</f>
        <v>0</v>
      </c>
      <c r="BL321" s="17" t="s">
        <v>284</v>
      </c>
      <c r="BM321" s="241" t="s">
        <v>3066</v>
      </c>
    </row>
    <row r="322" s="2" customFormat="1" ht="24.15" customHeight="1">
      <c r="A322" s="38"/>
      <c r="B322" s="39"/>
      <c r="C322" s="229" t="s">
        <v>641</v>
      </c>
      <c r="D322" s="229" t="s">
        <v>281</v>
      </c>
      <c r="E322" s="230" t="s">
        <v>696</v>
      </c>
      <c r="F322" s="231" t="s">
        <v>697</v>
      </c>
      <c r="G322" s="232" t="s">
        <v>693</v>
      </c>
      <c r="H322" s="233">
        <v>160</v>
      </c>
      <c r="I322" s="234"/>
      <c r="J322" s="235">
        <f>ROUND(I322*H322,2)</f>
        <v>0</v>
      </c>
      <c r="K322" s="236"/>
      <c r="L322" s="44"/>
      <c r="M322" s="237" t="s">
        <v>1</v>
      </c>
      <c r="N322" s="238" t="s">
        <v>41</v>
      </c>
      <c r="O322" s="91"/>
      <c r="P322" s="239">
        <f>O322*H322</f>
        <v>0</v>
      </c>
      <c r="Q322" s="239">
        <v>0</v>
      </c>
      <c r="R322" s="239">
        <f>Q322*H322</f>
        <v>0</v>
      </c>
      <c r="S322" s="239">
        <v>0</v>
      </c>
      <c r="T322" s="24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41" t="s">
        <v>284</v>
      </c>
      <c r="AT322" s="241" t="s">
        <v>281</v>
      </c>
      <c r="AU322" s="241" t="s">
        <v>86</v>
      </c>
      <c r="AY322" s="17" t="s">
        <v>280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7" t="s">
        <v>84</v>
      </c>
      <c r="BK322" s="242">
        <f>ROUND(I322*H322,2)</f>
        <v>0</v>
      </c>
      <c r="BL322" s="17" t="s">
        <v>284</v>
      </c>
      <c r="BM322" s="241" t="s">
        <v>3067</v>
      </c>
    </row>
    <row r="323" s="13" customFormat="1">
      <c r="A323" s="13"/>
      <c r="B323" s="243"/>
      <c r="C323" s="244"/>
      <c r="D323" s="245" t="s">
        <v>286</v>
      </c>
      <c r="E323" s="246" t="s">
        <v>1</v>
      </c>
      <c r="F323" s="247" t="s">
        <v>3068</v>
      </c>
      <c r="G323" s="244"/>
      <c r="H323" s="248">
        <v>160</v>
      </c>
      <c r="I323" s="249"/>
      <c r="J323" s="244"/>
      <c r="K323" s="244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286</v>
      </c>
      <c r="AU323" s="254" t="s">
        <v>86</v>
      </c>
      <c r="AV323" s="13" t="s">
        <v>86</v>
      </c>
      <c r="AW323" s="13" t="s">
        <v>32</v>
      </c>
      <c r="AX323" s="13" t="s">
        <v>84</v>
      </c>
      <c r="AY323" s="254" t="s">
        <v>280</v>
      </c>
    </row>
    <row r="324" s="2" customFormat="1" ht="24.15" customHeight="1">
      <c r="A324" s="38"/>
      <c r="B324" s="39"/>
      <c r="C324" s="229" t="s">
        <v>646</v>
      </c>
      <c r="D324" s="229" t="s">
        <v>281</v>
      </c>
      <c r="E324" s="230" t="s">
        <v>701</v>
      </c>
      <c r="F324" s="231" t="s">
        <v>702</v>
      </c>
      <c r="G324" s="232" t="s">
        <v>693</v>
      </c>
      <c r="H324" s="233">
        <v>4</v>
      </c>
      <c r="I324" s="234"/>
      <c r="J324" s="235">
        <f>ROUND(I324*H324,2)</f>
        <v>0</v>
      </c>
      <c r="K324" s="236"/>
      <c r="L324" s="44"/>
      <c r="M324" s="237" t="s">
        <v>1</v>
      </c>
      <c r="N324" s="238" t="s">
        <v>41</v>
      </c>
      <c r="O324" s="91"/>
      <c r="P324" s="239">
        <f>O324*H324</f>
        <v>0</v>
      </c>
      <c r="Q324" s="239">
        <v>0</v>
      </c>
      <c r="R324" s="239">
        <f>Q324*H324</f>
        <v>0</v>
      </c>
      <c r="S324" s="239">
        <v>0</v>
      </c>
      <c r="T324" s="24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41" t="s">
        <v>284</v>
      </c>
      <c r="AT324" s="241" t="s">
        <v>281</v>
      </c>
      <c r="AU324" s="241" t="s">
        <v>86</v>
      </c>
      <c r="AY324" s="17" t="s">
        <v>280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7" t="s">
        <v>84</v>
      </c>
      <c r="BK324" s="242">
        <f>ROUND(I324*H324,2)</f>
        <v>0</v>
      </c>
      <c r="BL324" s="17" t="s">
        <v>284</v>
      </c>
      <c r="BM324" s="241" t="s">
        <v>3069</v>
      </c>
    </row>
    <row r="325" s="2" customFormat="1" ht="16.5" customHeight="1">
      <c r="A325" s="38"/>
      <c r="B325" s="39"/>
      <c r="C325" s="229" t="s">
        <v>650</v>
      </c>
      <c r="D325" s="229" t="s">
        <v>281</v>
      </c>
      <c r="E325" s="230" t="s">
        <v>705</v>
      </c>
      <c r="F325" s="231" t="s">
        <v>706</v>
      </c>
      <c r="G325" s="232" t="s">
        <v>194</v>
      </c>
      <c r="H325" s="233">
        <v>631.20000000000005</v>
      </c>
      <c r="I325" s="234"/>
      <c r="J325" s="235">
        <f>ROUND(I325*H325,2)</f>
        <v>0</v>
      </c>
      <c r="K325" s="236"/>
      <c r="L325" s="44"/>
      <c r="M325" s="237" t="s">
        <v>1</v>
      </c>
      <c r="N325" s="238" t="s">
        <v>41</v>
      </c>
      <c r="O325" s="91"/>
      <c r="P325" s="239">
        <f>O325*H325</f>
        <v>0</v>
      </c>
      <c r="Q325" s="239">
        <v>0</v>
      </c>
      <c r="R325" s="239">
        <f>Q325*H325</f>
        <v>0</v>
      </c>
      <c r="S325" s="239">
        <v>0</v>
      </c>
      <c r="T325" s="24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41" t="s">
        <v>284</v>
      </c>
      <c r="AT325" s="241" t="s">
        <v>281</v>
      </c>
      <c r="AU325" s="241" t="s">
        <v>86</v>
      </c>
      <c r="AY325" s="17" t="s">
        <v>280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7" t="s">
        <v>84</v>
      </c>
      <c r="BK325" s="242">
        <f>ROUND(I325*H325,2)</f>
        <v>0</v>
      </c>
      <c r="BL325" s="17" t="s">
        <v>284</v>
      </c>
      <c r="BM325" s="241" t="s">
        <v>3070</v>
      </c>
    </row>
    <row r="326" s="13" customFormat="1">
      <c r="A326" s="13"/>
      <c r="B326" s="243"/>
      <c r="C326" s="244"/>
      <c r="D326" s="245" t="s">
        <v>286</v>
      </c>
      <c r="E326" s="246" t="s">
        <v>1</v>
      </c>
      <c r="F326" s="247" t="s">
        <v>3071</v>
      </c>
      <c r="G326" s="244"/>
      <c r="H326" s="248">
        <v>631.20000000000005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286</v>
      </c>
      <c r="AU326" s="254" t="s">
        <v>86</v>
      </c>
      <c r="AV326" s="13" t="s">
        <v>86</v>
      </c>
      <c r="AW326" s="13" t="s">
        <v>32</v>
      </c>
      <c r="AX326" s="13" t="s">
        <v>84</v>
      </c>
      <c r="AY326" s="254" t="s">
        <v>280</v>
      </c>
    </row>
    <row r="327" s="2" customFormat="1" ht="16.5" customHeight="1">
      <c r="A327" s="38"/>
      <c r="B327" s="39"/>
      <c r="C327" s="229" t="s">
        <v>655</v>
      </c>
      <c r="D327" s="229" t="s">
        <v>281</v>
      </c>
      <c r="E327" s="230" t="s">
        <v>710</v>
      </c>
      <c r="F327" s="231" t="s">
        <v>711</v>
      </c>
      <c r="G327" s="232" t="s">
        <v>194</v>
      </c>
      <c r="H327" s="233">
        <v>315.60000000000002</v>
      </c>
      <c r="I327" s="234"/>
      <c r="J327" s="235">
        <f>ROUND(I327*H327,2)</f>
        <v>0</v>
      </c>
      <c r="K327" s="236"/>
      <c r="L327" s="44"/>
      <c r="M327" s="237" t="s">
        <v>1</v>
      </c>
      <c r="N327" s="238" t="s">
        <v>41</v>
      </c>
      <c r="O327" s="91"/>
      <c r="P327" s="239">
        <f>O327*H327</f>
        <v>0</v>
      </c>
      <c r="Q327" s="239">
        <v>0</v>
      </c>
      <c r="R327" s="239">
        <f>Q327*H327</f>
        <v>0</v>
      </c>
      <c r="S327" s="239">
        <v>0</v>
      </c>
      <c r="T327" s="24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1" t="s">
        <v>284</v>
      </c>
      <c r="AT327" s="241" t="s">
        <v>281</v>
      </c>
      <c r="AU327" s="241" t="s">
        <v>86</v>
      </c>
      <c r="AY327" s="17" t="s">
        <v>280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7" t="s">
        <v>84</v>
      </c>
      <c r="BK327" s="242">
        <f>ROUND(I327*H327,2)</f>
        <v>0</v>
      </c>
      <c r="BL327" s="17" t="s">
        <v>284</v>
      </c>
      <c r="BM327" s="241" t="s">
        <v>3072</v>
      </c>
    </row>
    <row r="328" s="13" customFormat="1">
      <c r="A328" s="13"/>
      <c r="B328" s="243"/>
      <c r="C328" s="244"/>
      <c r="D328" s="245" t="s">
        <v>286</v>
      </c>
      <c r="E328" s="246" t="s">
        <v>1</v>
      </c>
      <c r="F328" s="247" t="s">
        <v>3073</v>
      </c>
      <c r="G328" s="244"/>
      <c r="H328" s="248">
        <v>315.60000000000002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286</v>
      </c>
      <c r="AU328" s="254" t="s">
        <v>86</v>
      </c>
      <c r="AV328" s="13" t="s">
        <v>86</v>
      </c>
      <c r="AW328" s="13" t="s">
        <v>32</v>
      </c>
      <c r="AX328" s="13" t="s">
        <v>84</v>
      </c>
      <c r="AY328" s="254" t="s">
        <v>280</v>
      </c>
    </row>
    <row r="329" s="2" customFormat="1" ht="24.15" customHeight="1">
      <c r="A329" s="38"/>
      <c r="B329" s="39"/>
      <c r="C329" s="229" t="s">
        <v>660</v>
      </c>
      <c r="D329" s="229" t="s">
        <v>281</v>
      </c>
      <c r="E329" s="230" t="s">
        <v>715</v>
      </c>
      <c r="F329" s="231" t="s">
        <v>716</v>
      </c>
      <c r="G329" s="232" t="s">
        <v>319</v>
      </c>
      <c r="H329" s="233">
        <v>1.575</v>
      </c>
      <c r="I329" s="234"/>
      <c r="J329" s="235">
        <f>ROUND(I329*H329,2)</f>
        <v>0</v>
      </c>
      <c r="K329" s="236"/>
      <c r="L329" s="44"/>
      <c r="M329" s="237" t="s">
        <v>1</v>
      </c>
      <c r="N329" s="238" t="s">
        <v>41</v>
      </c>
      <c r="O329" s="91"/>
      <c r="P329" s="239">
        <f>O329*H329</f>
        <v>0</v>
      </c>
      <c r="Q329" s="239">
        <v>0</v>
      </c>
      <c r="R329" s="239">
        <f>Q329*H329</f>
        <v>0</v>
      </c>
      <c r="S329" s="239">
        <v>1.8</v>
      </c>
      <c r="T329" s="240">
        <f>S329*H329</f>
        <v>2.835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41" t="s">
        <v>284</v>
      </c>
      <c r="AT329" s="241" t="s">
        <v>281</v>
      </c>
      <c r="AU329" s="241" t="s">
        <v>86</v>
      </c>
      <c r="AY329" s="17" t="s">
        <v>280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7" t="s">
        <v>84</v>
      </c>
      <c r="BK329" s="242">
        <f>ROUND(I329*H329,2)</f>
        <v>0</v>
      </c>
      <c r="BL329" s="17" t="s">
        <v>284</v>
      </c>
      <c r="BM329" s="241" t="s">
        <v>3074</v>
      </c>
    </row>
    <row r="330" s="13" customFormat="1">
      <c r="A330" s="13"/>
      <c r="B330" s="243"/>
      <c r="C330" s="244"/>
      <c r="D330" s="245" t="s">
        <v>286</v>
      </c>
      <c r="E330" s="246" t="s">
        <v>1</v>
      </c>
      <c r="F330" s="247" t="s">
        <v>3075</v>
      </c>
      <c r="G330" s="244"/>
      <c r="H330" s="248">
        <v>1.575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286</v>
      </c>
      <c r="AU330" s="254" t="s">
        <v>86</v>
      </c>
      <c r="AV330" s="13" t="s">
        <v>86</v>
      </c>
      <c r="AW330" s="13" t="s">
        <v>32</v>
      </c>
      <c r="AX330" s="13" t="s">
        <v>84</v>
      </c>
      <c r="AY330" s="254" t="s">
        <v>280</v>
      </c>
    </row>
    <row r="331" s="2" customFormat="1" ht="24.15" customHeight="1">
      <c r="A331" s="38"/>
      <c r="B331" s="39"/>
      <c r="C331" s="229" t="s">
        <v>665</v>
      </c>
      <c r="D331" s="229" t="s">
        <v>281</v>
      </c>
      <c r="E331" s="230" t="s">
        <v>720</v>
      </c>
      <c r="F331" s="231" t="s">
        <v>721</v>
      </c>
      <c r="G331" s="232" t="s">
        <v>319</v>
      </c>
      <c r="H331" s="233">
        <v>4.5149999999999997</v>
      </c>
      <c r="I331" s="234"/>
      <c r="J331" s="235">
        <f>ROUND(I331*H331,2)</f>
        <v>0</v>
      </c>
      <c r="K331" s="236"/>
      <c r="L331" s="44"/>
      <c r="M331" s="237" t="s">
        <v>1</v>
      </c>
      <c r="N331" s="238" t="s">
        <v>41</v>
      </c>
      <c r="O331" s="91"/>
      <c r="P331" s="239">
        <f>O331*H331</f>
        <v>0</v>
      </c>
      <c r="Q331" s="239">
        <v>0</v>
      </c>
      <c r="R331" s="239">
        <f>Q331*H331</f>
        <v>0</v>
      </c>
      <c r="S331" s="239">
        <v>1.6000000000000001</v>
      </c>
      <c r="T331" s="240">
        <f>S331*H331</f>
        <v>7.2240000000000002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41" t="s">
        <v>284</v>
      </c>
      <c r="AT331" s="241" t="s">
        <v>281</v>
      </c>
      <c r="AU331" s="241" t="s">
        <v>86</v>
      </c>
      <c r="AY331" s="17" t="s">
        <v>280</v>
      </c>
      <c r="BE331" s="242">
        <f>IF(N331="základní",J331,0)</f>
        <v>0</v>
      </c>
      <c r="BF331" s="242">
        <f>IF(N331="snížená",J331,0)</f>
        <v>0</v>
      </c>
      <c r="BG331" s="242">
        <f>IF(N331="zákl. přenesená",J331,0)</f>
        <v>0</v>
      </c>
      <c r="BH331" s="242">
        <f>IF(N331="sníž. přenesená",J331,0)</f>
        <v>0</v>
      </c>
      <c r="BI331" s="242">
        <f>IF(N331="nulová",J331,0)</f>
        <v>0</v>
      </c>
      <c r="BJ331" s="17" t="s">
        <v>84</v>
      </c>
      <c r="BK331" s="242">
        <f>ROUND(I331*H331,2)</f>
        <v>0</v>
      </c>
      <c r="BL331" s="17" t="s">
        <v>284</v>
      </c>
      <c r="BM331" s="241" t="s">
        <v>3076</v>
      </c>
    </row>
    <row r="332" s="13" customFormat="1">
      <c r="A332" s="13"/>
      <c r="B332" s="243"/>
      <c r="C332" s="244"/>
      <c r="D332" s="245" t="s">
        <v>286</v>
      </c>
      <c r="E332" s="246" t="s">
        <v>1</v>
      </c>
      <c r="F332" s="247" t="s">
        <v>2956</v>
      </c>
      <c r="G332" s="244"/>
      <c r="H332" s="248">
        <v>4.5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286</v>
      </c>
      <c r="AU332" s="254" t="s">
        <v>86</v>
      </c>
      <c r="AV332" s="13" t="s">
        <v>86</v>
      </c>
      <c r="AW332" s="13" t="s">
        <v>32</v>
      </c>
      <c r="AX332" s="13" t="s">
        <v>76</v>
      </c>
      <c r="AY332" s="254" t="s">
        <v>280</v>
      </c>
    </row>
    <row r="333" s="13" customFormat="1">
      <c r="A333" s="13"/>
      <c r="B333" s="243"/>
      <c r="C333" s="244"/>
      <c r="D333" s="245" t="s">
        <v>286</v>
      </c>
      <c r="E333" s="246" t="s">
        <v>1</v>
      </c>
      <c r="F333" s="247" t="s">
        <v>723</v>
      </c>
      <c r="G333" s="244"/>
      <c r="H333" s="248">
        <v>0.014999999999999999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286</v>
      </c>
      <c r="AU333" s="254" t="s">
        <v>86</v>
      </c>
      <c r="AV333" s="13" t="s">
        <v>86</v>
      </c>
      <c r="AW333" s="13" t="s">
        <v>32</v>
      </c>
      <c r="AX333" s="13" t="s">
        <v>76</v>
      </c>
      <c r="AY333" s="254" t="s">
        <v>280</v>
      </c>
    </row>
    <row r="334" s="14" customFormat="1">
      <c r="A334" s="14"/>
      <c r="B334" s="266"/>
      <c r="C334" s="267"/>
      <c r="D334" s="245" t="s">
        <v>286</v>
      </c>
      <c r="E334" s="268" t="s">
        <v>1</v>
      </c>
      <c r="F334" s="269" t="s">
        <v>378</v>
      </c>
      <c r="G334" s="267"/>
      <c r="H334" s="270">
        <v>4.5149999999999997</v>
      </c>
      <c r="I334" s="271"/>
      <c r="J334" s="267"/>
      <c r="K334" s="267"/>
      <c r="L334" s="272"/>
      <c r="M334" s="273"/>
      <c r="N334" s="274"/>
      <c r="O334" s="274"/>
      <c r="P334" s="274"/>
      <c r="Q334" s="274"/>
      <c r="R334" s="274"/>
      <c r="S334" s="274"/>
      <c r="T334" s="27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6" t="s">
        <v>286</v>
      </c>
      <c r="AU334" s="276" t="s">
        <v>86</v>
      </c>
      <c r="AV334" s="14" t="s">
        <v>284</v>
      </c>
      <c r="AW334" s="14" t="s">
        <v>32</v>
      </c>
      <c r="AX334" s="14" t="s">
        <v>84</v>
      </c>
      <c r="AY334" s="276" t="s">
        <v>280</v>
      </c>
    </row>
    <row r="335" s="2" customFormat="1" ht="37.8" customHeight="1">
      <c r="A335" s="38"/>
      <c r="B335" s="39"/>
      <c r="C335" s="229" t="s">
        <v>669</v>
      </c>
      <c r="D335" s="229" t="s">
        <v>281</v>
      </c>
      <c r="E335" s="230" t="s">
        <v>725</v>
      </c>
      <c r="F335" s="231" t="s">
        <v>726</v>
      </c>
      <c r="G335" s="232" t="s">
        <v>319</v>
      </c>
      <c r="H335" s="233">
        <v>1.113</v>
      </c>
      <c r="I335" s="234"/>
      <c r="J335" s="235">
        <f>ROUND(I335*H335,2)</f>
        <v>0</v>
      </c>
      <c r="K335" s="236"/>
      <c r="L335" s="44"/>
      <c r="M335" s="237" t="s">
        <v>1</v>
      </c>
      <c r="N335" s="238" t="s">
        <v>41</v>
      </c>
      <c r="O335" s="91"/>
      <c r="P335" s="239">
        <f>O335*H335</f>
        <v>0</v>
      </c>
      <c r="Q335" s="239">
        <v>0</v>
      </c>
      <c r="R335" s="239">
        <f>Q335*H335</f>
        <v>0</v>
      </c>
      <c r="S335" s="239">
        <v>2.2000000000000002</v>
      </c>
      <c r="T335" s="240">
        <f>S335*H335</f>
        <v>2.4486000000000003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41" t="s">
        <v>284</v>
      </c>
      <c r="AT335" s="241" t="s">
        <v>281</v>
      </c>
      <c r="AU335" s="241" t="s">
        <v>86</v>
      </c>
      <c r="AY335" s="17" t="s">
        <v>280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7" t="s">
        <v>84</v>
      </c>
      <c r="BK335" s="242">
        <f>ROUND(I335*H335,2)</f>
        <v>0</v>
      </c>
      <c r="BL335" s="17" t="s">
        <v>284</v>
      </c>
      <c r="BM335" s="241" t="s">
        <v>3077</v>
      </c>
    </row>
    <row r="336" s="13" customFormat="1">
      <c r="A336" s="13"/>
      <c r="B336" s="243"/>
      <c r="C336" s="244"/>
      <c r="D336" s="245" t="s">
        <v>286</v>
      </c>
      <c r="E336" s="246" t="s">
        <v>1</v>
      </c>
      <c r="F336" s="247" t="s">
        <v>3078</v>
      </c>
      <c r="G336" s="244"/>
      <c r="H336" s="248">
        <v>1.113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286</v>
      </c>
      <c r="AU336" s="254" t="s">
        <v>86</v>
      </c>
      <c r="AV336" s="13" t="s">
        <v>86</v>
      </c>
      <c r="AW336" s="13" t="s">
        <v>32</v>
      </c>
      <c r="AX336" s="13" t="s">
        <v>84</v>
      </c>
      <c r="AY336" s="254" t="s">
        <v>280</v>
      </c>
    </row>
    <row r="337" s="2" customFormat="1" ht="21.75" customHeight="1">
      <c r="A337" s="38"/>
      <c r="B337" s="39"/>
      <c r="C337" s="229" t="s">
        <v>674</v>
      </c>
      <c r="D337" s="229" t="s">
        <v>281</v>
      </c>
      <c r="E337" s="230" t="s">
        <v>737</v>
      </c>
      <c r="F337" s="231" t="s">
        <v>738</v>
      </c>
      <c r="G337" s="232" t="s">
        <v>194</v>
      </c>
      <c r="H337" s="233">
        <v>1</v>
      </c>
      <c r="I337" s="234"/>
      <c r="J337" s="235">
        <f>ROUND(I337*H337,2)</f>
        <v>0</v>
      </c>
      <c r="K337" s="236"/>
      <c r="L337" s="44"/>
      <c r="M337" s="237" t="s">
        <v>1</v>
      </c>
      <c r="N337" s="238" t="s">
        <v>41</v>
      </c>
      <c r="O337" s="91"/>
      <c r="P337" s="239">
        <f>O337*H337</f>
        <v>0</v>
      </c>
      <c r="Q337" s="239">
        <v>0</v>
      </c>
      <c r="R337" s="239">
        <f>Q337*H337</f>
        <v>0</v>
      </c>
      <c r="S337" s="239">
        <v>0.075999999999999998</v>
      </c>
      <c r="T337" s="240">
        <f>S337*H337</f>
        <v>0.075999999999999998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41" t="s">
        <v>284</v>
      </c>
      <c r="AT337" s="241" t="s">
        <v>281</v>
      </c>
      <c r="AU337" s="241" t="s">
        <v>86</v>
      </c>
      <c r="AY337" s="17" t="s">
        <v>280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7" t="s">
        <v>84</v>
      </c>
      <c r="BK337" s="242">
        <f>ROUND(I337*H337,2)</f>
        <v>0</v>
      </c>
      <c r="BL337" s="17" t="s">
        <v>284</v>
      </c>
      <c r="BM337" s="241" t="s">
        <v>3079</v>
      </c>
    </row>
    <row r="338" s="2" customFormat="1" ht="24.15" customHeight="1">
      <c r="A338" s="38"/>
      <c r="B338" s="39"/>
      <c r="C338" s="229" t="s">
        <v>678</v>
      </c>
      <c r="D338" s="229" t="s">
        <v>281</v>
      </c>
      <c r="E338" s="230" t="s">
        <v>741</v>
      </c>
      <c r="F338" s="231" t="s">
        <v>742</v>
      </c>
      <c r="G338" s="232" t="s">
        <v>194</v>
      </c>
      <c r="H338" s="233">
        <v>1.44</v>
      </c>
      <c r="I338" s="234"/>
      <c r="J338" s="235">
        <f>ROUND(I338*H338,2)</f>
        <v>0</v>
      </c>
      <c r="K338" s="236"/>
      <c r="L338" s="44"/>
      <c r="M338" s="237" t="s">
        <v>1</v>
      </c>
      <c r="N338" s="238" t="s">
        <v>41</v>
      </c>
      <c r="O338" s="91"/>
      <c r="P338" s="239">
        <f>O338*H338</f>
        <v>0</v>
      </c>
      <c r="Q338" s="239">
        <v>0</v>
      </c>
      <c r="R338" s="239">
        <f>Q338*H338</f>
        <v>0</v>
      </c>
      <c r="S338" s="239">
        <v>0.058999999999999997</v>
      </c>
      <c r="T338" s="240">
        <f>S338*H338</f>
        <v>0.084959999999999994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41" t="s">
        <v>284</v>
      </c>
      <c r="AT338" s="241" t="s">
        <v>281</v>
      </c>
      <c r="AU338" s="241" t="s">
        <v>86</v>
      </c>
      <c r="AY338" s="17" t="s">
        <v>280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7" t="s">
        <v>84</v>
      </c>
      <c r="BK338" s="242">
        <f>ROUND(I338*H338,2)</f>
        <v>0</v>
      </c>
      <c r="BL338" s="17" t="s">
        <v>284</v>
      </c>
      <c r="BM338" s="241" t="s">
        <v>3080</v>
      </c>
    </row>
    <row r="339" s="13" customFormat="1">
      <c r="A339" s="13"/>
      <c r="B339" s="243"/>
      <c r="C339" s="244"/>
      <c r="D339" s="245" t="s">
        <v>286</v>
      </c>
      <c r="E339" s="246" t="s">
        <v>1</v>
      </c>
      <c r="F339" s="247" t="s">
        <v>3081</v>
      </c>
      <c r="G339" s="244"/>
      <c r="H339" s="248">
        <v>1.44</v>
      </c>
      <c r="I339" s="249"/>
      <c r="J339" s="244"/>
      <c r="K339" s="244"/>
      <c r="L339" s="250"/>
      <c r="M339" s="251"/>
      <c r="N339" s="252"/>
      <c r="O339" s="252"/>
      <c r="P339" s="252"/>
      <c r="Q339" s="252"/>
      <c r="R339" s="252"/>
      <c r="S339" s="252"/>
      <c r="T339" s="25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4" t="s">
        <v>286</v>
      </c>
      <c r="AU339" s="254" t="s">
        <v>86</v>
      </c>
      <c r="AV339" s="13" t="s">
        <v>86</v>
      </c>
      <c r="AW339" s="13" t="s">
        <v>32</v>
      </c>
      <c r="AX339" s="13" t="s">
        <v>84</v>
      </c>
      <c r="AY339" s="254" t="s">
        <v>280</v>
      </c>
    </row>
    <row r="340" s="2" customFormat="1" ht="24.15" customHeight="1">
      <c r="A340" s="38"/>
      <c r="B340" s="39"/>
      <c r="C340" s="229" t="s">
        <v>682</v>
      </c>
      <c r="D340" s="229" t="s">
        <v>281</v>
      </c>
      <c r="E340" s="230" t="s">
        <v>747</v>
      </c>
      <c r="F340" s="231" t="s">
        <v>748</v>
      </c>
      <c r="G340" s="232" t="s">
        <v>194</v>
      </c>
      <c r="H340" s="233">
        <v>8.4960000000000004</v>
      </c>
      <c r="I340" s="234"/>
      <c r="J340" s="235">
        <f>ROUND(I340*H340,2)</f>
        <v>0</v>
      </c>
      <c r="K340" s="236"/>
      <c r="L340" s="44"/>
      <c r="M340" s="237" t="s">
        <v>1</v>
      </c>
      <c r="N340" s="238" t="s">
        <v>41</v>
      </c>
      <c r="O340" s="91"/>
      <c r="P340" s="239">
        <f>O340*H340</f>
        <v>0</v>
      </c>
      <c r="Q340" s="239">
        <v>0</v>
      </c>
      <c r="R340" s="239">
        <f>Q340*H340</f>
        <v>0</v>
      </c>
      <c r="S340" s="239">
        <v>0.050999999999999997</v>
      </c>
      <c r="T340" s="240">
        <f>S340*H340</f>
        <v>0.43329600000000001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41" t="s">
        <v>284</v>
      </c>
      <c r="AT340" s="241" t="s">
        <v>281</v>
      </c>
      <c r="AU340" s="241" t="s">
        <v>86</v>
      </c>
      <c r="AY340" s="17" t="s">
        <v>280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7" t="s">
        <v>84</v>
      </c>
      <c r="BK340" s="242">
        <f>ROUND(I340*H340,2)</f>
        <v>0</v>
      </c>
      <c r="BL340" s="17" t="s">
        <v>284</v>
      </c>
      <c r="BM340" s="241" t="s">
        <v>3082</v>
      </c>
    </row>
    <row r="341" s="13" customFormat="1">
      <c r="A341" s="13"/>
      <c r="B341" s="243"/>
      <c r="C341" s="244"/>
      <c r="D341" s="245" t="s">
        <v>286</v>
      </c>
      <c r="E341" s="246" t="s">
        <v>1</v>
      </c>
      <c r="F341" s="247" t="s">
        <v>3083</v>
      </c>
      <c r="G341" s="244"/>
      <c r="H341" s="248">
        <v>8.4960000000000004</v>
      </c>
      <c r="I341" s="249"/>
      <c r="J341" s="244"/>
      <c r="K341" s="244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286</v>
      </c>
      <c r="AU341" s="254" t="s">
        <v>86</v>
      </c>
      <c r="AV341" s="13" t="s">
        <v>86</v>
      </c>
      <c r="AW341" s="13" t="s">
        <v>32</v>
      </c>
      <c r="AX341" s="13" t="s">
        <v>84</v>
      </c>
      <c r="AY341" s="254" t="s">
        <v>280</v>
      </c>
    </row>
    <row r="342" s="2" customFormat="1" ht="24.15" customHeight="1">
      <c r="A342" s="38"/>
      <c r="B342" s="39"/>
      <c r="C342" s="229" t="s">
        <v>686</v>
      </c>
      <c r="D342" s="229" t="s">
        <v>281</v>
      </c>
      <c r="E342" s="230" t="s">
        <v>754</v>
      </c>
      <c r="F342" s="231" t="s">
        <v>755</v>
      </c>
      <c r="G342" s="232" t="s">
        <v>194</v>
      </c>
      <c r="H342" s="233">
        <v>121.233</v>
      </c>
      <c r="I342" s="234"/>
      <c r="J342" s="235">
        <f>ROUND(I342*H342,2)</f>
        <v>0</v>
      </c>
      <c r="K342" s="236"/>
      <c r="L342" s="44"/>
      <c r="M342" s="237" t="s">
        <v>1</v>
      </c>
      <c r="N342" s="238" t="s">
        <v>41</v>
      </c>
      <c r="O342" s="91"/>
      <c r="P342" s="239">
        <f>O342*H342</f>
        <v>0</v>
      </c>
      <c r="Q342" s="239">
        <v>0</v>
      </c>
      <c r="R342" s="239">
        <f>Q342*H342</f>
        <v>0</v>
      </c>
      <c r="S342" s="239">
        <v>0.042999999999999997</v>
      </c>
      <c r="T342" s="240">
        <f>S342*H342</f>
        <v>5.2130190000000001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41" t="s">
        <v>284</v>
      </c>
      <c r="AT342" s="241" t="s">
        <v>281</v>
      </c>
      <c r="AU342" s="241" t="s">
        <v>86</v>
      </c>
      <c r="AY342" s="17" t="s">
        <v>280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7" t="s">
        <v>84</v>
      </c>
      <c r="BK342" s="242">
        <f>ROUND(I342*H342,2)</f>
        <v>0</v>
      </c>
      <c r="BL342" s="17" t="s">
        <v>284</v>
      </c>
      <c r="BM342" s="241" t="s">
        <v>3084</v>
      </c>
    </row>
    <row r="343" s="13" customFormat="1">
      <c r="A343" s="13"/>
      <c r="B343" s="243"/>
      <c r="C343" s="244"/>
      <c r="D343" s="245" t="s">
        <v>286</v>
      </c>
      <c r="E343" s="246" t="s">
        <v>1</v>
      </c>
      <c r="F343" s="247" t="s">
        <v>3085</v>
      </c>
      <c r="G343" s="244"/>
      <c r="H343" s="248">
        <v>66.834000000000003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286</v>
      </c>
      <c r="AU343" s="254" t="s">
        <v>86</v>
      </c>
      <c r="AV343" s="13" t="s">
        <v>86</v>
      </c>
      <c r="AW343" s="13" t="s">
        <v>32</v>
      </c>
      <c r="AX343" s="13" t="s">
        <v>76</v>
      </c>
      <c r="AY343" s="254" t="s">
        <v>280</v>
      </c>
    </row>
    <row r="344" s="13" customFormat="1">
      <c r="A344" s="13"/>
      <c r="B344" s="243"/>
      <c r="C344" s="244"/>
      <c r="D344" s="245" t="s">
        <v>286</v>
      </c>
      <c r="E344" s="246" t="s">
        <v>1</v>
      </c>
      <c r="F344" s="247" t="s">
        <v>3086</v>
      </c>
      <c r="G344" s="244"/>
      <c r="H344" s="248">
        <v>54.399000000000001</v>
      </c>
      <c r="I344" s="249"/>
      <c r="J344" s="244"/>
      <c r="K344" s="244"/>
      <c r="L344" s="250"/>
      <c r="M344" s="251"/>
      <c r="N344" s="252"/>
      <c r="O344" s="252"/>
      <c r="P344" s="252"/>
      <c r="Q344" s="252"/>
      <c r="R344" s="252"/>
      <c r="S344" s="252"/>
      <c r="T344" s="25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4" t="s">
        <v>286</v>
      </c>
      <c r="AU344" s="254" t="s">
        <v>86</v>
      </c>
      <c r="AV344" s="13" t="s">
        <v>86</v>
      </c>
      <c r="AW344" s="13" t="s">
        <v>32</v>
      </c>
      <c r="AX344" s="13" t="s">
        <v>76</v>
      </c>
      <c r="AY344" s="254" t="s">
        <v>280</v>
      </c>
    </row>
    <row r="345" s="14" customFormat="1">
      <c r="A345" s="14"/>
      <c r="B345" s="266"/>
      <c r="C345" s="267"/>
      <c r="D345" s="245" t="s">
        <v>286</v>
      </c>
      <c r="E345" s="268" t="s">
        <v>1</v>
      </c>
      <c r="F345" s="269" t="s">
        <v>378</v>
      </c>
      <c r="G345" s="267"/>
      <c r="H345" s="270">
        <v>121.233</v>
      </c>
      <c r="I345" s="271"/>
      <c r="J345" s="267"/>
      <c r="K345" s="267"/>
      <c r="L345" s="272"/>
      <c r="M345" s="273"/>
      <c r="N345" s="274"/>
      <c r="O345" s="274"/>
      <c r="P345" s="274"/>
      <c r="Q345" s="274"/>
      <c r="R345" s="274"/>
      <c r="S345" s="274"/>
      <c r="T345" s="27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6" t="s">
        <v>286</v>
      </c>
      <c r="AU345" s="276" t="s">
        <v>86</v>
      </c>
      <c r="AV345" s="14" t="s">
        <v>284</v>
      </c>
      <c r="AW345" s="14" t="s">
        <v>32</v>
      </c>
      <c r="AX345" s="14" t="s">
        <v>84</v>
      </c>
      <c r="AY345" s="276" t="s">
        <v>280</v>
      </c>
    </row>
    <row r="346" s="2" customFormat="1" ht="21.75" customHeight="1">
      <c r="A346" s="38"/>
      <c r="B346" s="39"/>
      <c r="C346" s="229" t="s">
        <v>690</v>
      </c>
      <c r="D346" s="229" t="s">
        <v>281</v>
      </c>
      <c r="E346" s="230" t="s">
        <v>1926</v>
      </c>
      <c r="F346" s="231" t="s">
        <v>1927</v>
      </c>
      <c r="G346" s="232" t="s">
        <v>194</v>
      </c>
      <c r="H346" s="233">
        <v>5.2450000000000001</v>
      </c>
      <c r="I346" s="234"/>
      <c r="J346" s="235">
        <f>ROUND(I346*H346,2)</f>
        <v>0</v>
      </c>
      <c r="K346" s="236"/>
      <c r="L346" s="44"/>
      <c r="M346" s="237" t="s">
        <v>1</v>
      </c>
      <c r="N346" s="238" t="s">
        <v>41</v>
      </c>
      <c r="O346" s="91"/>
      <c r="P346" s="239">
        <f>O346*H346</f>
        <v>0</v>
      </c>
      <c r="Q346" s="239">
        <v>0</v>
      </c>
      <c r="R346" s="239">
        <f>Q346*H346</f>
        <v>0</v>
      </c>
      <c r="S346" s="239">
        <v>0.062</v>
      </c>
      <c r="T346" s="240">
        <f>S346*H346</f>
        <v>0.32518999999999998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41" t="s">
        <v>284</v>
      </c>
      <c r="AT346" s="241" t="s">
        <v>281</v>
      </c>
      <c r="AU346" s="241" t="s">
        <v>86</v>
      </c>
      <c r="AY346" s="17" t="s">
        <v>280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7" t="s">
        <v>84</v>
      </c>
      <c r="BK346" s="242">
        <f>ROUND(I346*H346,2)</f>
        <v>0</v>
      </c>
      <c r="BL346" s="17" t="s">
        <v>284</v>
      </c>
      <c r="BM346" s="241" t="s">
        <v>3087</v>
      </c>
    </row>
    <row r="347" s="13" customFormat="1">
      <c r="A347" s="13"/>
      <c r="B347" s="243"/>
      <c r="C347" s="244"/>
      <c r="D347" s="245" t="s">
        <v>286</v>
      </c>
      <c r="E347" s="246" t="s">
        <v>1</v>
      </c>
      <c r="F347" s="247" t="s">
        <v>3088</v>
      </c>
      <c r="G347" s="244"/>
      <c r="H347" s="248">
        <v>5.2450000000000001</v>
      </c>
      <c r="I347" s="249"/>
      <c r="J347" s="244"/>
      <c r="K347" s="244"/>
      <c r="L347" s="250"/>
      <c r="M347" s="251"/>
      <c r="N347" s="252"/>
      <c r="O347" s="252"/>
      <c r="P347" s="252"/>
      <c r="Q347" s="252"/>
      <c r="R347" s="252"/>
      <c r="S347" s="252"/>
      <c r="T347" s="25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4" t="s">
        <v>286</v>
      </c>
      <c r="AU347" s="254" t="s">
        <v>86</v>
      </c>
      <c r="AV347" s="13" t="s">
        <v>86</v>
      </c>
      <c r="AW347" s="13" t="s">
        <v>32</v>
      </c>
      <c r="AX347" s="13" t="s">
        <v>84</v>
      </c>
      <c r="AY347" s="254" t="s">
        <v>280</v>
      </c>
    </row>
    <row r="348" s="2" customFormat="1" ht="24.15" customHeight="1">
      <c r="A348" s="38"/>
      <c r="B348" s="39"/>
      <c r="C348" s="229" t="s">
        <v>695</v>
      </c>
      <c r="D348" s="229" t="s">
        <v>281</v>
      </c>
      <c r="E348" s="230" t="s">
        <v>759</v>
      </c>
      <c r="F348" s="231" t="s">
        <v>760</v>
      </c>
      <c r="G348" s="232" t="s">
        <v>354</v>
      </c>
      <c r="H348" s="233">
        <v>4</v>
      </c>
      <c r="I348" s="234"/>
      <c r="J348" s="235">
        <f>ROUND(I348*H348,2)</f>
        <v>0</v>
      </c>
      <c r="K348" s="236"/>
      <c r="L348" s="44"/>
      <c r="M348" s="237" t="s">
        <v>1</v>
      </c>
      <c r="N348" s="238" t="s">
        <v>41</v>
      </c>
      <c r="O348" s="91"/>
      <c r="P348" s="239">
        <f>O348*H348</f>
        <v>0</v>
      </c>
      <c r="Q348" s="239">
        <v>0</v>
      </c>
      <c r="R348" s="239">
        <f>Q348*H348</f>
        <v>0</v>
      </c>
      <c r="S348" s="239">
        <v>0.0080000000000000002</v>
      </c>
      <c r="T348" s="240">
        <f>S348*H348</f>
        <v>0.032000000000000001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41" t="s">
        <v>284</v>
      </c>
      <c r="AT348" s="241" t="s">
        <v>281</v>
      </c>
      <c r="AU348" s="241" t="s">
        <v>86</v>
      </c>
      <c r="AY348" s="17" t="s">
        <v>280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7" t="s">
        <v>84</v>
      </c>
      <c r="BK348" s="242">
        <f>ROUND(I348*H348,2)</f>
        <v>0</v>
      </c>
      <c r="BL348" s="17" t="s">
        <v>284</v>
      </c>
      <c r="BM348" s="241" t="s">
        <v>3089</v>
      </c>
    </row>
    <row r="349" s="13" customFormat="1">
      <c r="A349" s="13"/>
      <c r="B349" s="243"/>
      <c r="C349" s="244"/>
      <c r="D349" s="245" t="s">
        <v>286</v>
      </c>
      <c r="E349" s="246" t="s">
        <v>1</v>
      </c>
      <c r="F349" s="247" t="s">
        <v>86</v>
      </c>
      <c r="G349" s="244"/>
      <c r="H349" s="248">
        <v>2</v>
      </c>
      <c r="I349" s="249"/>
      <c r="J349" s="244"/>
      <c r="K349" s="244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286</v>
      </c>
      <c r="AU349" s="254" t="s">
        <v>86</v>
      </c>
      <c r="AV349" s="13" t="s">
        <v>86</v>
      </c>
      <c r="AW349" s="13" t="s">
        <v>32</v>
      </c>
      <c r="AX349" s="13" t="s">
        <v>76</v>
      </c>
      <c r="AY349" s="254" t="s">
        <v>280</v>
      </c>
    </row>
    <row r="350" s="13" customFormat="1">
      <c r="A350" s="13"/>
      <c r="B350" s="243"/>
      <c r="C350" s="244"/>
      <c r="D350" s="245" t="s">
        <v>286</v>
      </c>
      <c r="E350" s="246" t="s">
        <v>1</v>
      </c>
      <c r="F350" s="247" t="s">
        <v>762</v>
      </c>
      <c r="G350" s="244"/>
      <c r="H350" s="248">
        <v>2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286</v>
      </c>
      <c r="AU350" s="254" t="s">
        <v>86</v>
      </c>
      <c r="AV350" s="13" t="s">
        <v>86</v>
      </c>
      <c r="AW350" s="13" t="s">
        <v>32</v>
      </c>
      <c r="AX350" s="13" t="s">
        <v>76</v>
      </c>
      <c r="AY350" s="254" t="s">
        <v>280</v>
      </c>
    </row>
    <row r="351" s="14" customFormat="1">
      <c r="A351" s="14"/>
      <c r="B351" s="266"/>
      <c r="C351" s="267"/>
      <c r="D351" s="245" t="s">
        <v>286</v>
      </c>
      <c r="E351" s="268" t="s">
        <v>1</v>
      </c>
      <c r="F351" s="269" t="s">
        <v>378</v>
      </c>
      <c r="G351" s="267"/>
      <c r="H351" s="270">
        <v>4</v>
      </c>
      <c r="I351" s="271"/>
      <c r="J351" s="267"/>
      <c r="K351" s="267"/>
      <c r="L351" s="272"/>
      <c r="M351" s="273"/>
      <c r="N351" s="274"/>
      <c r="O351" s="274"/>
      <c r="P351" s="274"/>
      <c r="Q351" s="274"/>
      <c r="R351" s="274"/>
      <c r="S351" s="274"/>
      <c r="T351" s="27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6" t="s">
        <v>286</v>
      </c>
      <c r="AU351" s="276" t="s">
        <v>86</v>
      </c>
      <c r="AV351" s="14" t="s">
        <v>284</v>
      </c>
      <c r="AW351" s="14" t="s">
        <v>32</v>
      </c>
      <c r="AX351" s="14" t="s">
        <v>84</v>
      </c>
      <c r="AY351" s="276" t="s">
        <v>280</v>
      </c>
    </row>
    <row r="352" s="2" customFormat="1" ht="24.15" customHeight="1">
      <c r="A352" s="38"/>
      <c r="B352" s="39"/>
      <c r="C352" s="229" t="s">
        <v>700</v>
      </c>
      <c r="D352" s="229" t="s">
        <v>281</v>
      </c>
      <c r="E352" s="230" t="s">
        <v>764</v>
      </c>
      <c r="F352" s="231" t="s">
        <v>765</v>
      </c>
      <c r="G352" s="232" t="s">
        <v>354</v>
      </c>
      <c r="H352" s="233">
        <v>10</v>
      </c>
      <c r="I352" s="234"/>
      <c r="J352" s="235">
        <f>ROUND(I352*H352,2)</f>
        <v>0</v>
      </c>
      <c r="K352" s="236"/>
      <c r="L352" s="44"/>
      <c r="M352" s="237" t="s">
        <v>1</v>
      </c>
      <c r="N352" s="238" t="s">
        <v>41</v>
      </c>
      <c r="O352" s="91"/>
      <c r="P352" s="239">
        <f>O352*H352</f>
        <v>0</v>
      </c>
      <c r="Q352" s="239">
        <v>0</v>
      </c>
      <c r="R352" s="239">
        <f>Q352*H352</f>
        <v>0</v>
      </c>
      <c r="S352" s="239">
        <v>0.059999999999999998</v>
      </c>
      <c r="T352" s="240">
        <f>S352*H352</f>
        <v>0.59999999999999998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41" t="s">
        <v>284</v>
      </c>
      <c r="AT352" s="241" t="s">
        <v>281</v>
      </c>
      <c r="AU352" s="241" t="s">
        <v>86</v>
      </c>
      <c r="AY352" s="17" t="s">
        <v>280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7" t="s">
        <v>84</v>
      </c>
      <c r="BK352" s="242">
        <f>ROUND(I352*H352,2)</f>
        <v>0</v>
      </c>
      <c r="BL352" s="17" t="s">
        <v>284</v>
      </c>
      <c r="BM352" s="241" t="s">
        <v>3090</v>
      </c>
    </row>
    <row r="353" s="13" customFormat="1">
      <c r="A353" s="13"/>
      <c r="B353" s="243"/>
      <c r="C353" s="244"/>
      <c r="D353" s="245" t="s">
        <v>286</v>
      </c>
      <c r="E353" s="246" t="s">
        <v>1</v>
      </c>
      <c r="F353" s="247" t="s">
        <v>3091</v>
      </c>
      <c r="G353" s="244"/>
      <c r="H353" s="248">
        <v>10</v>
      </c>
      <c r="I353" s="249"/>
      <c r="J353" s="244"/>
      <c r="K353" s="244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286</v>
      </c>
      <c r="AU353" s="254" t="s">
        <v>86</v>
      </c>
      <c r="AV353" s="13" t="s">
        <v>86</v>
      </c>
      <c r="AW353" s="13" t="s">
        <v>32</v>
      </c>
      <c r="AX353" s="13" t="s">
        <v>84</v>
      </c>
      <c r="AY353" s="254" t="s">
        <v>280</v>
      </c>
    </row>
    <row r="354" s="2" customFormat="1" ht="24.15" customHeight="1">
      <c r="A354" s="38"/>
      <c r="B354" s="39"/>
      <c r="C354" s="229" t="s">
        <v>704</v>
      </c>
      <c r="D354" s="229" t="s">
        <v>281</v>
      </c>
      <c r="E354" s="230" t="s">
        <v>769</v>
      </c>
      <c r="F354" s="231" t="s">
        <v>770</v>
      </c>
      <c r="G354" s="232" t="s">
        <v>354</v>
      </c>
      <c r="H354" s="233">
        <v>5</v>
      </c>
      <c r="I354" s="234"/>
      <c r="J354" s="235">
        <f>ROUND(I354*H354,2)</f>
        <v>0</v>
      </c>
      <c r="K354" s="236"/>
      <c r="L354" s="44"/>
      <c r="M354" s="237" t="s">
        <v>1</v>
      </c>
      <c r="N354" s="238" t="s">
        <v>41</v>
      </c>
      <c r="O354" s="91"/>
      <c r="P354" s="239">
        <f>O354*H354</f>
        <v>0</v>
      </c>
      <c r="Q354" s="239">
        <v>0</v>
      </c>
      <c r="R354" s="239">
        <f>Q354*H354</f>
        <v>0</v>
      </c>
      <c r="S354" s="239">
        <v>0.154</v>
      </c>
      <c r="T354" s="240">
        <f>S354*H354</f>
        <v>0.77000000000000002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41" t="s">
        <v>284</v>
      </c>
      <c r="AT354" s="241" t="s">
        <v>281</v>
      </c>
      <c r="AU354" s="241" t="s">
        <v>86</v>
      </c>
      <c r="AY354" s="17" t="s">
        <v>280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7" t="s">
        <v>84</v>
      </c>
      <c r="BK354" s="242">
        <f>ROUND(I354*H354,2)</f>
        <v>0</v>
      </c>
      <c r="BL354" s="17" t="s">
        <v>284</v>
      </c>
      <c r="BM354" s="241" t="s">
        <v>3092</v>
      </c>
    </row>
    <row r="355" s="13" customFormat="1">
      <c r="A355" s="13"/>
      <c r="B355" s="243"/>
      <c r="C355" s="244"/>
      <c r="D355" s="245" t="s">
        <v>286</v>
      </c>
      <c r="E355" s="246" t="s">
        <v>1</v>
      </c>
      <c r="F355" s="247" t="s">
        <v>3093</v>
      </c>
      <c r="G355" s="244"/>
      <c r="H355" s="248">
        <v>5</v>
      </c>
      <c r="I355" s="249"/>
      <c r="J355" s="244"/>
      <c r="K355" s="244"/>
      <c r="L355" s="250"/>
      <c r="M355" s="251"/>
      <c r="N355" s="252"/>
      <c r="O355" s="252"/>
      <c r="P355" s="252"/>
      <c r="Q355" s="252"/>
      <c r="R355" s="252"/>
      <c r="S355" s="252"/>
      <c r="T355" s="25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4" t="s">
        <v>286</v>
      </c>
      <c r="AU355" s="254" t="s">
        <v>86</v>
      </c>
      <c r="AV355" s="13" t="s">
        <v>86</v>
      </c>
      <c r="AW355" s="13" t="s">
        <v>32</v>
      </c>
      <c r="AX355" s="13" t="s">
        <v>84</v>
      </c>
      <c r="AY355" s="254" t="s">
        <v>280</v>
      </c>
    </row>
    <row r="356" s="2" customFormat="1" ht="24.15" customHeight="1">
      <c r="A356" s="38"/>
      <c r="B356" s="39"/>
      <c r="C356" s="229" t="s">
        <v>709</v>
      </c>
      <c r="D356" s="229" t="s">
        <v>281</v>
      </c>
      <c r="E356" s="230" t="s">
        <v>774</v>
      </c>
      <c r="F356" s="231" t="s">
        <v>775</v>
      </c>
      <c r="G356" s="232" t="s">
        <v>319</v>
      </c>
      <c r="H356" s="233">
        <v>0.65900000000000003</v>
      </c>
      <c r="I356" s="234"/>
      <c r="J356" s="235">
        <f>ROUND(I356*H356,2)</f>
        <v>0</v>
      </c>
      <c r="K356" s="236"/>
      <c r="L356" s="44"/>
      <c r="M356" s="237" t="s">
        <v>1</v>
      </c>
      <c r="N356" s="238" t="s">
        <v>41</v>
      </c>
      <c r="O356" s="91"/>
      <c r="P356" s="239">
        <f>O356*H356</f>
        <v>0</v>
      </c>
      <c r="Q356" s="239">
        <v>0</v>
      </c>
      <c r="R356" s="239">
        <f>Q356*H356</f>
        <v>0</v>
      </c>
      <c r="S356" s="239">
        <v>2.3999999999999999</v>
      </c>
      <c r="T356" s="240">
        <f>S356*H356</f>
        <v>1.5816000000000001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41" t="s">
        <v>284</v>
      </c>
      <c r="AT356" s="241" t="s">
        <v>281</v>
      </c>
      <c r="AU356" s="241" t="s">
        <v>86</v>
      </c>
      <c r="AY356" s="17" t="s">
        <v>280</v>
      </c>
      <c r="BE356" s="242">
        <f>IF(N356="základní",J356,0)</f>
        <v>0</v>
      </c>
      <c r="BF356" s="242">
        <f>IF(N356="snížená",J356,0)</f>
        <v>0</v>
      </c>
      <c r="BG356" s="242">
        <f>IF(N356="zákl. přenesená",J356,0)</f>
        <v>0</v>
      </c>
      <c r="BH356" s="242">
        <f>IF(N356="sníž. přenesená",J356,0)</f>
        <v>0</v>
      </c>
      <c r="BI356" s="242">
        <f>IF(N356="nulová",J356,0)</f>
        <v>0</v>
      </c>
      <c r="BJ356" s="17" t="s">
        <v>84</v>
      </c>
      <c r="BK356" s="242">
        <f>ROUND(I356*H356,2)</f>
        <v>0</v>
      </c>
      <c r="BL356" s="17" t="s">
        <v>284</v>
      </c>
      <c r="BM356" s="241" t="s">
        <v>3094</v>
      </c>
    </row>
    <row r="357" s="13" customFormat="1">
      <c r="A357" s="13"/>
      <c r="B357" s="243"/>
      <c r="C357" s="244"/>
      <c r="D357" s="245" t="s">
        <v>286</v>
      </c>
      <c r="E357" s="246" t="s">
        <v>1</v>
      </c>
      <c r="F357" s="247" t="s">
        <v>3095</v>
      </c>
      <c r="G357" s="244"/>
      <c r="H357" s="248">
        <v>0.57099999999999995</v>
      </c>
      <c r="I357" s="249"/>
      <c r="J357" s="244"/>
      <c r="K357" s="244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286</v>
      </c>
      <c r="AU357" s="254" t="s">
        <v>86</v>
      </c>
      <c r="AV357" s="13" t="s">
        <v>86</v>
      </c>
      <c r="AW357" s="13" t="s">
        <v>32</v>
      </c>
      <c r="AX357" s="13" t="s">
        <v>76</v>
      </c>
      <c r="AY357" s="254" t="s">
        <v>280</v>
      </c>
    </row>
    <row r="358" s="13" customFormat="1">
      <c r="A358" s="13"/>
      <c r="B358" s="243"/>
      <c r="C358" s="244"/>
      <c r="D358" s="245" t="s">
        <v>286</v>
      </c>
      <c r="E358" s="246" t="s">
        <v>1</v>
      </c>
      <c r="F358" s="247" t="s">
        <v>778</v>
      </c>
      <c r="G358" s="244"/>
      <c r="H358" s="248">
        <v>0.087999999999999995</v>
      </c>
      <c r="I358" s="249"/>
      <c r="J358" s="244"/>
      <c r="K358" s="244"/>
      <c r="L358" s="250"/>
      <c r="M358" s="251"/>
      <c r="N358" s="252"/>
      <c r="O358" s="252"/>
      <c r="P358" s="252"/>
      <c r="Q358" s="252"/>
      <c r="R358" s="252"/>
      <c r="S358" s="252"/>
      <c r="T358" s="25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4" t="s">
        <v>286</v>
      </c>
      <c r="AU358" s="254" t="s">
        <v>86</v>
      </c>
      <c r="AV358" s="13" t="s">
        <v>86</v>
      </c>
      <c r="AW358" s="13" t="s">
        <v>32</v>
      </c>
      <c r="AX358" s="13" t="s">
        <v>76</v>
      </c>
      <c r="AY358" s="254" t="s">
        <v>280</v>
      </c>
    </row>
    <row r="359" s="14" customFormat="1">
      <c r="A359" s="14"/>
      <c r="B359" s="266"/>
      <c r="C359" s="267"/>
      <c r="D359" s="245" t="s">
        <v>286</v>
      </c>
      <c r="E359" s="268" t="s">
        <v>1</v>
      </c>
      <c r="F359" s="269" t="s">
        <v>378</v>
      </c>
      <c r="G359" s="267"/>
      <c r="H359" s="270">
        <v>0.65900000000000003</v>
      </c>
      <c r="I359" s="271"/>
      <c r="J359" s="267"/>
      <c r="K359" s="267"/>
      <c r="L359" s="272"/>
      <c r="M359" s="273"/>
      <c r="N359" s="274"/>
      <c r="O359" s="274"/>
      <c r="P359" s="274"/>
      <c r="Q359" s="274"/>
      <c r="R359" s="274"/>
      <c r="S359" s="274"/>
      <c r="T359" s="27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6" t="s">
        <v>286</v>
      </c>
      <c r="AU359" s="276" t="s">
        <v>86</v>
      </c>
      <c r="AV359" s="14" t="s">
        <v>284</v>
      </c>
      <c r="AW359" s="14" t="s">
        <v>32</v>
      </c>
      <c r="AX359" s="14" t="s">
        <v>84</v>
      </c>
      <c r="AY359" s="276" t="s">
        <v>280</v>
      </c>
    </row>
    <row r="360" s="2" customFormat="1" ht="24.15" customHeight="1">
      <c r="A360" s="38"/>
      <c r="B360" s="39"/>
      <c r="C360" s="229" t="s">
        <v>714</v>
      </c>
      <c r="D360" s="229" t="s">
        <v>281</v>
      </c>
      <c r="E360" s="230" t="s">
        <v>3096</v>
      </c>
      <c r="F360" s="231" t="s">
        <v>785</v>
      </c>
      <c r="G360" s="232" t="s">
        <v>354</v>
      </c>
      <c r="H360" s="233">
        <v>1</v>
      </c>
      <c r="I360" s="234"/>
      <c r="J360" s="235">
        <f>ROUND(I360*H360,2)</f>
        <v>0</v>
      </c>
      <c r="K360" s="236"/>
      <c r="L360" s="44"/>
      <c r="M360" s="237" t="s">
        <v>1</v>
      </c>
      <c r="N360" s="238" t="s">
        <v>41</v>
      </c>
      <c r="O360" s="91"/>
      <c r="P360" s="239">
        <f>O360*H360</f>
        <v>0</v>
      </c>
      <c r="Q360" s="239">
        <v>0.00023000000000000001</v>
      </c>
      <c r="R360" s="239">
        <f>Q360*H360</f>
        <v>0.00023000000000000001</v>
      </c>
      <c r="S360" s="239">
        <v>0</v>
      </c>
      <c r="T360" s="24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41" t="s">
        <v>284</v>
      </c>
      <c r="AT360" s="241" t="s">
        <v>281</v>
      </c>
      <c r="AU360" s="241" t="s">
        <v>86</v>
      </c>
      <c r="AY360" s="17" t="s">
        <v>280</v>
      </c>
      <c r="BE360" s="242">
        <f>IF(N360="základní",J360,0)</f>
        <v>0</v>
      </c>
      <c r="BF360" s="242">
        <f>IF(N360="snížená",J360,0)</f>
        <v>0</v>
      </c>
      <c r="BG360" s="242">
        <f>IF(N360="zákl. přenesená",J360,0)</f>
        <v>0</v>
      </c>
      <c r="BH360" s="242">
        <f>IF(N360="sníž. přenesená",J360,0)</f>
        <v>0</v>
      </c>
      <c r="BI360" s="242">
        <f>IF(N360="nulová",J360,0)</f>
        <v>0</v>
      </c>
      <c r="BJ360" s="17" t="s">
        <v>84</v>
      </c>
      <c r="BK360" s="242">
        <f>ROUND(I360*H360,2)</f>
        <v>0</v>
      </c>
      <c r="BL360" s="17" t="s">
        <v>284</v>
      </c>
      <c r="BM360" s="241" t="s">
        <v>3097</v>
      </c>
    </row>
    <row r="361" s="13" customFormat="1">
      <c r="A361" s="13"/>
      <c r="B361" s="243"/>
      <c r="C361" s="244"/>
      <c r="D361" s="245" t="s">
        <v>286</v>
      </c>
      <c r="E361" s="246" t="s">
        <v>1</v>
      </c>
      <c r="F361" s="247" t="s">
        <v>3098</v>
      </c>
      <c r="G361" s="244"/>
      <c r="H361" s="248">
        <v>1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286</v>
      </c>
      <c r="AU361" s="254" t="s">
        <v>86</v>
      </c>
      <c r="AV361" s="13" t="s">
        <v>86</v>
      </c>
      <c r="AW361" s="13" t="s">
        <v>32</v>
      </c>
      <c r="AX361" s="13" t="s">
        <v>84</v>
      </c>
      <c r="AY361" s="254" t="s">
        <v>280</v>
      </c>
    </row>
    <row r="362" s="12" customFormat="1" ht="22.8" customHeight="1">
      <c r="A362" s="12"/>
      <c r="B362" s="213"/>
      <c r="C362" s="214"/>
      <c r="D362" s="215" t="s">
        <v>75</v>
      </c>
      <c r="E362" s="227" t="s">
        <v>788</v>
      </c>
      <c r="F362" s="227" t="s">
        <v>789</v>
      </c>
      <c r="G362" s="214"/>
      <c r="H362" s="214"/>
      <c r="I362" s="217"/>
      <c r="J362" s="228">
        <f>BK362</f>
        <v>0</v>
      </c>
      <c r="K362" s="214"/>
      <c r="L362" s="219"/>
      <c r="M362" s="220"/>
      <c r="N362" s="221"/>
      <c r="O362" s="221"/>
      <c r="P362" s="222">
        <f>SUM(P363:P407)</f>
        <v>0</v>
      </c>
      <c r="Q362" s="221"/>
      <c r="R362" s="222">
        <f>SUM(R363:R407)</f>
        <v>0</v>
      </c>
      <c r="S362" s="221"/>
      <c r="T362" s="223">
        <f>SUM(T363:T407)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4" t="s">
        <v>84</v>
      </c>
      <c r="AT362" s="225" t="s">
        <v>75</v>
      </c>
      <c r="AU362" s="225" t="s">
        <v>84</v>
      </c>
      <c r="AY362" s="224" t="s">
        <v>280</v>
      </c>
      <c r="BK362" s="226">
        <f>SUM(BK363:BK407)</f>
        <v>0</v>
      </c>
    </row>
    <row r="363" s="2" customFormat="1" ht="16.5" customHeight="1">
      <c r="A363" s="38"/>
      <c r="B363" s="39"/>
      <c r="C363" s="229" t="s">
        <v>719</v>
      </c>
      <c r="D363" s="229" t="s">
        <v>281</v>
      </c>
      <c r="E363" s="230" t="s">
        <v>791</v>
      </c>
      <c r="F363" s="231" t="s">
        <v>792</v>
      </c>
      <c r="G363" s="232" t="s">
        <v>326</v>
      </c>
      <c r="H363" s="233">
        <v>16.629999999999999</v>
      </c>
      <c r="I363" s="234"/>
      <c r="J363" s="235">
        <f>ROUND(I363*H363,2)</f>
        <v>0</v>
      </c>
      <c r="K363" s="236"/>
      <c r="L363" s="44"/>
      <c r="M363" s="237" t="s">
        <v>1</v>
      </c>
      <c r="N363" s="238" t="s">
        <v>41</v>
      </c>
      <c r="O363" s="91"/>
      <c r="P363" s="239">
        <f>O363*H363</f>
        <v>0</v>
      </c>
      <c r="Q363" s="239">
        <v>0</v>
      </c>
      <c r="R363" s="239">
        <f>Q363*H363</f>
        <v>0</v>
      </c>
      <c r="S363" s="239">
        <v>0</v>
      </c>
      <c r="T363" s="240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41" t="s">
        <v>284</v>
      </c>
      <c r="AT363" s="241" t="s">
        <v>281</v>
      </c>
      <c r="AU363" s="241" t="s">
        <v>86</v>
      </c>
      <c r="AY363" s="17" t="s">
        <v>280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7" t="s">
        <v>84</v>
      </c>
      <c r="BK363" s="242">
        <f>ROUND(I363*H363,2)</f>
        <v>0</v>
      </c>
      <c r="BL363" s="17" t="s">
        <v>284</v>
      </c>
      <c r="BM363" s="241" t="s">
        <v>3099</v>
      </c>
    </row>
    <row r="364" s="13" customFormat="1">
      <c r="A364" s="13"/>
      <c r="B364" s="243"/>
      <c r="C364" s="244"/>
      <c r="D364" s="245" t="s">
        <v>286</v>
      </c>
      <c r="E364" s="246" t="s">
        <v>1</v>
      </c>
      <c r="F364" s="247" t="s">
        <v>3100</v>
      </c>
      <c r="G364" s="244"/>
      <c r="H364" s="248">
        <v>16.629999999999999</v>
      </c>
      <c r="I364" s="249"/>
      <c r="J364" s="244"/>
      <c r="K364" s="244"/>
      <c r="L364" s="250"/>
      <c r="M364" s="251"/>
      <c r="N364" s="252"/>
      <c r="O364" s="252"/>
      <c r="P364" s="252"/>
      <c r="Q364" s="252"/>
      <c r="R364" s="252"/>
      <c r="S364" s="252"/>
      <c r="T364" s="25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4" t="s">
        <v>286</v>
      </c>
      <c r="AU364" s="254" t="s">
        <v>86</v>
      </c>
      <c r="AV364" s="13" t="s">
        <v>86</v>
      </c>
      <c r="AW364" s="13" t="s">
        <v>32</v>
      </c>
      <c r="AX364" s="13" t="s">
        <v>84</v>
      </c>
      <c r="AY364" s="254" t="s">
        <v>280</v>
      </c>
    </row>
    <row r="365" s="2" customFormat="1" ht="33" customHeight="1">
      <c r="A365" s="38"/>
      <c r="B365" s="39"/>
      <c r="C365" s="229" t="s">
        <v>724</v>
      </c>
      <c r="D365" s="229" t="s">
        <v>281</v>
      </c>
      <c r="E365" s="230" t="s">
        <v>796</v>
      </c>
      <c r="F365" s="231" t="s">
        <v>797</v>
      </c>
      <c r="G365" s="232" t="s">
        <v>326</v>
      </c>
      <c r="H365" s="233">
        <v>56.448999999999998</v>
      </c>
      <c r="I365" s="234"/>
      <c r="J365" s="235">
        <f>ROUND(I365*H365,2)</f>
        <v>0</v>
      </c>
      <c r="K365" s="236"/>
      <c r="L365" s="44"/>
      <c r="M365" s="237" t="s">
        <v>1</v>
      </c>
      <c r="N365" s="238" t="s">
        <v>41</v>
      </c>
      <c r="O365" s="91"/>
      <c r="P365" s="239">
        <f>O365*H365</f>
        <v>0</v>
      </c>
      <c r="Q365" s="239">
        <v>0</v>
      </c>
      <c r="R365" s="239">
        <f>Q365*H365</f>
        <v>0</v>
      </c>
      <c r="S365" s="239">
        <v>0</v>
      </c>
      <c r="T365" s="24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41" t="s">
        <v>284</v>
      </c>
      <c r="AT365" s="241" t="s">
        <v>281</v>
      </c>
      <c r="AU365" s="241" t="s">
        <v>86</v>
      </c>
      <c r="AY365" s="17" t="s">
        <v>280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7" t="s">
        <v>84</v>
      </c>
      <c r="BK365" s="242">
        <f>ROUND(I365*H365,2)</f>
        <v>0</v>
      </c>
      <c r="BL365" s="17" t="s">
        <v>284</v>
      </c>
      <c r="BM365" s="241" t="s">
        <v>3101</v>
      </c>
    </row>
    <row r="366" s="2" customFormat="1" ht="16.5" customHeight="1">
      <c r="A366" s="38"/>
      <c r="B366" s="39"/>
      <c r="C366" s="229" t="s">
        <v>729</v>
      </c>
      <c r="D366" s="229" t="s">
        <v>281</v>
      </c>
      <c r="E366" s="230" t="s">
        <v>800</v>
      </c>
      <c r="F366" s="231" t="s">
        <v>801</v>
      </c>
      <c r="G366" s="232" t="s">
        <v>190</v>
      </c>
      <c r="H366" s="233">
        <v>8.5</v>
      </c>
      <c r="I366" s="234"/>
      <c r="J366" s="235">
        <f>ROUND(I366*H366,2)</f>
        <v>0</v>
      </c>
      <c r="K366" s="236"/>
      <c r="L366" s="44"/>
      <c r="M366" s="237" t="s">
        <v>1</v>
      </c>
      <c r="N366" s="238" t="s">
        <v>41</v>
      </c>
      <c r="O366" s="91"/>
      <c r="P366" s="239">
        <f>O366*H366</f>
        <v>0</v>
      </c>
      <c r="Q366" s="239">
        <v>0</v>
      </c>
      <c r="R366" s="239">
        <f>Q366*H366</f>
        <v>0</v>
      </c>
      <c r="S366" s="239">
        <v>0</v>
      </c>
      <c r="T366" s="24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41" t="s">
        <v>284</v>
      </c>
      <c r="AT366" s="241" t="s">
        <v>281</v>
      </c>
      <c r="AU366" s="241" t="s">
        <v>86</v>
      </c>
      <c r="AY366" s="17" t="s">
        <v>280</v>
      </c>
      <c r="BE366" s="242">
        <f>IF(N366="základní",J366,0)</f>
        <v>0</v>
      </c>
      <c r="BF366" s="242">
        <f>IF(N366="snížená",J366,0)</f>
        <v>0</v>
      </c>
      <c r="BG366" s="242">
        <f>IF(N366="zákl. přenesená",J366,0)</f>
        <v>0</v>
      </c>
      <c r="BH366" s="242">
        <f>IF(N366="sníž. přenesená",J366,0)</f>
        <v>0</v>
      </c>
      <c r="BI366" s="242">
        <f>IF(N366="nulová",J366,0)</f>
        <v>0</v>
      </c>
      <c r="BJ366" s="17" t="s">
        <v>84</v>
      </c>
      <c r="BK366" s="242">
        <f>ROUND(I366*H366,2)</f>
        <v>0</v>
      </c>
      <c r="BL366" s="17" t="s">
        <v>284</v>
      </c>
      <c r="BM366" s="241" t="s">
        <v>3102</v>
      </c>
    </row>
    <row r="367" s="2" customFormat="1" ht="24.15" customHeight="1">
      <c r="A367" s="38"/>
      <c r="B367" s="39"/>
      <c r="C367" s="229" t="s">
        <v>736</v>
      </c>
      <c r="D367" s="229" t="s">
        <v>281</v>
      </c>
      <c r="E367" s="230" t="s">
        <v>804</v>
      </c>
      <c r="F367" s="231" t="s">
        <v>805</v>
      </c>
      <c r="G367" s="232" t="s">
        <v>190</v>
      </c>
      <c r="H367" s="233">
        <v>255</v>
      </c>
      <c r="I367" s="234"/>
      <c r="J367" s="235">
        <f>ROUND(I367*H367,2)</f>
        <v>0</v>
      </c>
      <c r="K367" s="236"/>
      <c r="L367" s="44"/>
      <c r="M367" s="237" t="s">
        <v>1</v>
      </c>
      <c r="N367" s="238" t="s">
        <v>41</v>
      </c>
      <c r="O367" s="91"/>
      <c r="P367" s="239">
        <f>O367*H367</f>
        <v>0</v>
      </c>
      <c r="Q367" s="239">
        <v>0</v>
      </c>
      <c r="R367" s="239">
        <f>Q367*H367</f>
        <v>0</v>
      </c>
      <c r="S367" s="239">
        <v>0</v>
      </c>
      <c r="T367" s="24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41" t="s">
        <v>284</v>
      </c>
      <c r="AT367" s="241" t="s">
        <v>281</v>
      </c>
      <c r="AU367" s="241" t="s">
        <v>86</v>
      </c>
      <c r="AY367" s="17" t="s">
        <v>280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7" t="s">
        <v>84</v>
      </c>
      <c r="BK367" s="242">
        <f>ROUND(I367*H367,2)</f>
        <v>0</v>
      </c>
      <c r="BL367" s="17" t="s">
        <v>284</v>
      </c>
      <c r="BM367" s="241" t="s">
        <v>3103</v>
      </c>
    </row>
    <row r="368" s="13" customFormat="1">
      <c r="A368" s="13"/>
      <c r="B368" s="243"/>
      <c r="C368" s="244"/>
      <c r="D368" s="245" t="s">
        <v>286</v>
      </c>
      <c r="E368" s="246" t="s">
        <v>1</v>
      </c>
      <c r="F368" s="247" t="s">
        <v>3104</v>
      </c>
      <c r="G368" s="244"/>
      <c r="H368" s="248">
        <v>255</v>
      </c>
      <c r="I368" s="249"/>
      <c r="J368" s="244"/>
      <c r="K368" s="244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286</v>
      </c>
      <c r="AU368" s="254" t="s">
        <v>86</v>
      </c>
      <c r="AV368" s="13" t="s">
        <v>86</v>
      </c>
      <c r="AW368" s="13" t="s">
        <v>32</v>
      </c>
      <c r="AX368" s="13" t="s">
        <v>84</v>
      </c>
      <c r="AY368" s="254" t="s">
        <v>280</v>
      </c>
    </row>
    <row r="369" s="2" customFormat="1" ht="24.15" customHeight="1">
      <c r="A369" s="38"/>
      <c r="B369" s="39"/>
      <c r="C369" s="229" t="s">
        <v>740</v>
      </c>
      <c r="D369" s="229" t="s">
        <v>281</v>
      </c>
      <c r="E369" s="230" t="s">
        <v>809</v>
      </c>
      <c r="F369" s="231" t="s">
        <v>810</v>
      </c>
      <c r="G369" s="232" t="s">
        <v>326</v>
      </c>
      <c r="H369" s="233">
        <v>56.448999999999998</v>
      </c>
      <c r="I369" s="234"/>
      <c r="J369" s="235">
        <f>ROUND(I369*H369,2)</f>
        <v>0</v>
      </c>
      <c r="K369" s="236"/>
      <c r="L369" s="44"/>
      <c r="M369" s="237" t="s">
        <v>1</v>
      </c>
      <c r="N369" s="238" t="s">
        <v>41</v>
      </c>
      <c r="O369" s="91"/>
      <c r="P369" s="239">
        <f>O369*H369</f>
        <v>0</v>
      </c>
      <c r="Q369" s="239">
        <v>0</v>
      </c>
      <c r="R369" s="239">
        <f>Q369*H369</f>
        <v>0</v>
      </c>
      <c r="S369" s="239">
        <v>0</v>
      </c>
      <c r="T369" s="24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41" t="s">
        <v>284</v>
      </c>
      <c r="AT369" s="241" t="s">
        <v>281</v>
      </c>
      <c r="AU369" s="241" t="s">
        <v>86</v>
      </c>
      <c r="AY369" s="17" t="s">
        <v>280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7" t="s">
        <v>84</v>
      </c>
      <c r="BK369" s="242">
        <f>ROUND(I369*H369,2)</f>
        <v>0</v>
      </c>
      <c r="BL369" s="17" t="s">
        <v>284</v>
      </c>
      <c r="BM369" s="241" t="s">
        <v>3105</v>
      </c>
    </row>
    <row r="370" s="2" customFormat="1" ht="24.15" customHeight="1">
      <c r="A370" s="38"/>
      <c r="B370" s="39"/>
      <c r="C370" s="229" t="s">
        <v>746</v>
      </c>
      <c r="D370" s="229" t="s">
        <v>281</v>
      </c>
      <c r="E370" s="230" t="s">
        <v>813</v>
      </c>
      <c r="F370" s="231" t="s">
        <v>814</v>
      </c>
      <c r="G370" s="232" t="s">
        <v>326</v>
      </c>
      <c r="H370" s="233">
        <v>846.73500000000001</v>
      </c>
      <c r="I370" s="234"/>
      <c r="J370" s="235">
        <f>ROUND(I370*H370,2)</f>
        <v>0</v>
      </c>
      <c r="K370" s="236"/>
      <c r="L370" s="44"/>
      <c r="M370" s="237" t="s">
        <v>1</v>
      </c>
      <c r="N370" s="238" t="s">
        <v>41</v>
      </c>
      <c r="O370" s="91"/>
      <c r="P370" s="239">
        <f>O370*H370</f>
        <v>0</v>
      </c>
      <c r="Q370" s="239">
        <v>0</v>
      </c>
      <c r="R370" s="239">
        <f>Q370*H370</f>
        <v>0</v>
      </c>
      <c r="S370" s="239">
        <v>0</v>
      </c>
      <c r="T370" s="240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41" t="s">
        <v>284</v>
      </c>
      <c r="AT370" s="241" t="s">
        <v>281</v>
      </c>
      <c r="AU370" s="241" t="s">
        <v>86</v>
      </c>
      <c r="AY370" s="17" t="s">
        <v>280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7" t="s">
        <v>84</v>
      </c>
      <c r="BK370" s="242">
        <f>ROUND(I370*H370,2)</f>
        <v>0</v>
      </c>
      <c r="BL370" s="17" t="s">
        <v>284</v>
      </c>
      <c r="BM370" s="241" t="s">
        <v>3106</v>
      </c>
    </row>
    <row r="371" s="13" customFormat="1">
      <c r="A371" s="13"/>
      <c r="B371" s="243"/>
      <c r="C371" s="244"/>
      <c r="D371" s="245" t="s">
        <v>286</v>
      </c>
      <c r="E371" s="244"/>
      <c r="F371" s="247" t="s">
        <v>3107</v>
      </c>
      <c r="G371" s="244"/>
      <c r="H371" s="248">
        <v>846.73500000000001</v>
      </c>
      <c r="I371" s="249"/>
      <c r="J371" s="244"/>
      <c r="K371" s="244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286</v>
      </c>
      <c r="AU371" s="254" t="s">
        <v>86</v>
      </c>
      <c r="AV371" s="13" t="s">
        <v>86</v>
      </c>
      <c r="AW371" s="13" t="s">
        <v>4</v>
      </c>
      <c r="AX371" s="13" t="s">
        <v>84</v>
      </c>
      <c r="AY371" s="254" t="s">
        <v>280</v>
      </c>
    </row>
    <row r="372" s="2" customFormat="1" ht="33" customHeight="1">
      <c r="A372" s="38"/>
      <c r="B372" s="39"/>
      <c r="C372" s="229" t="s">
        <v>753</v>
      </c>
      <c r="D372" s="229" t="s">
        <v>281</v>
      </c>
      <c r="E372" s="230" t="s">
        <v>818</v>
      </c>
      <c r="F372" s="231" t="s">
        <v>819</v>
      </c>
      <c r="G372" s="232" t="s">
        <v>326</v>
      </c>
      <c r="H372" s="233">
        <v>0.092999999999999999</v>
      </c>
      <c r="I372" s="234"/>
      <c r="J372" s="235">
        <f>ROUND(I372*H372,2)</f>
        <v>0</v>
      </c>
      <c r="K372" s="236"/>
      <c r="L372" s="44"/>
      <c r="M372" s="237" t="s">
        <v>1</v>
      </c>
      <c r="N372" s="238" t="s">
        <v>41</v>
      </c>
      <c r="O372" s="91"/>
      <c r="P372" s="239">
        <f>O372*H372</f>
        <v>0</v>
      </c>
      <c r="Q372" s="239">
        <v>0</v>
      </c>
      <c r="R372" s="239">
        <f>Q372*H372</f>
        <v>0</v>
      </c>
      <c r="S372" s="239">
        <v>0</v>
      </c>
      <c r="T372" s="24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41" t="s">
        <v>284</v>
      </c>
      <c r="AT372" s="241" t="s">
        <v>281</v>
      </c>
      <c r="AU372" s="241" t="s">
        <v>86</v>
      </c>
      <c r="AY372" s="17" t="s">
        <v>280</v>
      </c>
      <c r="BE372" s="242">
        <f>IF(N372="základní",J372,0)</f>
        <v>0</v>
      </c>
      <c r="BF372" s="242">
        <f>IF(N372="snížená",J372,0)</f>
        <v>0</v>
      </c>
      <c r="BG372" s="242">
        <f>IF(N372="zákl. přenesená",J372,0)</f>
        <v>0</v>
      </c>
      <c r="BH372" s="242">
        <f>IF(N372="sníž. přenesená",J372,0)</f>
        <v>0</v>
      </c>
      <c r="BI372" s="242">
        <f>IF(N372="nulová",J372,0)</f>
        <v>0</v>
      </c>
      <c r="BJ372" s="17" t="s">
        <v>84</v>
      </c>
      <c r="BK372" s="242">
        <f>ROUND(I372*H372,2)</f>
        <v>0</v>
      </c>
      <c r="BL372" s="17" t="s">
        <v>284</v>
      </c>
      <c r="BM372" s="241" t="s">
        <v>3108</v>
      </c>
    </row>
    <row r="373" s="13" customFormat="1">
      <c r="A373" s="13"/>
      <c r="B373" s="243"/>
      <c r="C373" s="244"/>
      <c r="D373" s="245" t="s">
        <v>286</v>
      </c>
      <c r="E373" s="246" t="s">
        <v>1</v>
      </c>
      <c r="F373" s="247" t="s">
        <v>3109</v>
      </c>
      <c r="G373" s="244"/>
      <c r="H373" s="248">
        <v>0.092999999999999999</v>
      </c>
      <c r="I373" s="249"/>
      <c r="J373" s="244"/>
      <c r="K373" s="244"/>
      <c r="L373" s="250"/>
      <c r="M373" s="251"/>
      <c r="N373" s="252"/>
      <c r="O373" s="252"/>
      <c r="P373" s="252"/>
      <c r="Q373" s="252"/>
      <c r="R373" s="252"/>
      <c r="S373" s="252"/>
      <c r="T373" s="25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4" t="s">
        <v>286</v>
      </c>
      <c r="AU373" s="254" t="s">
        <v>86</v>
      </c>
      <c r="AV373" s="13" t="s">
        <v>86</v>
      </c>
      <c r="AW373" s="13" t="s">
        <v>32</v>
      </c>
      <c r="AX373" s="13" t="s">
        <v>84</v>
      </c>
      <c r="AY373" s="254" t="s">
        <v>280</v>
      </c>
    </row>
    <row r="374" s="2" customFormat="1" ht="37.8" customHeight="1">
      <c r="A374" s="38"/>
      <c r="B374" s="39"/>
      <c r="C374" s="229" t="s">
        <v>758</v>
      </c>
      <c r="D374" s="229" t="s">
        <v>281</v>
      </c>
      <c r="E374" s="230" t="s">
        <v>823</v>
      </c>
      <c r="F374" s="231" t="s">
        <v>824</v>
      </c>
      <c r="G374" s="232" t="s">
        <v>326</v>
      </c>
      <c r="H374" s="233">
        <v>0.14399999999999999</v>
      </c>
      <c r="I374" s="234"/>
      <c r="J374" s="235">
        <f>ROUND(I374*H374,2)</f>
        <v>0</v>
      </c>
      <c r="K374" s="236"/>
      <c r="L374" s="44"/>
      <c r="M374" s="237" t="s">
        <v>1</v>
      </c>
      <c r="N374" s="238" t="s">
        <v>41</v>
      </c>
      <c r="O374" s="91"/>
      <c r="P374" s="239">
        <f>O374*H374</f>
        <v>0</v>
      </c>
      <c r="Q374" s="239">
        <v>0</v>
      </c>
      <c r="R374" s="239">
        <f>Q374*H374</f>
        <v>0</v>
      </c>
      <c r="S374" s="239">
        <v>0</v>
      </c>
      <c r="T374" s="24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41" t="s">
        <v>284</v>
      </c>
      <c r="AT374" s="241" t="s">
        <v>281</v>
      </c>
      <c r="AU374" s="241" t="s">
        <v>86</v>
      </c>
      <c r="AY374" s="17" t="s">
        <v>280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7" t="s">
        <v>84</v>
      </c>
      <c r="BK374" s="242">
        <f>ROUND(I374*H374,2)</f>
        <v>0</v>
      </c>
      <c r="BL374" s="17" t="s">
        <v>284</v>
      </c>
      <c r="BM374" s="241" t="s">
        <v>3110</v>
      </c>
    </row>
    <row r="375" s="13" customFormat="1">
      <c r="A375" s="13"/>
      <c r="B375" s="243"/>
      <c r="C375" s="244"/>
      <c r="D375" s="245" t="s">
        <v>286</v>
      </c>
      <c r="E375" s="246" t="s">
        <v>1</v>
      </c>
      <c r="F375" s="247" t="s">
        <v>3111</v>
      </c>
      <c r="G375" s="244"/>
      <c r="H375" s="248">
        <v>0.14399999999999999</v>
      </c>
      <c r="I375" s="249"/>
      <c r="J375" s="244"/>
      <c r="K375" s="244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286</v>
      </c>
      <c r="AU375" s="254" t="s">
        <v>86</v>
      </c>
      <c r="AV375" s="13" t="s">
        <v>86</v>
      </c>
      <c r="AW375" s="13" t="s">
        <v>32</v>
      </c>
      <c r="AX375" s="13" t="s">
        <v>84</v>
      </c>
      <c r="AY375" s="254" t="s">
        <v>280</v>
      </c>
    </row>
    <row r="376" s="2" customFormat="1" ht="49.05" customHeight="1">
      <c r="A376" s="38"/>
      <c r="B376" s="39"/>
      <c r="C376" s="229" t="s">
        <v>763</v>
      </c>
      <c r="D376" s="229" t="s">
        <v>281</v>
      </c>
      <c r="E376" s="230" t="s">
        <v>828</v>
      </c>
      <c r="F376" s="231" t="s">
        <v>829</v>
      </c>
      <c r="G376" s="232" t="s">
        <v>326</v>
      </c>
      <c r="H376" s="233">
        <v>0.189</v>
      </c>
      <c r="I376" s="234"/>
      <c r="J376" s="235">
        <f>ROUND(I376*H376,2)</f>
        <v>0</v>
      </c>
      <c r="K376" s="236"/>
      <c r="L376" s="44"/>
      <c r="M376" s="237" t="s">
        <v>1</v>
      </c>
      <c r="N376" s="238" t="s">
        <v>41</v>
      </c>
      <c r="O376" s="91"/>
      <c r="P376" s="239">
        <f>O376*H376</f>
        <v>0</v>
      </c>
      <c r="Q376" s="239">
        <v>0</v>
      </c>
      <c r="R376" s="239">
        <f>Q376*H376</f>
        <v>0</v>
      </c>
      <c r="S376" s="239">
        <v>0</v>
      </c>
      <c r="T376" s="240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41" t="s">
        <v>284</v>
      </c>
      <c r="AT376" s="241" t="s">
        <v>281</v>
      </c>
      <c r="AU376" s="241" t="s">
        <v>86</v>
      </c>
      <c r="AY376" s="17" t="s">
        <v>280</v>
      </c>
      <c r="BE376" s="242">
        <f>IF(N376="základní",J376,0)</f>
        <v>0</v>
      </c>
      <c r="BF376" s="242">
        <f>IF(N376="snížená",J376,0)</f>
        <v>0</v>
      </c>
      <c r="BG376" s="242">
        <f>IF(N376="zákl. přenesená",J376,0)</f>
        <v>0</v>
      </c>
      <c r="BH376" s="242">
        <f>IF(N376="sníž. přenesená",J376,0)</f>
        <v>0</v>
      </c>
      <c r="BI376" s="242">
        <f>IF(N376="nulová",J376,0)</f>
        <v>0</v>
      </c>
      <c r="BJ376" s="17" t="s">
        <v>84</v>
      </c>
      <c r="BK376" s="242">
        <f>ROUND(I376*H376,2)</f>
        <v>0</v>
      </c>
      <c r="BL376" s="17" t="s">
        <v>284</v>
      </c>
      <c r="BM376" s="241" t="s">
        <v>3112</v>
      </c>
    </row>
    <row r="377" s="13" customFormat="1">
      <c r="A377" s="13"/>
      <c r="B377" s="243"/>
      <c r="C377" s="244"/>
      <c r="D377" s="245" t="s">
        <v>286</v>
      </c>
      <c r="E377" s="246" t="s">
        <v>1</v>
      </c>
      <c r="F377" s="247" t="s">
        <v>3113</v>
      </c>
      <c r="G377" s="244"/>
      <c r="H377" s="248">
        <v>0.189</v>
      </c>
      <c r="I377" s="249"/>
      <c r="J377" s="244"/>
      <c r="K377" s="244"/>
      <c r="L377" s="250"/>
      <c r="M377" s="251"/>
      <c r="N377" s="252"/>
      <c r="O377" s="252"/>
      <c r="P377" s="252"/>
      <c r="Q377" s="252"/>
      <c r="R377" s="252"/>
      <c r="S377" s="252"/>
      <c r="T377" s="25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4" t="s">
        <v>286</v>
      </c>
      <c r="AU377" s="254" t="s">
        <v>86</v>
      </c>
      <c r="AV377" s="13" t="s">
        <v>86</v>
      </c>
      <c r="AW377" s="13" t="s">
        <v>32</v>
      </c>
      <c r="AX377" s="13" t="s">
        <v>84</v>
      </c>
      <c r="AY377" s="254" t="s">
        <v>280</v>
      </c>
    </row>
    <row r="378" s="2" customFormat="1" ht="33" customHeight="1">
      <c r="A378" s="38"/>
      <c r="B378" s="39"/>
      <c r="C378" s="229" t="s">
        <v>768</v>
      </c>
      <c r="D378" s="229" t="s">
        <v>281</v>
      </c>
      <c r="E378" s="230" t="s">
        <v>833</v>
      </c>
      <c r="F378" s="231" t="s">
        <v>834</v>
      </c>
      <c r="G378" s="232" t="s">
        <v>326</v>
      </c>
      <c r="H378" s="233">
        <v>0.10199999999999999</v>
      </c>
      <c r="I378" s="234"/>
      <c r="J378" s="235">
        <f>ROUND(I378*H378,2)</f>
        <v>0</v>
      </c>
      <c r="K378" s="236"/>
      <c r="L378" s="44"/>
      <c r="M378" s="237" t="s">
        <v>1</v>
      </c>
      <c r="N378" s="238" t="s">
        <v>41</v>
      </c>
      <c r="O378" s="91"/>
      <c r="P378" s="239">
        <f>O378*H378</f>
        <v>0</v>
      </c>
      <c r="Q378" s="239">
        <v>0</v>
      </c>
      <c r="R378" s="239">
        <f>Q378*H378</f>
        <v>0</v>
      </c>
      <c r="S378" s="239">
        <v>0</v>
      </c>
      <c r="T378" s="24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41" t="s">
        <v>284</v>
      </c>
      <c r="AT378" s="241" t="s">
        <v>281</v>
      </c>
      <c r="AU378" s="241" t="s">
        <v>86</v>
      </c>
      <c r="AY378" s="17" t="s">
        <v>280</v>
      </c>
      <c r="BE378" s="242">
        <f>IF(N378="základní",J378,0)</f>
        <v>0</v>
      </c>
      <c r="BF378" s="242">
        <f>IF(N378="snížená",J378,0)</f>
        <v>0</v>
      </c>
      <c r="BG378" s="242">
        <f>IF(N378="zákl. přenesená",J378,0)</f>
        <v>0</v>
      </c>
      <c r="BH378" s="242">
        <f>IF(N378="sníž. přenesená",J378,0)</f>
        <v>0</v>
      </c>
      <c r="BI378" s="242">
        <f>IF(N378="nulová",J378,0)</f>
        <v>0</v>
      </c>
      <c r="BJ378" s="17" t="s">
        <v>84</v>
      </c>
      <c r="BK378" s="242">
        <f>ROUND(I378*H378,2)</f>
        <v>0</v>
      </c>
      <c r="BL378" s="17" t="s">
        <v>284</v>
      </c>
      <c r="BM378" s="241" t="s">
        <v>3114</v>
      </c>
    </row>
    <row r="379" s="13" customFormat="1">
      <c r="A379" s="13"/>
      <c r="B379" s="243"/>
      <c r="C379" s="244"/>
      <c r="D379" s="245" t="s">
        <v>286</v>
      </c>
      <c r="E379" s="246" t="s">
        <v>1</v>
      </c>
      <c r="F379" s="247" t="s">
        <v>3115</v>
      </c>
      <c r="G379" s="244"/>
      <c r="H379" s="248">
        <v>0.10199999999999999</v>
      </c>
      <c r="I379" s="249"/>
      <c r="J379" s="244"/>
      <c r="K379" s="244"/>
      <c r="L379" s="250"/>
      <c r="M379" s="251"/>
      <c r="N379" s="252"/>
      <c r="O379" s="252"/>
      <c r="P379" s="252"/>
      <c r="Q379" s="252"/>
      <c r="R379" s="252"/>
      <c r="S379" s="252"/>
      <c r="T379" s="25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4" t="s">
        <v>286</v>
      </c>
      <c r="AU379" s="254" t="s">
        <v>86</v>
      </c>
      <c r="AV379" s="13" t="s">
        <v>86</v>
      </c>
      <c r="AW379" s="13" t="s">
        <v>32</v>
      </c>
      <c r="AX379" s="13" t="s">
        <v>84</v>
      </c>
      <c r="AY379" s="254" t="s">
        <v>280</v>
      </c>
    </row>
    <row r="380" s="2" customFormat="1" ht="24.15" customHeight="1">
      <c r="A380" s="38"/>
      <c r="B380" s="39"/>
      <c r="C380" s="229" t="s">
        <v>773</v>
      </c>
      <c r="D380" s="229" t="s">
        <v>281</v>
      </c>
      <c r="E380" s="230" t="s">
        <v>843</v>
      </c>
      <c r="F380" s="231" t="s">
        <v>844</v>
      </c>
      <c r="G380" s="232" t="s">
        <v>326</v>
      </c>
      <c r="H380" s="233">
        <v>0.083000000000000004</v>
      </c>
      <c r="I380" s="234"/>
      <c r="J380" s="235">
        <f>ROUND(I380*H380,2)</f>
        <v>0</v>
      </c>
      <c r="K380" s="236"/>
      <c r="L380" s="44"/>
      <c r="M380" s="237" t="s">
        <v>1</v>
      </c>
      <c r="N380" s="238" t="s">
        <v>41</v>
      </c>
      <c r="O380" s="91"/>
      <c r="P380" s="239">
        <f>O380*H380</f>
        <v>0</v>
      </c>
      <c r="Q380" s="239">
        <v>0</v>
      </c>
      <c r="R380" s="239">
        <f>Q380*H380</f>
        <v>0</v>
      </c>
      <c r="S380" s="239">
        <v>0</v>
      </c>
      <c r="T380" s="24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41" t="s">
        <v>284</v>
      </c>
      <c r="AT380" s="241" t="s">
        <v>281</v>
      </c>
      <c r="AU380" s="241" t="s">
        <v>86</v>
      </c>
      <c r="AY380" s="17" t="s">
        <v>280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7" t="s">
        <v>84</v>
      </c>
      <c r="BK380" s="242">
        <f>ROUND(I380*H380,2)</f>
        <v>0</v>
      </c>
      <c r="BL380" s="17" t="s">
        <v>284</v>
      </c>
      <c r="BM380" s="241" t="s">
        <v>3116</v>
      </c>
    </row>
    <row r="381" s="13" customFormat="1">
      <c r="A381" s="13"/>
      <c r="B381" s="243"/>
      <c r="C381" s="244"/>
      <c r="D381" s="245" t="s">
        <v>286</v>
      </c>
      <c r="E381" s="246" t="s">
        <v>1</v>
      </c>
      <c r="F381" s="247" t="s">
        <v>3117</v>
      </c>
      <c r="G381" s="244"/>
      <c r="H381" s="248">
        <v>0.083000000000000004</v>
      </c>
      <c r="I381" s="249"/>
      <c r="J381" s="244"/>
      <c r="K381" s="244"/>
      <c r="L381" s="250"/>
      <c r="M381" s="251"/>
      <c r="N381" s="252"/>
      <c r="O381" s="252"/>
      <c r="P381" s="252"/>
      <c r="Q381" s="252"/>
      <c r="R381" s="252"/>
      <c r="S381" s="252"/>
      <c r="T381" s="25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4" t="s">
        <v>286</v>
      </c>
      <c r="AU381" s="254" t="s">
        <v>86</v>
      </c>
      <c r="AV381" s="13" t="s">
        <v>86</v>
      </c>
      <c r="AW381" s="13" t="s">
        <v>32</v>
      </c>
      <c r="AX381" s="13" t="s">
        <v>84</v>
      </c>
      <c r="AY381" s="254" t="s">
        <v>280</v>
      </c>
    </row>
    <row r="382" s="2" customFormat="1" ht="33" customHeight="1">
      <c r="A382" s="38"/>
      <c r="B382" s="39"/>
      <c r="C382" s="229" t="s">
        <v>779</v>
      </c>
      <c r="D382" s="229" t="s">
        <v>281</v>
      </c>
      <c r="E382" s="230" t="s">
        <v>848</v>
      </c>
      <c r="F382" s="231" t="s">
        <v>849</v>
      </c>
      <c r="G382" s="232" t="s">
        <v>326</v>
      </c>
      <c r="H382" s="233">
        <v>5.75</v>
      </c>
      <c r="I382" s="234"/>
      <c r="J382" s="235">
        <f>ROUND(I382*H382,2)</f>
        <v>0</v>
      </c>
      <c r="K382" s="236"/>
      <c r="L382" s="44"/>
      <c r="M382" s="237" t="s">
        <v>1</v>
      </c>
      <c r="N382" s="238" t="s">
        <v>41</v>
      </c>
      <c r="O382" s="91"/>
      <c r="P382" s="239">
        <f>O382*H382</f>
        <v>0</v>
      </c>
      <c r="Q382" s="239">
        <v>0</v>
      </c>
      <c r="R382" s="239">
        <f>Q382*H382</f>
        <v>0</v>
      </c>
      <c r="S382" s="239">
        <v>0</v>
      </c>
      <c r="T382" s="24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41" t="s">
        <v>284</v>
      </c>
      <c r="AT382" s="241" t="s">
        <v>281</v>
      </c>
      <c r="AU382" s="241" t="s">
        <v>86</v>
      </c>
      <c r="AY382" s="17" t="s">
        <v>280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7" t="s">
        <v>84</v>
      </c>
      <c r="BK382" s="242">
        <f>ROUND(I382*H382,2)</f>
        <v>0</v>
      </c>
      <c r="BL382" s="17" t="s">
        <v>284</v>
      </c>
      <c r="BM382" s="241" t="s">
        <v>3118</v>
      </c>
    </row>
    <row r="383" s="13" customFormat="1">
      <c r="A383" s="13"/>
      <c r="B383" s="243"/>
      <c r="C383" s="244"/>
      <c r="D383" s="245" t="s">
        <v>286</v>
      </c>
      <c r="E383" s="246" t="s">
        <v>1</v>
      </c>
      <c r="F383" s="247" t="s">
        <v>3119</v>
      </c>
      <c r="G383" s="244"/>
      <c r="H383" s="248">
        <v>5.75</v>
      </c>
      <c r="I383" s="249"/>
      <c r="J383" s="244"/>
      <c r="K383" s="244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286</v>
      </c>
      <c r="AU383" s="254" t="s">
        <v>86</v>
      </c>
      <c r="AV383" s="13" t="s">
        <v>86</v>
      </c>
      <c r="AW383" s="13" t="s">
        <v>32</v>
      </c>
      <c r="AX383" s="13" t="s">
        <v>84</v>
      </c>
      <c r="AY383" s="254" t="s">
        <v>280</v>
      </c>
    </row>
    <row r="384" s="2" customFormat="1" ht="33" customHeight="1">
      <c r="A384" s="38"/>
      <c r="B384" s="39"/>
      <c r="C384" s="229" t="s">
        <v>783</v>
      </c>
      <c r="D384" s="229" t="s">
        <v>281</v>
      </c>
      <c r="E384" s="230" t="s">
        <v>853</v>
      </c>
      <c r="F384" s="231" t="s">
        <v>854</v>
      </c>
      <c r="G384" s="232" t="s">
        <v>326</v>
      </c>
      <c r="H384" s="233">
        <v>8.4109999999999996</v>
      </c>
      <c r="I384" s="234"/>
      <c r="J384" s="235">
        <f>ROUND(I384*H384,2)</f>
        <v>0</v>
      </c>
      <c r="K384" s="236"/>
      <c r="L384" s="44"/>
      <c r="M384" s="237" t="s">
        <v>1</v>
      </c>
      <c r="N384" s="238" t="s">
        <v>41</v>
      </c>
      <c r="O384" s="91"/>
      <c r="P384" s="239">
        <f>O384*H384</f>
        <v>0</v>
      </c>
      <c r="Q384" s="239">
        <v>0</v>
      </c>
      <c r="R384" s="239">
        <f>Q384*H384</f>
        <v>0</v>
      </c>
      <c r="S384" s="239">
        <v>0</v>
      </c>
      <c r="T384" s="24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41" t="s">
        <v>284</v>
      </c>
      <c r="AT384" s="241" t="s">
        <v>281</v>
      </c>
      <c r="AU384" s="241" t="s">
        <v>86</v>
      </c>
      <c r="AY384" s="17" t="s">
        <v>280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7" t="s">
        <v>84</v>
      </c>
      <c r="BK384" s="242">
        <f>ROUND(I384*H384,2)</f>
        <v>0</v>
      </c>
      <c r="BL384" s="17" t="s">
        <v>284</v>
      </c>
      <c r="BM384" s="241" t="s">
        <v>3120</v>
      </c>
    </row>
    <row r="385" s="13" customFormat="1">
      <c r="A385" s="13"/>
      <c r="B385" s="243"/>
      <c r="C385" s="244"/>
      <c r="D385" s="245" t="s">
        <v>286</v>
      </c>
      <c r="E385" s="246" t="s">
        <v>1</v>
      </c>
      <c r="F385" s="247" t="s">
        <v>3121</v>
      </c>
      <c r="G385" s="244"/>
      <c r="H385" s="248">
        <v>8.4109999999999996</v>
      </c>
      <c r="I385" s="249"/>
      <c r="J385" s="244"/>
      <c r="K385" s="244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286</v>
      </c>
      <c r="AU385" s="254" t="s">
        <v>86</v>
      </c>
      <c r="AV385" s="13" t="s">
        <v>86</v>
      </c>
      <c r="AW385" s="13" t="s">
        <v>32</v>
      </c>
      <c r="AX385" s="13" t="s">
        <v>84</v>
      </c>
      <c r="AY385" s="254" t="s">
        <v>280</v>
      </c>
    </row>
    <row r="386" s="2" customFormat="1" ht="33" customHeight="1">
      <c r="A386" s="38"/>
      <c r="B386" s="39"/>
      <c r="C386" s="229" t="s">
        <v>790</v>
      </c>
      <c r="D386" s="229" t="s">
        <v>281</v>
      </c>
      <c r="E386" s="230" t="s">
        <v>858</v>
      </c>
      <c r="F386" s="231" t="s">
        <v>859</v>
      </c>
      <c r="G386" s="232" t="s">
        <v>326</v>
      </c>
      <c r="H386" s="233">
        <v>0.62</v>
      </c>
      <c r="I386" s="234"/>
      <c r="J386" s="235">
        <f>ROUND(I386*H386,2)</f>
        <v>0</v>
      </c>
      <c r="K386" s="236"/>
      <c r="L386" s="44"/>
      <c r="M386" s="237" t="s">
        <v>1</v>
      </c>
      <c r="N386" s="238" t="s">
        <v>41</v>
      </c>
      <c r="O386" s="91"/>
      <c r="P386" s="239">
        <f>O386*H386</f>
        <v>0</v>
      </c>
      <c r="Q386" s="239">
        <v>0</v>
      </c>
      <c r="R386" s="239">
        <f>Q386*H386</f>
        <v>0</v>
      </c>
      <c r="S386" s="239">
        <v>0</v>
      </c>
      <c r="T386" s="24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41" t="s">
        <v>284</v>
      </c>
      <c r="AT386" s="241" t="s">
        <v>281</v>
      </c>
      <c r="AU386" s="241" t="s">
        <v>86</v>
      </c>
      <c r="AY386" s="17" t="s">
        <v>280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7" t="s">
        <v>84</v>
      </c>
      <c r="BK386" s="242">
        <f>ROUND(I386*H386,2)</f>
        <v>0</v>
      </c>
      <c r="BL386" s="17" t="s">
        <v>284</v>
      </c>
      <c r="BM386" s="241" t="s">
        <v>3122</v>
      </c>
    </row>
    <row r="387" s="13" customFormat="1">
      <c r="A387" s="13"/>
      <c r="B387" s="243"/>
      <c r="C387" s="244"/>
      <c r="D387" s="245" t="s">
        <v>286</v>
      </c>
      <c r="E387" s="246" t="s">
        <v>1</v>
      </c>
      <c r="F387" s="247" t="s">
        <v>3123</v>
      </c>
      <c r="G387" s="244"/>
      <c r="H387" s="248">
        <v>0.62</v>
      </c>
      <c r="I387" s="249"/>
      <c r="J387" s="244"/>
      <c r="K387" s="244"/>
      <c r="L387" s="250"/>
      <c r="M387" s="251"/>
      <c r="N387" s="252"/>
      <c r="O387" s="252"/>
      <c r="P387" s="252"/>
      <c r="Q387" s="252"/>
      <c r="R387" s="252"/>
      <c r="S387" s="252"/>
      <c r="T387" s="25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4" t="s">
        <v>286</v>
      </c>
      <c r="AU387" s="254" t="s">
        <v>86</v>
      </c>
      <c r="AV387" s="13" t="s">
        <v>86</v>
      </c>
      <c r="AW387" s="13" t="s">
        <v>32</v>
      </c>
      <c r="AX387" s="13" t="s">
        <v>84</v>
      </c>
      <c r="AY387" s="254" t="s">
        <v>280</v>
      </c>
    </row>
    <row r="388" s="2" customFormat="1" ht="33" customHeight="1">
      <c r="A388" s="38"/>
      <c r="B388" s="39"/>
      <c r="C388" s="229" t="s">
        <v>795</v>
      </c>
      <c r="D388" s="229" t="s">
        <v>281</v>
      </c>
      <c r="E388" s="230" t="s">
        <v>868</v>
      </c>
      <c r="F388" s="231" t="s">
        <v>869</v>
      </c>
      <c r="G388" s="232" t="s">
        <v>326</v>
      </c>
      <c r="H388" s="233">
        <v>7.4770000000000003</v>
      </c>
      <c r="I388" s="234"/>
      <c r="J388" s="235">
        <f>ROUND(I388*H388,2)</f>
        <v>0</v>
      </c>
      <c r="K388" s="236"/>
      <c r="L388" s="44"/>
      <c r="M388" s="237" t="s">
        <v>1</v>
      </c>
      <c r="N388" s="238" t="s">
        <v>41</v>
      </c>
      <c r="O388" s="91"/>
      <c r="P388" s="239">
        <f>O388*H388</f>
        <v>0</v>
      </c>
      <c r="Q388" s="239">
        <v>0</v>
      </c>
      <c r="R388" s="239">
        <f>Q388*H388</f>
        <v>0</v>
      </c>
      <c r="S388" s="239">
        <v>0</v>
      </c>
      <c r="T388" s="240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41" t="s">
        <v>284</v>
      </c>
      <c r="AT388" s="241" t="s">
        <v>281</v>
      </c>
      <c r="AU388" s="241" t="s">
        <v>86</v>
      </c>
      <c r="AY388" s="17" t="s">
        <v>280</v>
      </c>
      <c r="BE388" s="242">
        <f>IF(N388="základní",J388,0)</f>
        <v>0</v>
      </c>
      <c r="BF388" s="242">
        <f>IF(N388="snížená",J388,0)</f>
        <v>0</v>
      </c>
      <c r="BG388" s="242">
        <f>IF(N388="zákl. přenesená",J388,0)</f>
        <v>0</v>
      </c>
      <c r="BH388" s="242">
        <f>IF(N388="sníž. přenesená",J388,0)</f>
        <v>0</v>
      </c>
      <c r="BI388" s="242">
        <f>IF(N388="nulová",J388,0)</f>
        <v>0</v>
      </c>
      <c r="BJ388" s="17" t="s">
        <v>84</v>
      </c>
      <c r="BK388" s="242">
        <f>ROUND(I388*H388,2)</f>
        <v>0</v>
      </c>
      <c r="BL388" s="17" t="s">
        <v>284</v>
      </c>
      <c r="BM388" s="241" t="s">
        <v>3124</v>
      </c>
    </row>
    <row r="389" s="13" customFormat="1">
      <c r="A389" s="13"/>
      <c r="B389" s="243"/>
      <c r="C389" s="244"/>
      <c r="D389" s="245" t="s">
        <v>286</v>
      </c>
      <c r="E389" s="246" t="s">
        <v>1</v>
      </c>
      <c r="F389" s="247" t="s">
        <v>3125</v>
      </c>
      <c r="G389" s="244"/>
      <c r="H389" s="248">
        <v>7.4770000000000003</v>
      </c>
      <c r="I389" s="249"/>
      <c r="J389" s="244"/>
      <c r="K389" s="244"/>
      <c r="L389" s="250"/>
      <c r="M389" s="251"/>
      <c r="N389" s="252"/>
      <c r="O389" s="252"/>
      <c r="P389" s="252"/>
      <c r="Q389" s="252"/>
      <c r="R389" s="252"/>
      <c r="S389" s="252"/>
      <c r="T389" s="25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4" t="s">
        <v>286</v>
      </c>
      <c r="AU389" s="254" t="s">
        <v>86</v>
      </c>
      <c r="AV389" s="13" t="s">
        <v>86</v>
      </c>
      <c r="AW389" s="13" t="s">
        <v>32</v>
      </c>
      <c r="AX389" s="13" t="s">
        <v>84</v>
      </c>
      <c r="AY389" s="254" t="s">
        <v>280</v>
      </c>
    </row>
    <row r="390" s="2" customFormat="1" ht="33" customHeight="1">
      <c r="A390" s="38"/>
      <c r="B390" s="39"/>
      <c r="C390" s="229" t="s">
        <v>799</v>
      </c>
      <c r="D390" s="229" t="s">
        <v>281</v>
      </c>
      <c r="E390" s="230" t="s">
        <v>873</v>
      </c>
      <c r="F390" s="231" t="s">
        <v>874</v>
      </c>
      <c r="G390" s="232" t="s">
        <v>326</v>
      </c>
      <c r="H390" s="233">
        <v>5.5190000000000001</v>
      </c>
      <c r="I390" s="234"/>
      <c r="J390" s="235">
        <f>ROUND(I390*H390,2)</f>
        <v>0</v>
      </c>
      <c r="K390" s="236"/>
      <c r="L390" s="44"/>
      <c r="M390" s="237" t="s">
        <v>1</v>
      </c>
      <c r="N390" s="238" t="s">
        <v>41</v>
      </c>
      <c r="O390" s="91"/>
      <c r="P390" s="239">
        <f>O390*H390</f>
        <v>0</v>
      </c>
      <c r="Q390" s="239">
        <v>0</v>
      </c>
      <c r="R390" s="239">
        <f>Q390*H390</f>
        <v>0</v>
      </c>
      <c r="S390" s="239">
        <v>0</v>
      </c>
      <c r="T390" s="240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41" t="s">
        <v>284</v>
      </c>
      <c r="AT390" s="241" t="s">
        <v>281</v>
      </c>
      <c r="AU390" s="241" t="s">
        <v>86</v>
      </c>
      <c r="AY390" s="17" t="s">
        <v>280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7" t="s">
        <v>84</v>
      </c>
      <c r="BK390" s="242">
        <f>ROUND(I390*H390,2)</f>
        <v>0</v>
      </c>
      <c r="BL390" s="17" t="s">
        <v>284</v>
      </c>
      <c r="BM390" s="241" t="s">
        <v>3126</v>
      </c>
    </row>
    <row r="391" s="13" customFormat="1">
      <c r="A391" s="13"/>
      <c r="B391" s="243"/>
      <c r="C391" s="244"/>
      <c r="D391" s="245" t="s">
        <v>286</v>
      </c>
      <c r="E391" s="246" t="s">
        <v>1</v>
      </c>
      <c r="F391" s="247" t="s">
        <v>3127</v>
      </c>
      <c r="G391" s="244"/>
      <c r="H391" s="248">
        <v>5.5190000000000001</v>
      </c>
      <c r="I391" s="249"/>
      <c r="J391" s="244"/>
      <c r="K391" s="244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286</v>
      </c>
      <c r="AU391" s="254" t="s">
        <v>86</v>
      </c>
      <c r="AV391" s="13" t="s">
        <v>86</v>
      </c>
      <c r="AW391" s="13" t="s">
        <v>32</v>
      </c>
      <c r="AX391" s="13" t="s">
        <v>84</v>
      </c>
      <c r="AY391" s="254" t="s">
        <v>280</v>
      </c>
    </row>
    <row r="392" s="2" customFormat="1" ht="37.8" customHeight="1">
      <c r="A392" s="38"/>
      <c r="B392" s="39"/>
      <c r="C392" s="229" t="s">
        <v>803</v>
      </c>
      <c r="D392" s="229" t="s">
        <v>281</v>
      </c>
      <c r="E392" s="230" t="s">
        <v>878</v>
      </c>
      <c r="F392" s="231" t="s">
        <v>879</v>
      </c>
      <c r="G392" s="232" t="s">
        <v>326</v>
      </c>
      <c r="H392" s="233">
        <v>4.5369999999999999</v>
      </c>
      <c r="I392" s="234"/>
      <c r="J392" s="235">
        <f>ROUND(I392*H392,2)</f>
        <v>0</v>
      </c>
      <c r="K392" s="236"/>
      <c r="L392" s="44"/>
      <c r="M392" s="237" t="s">
        <v>1</v>
      </c>
      <c r="N392" s="238" t="s">
        <v>41</v>
      </c>
      <c r="O392" s="91"/>
      <c r="P392" s="239">
        <f>O392*H392</f>
        <v>0</v>
      </c>
      <c r="Q392" s="239">
        <v>0</v>
      </c>
      <c r="R392" s="239">
        <f>Q392*H392</f>
        <v>0</v>
      </c>
      <c r="S392" s="239">
        <v>0</v>
      </c>
      <c r="T392" s="240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41" t="s">
        <v>284</v>
      </c>
      <c r="AT392" s="241" t="s">
        <v>281</v>
      </c>
      <c r="AU392" s="241" t="s">
        <v>86</v>
      </c>
      <c r="AY392" s="17" t="s">
        <v>280</v>
      </c>
      <c r="BE392" s="242">
        <f>IF(N392="základní",J392,0)</f>
        <v>0</v>
      </c>
      <c r="BF392" s="242">
        <f>IF(N392="snížená",J392,0)</f>
        <v>0</v>
      </c>
      <c r="BG392" s="242">
        <f>IF(N392="zákl. přenesená",J392,0)</f>
        <v>0</v>
      </c>
      <c r="BH392" s="242">
        <f>IF(N392="sníž. přenesená",J392,0)</f>
        <v>0</v>
      </c>
      <c r="BI392" s="242">
        <f>IF(N392="nulová",J392,0)</f>
        <v>0</v>
      </c>
      <c r="BJ392" s="17" t="s">
        <v>84</v>
      </c>
      <c r="BK392" s="242">
        <f>ROUND(I392*H392,2)</f>
        <v>0</v>
      </c>
      <c r="BL392" s="17" t="s">
        <v>284</v>
      </c>
      <c r="BM392" s="241" t="s">
        <v>3128</v>
      </c>
    </row>
    <row r="393" s="13" customFormat="1">
      <c r="A393" s="13"/>
      <c r="B393" s="243"/>
      <c r="C393" s="244"/>
      <c r="D393" s="245" t="s">
        <v>286</v>
      </c>
      <c r="E393" s="246" t="s">
        <v>1</v>
      </c>
      <c r="F393" s="247" t="s">
        <v>3129</v>
      </c>
      <c r="G393" s="244"/>
      <c r="H393" s="248">
        <v>4.5369999999999999</v>
      </c>
      <c r="I393" s="249"/>
      <c r="J393" s="244"/>
      <c r="K393" s="244"/>
      <c r="L393" s="250"/>
      <c r="M393" s="251"/>
      <c r="N393" s="252"/>
      <c r="O393" s="252"/>
      <c r="P393" s="252"/>
      <c r="Q393" s="252"/>
      <c r="R393" s="252"/>
      <c r="S393" s="252"/>
      <c r="T393" s="25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4" t="s">
        <v>286</v>
      </c>
      <c r="AU393" s="254" t="s">
        <v>86</v>
      </c>
      <c r="AV393" s="13" t="s">
        <v>86</v>
      </c>
      <c r="AW393" s="13" t="s">
        <v>32</v>
      </c>
      <c r="AX393" s="13" t="s">
        <v>84</v>
      </c>
      <c r="AY393" s="254" t="s">
        <v>280</v>
      </c>
    </row>
    <row r="394" s="2" customFormat="1" ht="37.8" customHeight="1">
      <c r="A394" s="38"/>
      <c r="B394" s="39"/>
      <c r="C394" s="229" t="s">
        <v>808</v>
      </c>
      <c r="D394" s="229" t="s">
        <v>281</v>
      </c>
      <c r="E394" s="230" t="s">
        <v>883</v>
      </c>
      <c r="F394" s="231" t="s">
        <v>884</v>
      </c>
      <c r="G394" s="232" t="s">
        <v>326</v>
      </c>
      <c r="H394" s="233">
        <v>7.0759999999999996</v>
      </c>
      <c r="I394" s="234"/>
      <c r="J394" s="235">
        <f>ROUND(I394*H394,2)</f>
        <v>0</v>
      </c>
      <c r="K394" s="236"/>
      <c r="L394" s="44"/>
      <c r="M394" s="237" t="s">
        <v>1</v>
      </c>
      <c r="N394" s="238" t="s">
        <v>41</v>
      </c>
      <c r="O394" s="91"/>
      <c r="P394" s="239">
        <f>O394*H394</f>
        <v>0</v>
      </c>
      <c r="Q394" s="239">
        <v>0</v>
      </c>
      <c r="R394" s="239">
        <f>Q394*H394</f>
        <v>0</v>
      </c>
      <c r="S394" s="239">
        <v>0</v>
      </c>
      <c r="T394" s="24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41" t="s">
        <v>284</v>
      </c>
      <c r="AT394" s="241" t="s">
        <v>281</v>
      </c>
      <c r="AU394" s="241" t="s">
        <v>86</v>
      </c>
      <c r="AY394" s="17" t="s">
        <v>280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7" t="s">
        <v>84</v>
      </c>
      <c r="BK394" s="242">
        <f>ROUND(I394*H394,2)</f>
        <v>0</v>
      </c>
      <c r="BL394" s="17" t="s">
        <v>284</v>
      </c>
      <c r="BM394" s="241" t="s">
        <v>3130</v>
      </c>
    </row>
    <row r="395" s="13" customFormat="1">
      <c r="A395" s="13"/>
      <c r="B395" s="243"/>
      <c r="C395" s="244"/>
      <c r="D395" s="245" t="s">
        <v>286</v>
      </c>
      <c r="E395" s="246" t="s">
        <v>1</v>
      </c>
      <c r="F395" s="247" t="s">
        <v>3131</v>
      </c>
      <c r="G395" s="244"/>
      <c r="H395" s="248">
        <v>7.0759999999999996</v>
      </c>
      <c r="I395" s="249"/>
      <c r="J395" s="244"/>
      <c r="K395" s="244"/>
      <c r="L395" s="250"/>
      <c r="M395" s="251"/>
      <c r="N395" s="252"/>
      <c r="O395" s="252"/>
      <c r="P395" s="252"/>
      <c r="Q395" s="252"/>
      <c r="R395" s="252"/>
      <c r="S395" s="252"/>
      <c r="T395" s="25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4" t="s">
        <v>286</v>
      </c>
      <c r="AU395" s="254" t="s">
        <v>86</v>
      </c>
      <c r="AV395" s="13" t="s">
        <v>86</v>
      </c>
      <c r="AW395" s="13" t="s">
        <v>32</v>
      </c>
      <c r="AX395" s="13" t="s">
        <v>84</v>
      </c>
      <c r="AY395" s="254" t="s">
        <v>280</v>
      </c>
    </row>
    <row r="396" s="2" customFormat="1" ht="44.25" customHeight="1">
      <c r="A396" s="38"/>
      <c r="B396" s="39"/>
      <c r="C396" s="229" t="s">
        <v>812</v>
      </c>
      <c r="D396" s="229" t="s">
        <v>281</v>
      </c>
      <c r="E396" s="230" t="s">
        <v>888</v>
      </c>
      <c r="F396" s="231" t="s">
        <v>889</v>
      </c>
      <c r="G396" s="232" t="s">
        <v>326</v>
      </c>
      <c r="H396" s="233">
        <v>9.2479999999999993</v>
      </c>
      <c r="I396" s="234"/>
      <c r="J396" s="235">
        <f>ROUND(I396*H396,2)</f>
        <v>0</v>
      </c>
      <c r="K396" s="236"/>
      <c r="L396" s="44"/>
      <c r="M396" s="237" t="s">
        <v>1</v>
      </c>
      <c r="N396" s="238" t="s">
        <v>41</v>
      </c>
      <c r="O396" s="91"/>
      <c r="P396" s="239">
        <f>O396*H396</f>
        <v>0</v>
      </c>
      <c r="Q396" s="239">
        <v>0</v>
      </c>
      <c r="R396" s="239">
        <f>Q396*H396</f>
        <v>0</v>
      </c>
      <c r="S396" s="239">
        <v>0</v>
      </c>
      <c r="T396" s="240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41" t="s">
        <v>284</v>
      </c>
      <c r="AT396" s="241" t="s">
        <v>281</v>
      </c>
      <c r="AU396" s="241" t="s">
        <v>86</v>
      </c>
      <c r="AY396" s="17" t="s">
        <v>280</v>
      </c>
      <c r="BE396" s="242">
        <f>IF(N396="základní",J396,0)</f>
        <v>0</v>
      </c>
      <c r="BF396" s="242">
        <f>IF(N396="snížená",J396,0)</f>
        <v>0</v>
      </c>
      <c r="BG396" s="242">
        <f>IF(N396="zákl. přenesená",J396,0)</f>
        <v>0</v>
      </c>
      <c r="BH396" s="242">
        <f>IF(N396="sníž. přenesená",J396,0)</f>
        <v>0</v>
      </c>
      <c r="BI396" s="242">
        <f>IF(N396="nulová",J396,0)</f>
        <v>0</v>
      </c>
      <c r="BJ396" s="17" t="s">
        <v>84</v>
      </c>
      <c r="BK396" s="242">
        <f>ROUND(I396*H396,2)</f>
        <v>0</v>
      </c>
      <c r="BL396" s="17" t="s">
        <v>284</v>
      </c>
      <c r="BM396" s="241" t="s">
        <v>3132</v>
      </c>
    </row>
    <row r="397" s="13" customFormat="1">
      <c r="A397" s="13"/>
      <c r="B397" s="243"/>
      <c r="C397" s="244"/>
      <c r="D397" s="245" t="s">
        <v>286</v>
      </c>
      <c r="E397" s="246" t="s">
        <v>1</v>
      </c>
      <c r="F397" s="247" t="s">
        <v>3133</v>
      </c>
      <c r="G397" s="244"/>
      <c r="H397" s="248">
        <v>9.2479999999999993</v>
      </c>
      <c r="I397" s="249"/>
      <c r="J397" s="244"/>
      <c r="K397" s="244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286</v>
      </c>
      <c r="AU397" s="254" t="s">
        <v>86</v>
      </c>
      <c r="AV397" s="13" t="s">
        <v>86</v>
      </c>
      <c r="AW397" s="13" t="s">
        <v>32</v>
      </c>
      <c r="AX397" s="13" t="s">
        <v>84</v>
      </c>
      <c r="AY397" s="254" t="s">
        <v>280</v>
      </c>
    </row>
    <row r="398" s="2" customFormat="1" ht="44.25" customHeight="1">
      <c r="A398" s="38"/>
      <c r="B398" s="39"/>
      <c r="C398" s="229" t="s">
        <v>817</v>
      </c>
      <c r="D398" s="229" t="s">
        <v>281</v>
      </c>
      <c r="E398" s="230" t="s">
        <v>893</v>
      </c>
      <c r="F398" s="231" t="s">
        <v>894</v>
      </c>
      <c r="G398" s="232" t="s">
        <v>326</v>
      </c>
      <c r="H398" s="233">
        <v>4.0449999999999999</v>
      </c>
      <c r="I398" s="234"/>
      <c r="J398" s="235">
        <f>ROUND(I398*H398,2)</f>
        <v>0</v>
      </c>
      <c r="K398" s="236"/>
      <c r="L398" s="44"/>
      <c r="M398" s="237" t="s">
        <v>1</v>
      </c>
      <c r="N398" s="238" t="s">
        <v>41</v>
      </c>
      <c r="O398" s="91"/>
      <c r="P398" s="239">
        <f>O398*H398</f>
        <v>0</v>
      </c>
      <c r="Q398" s="239">
        <v>0</v>
      </c>
      <c r="R398" s="239">
        <f>Q398*H398</f>
        <v>0</v>
      </c>
      <c r="S398" s="239">
        <v>0</v>
      </c>
      <c r="T398" s="240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41" t="s">
        <v>284</v>
      </c>
      <c r="AT398" s="241" t="s">
        <v>281</v>
      </c>
      <c r="AU398" s="241" t="s">
        <v>86</v>
      </c>
      <c r="AY398" s="17" t="s">
        <v>280</v>
      </c>
      <c r="BE398" s="242">
        <f>IF(N398="základní",J398,0)</f>
        <v>0</v>
      </c>
      <c r="BF398" s="242">
        <f>IF(N398="snížená",J398,0)</f>
        <v>0</v>
      </c>
      <c r="BG398" s="242">
        <f>IF(N398="zákl. přenesená",J398,0)</f>
        <v>0</v>
      </c>
      <c r="BH398" s="242">
        <f>IF(N398="sníž. přenesená",J398,0)</f>
        <v>0</v>
      </c>
      <c r="BI398" s="242">
        <f>IF(N398="nulová",J398,0)</f>
        <v>0</v>
      </c>
      <c r="BJ398" s="17" t="s">
        <v>84</v>
      </c>
      <c r="BK398" s="242">
        <f>ROUND(I398*H398,2)</f>
        <v>0</v>
      </c>
      <c r="BL398" s="17" t="s">
        <v>284</v>
      </c>
      <c r="BM398" s="241" t="s">
        <v>3134</v>
      </c>
    </row>
    <row r="399" s="13" customFormat="1">
      <c r="A399" s="13"/>
      <c r="B399" s="243"/>
      <c r="C399" s="244"/>
      <c r="D399" s="245" t="s">
        <v>286</v>
      </c>
      <c r="E399" s="246" t="s">
        <v>1</v>
      </c>
      <c r="F399" s="247" t="s">
        <v>3135</v>
      </c>
      <c r="G399" s="244"/>
      <c r="H399" s="248">
        <v>4.0449999999999999</v>
      </c>
      <c r="I399" s="249"/>
      <c r="J399" s="244"/>
      <c r="K399" s="244"/>
      <c r="L399" s="250"/>
      <c r="M399" s="251"/>
      <c r="N399" s="252"/>
      <c r="O399" s="252"/>
      <c r="P399" s="252"/>
      <c r="Q399" s="252"/>
      <c r="R399" s="252"/>
      <c r="S399" s="252"/>
      <c r="T399" s="25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4" t="s">
        <v>286</v>
      </c>
      <c r="AU399" s="254" t="s">
        <v>86</v>
      </c>
      <c r="AV399" s="13" t="s">
        <v>86</v>
      </c>
      <c r="AW399" s="13" t="s">
        <v>32</v>
      </c>
      <c r="AX399" s="13" t="s">
        <v>84</v>
      </c>
      <c r="AY399" s="254" t="s">
        <v>280</v>
      </c>
    </row>
    <row r="400" s="2" customFormat="1" ht="44.25" customHeight="1">
      <c r="A400" s="38"/>
      <c r="B400" s="39"/>
      <c r="C400" s="229" t="s">
        <v>822</v>
      </c>
      <c r="D400" s="229" t="s">
        <v>281</v>
      </c>
      <c r="E400" s="230" t="s">
        <v>903</v>
      </c>
      <c r="F400" s="231" t="s">
        <v>904</v>
      </c>
      <c r="G400" s="232" t="s">
        <v>326</v>
      </c>
      <c r="H400" s="233">
        <v>2.2290000000000001</v>
      </c>
      <c r="I400" s="234"/>
      <c r="J400" s="235">
        <f>ROUND(I400*H400,2)</f>
        <v>0</v>
      </c>
      <c r="K400" s="236"/>
      <c r="L400" s="44"/>
      <c r="M400" s="237" t="s">
        <v>1</v>
      </c>
      <c r="N400" s="238" t="s">
        <v>41</v>
      </c>
      <c r="O400" s="91"/>
      <c r="P400" s="239">
        <f>O400*H400</f>
        <v>0</v>
      </c>
      <c r="Q400" s="239">
        <v>0</v>
      </c>
      <c r="R400" s="239">
        <f>Q400*H400</f>
        <v>0</v>
      </c>
      <c r="S400" s="239">
        <v>0</v>
      </c>
      <c r="T400" s="24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41" t="s">
        <v>284</v>
      </c>
      <c r="AT400" s="241" t="s">
        <v>281</v>
      </c>
      <c r="AU400" s="241" t="s">
        <v>86</v>
      </c>
      <c r="AY400" s="17" t="s">
        <v>280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7" t="s">
        <v>84</v>
      </c>
      <c r="BK400" s="242">
        <f>ROUND(I400*H400,2)</f>
        <v>0</v>
      </c>
      <c r="BL400" s="17" t="s">
        <v>284</v>
      </c>
      <c r="BM400" s="241" t="s">
        <v>3136</v>
      </c>
    </row>
    <row r="401" s="13" customFormat="1">
      <c r="A401" s="13"/>
      <c r="B401" s="243"/>
      <c r="C401" s="244"/>
      <c r="D401" s="245" t="s">
        <v>286</v>
      </c>
      <c r="E401" s="246" t="s">
        <v>1</v>
      </c>
      <c r="F401" s="247" t="s">
        <v>3137</v>
      </c>
      <c r="G401" s="244"/>
      <c r="H401" s="248">
        <v>2.2290000000000001</v>
      </c>
      <c r="I401" s="249"/>
      <c r="J401" s="244"/>
      <c r="K401" s="244"/>
      <c r="L401" s="250"/>
      <c r="M401" s="251"/>
      <c r="N401" s="252"/>
      <c r="O401" s="252"/>
      <c r="P401" s="252"/>
      <c r="Q401" s="252"/>
      <c r="R401" s="252"/>
      <c r="S401" s="252"/>
      <c r="T401" s="25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4" t="s">
        <v>286</v>
      </c>
      <c r="AU401" s="254" t="s">
        <v>86</v>
      </c>
      <c r="AV401" s="13" t="s">
        <v>86</v>
      </c>
      <c r="AW401" s="13" t="s">
        <v>32</v>
      </c>
      <c r="AX401" s="13" t="s">
        <v>84</v>
      </c>
      <c r="AY401" s="254" t="s">
        <v>280</v>
      </c>
    </row>
    <row r="402" s="2" customFormat="1" ht="37.8" customHeight="1">
      <c r="A402" s="38"/>
      <c r="B402" s="39"/>
      <c r="C402" s="229" t="s">
        <v>827</v>
      </c>
      <c r="D402" s="229" t="s">
        <v>281</v>
      </c>
      <c r="E402" s="230" t="s">
        <v>907</v>
      </c>
      <c r="F402" s="231" t="s">
        <v>908</v>
      </c>
      <c r="G402" s="232" t="s">
        <v>326</v>
      </c>
      <c r="H402" s="233">
        <v>0.30299999999999999</v>
      </c>
      <c r="I402" s="234"/>
      <c r="J402" s="235">
        <f>ROUND(I402*H402,2)</f>
        <v>0</v>
      </c>
      <c r="K402" s="236"/>
      <c r="L402" s="44"/>
      <c r="M402" s="237" t="s">
        <v>1</v>
      </c>
      <c r="N402" s="238" t="s">
        <v>41</v>
      </c>
      <c r="O402" s="91"/>
      <c r="P402" s="239">
        <f>O402*H402</f>
        <v>0</v>
      </c>
      <c r="Q402" s="239">
        <v>0</v>
      </c>
      <c r="R402" s="239">
        <f>Q402*H402</f>
        <v>0</v>
      </c>
      <c r="S402" s="239">
        <v>0</v>
      </c>
      <c r="T402" s="24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41" t="s">
        <v>284</v>
      </c>
      <c r="AT402" s="241" t="s">
        <v>281</v>
      </c>
      <c r="AU402" s="241" t="s">
        <v>86</v>
      </c>
      <c r="AY402" s="17" t="s">
        <v>280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7" t="s">
        <v>84</v>
      </c>
      <c r="BK402" s="242">
        <f>ROUND(I402*H402,2)</f>
        <v>0</v>
      </c>
      <c r="BL402" s="17" t="s">
        <v>284</v>
      </c>
      <c r="BM402" s="241" t="s">
        <v>3138</v>
      </c>
    </row>
    <row r="403" s="13" customFormat="1">
      <c r="A403" s="13"/>
      <c r="B403" s="243"/>
      <c r="C403" s="244"/>
      <c r="D403" s="245" t="s">
        <v>286</v>
      </c>
      <c r="E403" s="246" t="s">
        <v>1</v>
      </c>
      <c r="F403" s="247" t="s">
        <v>3139</v>
      </c>
      <c r="G403" s="244"/>
      <c r="H403" s="248">
        <v>0.30299999999999999</v>
      </c>
      <c r="I403" s="249"/>
      <c r="J403" s="244"/>
      <c r="K403" s="244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286</v>
      </c>
      <c r="AU403" s="254" t="s">
        <v>86</v>
      </c>
      <c r="AV403" s="13" t="s">
        <v>86</v>
      </c>
      <c r="AW403" s="13" t="s">
        <v>32</v>
      </c>
      <c r="AX403" s="13" t="s">
        <v>84</v>
      </c>
      <c r="AY403" s="254" t="s">
        <v>280</v>
      </c>
    </row>
    <row r="404" s="2" customFormat="1" ht="33" customHeight="1">
      <c r="A404" s="38"/>
      <c r="B404" s="39"/>
      <c r="C404" s="229" t="s">
        <v>832</v>
      </c>
      <c r="D404" s="229" t="s">
        <v>281</v>
      </c>
      <c r="E404" s="230" t="s">
        <v>912</v>
      </c>
      <c r="F404" s="231" t="s">
        <v>913</v>
      </c>
      <c r="G404" s="232" t="s">
        <v>326</v>
      </c>
      <c r="H404" s="233">
        <v>0.443</v>
      </c>
      <c r="I404" s="234"/>
      <c r="J404" s="235">
        <f>ROUND(I404*H404,2)</f>
        <v>0</v>
      </c>
      <c r="K404" s="236"/>
      <c r="L404" s="44"/>
      <c r="M404" s="237" t="s">
        <v>1</v>
      </c>
      <c r="N404" s="238" t="s">
        <v>41</v>
      </c>
      <c r="O404" s="91"/>
      <c r="P404" s="239">
        <f>O404*H404</f>
        <v>0</v>
      </c>
      <c r="Q404" s="239">
        <v>0</v>
      </c>
      <c r="R404" s="239">
        <f>Q404*H404</f>
        <v>0</v>
      </c>
      <c r="S404" s="239">
        <v>0</v>
      </c>
      <c r="T404" s="24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41" t="s">
        <v>284</v>
      </c>
      <c r="AT404" s="241" t="s">
        <v>281</v>
      </c>
      <c r="AU404" s="241" t="s">
        <v>86</v>
      </c>
      <c r="AY404" s="17" t="s">
        <v>280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7" t="s">
        <v>84</v>
      </c>
      <c r="BK404" s="242">
        <f>ROUND(I404*H404,2)</f>
        <v>0</v>
      </c>
      <c r="BL404" s="17" t="s">
        <v>284</v>
      </c>
      <c r="BM404" s="241" t="s">
        <v>3140</v>
      </c>
    </row>
    <row r="405" s="13" customFormat="1">
      <c r="A405" s="13"/>
      <c r="B405" s="243"/>
      <c r="C405" s="244"/>
      <c r="D405" s="245" t="s">
        <v>286</v>
      </c>
      <c r="E405" s="246" t="s">
        <v>1</v>
      </c>
      <c r="F405" s="247" t="s">
        <v>3141</v>
      </c>
      <c r="G405" s="244"/>
      <c r="H405" s="248">
        <v>0.443</v>
      </c>
      <c r="I405" s="249"/>
      <c r="J405" s="244"/>
      <c r="K405" s="244"/>
      <c r="L405" s="250"/>
      <c r="M405" s="251"/>
      <c r="N405" s="252"/>
      <c r="O405" s="252"/>
      <c r="P405" s="252"/>
      <c r="Q405" s="252"/>
      <c r="R405" s="252"/>
      <c r="S405" s="252"/>
      <c r="T405" s="25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4" t="s">
        <v>286</v>
      </c>
      <c r="AU405" s="254" t="s">
        <v>86</v>
      </c>
      <c r="AV405" s="13" t="s">
        <v>86</v>
      </c>
      <c r="AW405" s="13" t="s">
        <v>32</v>
      </c>
      <c r="AX405" s="13" t="s">
        <v>84</v>
      </c>
      <c r="AY405" s="254" t="s">
        <v>280</v>
      </c>
    </row>
    <row r="406" s="2" customFormat="1" ht="33" customHeight="1">
      <c r="A406" s="38"/>
      <c r="B406" s="39"/>
      <c r="C406" s="229" t="s">
        <v>837</v>
      </c>
      <c r="D406" s="229" t="s">
        <v>281</v>
      </c>
      <c r="E406" s="230" t="s">
        <v>917</v>
      </c>
      <c r="F406" s="231" t="s">
        <v>918</v>
      </c>
      <c r="G406" s="232" t="s">
        <v>326</v>
      </c>
      <c r="H406" s="233">
        <v>0.153</v>
      </c>
      <c r="I406" s="234"/>
      <c r="J406" s="235">
        <f>ROUND(I406*H406,2)</f>
        <v>0</v>
      </c>
      <c r="K406" s="236"/>
      <c r="L406" s="44"/>
      <c r="M406" s="237" t="s">
        <v>1</v>
      </c>
      <c r="N406" s="238" t="s">
        <v>41</v>
      </c>
      <c r="O406" s="91"/>
      <c r="P406" s="239">
        <f>O406*H406</f>
        <v>0</v>
      </c>
      <c r="Q406" s="239">
        <v>0</v>
      </c>
      <c r="R406" s="239">
        <f>Q406*H406</f>
        <v>0</v>
      </c>
      <c r="S406" s="239">
        <v>0</v>
      </c>
      <c r="T406" s="24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41" t="s">
        <v>284</v>
      </c>
      <c r="AT406" s="241" t="s">
        <v>281</v>
      </c>
      <c r="AU406" s="241" t="s">
        <v>86</v>
      </c>
      <c r="AY406" s="17" t="s">
        <v>280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7" t="s">
        <v>84</v>
      </c>
      <c r="BK406" s="242">
        <f>ROUND(I406*H406,2)</f>
        <v>0</v>
      </c>
      <c r="BL406" s="17" t="s">
        <v>284</v>
      </c>
      <c r="BM406" s="241" t="s">
        <v>3142</v>
      </c>
    </row>
    <row r="407" s="13" customFormat="1">
      <c r="A407" s="13"/>
      <c r="B407" s="243"/>
      <c r="C407" s="244"/>
      <c r="D407" s="245" t="s">
        <v>286</v>
      </c>
      <c r="E407" s="246" t="s">
        <v>1</v>
      </c>
      <c r="F407" s="247" t="s">
        <v>3143</v>
      </c>
      <c r="G407" s="244"/>
      <c r="H407" s="248">
        <v>0.153</v>
      </c>
      <c r="I407" s="249"/>
      <c r="J407" s="244"/>
      <c r="K407" s="244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286</v>
      </c>
      <c r="AU407" s="254" t="s">
        <v>86</v>
      </c>
      <c r="AV407" s="13" t="s">
        <v>86</v>
      </c>
      <c r="AW407" s="13" t="s">
        <v>32</v>
      </c>
      <c r="AX407" s="13" t="s">
        <v>84</v>
      </c>
      <c r="AY407" s="254" t="s">
        <v>280</v>
      </c>
    </row>
    <row r="408" s="12" customFormat="1" ht="22.8" customHeight="1">
      <c r="A408" s="12"/>
      <c r="B408" s="213"/>
      <c r="C408" s="214"/>
      <c r="D408" s="215" t="s">
        <v>75</v>
      </c>
      <c r="E408" s="227" t="s">
        <v>921</v>
      </c>
      <c r="F408" s="227" t="s">
        <v>922</v>
      </c>
      <c r="G408" s="214"/>
      <c r="H408" s="214"/>
      <c r="I408" s="217"/>
      <c r="J408" s="228">
        <f>BK408</f>
        <v>0</v>
      </c>
      <c r="K408" s="214"/>
      <c r="L408" s="219"/>
      <c r="M408" s="220"/>
      <c r="N408" s="221"/>
      <c r="O408" s="221"/>
      <c r="P408" s="222">
        <f>P409</f>
        <v>0</v>
      </c>
      <c r="Q408" s="221"/>
      <c r="R408" s="222">
        <f>R409</f>
        <v>0</v>
      </c>
      <c r="S408" s="221"/>
      <c r="T408" s="223">
        <f>T409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24" t="s">
        <v>84</v>
      </c>
      <c r="AT408" s="225" t="s">
        <v>75</v>
      </c>
      <c r="AU408" s="225" t="s">
        <v>84</v>
      </c>
      <c r="AY408" s="224" t="s">
        <v>280</v>
      </c>
      <c r="BK408" s="226">
        <f>BK409</f>
        <v>0</v>
      </c>
    </row>
    <row r="409" s="2" customFormat="1" ht="21.75" customHeight="1">
      <c r="A409" s="38"/>
      <c r="B409" s="39"/>
      <c r="C409" s="229" t="s">
        <v>842</v>
      </c>
      <c r="D409" s="229" t="s">
        <v>281</v>
      </c>
      <c r="E409" s="230" t="s">
        <v>924</v>
      </c>
      <c r="F409" s="231" t="s">
        <v>925</v>
      </c>
      <c r="G409" s="232" t="s">
        <v>326</v>
      </c>
      <c r="H409" s="233">
        <v>43.203000000000003</v>
      </c>
      <c r="I409" s="234"/>
      <c r="J409" s="235">
        <f>ROUND(I409*H409,2)</f>
        <v>0</v>
      </c>
      <c r="K409" s="236"/>
      <c r="L409" s="44"/>
      <c r="M409" s="237" t="s">
        <v>1</v>
      </c>
      <c r="N409" s="238" t="s">
        <v>41</v>
      </c>
      <c r="O409" s="91"/>
      <c r="P409" s="239">
        <f>O409*H409</f>
        <v>0</v>
      </c>
      <c r="Q409" s="239">
        <v>0</v>
      </c>
      <c r="R409" s="239">
        <f>Q409*H409</f>
        <v>0</v>
      </c>
      <c r="S409" s="239">
        <v>0</v>
      </c>
      <c r="T409" s="24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41" t="s">
        <v>284</v>
      </c>
      <c r="AT409" s="241" t="s">
        <v>281</v>
      </c>
      <c r="AU409" s="241" t="s">
        <v>86</v>
      </c>
      <c r="AY409" s="17" t="s">
        <v>280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7" t="s">
        <v>84</v>
      </c>
      <c r="BK409" s="242">
        <f>ROUND(I409*H409,2)</f>
        <v>0</v>
      </c>
      <c r="BL409" s="17" t="s">
        <v>284</v>
      </c>
      <c r="BM409" s="241" t="s">
        <v>3144</v>
      </c>
    </row>
    <row r="410" s="12" customFormat="1" ht="25.92" customHeight="1">
      <c r="A410" s="12"/>
      <c r="B410" s="213"/>
      <c r="C410" s="214"/>
      <c r="D410" s="215" t="s">
        <v>75</v>
      </c>
      <c r="E410" s="216" t="s">
        <v>927</v>
      </c>
      <c r="F410" s="216" t="s">
        <v>928</v>
      </c>
      <c r="G410" s="214"/>
      <c r="H410" s="214"/>
      <c r="I410" s="217"/>
      <c r="J410" s="218">
        <f>BK410</f>
        <v>0</v>
      </c>
      <c r="K410" s="214"/>
      <c r="L410" s="219"/>
      <c r="M410" s="220"/>
      <c r="N410" s="221"/>
      <c r="O410" s="221"/>
      <c r="P410" s="222">
        <f>P411+P425+P465+P509+P520+P524+P528+P535+P546+P554+P571+P589+P625+P652+P660+P663+P666+P675+P680</f>
        <v>0</v>
      </c>
      <c r="Q410" s="221"/>
      <c r="R410" s="222">
        <f>R411+R425+R465+R509+R520+R524+R528+R535+R546+R554+R571+R589+R625+R652+R660+R663+R666+R675+R680</f>
        <v>18.367050965599997</v>
      </c>
      <c r="S410" s="221"/>
      <c r="T410" s="223">
        <f>T411+T425+T465+T509+T520+T524+T528+T535+T546+T554+T571+T589+T625+T652+T660+T663+T666+T675+T680</f>
        <v>26.070397800000002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24" t="s">
        <v>86</v>
      </c>
      <c r="AT410" s="225" t="s">
        <v>75</v>
      </c>
      <c r="AU410" s="225" t="s">
        <v>76</v>
      </c>
      <c r="AY410" s="224" t="s">
        <v>280</v>
      </c>
      <c r="BK410" s="226">
        <f>BK411+BK425+BK465+BK509+BK520+BK524+BK528+BK535+BK546+BK554+BK571+BK589+BK625+BK652+BK660+BK663+BK666+BK675+BK680</f>
        <v>0</v>
      </c>
    </row>
    <row r="411" s="12" customFormat="1" ht="22.8" customHeight="1">
      <c r="A411" s="12"/>
      <c r="B411" s="213"/>
      <c r="C411" s="214"/>
      <c r="D411" s="215" t="s">
        <v>75</v>
      </c>
      <c r="E411" s="227" t="s">
        <v>929</v>
      </c>
      <c r="F411" s="227" t="s">
        <v>930</v>
      </c>
      <c r="G411" s="214"/>
      <c r="H411" s="214"/>
      <c r="I411" s="217"/>
      <c r="J411" s="228">
        <f>BK411</f>
        <v>0</v>
      </c>
      <c r="K411" s="214"/>
      <c r="L411" s="219"/>
      <c r="M411" s="220"/>
      <c r="N411" s="221"/>
      <c r="O411" s="221"/>
      <c r="P411" s="222">
        <f>SUM(P412:P424)</f>
        <v>0</v>
      </c>
      <c r="Q411" s="221"/>
      <c r="R411" s="222">
        <f>SUM(R412:R424)</f>
        <v>0.34561740000000002</v>
      </c>
      <c r="S411" s="221"/>
      <c r="T411" s="223">
        <f>SUM(T412:T424)</f>
        <v>0.31539999999999996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24" t="s">
        <v>86</v>
      </c>
      <c r="AT411" s="225" t="s">
        <v>75</v>
      </c>
      <c r="AU411" s="225" t="s">
        <v>84</v>
      </c>
      <c r="AY411" s="224" t="s">
        <v>280</v>
      </c>
      <c r="BK411" s="226">
        <f>SUM(BK412:BK424)</f>
        <v>0</v>
      </c>
    </row>
    <row r="412" s="2" customFormat="1" ht="24.15" customHeight="1">
      <c r="A412" s="38"/>
      <c r="B412" s="39"/>
      <c r="C412" s="229" t="s">
        <v>847</v>
      </c>
      <c r="D412" s="229" t="s">
        <v>281</v>
      </c>
      <c r="E412" s="230" t="s">
        <v>932</v>
      </c>
      <c r="F412" s="231" t="s">
        <v>933</v>
      </c>
      <c r="G412" s="232" t="s">
        <v>194</v>
      </c>
      <c r="H412" s="233">
        <v>29.914999999999999</v>
      </c>
      <c r="I412" s="234"/>
      <c r="J412" s="235">
        <f>ROUND(I412*H412,2)</f>
        <v>0</v>
      </c>
      <c r="K412" s="236"/>
      <c r="L412" s="44"/>
      <c r="M412" s="237" t="s">
        <v>1</v>
      </c>
      <c r="N412" s="238" t="s">
        <v>41</v>
      </c>
      <c r="O412" s="91"/>
      <c r="P412" s="239">
        <f>O412*H412</f>
        <v>0</v>
      </c>
      <c r="Q412" s="239">
        <v>0</v>
      </c>
      <c r="R412" s="239">
        <f>Q412*H412</f>
        <v>0</v>
      </c>
      <c r="S412" s="239">
        <v>0</v>
      </c>
      <c r="T412" s="24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41" t="s">
        <v>185</v>
      </c>
      <c r="AT412" s="241" t="s">
        <v>281</v>
      </c>
      <c r="AU412" s="241" t="s">
        <v>86</v>
      </c>
      <c r="AY412" s="17" t="s">
        <v>280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7" t="s">
        <v>84</v>
      </c>
      <c r="BK412" s="242">
        <f>ROUND(I412*H412,2)</f>
        <v>0</v>
      </c>
      <c r="BL412" s="17" t="s">
        <v>185</v>
      </c>
      <c r="BM412" s="241" t="s">
        <v>3145</v>
      </c>
    </row>
    <row r="413" s="13" customFormat="1">
      <c r="A413" s="13"/>
      <c r="B413" s="243"/>
      <c r="C413" s="244"/>
      <c r="D413" s="245" t="s">
        <v>286</v>
      </c>
      <c r="E413" s="246" t="s">
        <v>1</v>
      </c>
      <c r="F413" s="247" t="s">
        <v>2909</v>
      </c>
      <c r="G413" s="244"/>
      <c r="H413" s="248">
        <v>29.914999999999999</v>
      </c>
      <c r="I413" s="249"/>
      <c r="J413" s="244"/>
      <c r="K413" s="244"/>
      <c r="L413" s="250"/>
      <c r="M413" s="251"/>
      <c r="N413" s="252"/>
      <c r="O413" s="252"/>
      <c r="P413" s="252"/>
      <c r="Q413" s="252"/>
      <c r="R413" s="252"/>
      <c r="S413" s="252"/>
      <c r="T413" s="25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4" t="s">
        <v>286</v>
      </c>
      <c r="AU413" s="254" t="s">
        <v>86</v>
      </c>
      <c r="AV413" s="13" t="s">
        <v>86</v>
      </c>
      <c r="AW413" s="13" t="s">
        <v>32</v>
      </c>
      <c r="AX413" s="13" t="s">
        <v>84</v>
      </c>
      <c r="AY413" s="254" t="s">
        <v>280</v>
      </c>
    </row>
    <row r="414" s="2" customFormat="1" ht="16.5" customHeight="1">
      <c r="A414" s="38"/>
      <c r="B414" s="39"/>
      <c r="C414" s="255" t="s">
        <v>852</v>
      </c>
      <c r="D414" s="255" t="s">
        <v>306</v>
      </c>
      <c r="E414" s="256" t="s">
        <v>936</v>
      </c>
      <c r="F414" s="257" t="s">
        <v>937</v>
      </c>
      <c r="G414" s="258" t="s">
        <v>938</v>
      </c>
      <c r="H414" s="259">
        <v>10.170999999999999</v>
      </c>
      <c r="I414" s="260"/>
      <c r="J414" s="261">
        <f>ROUND(I414*H414,2)</f>
        <v>0</v>
      </c>
      <c r="K414" s="262"/>
      <c r="L414" s="263"/>
      <c r="M414" s="264" t="s">
        <v>1</v>
      </c>
      <c r="N414" s="265" t="s">
        <v>41</v>
      </c>
      <c r="O414" s="91"/>
      <c r="P414" s="239">
        <f>O414*H414</f>
        <v>0</v>
      </c>
      <c r="Q414" s="239">
        <v>0.001</v>
      </c>
      <c r="R414" s="239">
        <f>Q414*H414</f>
        <v>0.010171</v>
      </c>
      <c r="S414" s="239">
        <v>0</v>
      </c>
      <c r="T414" s="240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41" t="s">
        <v>426</v>
      </c>
      <c r="AT414" s="241" t="s">
        <v>306</v>
      </c>
      <c r="AU414" s="241" t="s">
        <v>86</v>
      </c>
      <c r="AY414" s="17" t="s">
        <v>280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7" t="s">
        <v>84</v>
      </c>
      <c r="BK414" s="242">
        <f>ROUND(I414*H414,2)</f>
        <v>0</v>
      </c>
      <c r="BL414" s="17" t="s">
        <v>185</v>
      </c>
      <c r="BM414" s="241" t="s">
        <v>3146</v>
      </c>
    </row>
    <row r="415" s="13" customFormat="1">
      <c r="A415" s="13"/>
      <c r="B415" s="243"/>
      <c r="C415" s="244"/>
      <c r="D415" s="245" t="s">
        <v>286</v>
      </c>
      <c r="E415" s="244"/>
      <c r="F415" s="247" t="s">
        <v>3147</v>
      </c>
      <c r="G415" s="244"/>
      <c r="H415" s="248">
        <v>10.170999999999999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286</v>
      </c>
      <c r="AU415" s="254" t="s">
        <v>86</v>
      </c>
      <c r="AV415" s="13" t="s">
        <v>86</v>
      </c>
      <c r="AW415" s="13" t="s">
        <v>4</v>
      </c>
      <c r="AX415" s="13" t="s">
        <v>84</v>
      </c>
      <c r="AY415" s="254" t="s">
        <v>280</v>
      </c>
    </row>
    <row r="416" s="2" customFormat="1" ht="16.5" customHeight="1">
      <c r="A416" s="38"/>
      <c r="B416" s="39"/>
      <c r="C416" s="229" t="s">
        <v>857</v>
      </c>
      <c r="D416" s="229" t="s">
        <v>281</v>
      </c>
      <c r="E416" s="230" t="s">
        <v>942</v>
      </c>
      <c r="F416" s="231" t="s">
        <v>943</v>
      </c>
      <c r="G416" s="232" t="s">
        <v>194</v>
      </c>
      <c r="H416" s="233">
        <v>315.39999999999998</v>
      </c>
      <c r="I416" s="234"/>
      <c r="J416" s="235">
        <f>ROUND(I416*H416,2)</f>
        <v>0</v>
      </c>
      <c r="K416" s="236"/>
      <c r="L416" s="44"/>
      <c r="M416" s="237" t="s">
        <v>1</v>
      </c>
      <c r="N416" s="238" t="s">
        <v>41</v>
      </c>
      <c r="O416" s="91"/>
      <c r="P416" s="239">
        <f>O416*H416</f>
        <v>0</v>
      </c>
      <c r="Q416" s="239">
        <v>0</v>
      </c>
      <c r="R416" s="239">
        <f>Q416*H416</f>
        <v>0</v>
      </c>
      <c r="S416" s="239">
        <v>0.001</v>
      </c>
      <c r="T416" s="240">
        <f>S416*H416</f>
        <v>0.31539999999999996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41" t="s">
        <v>284</v>
      </c>
      <c r="AT416" s="241" t="s">
        <v>281</v>
      </c>
      <c r="AU416" s="241" t="s">
        <v>86</v>
      </c>
      <c r="AY416" s="17" t="s">
        <v>280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7" t="s">
        <v>84</v>
      </c>
      <c r="BK416" s="242">
        <f>ROUND(I416*H416,2)</f>
        <v>0</v>
      </c>
      <c r="BL416" s="17" t="s">
        <v>284</v>
      </c>
      <c r="BM416" s="241" t="s">
        <v>3148</v>
      </c>
    </row>
    <row r="417" s="13" customFormat="1">
      <c r="A417" s="13"/>
      <c r="B417" s="243"/>
      <c r="C417" s="244"/>
      <c r="D417" s="245" t="s">
        <v>286</v>
      </c>
      <c r="E417" s="246" t="s">
        <v>1</v>
      </c>
      <c r="F417" s="247" t="s">
        <v>3149</v>
      </c>
      <c r="G417" s="244"/>
      <c r="H417" s="248">
        <v>315.39999999999998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286</v>
      </c>
      <c r="AU417" s="254" t="s">
        <v>86</v>
      </c>
      <c r="AV417" s="13" t="s">
        <v>86</v>
      </c>
      <c r="AW417" s="13" t="s">
        <v>32</v>
      </c>
      <c r="AX417" s="13" t="s">
        <v>84</v>
      </c>
      <c r="AY417" s="254" t="s">
        <v>280</v>
      </c>
    </row>
    <row r="418" s="2" customFormat="1" ht="24.15" customHeight="1">
      <c r="A418" s="38"/>
      <c r="B418" s="39"/>
      <c r="C418" s="229" t="s">
        <v>862</v>
      </c>
      <c r="D418" s="229" t="s">
        <v>281</v>
      </c>
      <c r="E418" s="230" t="s">
        <v>947</v>
      </c>
      <c r="F418" s="231" t="s">
        <v>948</v>
      </c>
      <c r="G418" s="232" t="s">
        <v>194</v>
      </c>
      <c r="H418" s="233">
        <v>315.60000000000002</v>
      </c>
      <c r="I418" s="234"/>
      <c r="J418" s="235">
        <f>ROUND(I418*H418,2)</f>
        <v>0</v>
      </c>
      <c r="K418" s="236"/>
      <c r="L418" s="44"/>
      <c r="M418" s="237" t="s">
        <v>1</v>
      </c>
      <c r="N418" s="238" t="s">
        <v>41</v>
      </c>
      <c r="O418" s="91"/>
      <c r="P418" s="239">
        <f>O418*H418</f>
        <v>0</v>
      </c>
      <c r="Q418" s="239">
        <v>0.00040000000000000002</v>
      </c>
      <c r="R418" s="239">
        <f>Q418*H418</f>
        <v>0.12624000000000002</v>
      </c>
      <c r="S418" s="239">
        <v>0</v>
      </c>
      <c r="T418" s="24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41" t="s">
        <v>185</v>
      </c>
      <c r="AT418" s="241" t="s">
        <v>281</v>
      </c>
      <c r="AU418" s="241" t="s">
        <v>86</v>
      </c>
      <c r="AY418" s="17" t="s">
        <v>280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7" t="s">
        <v>84</v>
      </c>
      <c r="BK418" s="242">
        <f>ROUND(I418*H418,2)</f>
        <v>0</v>
      </c>
      <c r="BL418" s="17" t="s">
        <v>185</v>
      </c>
      <c r="BM418" s="241" t="s">
        <v>3150</v>
      </c>
    </row>
    <row r="419" s="13" customFormat="1">
      <c r="A419" s="13"/>
      <c r="B419" s="243"/>
      <c r="C419" s="244"/>
      <c r="D419" s="245" t="s">
        <v>286</v>
      </c>
      <c r="E419" s="246" t="s">
        <v>1</v>
      </c>
      <c r="F419" s="247" t="s">
        <v>2935</v>
      </c>
      <c r="G419" s="244"/>
      <c r="H419" s="248">
        <v>315.60000000000002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286</v>
      </c>
      <c r="AU419" s="254" t="s">
        <v>86</v>
      </c>
      <c r="AV419" s="13" t="s">
        <v>86</v>
      </c>
      <c r="AW419" s="13" t="s">
        <v>32</v>
      </c>
      <c r="AX419" s="13" t="s">
        <v>84</v>
      </c>
      <c r="AY419" s="254" t="s">
        <v>280</v>
      </c>
    </row>
    <row r="420" s="2" customFormat="1" ht="24.15" customHeight="1">
      <c r="A420" s="38"/>
      <c r="B420" s="39"/>
      <c r="C420" s="229" t="s">
        <v>867</v>
      </c>
      <c r="D420" s="229" t="s">
        <v>281</v>
      </c>
      <c r="E420" s="230" t="s">
        <v>952</v>
      </c>
      <c r="F420" s="231" t="s">
        <v>953</v>
      </c>
      <c r="G420" s="232" t="s">
        <v>194</v>
      </c>
      <c r="H420" s="233">
        <v>29.914999999999999</v>
      </c>
      <c r="I420" s="234"/>
      <c r="J420" s="235">
        <f>ROUND(I420*H420,2)</f>
        <v>0</v>
      </c>
      <c r="K420" s="236"/>
      <c r="L420" s="44"/>
      <c r="M420" s="237" t="s">
        <v>1</v>
      </c>
      <c r="N420" s="238" t="s">
        <v>41</v>
      </c>
      <c r="O420" s="91"/>
      <c r="P420" s="239">
        <f>O420*H420</f>
        <v>0</v>
      </c>
      <c r="Q420" s="239">
        <v>0.00040000000000000002</v>
      </c>
      <c r="R420" s="239">
        <f>Q420*H420</f>
        <v>0.011966000000000001</v>
      </c>
      <c r="S420" s="239">
        <v>0</v>
      </c>
      <c r="T420" s="240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41" t="s">
        <v>185</v>
      </c>
      <c r="AT420" s="241" t="s">
        <v>281</v>
      </c>
      <c r="AU420" s="241" t="s">
        <v>86</v>
      </c>
      <c r="AY420" s="17" t="s">
        <v>280</v>
      </c>
      <c r="BE420" s="242">
        <f>IF(N420="základní",J420,0)</f>
        <v>0</v>
      </c>
      <c r="BF420" s="242">
        <f>IF(N420="snížená",J420,0)</f>
        <v>0</v>
      </c>
      <c r="BG420" s="242">
        <f>IF(N420="zákl. přenesená",J420,0)</f>
        <v>0</v>
      </c>
      <c r="BH420" s="242">
        <f>IF(N420="sníž. přenesená",J420,0)</f>
        <v>0</v>
      </c>
      <c r="BI420" s="242">
        <f>IF(N420="nulová",J420,0)</f>
        <v>0</v>
      </c>
      <c r="BJ420" s="17" t="s">
        <v>84</v>
      </c>
      <c r="BK420" s="242">
        <f>ROUND(I420*H420,2)</f>
        <v>0</v>
      </c>
      <c r="BL420" s="17" t="s">
        <v>185</v>
      </c>
      <c r="BM420" s="241" t="s">
        <v>3151</v>
      </c>
    </row>
    <row r="421" s="13" customFormat="1">
      <c r="A421" s="13"/>
      <c r="B421" s="243"/>
      <c r="C421" s="244"/>
      <c r="D421" s="245" t="s">
        <v>286</v>
      </c>
      <c r="E421" s="246" t="s">
        <v>1</v>
      </c>
      <c r="F421" s="247" t="s">
        <v>2909</v>
      </c>
      <c r="G421" s="244"/>
      <c r="H421" s="248">
        <v>29.914999999999999</v>
      </c>
      <c r="I421" s="249"/>
      <c r="J421" s="244"/>
      <c r="K421" s="244"/>
      <c r="L421" s="250"/>
      <c r="M421" s="251"/>
      <c r="N421" s="252"/>
      <c r="O421" s="252"/>
      <c r="P421" s="252"/>
      <c r="Q421" s="252"/>
      <c r="R421" s="252"/>
      <c r="S421" s="252"/>
      <c r="T421" s="25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4" t="s">
        <v>286</v>
      </c>
      <c r="AU421" s="254" t="s">
        <v>86</v>
      </c>
      <c r="AV421" s="13" t="s">
        <v>86</v>
      </c>
      <c r="AW421" s="13" t="s">
        <v>32</v>
      </c>
      <c r="AX421" s="13" t="s">
        <v>84</v>
      </c>
      <c r="AY421" s="254" t="s">
        <v>280</v>
      </c>
    </row>
    <row r="422" s="2" customFormat="1" ht="44.25" customHeight="1">
      <c r="A422" s="38"/>
      <c r="B422" s="39"/>
      <c r="C422" s="255" t="s">
        <v>872</v>
      </c>
      <c r="D422" s="255" t="s">
        <v>306</v>
      </c>
      <c r="E422" s="256" t="s">
        <v>956</v>
      </c>
      <c r="F422" s="257" t="s">
        <v>957</v>
      </c>
      <c r="G422" s="258" t="s">
        <v>194</v>
      </c>
      <c r="H422" s="259">
        <v>36.526000000000003</v>
      </c>
      <c r="I422" s="260"/>
      <c r="J422" s="261">
        <f>ROUND(I422*H422,2)</f>
        <v>0</v>
      </c>
      <c r="K422" s="262"/>
      <c r="L422" s="263"/>
      <c r="M422" s="264" t="s">
        <v>1</v>
      </c>
      <c r="N422" s="265" t="s">
        <v>41</v>
      </c>
      <c r="O422" s="91"/>
      <c r="P422" s="239">
        <f>O422*H422</f>
        <v>0</v>
      </c>
      <c r="Q422" s="239">
        <v>0.0054000000000000003</v>
      </c>
      <c r="R422" s="239">
        <f>Q422*H422</f>
        <v>0.19724040000000004</v>
      </c>
      <c r="S422" s="239">
        <v>0</v>
      </c>
      <c r="T422" s="240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41" t="s">
        <v>426</v>
      </c>
      <c r="AT422" s="241" t="s">
        <v>306</v>
      </c>
      <c r="AU422" s="241" t="s">
        <v>86</v>
      </c>
      <c r="AY422" s="17" t="s">
        <v>280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7" t="s">
        <v>84</v>
      </c>
      <c r="BK422" s="242">
        <f>ROUND(I422*H422,2)</f>
        <v>0</v>
      </c>
      <c r="BL422" s="17" t="s">
        <v>185</v>
      </c>
      <c r="BM422" s="241" t="s">
        <v>3152</v>
      </c>
    </row>
    <row r="423" s="13" customFormat="1">
      <c r="A423" s="13"/>
      <c r="B423" s="243"/>
      <c r="C423" s="244"/>
      <c r="D423" s="245" t="s">
        <v>286</v>
      </c>
      <c r="E423" s="244"/>
      <c r="F423" s="247" t="s">
        <v>3153</v>
      </c>
      <c r="G423" s="244"/>
      <c r="H423" s="248">
        <v>36.526000000000003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286</v>
      </c>
      <c r="AU423" s="254" t="s">
        <v>86</v>
      </c>
      <c r="AV423" s="13" t="s">
        <v>86</v>
      </c>
      <c r="AW423" s="13" t="s">
        <v>4</v>
      </c>
      <c r="AX423" s="13" t="s">
        <v>84</v>
      </c>
      <c r="AY423" s="254" t="s">
        <v>280</v>
      </c>
    </row>
    <row r="424" s="2" customFormat="1" ht="33" customHeight="1">
      <c r="A424" s="38"/>
      <c r="B424" s="39"/>
      <c r="C424" s="229" t="s">
        <v>877</v>
      </c>
      <c r="D424" s="229" t="s">
        <v>281</v>
      </c>
      <c r="E424" s="230" t="s">
        <v>961</v>
      </c>
      <c r="F424" s="231" t="s">
        <v>962</v>
      </c>
      <c r="G424" s="232" t="s">
        <v>326</v>
      </c>
      <c r="H424" s="233">
        <v>0.34599999999999997</v>
      </c>
      <c r="I424" s="234"/>
      <c r="J424" s="235">
        <f>ROUND(I424*H424,2)</f>
        <v>0</v>
      </c>
      <c r="K424" s="236"/>
      <c r="L424" s="44"/>
      <c r="M424" s="237" t="s">
        <v>1</v>
      </c>
      <c r="N424" s="238" t="s">
        <v>41</v>
      </c>
      <c r="O424" s="91"/>
      <c r="P424" s="239">
        <f>O424*H424</f>
        <v>0</v>
      </c>
      <c r="Q424" s="239">
        <v>0</v>
      </c>
      <c r="R424" s="239">
        <f>Q424*H424</f>
        <v>0</v>
      </c>
      <c r="S424" s="239">
        <v>0</v>
      </c>
      <c r="T424" s="240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41" t="s">
        <v>185</v>
      </c>
      <c r="AT424" s="241" t="s">
        <v>281</v>
      </c>
      <c r="AU424" s="241" t="s">
        <v>86</v>
      </c>
      <c r="AY424" s="17" t="s">
        <v>280</v>
      </c>
      <c r="BE424" s="242">
        <f>IF(N424="základní",J424,0)</f>
        <v>0</v>
      </c>
      <c r="BF424" s="242">
        <f>IF(N424="snížená",J424,0)</f>
        <v>0</v>
      </c>
      <c r="BG424" s="242">
        <f>IF(N424="zákl. přenesená",J424,0)</f>
        <v>0</v>
      </c>
      <c r="BH424" s="242">
        <f>IF(N424="sníž. přenesená",J424,0)</f>
        <v>0</v>
      </c>
      <c r="BI424" s="242">
        <f>IF(N424="nulová",J424,0)</f>
        <v>0</v>
      </c>
      <c r="BJ424" s="17" t="s">
        <v>84</v>
      </c>
      <c r="BK424" s="242">
        <f>ROUND(I424*H424,2)</f>
        <v>0</v>
      </c>
      <c r="BL424" s="17" t="s">
        <v>185</v>
      </c>
      <c r="BM424" s="241" t="s">
        <v>3154</v>
      </c>
    </row>
    <row r="425" s="12" customFormat="1" ht="22.8" customHeight="1">
      <c r="A425" s="12"/>
      <c r="B425" s="213"/>
      <c r="C425" s="214"/>
      <c r="D425" s="215" t="s">
        <v>75</v>
      </c>
      <c r="E425" s="227" t="s">
        <v>964</v>
      </c>
      <c r="F425" s="227" t="s">
        <v>965</v>
      </c>
      <c r="G425" s="214"/>
      <c r="H425" s="214"/>
      <c r="I425" s="217"/>
      <c r="J425" s="228">
        <f>BK425</f>
        <v>0</v>
      </c>
      <c r="K425" s="214"/>
      <c r="L425" s="219"/>
      <c r="M425" s="220"/>
      <c r="N425" s="221"/>
      <c r="O425" s="221"/>
      <c r="P425" s="222">
        <f>SUM(P426:P464)</f>
        <v>0</v>
      </c>
      <c r="Q425" s="221"/>
      <c r="R425" s="222">
        <f>SUM(R426:R464)</f>
        <v>5.11426713</v>
      </c>
      <c r="S425" s="221"/>
      <c r="T425" s="223">
        <f>SUM(T426:T464)</f>
        <v>5.2061999999999999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24" t="s">
        <v>86</v>
      </c>
      <c r="AT425" s="225" t="s">
        <v>75</v>
      </c>
      <c r="AU425" s="225" t="s">
        <v>84</v>
      </c>
      <c r="AY425" s="224" t="s">
        <v>280</v>
      </c>
      <c r="BK425" s="226">
        <f>SUM(BK426:BK464)</f>
        <v>0</v>
      </c>
    </row>
    <row r="426" s="2" customFormat="1" ht="24.15" customHeight="1">
      <c r="A426" s="38"/>
      <c r="B426" s="39"/>
      <c r="C426" s="229" t="s">
        <v>882</v>
      </c>
      <c r="D426" s="229" t="s">
        <v>281</v>
      </c>
      <c r="E426" s="230" t="s">
        <v>967</v>
      </c>
      <c r="F426" s="231" t="s">
        <v>968</v>
      </c>
      <c r="G426" s="232" t="s">
        <v>354</v>
      </c>
      <c r="H426" s="233">
        <v>7</v>
      </c>
      <c r="I426" s="234"/>
      <c r="J426" s="235">
        <f>ROUND(I426*H426,2)</f>
        <v>0</v>
      </c>
      <c r="K426" s="236"/>
      <c r="L426" s="44"/>
      <c r="M426" s="237" t="s">
        <v>1</v>
      </c>
      <c r="N426" s="238" t="s">
        <v>41</v>
      </c>
      <c r="O426" s="91"/>
      <c r="P426" s="239">
        <f>O426*H426</f>
        <v>0</v>
      </c>
      <c r="Q426" s="239">
        <v>0</v>
      </c>
      <c r="R426" s="239">
        <f>Q426*H426</f>
        <v>0</v>
      </c>
      <c r="S426" s="239">
        <v>0.00029999999999999997</v>
      </c>
      <c r="T426" s="240">
        <f>S426*H426</f>
        <v>0.0020999999999999999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41" t="s">
        <v>185</v>
      </c>
      <c r="AT426" s="241" t="s">
        <v>281</v>
      </c>
      <c r="AU426" s="241" t="s">
        <v>86</v>
      </c>
      <c r="AY426" s="17" t="s">
        <v>280</v>
      </c>
      <c r="BE426" s="242">
        <f>IF(N426="základní",J426,0)</f>
        <v>0</v>
      </c>
      <c r="BF426" s="242">
        <f>IF(N426="snížená",J426,0)</f>
        <v>0</v>
      </c>
      <c r="BG426" s="242">
        <f>IF(N426="zákl. přenesená",J426,0)</f>
        <v>0</v>
      </c>
      <c r="BH426" s="242">
        <f>IF(N426="sníž. přenesená",J426,0)</f>
        <v>0</v>
      </c>
      <c r="BI426" s="242">
        <f>IF(N426="nulová",J426,0)</f>
        <v>0</v>
      </c>
      <c r="BJ426" s="17" t="s">
        <v>84</v>
      </c>
      <c r="BK426" s="242">
        <f>ROUND(I426*H426,2)</f>
        <v>0</v>
      </c>
      <c r="BL426" s="17" t="s">
        <v>185</v>
      </c>
      <c r="BM426" s="241" t="s">
        <v>3155</v>
      </c>
    </row>
    <row r="427" s="2" customFormat="1" ht="24.15" customHeight="1">
      <c r="A427" s="38"/>
      <c r="B427" s="39"/>
      <c r="C427" s="229" t="s">
        <v>887</v>
      </c>
      <c r="D427" s="229" t="s">
        <v>281</v>
      </c>
      <c r="E427" s="230" t="s">
        <v>971</v>
      </c>
      <c r="F427" s="231" t="s">
        <v>972</v>
      </c>
      <c r="G427" s="232" t="s">
        <v>194</v>
      </c>
      <c r="H427" s="233">
        <v>398.904</v>
      </c>
      <c r="I427" s="234"/>
      <c r="J427" s="235">
        <f>ROUND(I427*H427,2)</f>
        <v>0</v>
      </c>
      <c r="K427" s="236"/>
      <c r="L427" s="44"/>
      <c r="M427" s="237" t="s">
        <v>1</v>
      </c>
      <c r="N427" s="238" t="s">
        <v>41</v>
      </c>
      <c r="O427" s="91"/>
      <c r="P427" s="239">
        <f>O427*H427</f>
        <v>0</v>
      </c>
      <c r="Q427" s="239">
        <v>0</v>
      </c>
      <c r="R427" s="239">
        <f>Q427*H427</f>
        <v>0</v>
      </c>
      <c r="S427" s="239">
        <v>0</v>
      </c>
      <c r="T427" s="240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41" t="s">
        <v>185</v>
      </c>
      <c r="AT427" s="241" t="s">
        <v>281</v>
      </c>
      <c r="AU427" s="241" t="s">
        <v>86</v>
      </c>
      <c r="AY427" s="17" t="s">
        <v>280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7" t="s">
        <v>84</v>
      </c>
      <c r="BK427" s="242">
        <f>ROUND(I427*H427,2)</f>
        <v>0</v>
      </c>
      <c r="BL427" s="17" t="s">
        <v>185</v>
      </c>
      <c r="BM427" s="241" t="s">
        <v>3156</v>
      </c>
    </row>
    <row r="428" s="13" customFormat="1">
      <c r="A428" s="13"/>
      <c r="B428" s="243"/>
      <c r="C428" s="244"/>
      <c r="D428" s="245" t="s">
        <v>286</v>
      </c>
      <c r="E428" s="246" t="s">
        <v>1</v>
      </c>
      <c r="F428" s="247" t="s">
        <v>3157</v>
      </c>
      <c r="G428" s="244"/>
      <c r="H428" s="248">
        <v>398.904</v>
      </c>
      <c r="I428" s="249"/>
      <c r="J428" s="244"/>
      <c r="K428" s="244"/>
      <c r="L428" s="250"/>
      <c r="M428" s="251"/>
      <c r="N428" s="252"/>
      <c r="O428" s="252"/>
      <c r="P428" s="252"/>
      <c r="Q428" s="252"/>
      <c r="R428" s="252"/>
      <c r="S428" s="252"/>
      <c r="T428" s="25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4" t="s">
        <v>286</v>
      </c>
      <c r="AU428" s="254" t="s">
        <v>86</v>
      </c>
      <c r="AV428" s="13" t="s">
        <v>86</v>
      </c>
      <c r="AW428" s="13" t="s">
        <v>32</v>
      </c>
      <c r="AX428" s="13" t="s">
        <v>84</v>
      </c>
      <c r="AY428" s="254" t="s">
        <v>280</v>
      </c>
    </row>
    <row r="429" s="2" customFormat="1" ht="16.5" customHeight="1">
      <c r="A429" s="38"/>
      <c r="B429" s="39"/>
      <c r="C429" s="255" t="s">
        <v>892</v>
      </c>
      <c r="D429" s="255" t="s">
        <v>306</v>
      </c>
      <c r="E429" s="256" t="s">
        <v>936</v>
      </c>
      <c r="F429" s="257" t="s">
        <v>937</v>
      </c>
      <c r="G429" s="258" t="s">
        <v>938</v>
      </c>
      <c r="H429" s="259">
        <v>127.649</v>
      </c>
      <c r="I429" s="260"/>
      <c r="J429" s="261">
        <f>ROUND(I429*H429,2)</f>
        <v>0</v>
      </c>
      <c r="K429" s="262"/>
      <c r="L429" s="263"/>
      <c r="M429" s="264" t="s">
        <v>1</v>
      </c>
      <c r="N429" s="265" t="s">
        <v>41</v>
      </c>
      <c r="O429" s="91"/>
      <c r="P429" s="239">
        <f>O429*H429</f>
        <v>0</v>
      </c>
      <c r="Q429" s="239">
        <v>0.001</v>
      </c>
      <c r="R429" s="239">
        <f>Q429*H429</f>
        <v>0.12764900000000001</v>
      </c>
      <c r="S429" s="239">
        <v>0</v>
      </c>
      <c r="T429" s="240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41" t="s">
        <v>426</v>
      </c>
      <c r="AT429" s="241" t="s">
        <v>306</v>
      </c>
      <c r="AU429" s="241" t="s">
        <v>86</v>
      </c>
      <c r="AY429" s="17" t="s">
        <v>280</v>
      </c>
      <c r="BE429" s="242">
        <f>IF(N429="základní",J429,0)</f>
        <v>0</v>
      </c>
      <c r="BF429" s="242">
        <f>IF(N429="snížená",J429,0)</f>
        <v>0</v>
      </c>
      <c r="BG429" s="242">
        <f>IF(N429="zákl. přenesená",J429,0)</f>
        <v>0</v>
      </c>
      <c r="BH429" s="242">
        <f>IF(N429="sníž. přenesená",J429,0)</f>
        <v>0</v>
      </c>
      <c r="BI429" s="242">
        <f>IF(N429="nulová",J429,0)</f>
        <v>0</v>
      </c>
      <c r="BJ429" s="17" t="s">
        <v>84</v>
      </c>
      <c r="BK429" s="242">
        <f>ROUND(I429*H429,2)</f>
        <v>0</v>
      </c>
      <c r="BL429" s="17" t="s">
        <v>185</v>
      </c>
      <c r="BM429" s="241" t="s">
        <v>3158</v>
      </c>
    </row>
    <row r="430" s="13" customFormat="1">
      <c r="A430" s="13"/>
      <c r="B430" s="243"/>
      <c r="C430" s="244"/>
      <c r="D430" s="245" t="s">
        <v>286</v>
      </c>
      <c r="E430" s="244"/>
      <c r="F430" s="247" t="s">
        <v>3159</v>
      </c>
      <c r="G430" s="244"/>
      <c r="H430" s="248">
        <v>127.649</v>
      </c>
      <c r="I430" s="249"/>
      <c r="J430" s="244"/>
      <c r="K430" s="244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286</v>
      </c>
      <c r="AU430" s="254" t="s">
        <v>86</v>
      </c>
      <c r="AV430" s="13" t="s">
        <v>86</v>
      </c>
      <c r="AW430" s="13" t="s">
        <v>4</v>
      </c>
      <c r="AX430" s="13" t="s">
        <v>84</v>
      </c>
      <c r="AY430" s="254" t="s">
        <v>280</v>
      </c>
    </row>
    <row r="431" s="2" customFormat="1" ht="24.15" customHeight="1">
      <c r="A431" s="38"/>
      <c r="B431" s="39"/>
      <c r="C431" s="229" t="s">
        <v>897</v>
      </c>
      <c r="D431" s="229" t="s">
        <v>281</v>
      </c>
      <c r="E431" s="230" t="s">
        <v>979</v>
      </c>
      <c r="F431" s="231" t="s">
        <v>980</v>
      </c>
      <c r="G431" s="232" t="s">
        <v>194</v>
      </c>
      <c r="H431" s="233">
        <v>315.39999999999998</v>
      </c>
      <c r="I431" s="234"/>
      <c r="J431" s="235">
        <f>ROUND(I431*H431,2)</f>
        <v>0</v>
      </c>
      <c r="K431" s="236"/>
      <c r="L431" s="44"/>
      <c r="M431" s="237" t="s">
        <v>1</v>
      </c>
      <c r="N431" s="238" t="s">
        <v>41</v>
      </c>
      <c r="O431" s="91"/>
      <c r="P431" s="239">
        <f>O431*H431</f>
        <v>0</v>
      </c>
      <c r="Q431" s="239">
        <v>0</v>
      </c>
      <c r="R431" s="239">
        <f>Q431*H431</f>
        <v>0</v>
      </c>
      <c r="S431" s="239">
        <v>0.016500000000000001</v>
      </c>
      <c r="T431" s="240">
        <f>S431*H431</f>
        <v>5.2040999999999995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41" t="s">
        <v>185</v>
      </c>
      <c r="AT431" s="241" t="s">
        <v>281</v>
      </c>
      <c r="AU431" s="241" t="s">
        <v>86</v>
      </c>
      <c r="AY431" s="17" t="s">
        <v>280</v>
      </c>
      <c r="BE431" s="242">
        <f>IF(N431="základní",J431,0)</f>
        <v>0</v>
      </c>
      <c r="BF431" s="242">
        <f>IF(N431="snížená",J431,0)</f>
        <v>0</v>
      </c>
      <c r="BG431" s="242">
        <f>IF(N431="zákl. přenesená",J431,0)</f>
        <v>0</v>
      </c>
      <c r="BH431" s="242">
        <f>IF(N431="sníž. přenesená",J431,0)</f>
        <v>0</v>
      </c>
      <c r="BI431" s="242">
        <f>IF(N431="nulová",J431,0)</f>
        <v>0</v>
      </c>
      <c r="BJ431" s="17" t="s">
        <v>84</v>
      </c>
      <c r="BK431" s="242">
        <f>ROUND(I431*H431,2)</f>
        <v>0</v>
      </c>
      <c r="BL431" s="17" t="s">
        <v>185</v>
      </c>
      <c r="BM431" s="241" t="s">
        <v>3160</v>
      </c>
    </row>
    <row r="432" s="13" customFormat="1">
      <c r="A432" s="13"/>
      <c r="B432" s="243"/>
      <c r="C432" s="244"/>
      <c r="D432" s="245" t="s">
        <v>286</v>
      </c>
      <c r="E432" s="246" t="s">
        <v>1</v>
      </c>
      <c r="F432" s="247" t="s">
        <v>3161</v>
      </c>
      <c r="G432" s="244"/>
      <c r="H432" s="248">
        <v>315.39999999999998</v>
      </c>
      <c r="I432" s="249"/>
      <c r="J432" s="244"/>
      <c r="K432" s="244"/>
      <c r="L432" s="250"/>
      <c r="M432" s="251"/>
      <c r="N432" s="252"/>
      <c r="O432" s="252"/>
      <c r="P432" s="252"/>
      <c r="Q432" s="252"/>
      <c r="R432" s="252"/>
      <c r="S432" s="252"/>
      <c r="T432" s="25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4" t="s">
        <v>286</v>
      </c>
      <c r="AU432" s="254" t="s">
        <v>86</v>
      </c>
      <c r="AV432" s="13" t="s">
        <v>86</v>
      </c>
      <c r="AW432" s="13" t="s">
        <v>32</v>
      </c>
      <c r="AX432" s="13" t="s">
        <v>84</v>
      </c>
      <c r="AY432" s="254" t="s">
        <v>280</v>
      </c>
    </row>
    <row r="433" s="2" customFormat="1" ht="24.15" customHeight="1">
      <c r="A433" s="38"/>
      <c r="B433" s="39"/>
      <c r="C433" s="229" t="s">
        <v>902</v>
      </c>
      <c r="D433" s="229" t="s">
        <v>281</v>
      </c>
      <c r="E433" s="230" t="s">
        <v>984</v>
      </c>
      <c r="F433" s="231" t="s">
        <v>985</v>
      </c>
      <c r="G433" s="232" t="s">
        <v>194</v>
      </c>
      <c r="H433" s="233">
        <v>398.904</v>
      </c>
      <c r="I433" s="234"/>
      <c r="J433" s="235">
        <f>ROUND(I433*H433,2)</f>
        <v>0</v>
      </c>
      <c r="K433" s="236"/>
      <c r="L433" s="44"/>
      <c r="M433" s="237" t="s">
        <v>1</v>
      </c>
      <c r="N433" s="238" t="s">
        <v>41</v>
      </c>
      <c r="O433" s="91"/>
      <c r="P433" s="239">
        <f>O433*H433</f>
        <v>0</v>
      </c>
      <c r="Q433" s="239">
        <v>0.00088000000000000003</v>
      </c>
      <c r="R433" s="239">
        <f>Q433*H433</f>
        <v>0.35103551999999999</v>
      </c>
      <c r="S433" s="239">
        <v>0</v>
      </c>
      <c r="T433" s="240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41" t="s">
        <v>185</v>
      </c>
      <c r="AT433" s="241" t="s">
        <v>281</v>
      </c>
      <c r="AU433" s="241" t="s">
        <v>86</v>
      </c>
      <c r="AY433" s="17" t="s">
        <v>280</v>
      </c>
      <c r="BE433" s="242">
        <f>IF(N433="základní",J433,0)</f>
        <v>0</v>
      </c>
      <c r="BF433" s="242">
        <f>IF(N433="snížená",J433,0)</f>
        <v>0</v>
      </c>
      <c r="BG433" s="242">
        <f>IF(N433="zákl. přenesená",J433,0)</f>
        <v>0</v>
      </c>
      <c r="BH433" s="242">
        <f>IF(N433="sníž. přenesená",J433,0)</f>
        <v>0</v>
      </c>
      <c r="BI433" s="242">
        <f>IF(N433="nulová",J433,0)</f>
        <v>0</v>
      </c>
      <c r="BJ433" s="17" t="s">
        <v>84</v>
      </c>
      <c r="BK433" s="242">
        <f>ROUND(I433*H433,2)</f>
        <v>0</v>
      </c>
      <c r="BL433" s="17" t="s">
        <v>185</v>
      </c>
      <c r="BM433" s="241" t="s">
        <v>3162</v>
      </c>
    </row>
    <row r="434" s="13" customFormat="1">
      <c r="A434" s="13"/>
      <c r="B434" s="243"/>
      <c r="C434" s="244"/>
      <c r="D434" s="245" t="s">
        <v>286</v>
      </c>
      <c r="E434" s="246" t="s">
        <v>1</v>
      </c>
      <c r="F434" s="247" t="s">
        <v>3157</v>
      </c>
      <c r="G434" s="244"/>
      <c r="H434" s="248">
        <v>398.904</v>
      </c>
      <c r="I434" s="249"/>
      <c r="J434" s="244"/>
      <c r="K434" s="244"/>
      <c r="L434" s="250"/>
      <c r="M434" s="251"/>
      <c r="N434" s="252"/>
      <c r="O434" s="252"/>
      <c r="P434" s="252"/>
      <c r="Q434" s="252"/>
      <c r="R434" s="252"/>
      <c r="S434" s="252"/>
      <c r="T434" s="25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4" t="s">
        <v>286</v>
      </c>
      <c r="AU434" s="254" t="s">
        <v>86</v>
      </c>
      <c r="AV434" s="13" t="s">
        <v>86</v>
      </c>
      <c r="AW434" s="13" t="s">
        <v>32</v>
      </c>
      <c r="AX434" s="13" t="s">
        <v>84</v>
      </c>
      <c r="AY434" s="254" t="s">
        <v>280</v>
      </c>
    </row>
    <row r="435" s="2" customFormat="1" ht="44.25" customHeight="1">
      <c r="A435" s="38"/>
      <c r="B435" s="39"/>
      <c r="C435" s="255" t="s">
        <v>906</v>
      </c>
      <c r="D435" s="255" t="s">
        <v>306</v>
      </c>
      <c r="E435" s="256" t="s">
        <v>956</v>
      </c>
      <c r="F435" s="257" t="s">
        <v>957</v>
      </c>
      <c r="G435" s="258" t="s">
        <v>194</v>
      </c>
      <c r="H435" s="259">
        <v>464.923</v>
      </c>
      <c r="I435" s="260"/>
      <c r="J435" s="261">
        <f>ROUND(I435*H435,2)</f>
        <v>0</v>
      </c>
      <c r="K435" s="262"/>
      <c r="L435" s="263"/>
      <c r="M435" s="264" t="s">
        <v>1</v>
      </c>
      <c r="N435" s="265" t="s">
        <v>41</v>
      </c>
      <c r="O435" s="91"/>
      <c r="P435" s="239">
        <f>O435*H435</f>
        <v>0</v>
      </c>
      <c r="Q435" s="239">
        <v>0.0054000000000000003</v>
      </c>
      <c r="R435" s="239">
        <f>Q435*H435</f>
        <v>2.5105842000000003</v>
      </c>
      <c r="S435" s="239">
        <v>0</v>
      </c>
      <c r="T435" s="240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41" t="s">
        <v>426</v>
      </c>
      <c r="AT435" s="241" t="s">
        <v>306</v>
      </c>
      <c r="AU435" s="241" t="s">
        <v>86</v>
      </c>
      <c r="AY435" s="17" t="s">
        <v>280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7" t="s">
        <v>84</v>
      </c>
      <c r="BK435" s="242">
        <f>ROUND(I435*H435,2)</f>
        <v>0</v>
      </c>
      <c r="BL435" s="17" t="s">
        <v>185</v>
      </c>
      <c r="BM435" s="241" t="s">
        <v>3163</v>
      </c>
    </row>
    <row r="436" s="13" customFormat="1">
      <c r="A436" s="13"/>
      <c r="B436" s="243"/>
      <c r="C436" s="244"/>
      <c r="D436" s="245" t="s">
        <v>286</v>
      </c>
      <c r="E436" s="244"/>
      <c r="F436" s="247" t="s">
        <v>3164</v>
      </c>
      <c r="G436" s="244"/>
      <c r="H436" s="248">
        <v>464.923</v>
      </c>
      <c r="I436" s="249"/>
      <c r="J436" s="244"/>
      <c r="K436" s="244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286</v>
      </c>
      <c r="AU436" s="254" t="s">
        <v>86</v>
      </c>
      <c r="AV436" s="13" t="s">
        <v>86</v>
      </c>
      <c r="AW436" s="13" t="s">
        <v>4</v>
      </c>
      <c r="AX436" s="13" t="s">
        <v>84</v>
      </c>
      <c r="AY436" s="254" t="s">
        <v>280</v>
      </c>
    </row>
    <row r="437" s="2" customFormat="1" ht="33" customHeight="1">
      <c r="A437" s="38"/>
      <c r="B437" s="39"/>
      <c r="C437" s="229" t="s">
        <v>911</v>
      </c>
      <c r="D437" s="229" t="s">
        <v>281</v>
      </c>
      <c r="E437" s="230" t="s">
        <v>991</v>
      </c>
      <c r="F437" s="231" t="s">
        <v>992</v>
      </c>
      <c r="G437" s="232" t="s">
        <v>354</v>
      </c>
      <c r="H437" s="233">
        <v>22</v>
      </c>
      <c r="I437" s="234"/>
      <c r="J437" s="235">
        <f>ROUND(I437*H437,2)</f>
        <v>0</v>
      </c>
      <c r="K437" s="236"/>
      <c r="L437" s="44"/>
      <c r="M437" s="237" t="s">
        <v>1</v>
      </c>
      <c r="N437" s="238" t="s">
        <v>41</v>
      </c>
      <c r="O437" s="91"/>
      <c r="P437" s="239">
        <f>O437*H437</f>
        <v>0</v>
      </c>
      <c r="Q437" s="239">
        <v>0.0074999999999999997</v>
      </c>
      <c r="R437" s="239">
        <f>Q437*H437</f>
        <v>0.16499999999999998</v>
      </c>
      <c r="S437" s="239">
        <v>0</v>
      </c>
      <c r="T437" s="240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41" t="s">
        <v>185</v>
      </c>
      <c r="AT437" s="241" t="s">
        <v>281</v>
      </c>
      <c r="AU437" s="241" t="s">
        <v>86</v>
      </c>
      <c r="AY437" s="17" t="s">
        <v>280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7" t="s">
        <v>84</v>
      </c>
      <c r="BK437" s="242">
        <f>ROUND(I437*H437,2)</f>
        <v>0</v>
      </c>
      <c r="BL437" s="17" t="s">
        <v>185</v>
      </c>
      <c r="BM437" s="241" t="s">
        <v>3165</v>
      </c>
    </row>
    <row r="438" s="2" customFormat="1" ht="24.15" customHeight="1">
      <c r="A438" s="38"/>
      <c r="B438" s="39"/>
      <c r="C438" s="255" t="s">
        <v>916</v>
      </c>
      <c r="D438" s="255" t="s">
        <v>306</v>
      </c>
      <c r="E438" s="256" t="s">
        <v>995</v>
      </c>
      <c r="F438" s="257" t="s">
        <v>996</v>
      </c>
      <c r="G438" s="258" t="s">
        <v>354</v>
      </c>
      <c r="H438" s="259">
        <v>10</v>
      </c>
      <c r="I438" s="260"/>
      <c r="J438" s="261">
        <f>ROUND(I438*H438,2)</f>
        <v>0</v>
      </c>
      <c r="K438" s="262"/>
      <c r="L438" s="263"/>
      <c r="M438" s="264" t="s">
        <v>1</v>
      </c>
      <c r="N438" s="265" t="s">
        <v>41</v>
      </c>
      <c r="O438" s="91"/>
      <c r="P438" s="239">
        <f>O438*H438</f>
        <v>0</v>
      </c>
      <c r="Q438" s="239">
        <v>0.00010000000000000001</v>
      </c>
      <c r="R438" s="239">
        <f>Q438*H438</f>
        <v>0.001</v>
      </c>
      <c r="S438" s="239">
        <v>0</v>
      </c>
      <c r="T438" s="240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41" t="s">
        <v>426</v>
      </c>
      <c r="AT438" s="241" t="s">
        <v>306</v>
      </c>
      <c r="AU438" s="241" t="s">
        <v>86</v>
      </c>
      <c r="AY438" s="17" t="s">
        <v>280</v>
      </c>
      <c r="BE438" s="242">
        <f>IF(N438="základní",J438,0)</f>
        <v>0</v>
      </c>
      <c r="BF438" s="242">
        <f>IF(N438="snížená",J438,0)</f>
        <v>0</v>
      </c>
      <c r="BG438" s="242">
        <f>IF(N438="zákl. přenesená",J438,0)</f>
        <v>0</v>
      </c>
      <c r="BH438" s="242">
        <f>IF(N438="sníž. přenesená",J438,0)</f>
        <v>0</v>
      </c>
      <c r="BI438" s="242">
        <f>IF(N438="nulová",J438,0)</f>
        <v>0</v>
      </c>
      <c r="BJ438" s="17" t="s">
        <v>84</v>
      </c>
      <c r="BK438" s="242">
        <f>ROUND(I438*H438,2)</f>
        <v>0</v>
      </c>
      <c r="BL438" s="17" t="s">
        <v>185</v>
      </c>
      <c r="BM438" s="241" t="s">
        <v>3166</v>
      </c>
    </row>
    <row r="439" s="13" customFormat="1">
      <c r="A439" s="13"/>
      <c r="B439" s="243"/>
      <c r="C439" s="244"/>
      <c r="D439" s="245" t="s">
        <v>286</v>
      </c>
      <c r="E439" s="246" t="s">
        <v>1</v>
      </c>
      <c r="F439" s="247" t="s">
        <v>2667</v>
      </c>
      <c r="G439" s="244"/>
      <c r="H439" s="248">
        <v>10</v>
      </c>
      <c r="I439" s="249"/>
      <c r="J439" s="244"/>
      <c r="K439" s="244"/>
      <c r="L439" s="250"/>
      <c r="M439" s="251"/>
      <c r="N439" s="252"/>
      <c r="O439" s="252"/>
      <c r="P439" s="252"/>
      <c r="Q439" s="252"/>
      <c r="R439" s="252"/>
      <c r="S439" s="252"/>
      <c r="T439" s="25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4" t="s">
        <v>286</v>
      </c>
      <c r="AU439" s="254" t="s">
        <v>86</v>
      </c>
      <c r="AV439" s="13" t="s">
        <v>86</v>
      </c>
      <c r="AW439" s="13" t="s">
        <v>32</v>
      </c>
      <c r="AX439" s="13" t="s">
        <v>84</v>
      </c>
      <c r="AY439" s="254" t="s">
        <v>280</v>
      </c>
    </row>
    <row r="440" s="2" customFormat="1" ht="24.15" customHeight="1">
      <c r="A440" s="38"/>
      <c r="B440" s="39"/>
      <c r="C440" s="255" t="s">
        <v>923</v>
      </c>
      <c r="D440" s="255" t="s">
        <v>306</v>
      </c>
      <c r="E440" s="256" t="s">
        <v>1000</v>
      </c>
      <c r="F440" s="257" t="s">
        <v>1001</v>
      </c>
      <c r="G440" s="258" t="s">
        <v>354</v>
      </c>
      <c r="H440" s="259">
        <v>11</v>
      </c>
      <c r="I440" s="260"/>
      <c r="J440" s="261">
        <f>ROUND(I440*H440,2)</f>
        <v>0</v>
      </c>
      <c r="K440" s="262"/>
      <c r="L440" s="263"/>
      <c r="M440" s="264" t="s">
        <v>1</v>
      </c>
      <c r="N440" s="265" t="s">
        <v>41</v>
      </c>
      <c r="O440" s="91"/>
      <c r="P440" s="239">
        <f>O440*H440</f>
        <v>0</v>
      </c>
      <c r="Q440" s="239">
        <v>0.00025999999999999998</v>
      </c>
      <c r="R440" s="239">
        <f>Q440*H440</f>
        <v>0.0028599999999999997</v>
      </c>
      <c r="S440" s="239">
        <v>0</v>
      </c>
      <c r="T440" s="240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41" t="s">
        <v>426</v>
      </c>
      <c r="AT440" s="241" t="s">
        <v>306</v>
      </c>
      <c r="AU440" s="241" t="s">
        <v>86</v>
      </c>
      <c r="AY440" s="17" t="s">
        <v>280</v>
      </c>
      <c r="BE440" s="242">
        <f>IF(N440="základní",J440,0)</f>
        <v>0</v>
      </c>
      <c r="BF440" s="242">
        <f>IF(N440="snížená",J440,0)</f>
        <v>0</v>
      </c>
      <c r="BG440" s="242">
        <f>IF(N440="zákl. přenesená",J440,0)</f>
        <v>0</v>
      </c>
      <c r="BH440" s="242">
        <f>IF(N440="sníž. přenesená",J440,0)</f>
        <v>0</v>
      </c>
      <c r="BI440" s="242">
        <f>IF(N440="nulová",J440,0)</f>
        <v>0</v>
      </c>
      <c r="BJ440" s="17" t="s">
        <v>84</v>
      </c>
      <c r="BK440" s="242">
        <f>ROUND(I440*H440,2)</f>
        <v>0</v>
      </c>
      <c r="BL440" s="17" t="s">
        <v>185</v>
      </c>
      <c r="BM440" s="241" t="s">
        <v>3167</v>
      </c>
    </row>
    <row r="441" s="2" customFormat="1" ht="37.8" customHeight="1">
      <c r="A441" s="38"/>
      <c r="B441" s="39"/>
      <c r="C441" s="229" t="s">
        <v>931</v>
      </c>
      <c r="D441" s="229" t="s">
        <v>281</v>
      </c>
      <c r="E441" s="230" t="s">
        <v>1004</v>
      </c>
      <c r="F441" s="231" t="s">
        <v>1005</v>
      </c>
      <c r="G441" s="232" t="s">
        <v>190</v>
      </c>
      <c r="H441" s="233">
        <v>70.400000000000006</v>
      </c>
      <c r="I441" s="234"/>
      <c r="J441" s="235">
        <f>ROUND(I441*H441,2)</f>
        <v>0</v>
      </c>
      <c r="K441" s="236"/>
      <c r="L441" s="44"/>
      <c r="M441" s="237" t="s">
        <v>1</v>
      </c>
      <c r="N441" s="238" t="s">
        <v>41</v>
      </c>
      <c r="O441" s="91"/>
      <c r="P441" s="239">
        <f>O441*H441</f>
        <v>0</v>
      </c>
      <c r="Q441" s="239">
        <v>0.00059999999999999995</v>
      </c>
      <c r="R441" s="239">
        <f>Q441*H441</f>
        <v>0.04224</v>
      </c>
      <c r="S441" s="239">
        <v>0</v>
      </c>
      <c r="T441" s="240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41" t="s">
        <v>185</v>
      </c>
      <c r="AT441" s="241" t="s">
        <v>281</v>
      </c>
      <c r="AU441" s="241" t="s">
        <v>86</v>
      </c>
      <c r="AY441" s="17" t="s">
        <v>280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7" t="s">
        <v>84</v>
      </c>
      <c r="BK441" s="242">
        <f>ROUND(I441*H441,2)</f>
        <v>0</v>
      </c>
      <c r="BL441" s="17" t="s">
        <v>185</v>
      </c>
      <c r="BM441" s="241" t="s">
        <v>3168</v>
      </c>
    </row>
    <row r="442" s="13" customFormat="1">
      <c r="A442" s="13"/>
      <c r="B442" s="243"/>
      <c r="C442" s="244"/>
      <c r="D442" s="245" t="s">
        <v>286</v>
      </c>
      <c r="E442" s="246" t="s">
        <v>1</v>
      </c>
      <c r="F442" s="247" t="s">
        <v>3169</v>
      </c>
      <c r="G442" s="244"/>
      <c r="H442" s="248">
        <v>70.400000000000006</v>
      </c>
      <c r="I442" s="249"/>
      <c r="J442" s="244"/>
      <c r="K442" s="244"/>
      <c r="L442" s="250"/>
      <c r="M442" s="251"/>
      <c r="N442" s="252"/>
      <c r="O442" s="252"/>
      <c r="P442" s="252"/>
      <c r="Q442" s="252"/>
      <c r="R442" s="252"/>
      <c r="S442" s="252"/>
      <c r="T442" s="25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4" t="s">
        <v>286</v>
      </c>
      <c r="AU442" s="254" t="s">
        <v>86</v>
      </c>
      <c r="AV442" s="13" t="s">
        <v>86</v>
      </c>
      <c r="AW442" s="13" t="s">
        <v>32</v>
      </c>
      <c r="AX442" s="13" t="s">
        <v>84</v>
      </c>
      <c r="AY442" s="254" t="s">
        <v>280</v>
      </c>
    </row>
    <row r="443" s="2" customFormat="1" ht="37.8" customHeight="1">
      <c r="A443" s="38"/>
      <c r="B443" s="39"/>
      <c r="C443" s="229" t="s">
        <v>935</v>
      </c>
      <c r="D443" s="229" t="s">
        <v>281</v>
      </c>
      <c r="E443" s="230" t="s">
        <v>1009</v>
      </c>
      <c r="F443" s="231" t="s">
        <v>1010</v>
      </c>
      <c r="G443" s="232" t="s">
        <v>190</v>
      </c>
      <c r="H443" s="233">
        <v>70.400000000000006</v>
      </c>
      <c r="I443" s="234"/>
      <c r="J443" s="235">
        <f>ROUND(I443*H443,2)</f>
        <v>0</v>
      </c>
      <c r="K443" s="236"/>
      <c r="L443" s="44"/>
      <c r="M443" s="237" t="s">
        <v>1</v>
      </c>
      <c r="N443" s="238" t="s">
        <v>41</v>
      </c>
      <c r="O443" s="91"/>
      <c r="P443" s="239">
        <f>O443*H443</f>
        <v>0</v>
      </c>
      <c r="Q443" s="239">
        <v>0.00059999999999999995</v>
      </c>
      <c r="R443" s="239">
        <f>Q443*H443</f>
        <v>0.04224</v>
      </c>
      <c r="S443" s="239">
        <v>0</v>
      </c>
      <c r="T443" s="240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41" t="s">
        <v>185</v>
      </c>
      <c r="AT443" s="241" t="s">
        <v>281</v>
      </c>
      <c r="AU443" s="241" t="s">
        <v>86</v>
      </c>
      <c r="AY443" s="17" t="s">
        <v>280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7" t="s">
        <v>84</v>
      </c>
      <c r="BK443" s="242">
        <f>ROUND(I443*H443,2)</f>
        <v>0</v>
      </c>
      <c r="BL443" s="17" t="s">
        <v>185</v>
      </c>
      <c r="BM443" s="241" t="s">
        <v>3170</v>
      </c>
    </row>
    <row r="444" s="13" customFormat="1">
      <c r="A444" s="13"/>
      <c r="B444" s="243"/>
      <c r="C444" s="244"/>
      <c r="D444" s="245" t="s">
        <v>286</v>
      </c>
      <c r="E444" s="246" t="s">
        <v>1</v>
      </c>
      <c r="F444" s="247" t="s">
        <v>3171</v>
      </c>
      <c r="G444" s="244"/>
      <c r="H444" s="248">
        <v>70.400000000000006</v>
      </c>
      <c r="I444" s="249"/>
      <c r="J444" s="244"/>
      <c r="K444" s="244"/>
      <c r="L444" s="250"/>
      <c r="M444" s="251"/>
      <c r="N444" s="252"/>
      <c r="O444" s="252"/>
      <c r="P444" s="252"/>
      <c r="Q444" s="252"/>
      <c r="R444" s="252"/>
      <c r="S444" s="252"/>
      <c r="T444" s="25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4" t="s">
        <v>286</v>
      </c>
      <c r="AU444" s="254" t="s">
        <v>86</v>
      </c>
      <c r="AV444" s="13" t="s">
        <v>86</v>
      </c>
      <c r="AW444" s="13" t="s">
        <v>32</v>
      </c>
      <c r="AX444" s="13" t="s">
        <v>84</v>
      </c>
      <c r="AY444" s="254" t="s">
        <v>280</v>
      </c>
    </row>
    <row r="445" s="2" customFormat="1" ht="33" customHeight="1">
      <c r="A445" s="38"/>
      <c r="B445" s="39"/>
      <c r="C445" s="229" t="s">
        <v>941</v>
      </c>
      <c r="D445" s="229" t="s">
        <v>281</v>
      </c>
      <c r="E445" s="230" t="s">
        <v>1014</v>
      </c>
      <c r="F445" s="231" t="s">
        <v>1015</v>
      </c>
      <c r="G445" s="232" t="s">
        <v>194</v>
      </c>
      <c r="H445" s="233">
        <v>426.382</v>
      </c>
      <c r="I445" s="234"/>
      <c r="J445" s="235">
        <f>ROUND(I445*H445,2)</f>
        <v>0</v>
      </c>
      <c r="K445" s="236"/>
      <c r="L445" s="44"/>
      <c r="M445" s="237" t="s">
        <v>1</v>
      </c>
      <c r="N445" s="238" t="s">
        <v>41</v>
      </c>
      <c r="O445" s="91"/>
      <c r="P445" s="239">
        <f>O445*H445</f>
        <v>0</v>
      </c>
      <c r="Q445" s="239">
        <v>0.00027999999999999998</v>
      </c>
      <c r="R445" s="239">
        <f>Q445*H445</f>
        <v>0.11938695999999999</v>
      </c>
      <c r="S445" s="239">
        <v>0</v>
      </c>
      <c r="T445" s="240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41" t="s">
        <v>284</v>
      </c>
      <c r="AT445" s="241" t="s">
        <v>281</v>
      </c>
      <c r="AU445" s="241" t="s">
        <v>86</v>
      </c>
      <c r="AY445" s="17" t="s">
        <v>280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7" t="s">
        <v>84</v>
      </c>
      <c r="BK445" s="242">
        <f>ROUND(I445*H445,2)</f>
        <v>0</v>
      </c>
      <c r="BL445" s="17" t="s">
        <v>284</v>
      </c>
      <c r="BM445" s="241" t="s">
        <v>3172</v>
      </c>
    </row>
    <row r="446" s="13" customFormat="1">
      <c r="A446" s="13"/>
      <c r="B446" s="243"/>
      <c r="C446" s="244"/>
      <c r="D446" s="245" t="s">
        <v>286</v>
      </c>
      <c r="E446" s="246" t="s">
        <v>1</v>
      </c>
      <c r="F446" s="247" t="s">
        <v>3173</v>
      </c>
      <c r="G446" s="244"/>
      <c r="H446" s="248">
        <v>426.382</v>
      </c>
      <c r="I446" s="249"/>
      <c r="J446" s="244"/>
      <c r="K446" s="244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286</v>
      </c>
      <c r="AU446" s="254" t="s">
        <v>86</v>
      </c>
      <c r="AV446" s="13" t="s">
        <v>86</v>
      </c>
      <c r="AW446" s="13" t="s">
        <v>32</v>
      </c>
      <c r="AX446" s="13" t="s">
        <v>84</v>
      </c>
      <c r="AY446" s="254" t="s">
        <v>280</v>
      </c>
    </row>
    <row r="447" s="2" customFormat="1" ht="37.8" customHeight="1">
      <c r="A447" s="38"/>
      <c r="B447" s="39"/>
      <c r="C447" s="255" t="s">
        <v>946</v>
      </c>
      <c r="D447" s="255" t="s">
        <v>306</v>
      </c>
      <c r="E447" s="256" t="s">
        <v>1019</v>
      </c>
      <c r="F447" s="257" t="s">
        <v>1020</v>
      </c>
      <c r="G447" s="258" t="s">
        <v>194</v>
      </c>
      <c r="H447" s="259">
        <v>496.94799999999998</v>
      </c>
      <c r="I447" s="260"/>
      <c r="J447" s="261">
        <f>ROUND(I447*H447,2)</f>
        <v>0</v>
      </c>
      <c r="K447" s="262"/>
      <c r="L447" s="263"/>
      <c r="M447" s="264" t="s">
        <v>1</v>
      </c>
      <c r="N447" s="265" t="s">
        <v>41</v>
      </c>
      <c r="O447" s="91"/>
      <c r="P447" s="239">
        <f>O447*H447</f>
        <v>0</v>
      </c>
      <c r="Q447" s="239">
        <v>0.0025000000000000001</v>
      </c>
      <c r="R447" s="239">
        <f>Q447*H447</f>
        <v>1.24237</v>
      </c>
      <c r="S447" s="239">
        <v>0</v>
      </c>
      <c r="T447" s="240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41" t="s">
        <v>426</v>
      </c>
      <c r="AT447" s="241" t="s">
        <v>306</v>
      </c>
      <c r="AU447" s="241" t="s">
        <v>86</v>
      </c>
      <c r="AY447" s="17" t="s">
        <v>280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7" t="s">
        <v>84</v>
      </c>
      <c r="BK447" s="242">
        <f>ROUND(I447*H447,2)</f>
        <v>0</v>
      </c>
      <c r="BL447" s="17" t="s">
        <v>185</v>
      </c>
      <c r="BM447" s="241" t="s">
        <v>3174</v>
      </c>
    </row>
    <row r="448" s="13" customFormat="1">
      <c r="A448" s="13"/>
      <c r="B448" s="243"/>
      <c r="C448" s="244"/>
      <c r="D448" s="245" t="s">
        <v>286</v>
      </c>
      <c r="E448" s="244"/>
      <c r="F448" s="247" t="s">
        <v>3175</v>
      </c>
      <c r="G448" s="244"/>
      <c r="H448" s="248">
        <v>496.94799999999998</v>
      </c>
      <c r="I448" s="249"/>
      <c r="J448" s="244"/>
      <c r="K448" s="244"/>
      <c r="L448" s="250"/>
      <c r="M448" s="251"/>
      <c r="N448" s="252"/>
      <c r="O448" s="252"/>
      <c r="P448" s="252"/>
      <c r="Q448" s="252"/>
      <c r="R448" s="252"/>
      <c r="S448" s="252"/>
      <c r="T448" s="25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4" t="s">
        <v>286</v>
      </c>
      <c r="AU448" s="254" t="s">
        <v>86</v>
      </c>
      <c r="AV448" s="13" t="s">
        <v>86</v>
      </c>
      <c r="AW448" s="13" t="s">
        <v>4</v>
      </c>
      <c r="AX448" s="13" t="s">
        <v>84</v>
      </c>
      <c r="AY448" s="254" t="s">
        <v>280</v>
      </c>
    </row>
    <row r="449" s="2" customFormat="1" ht="24.15" customHeight="1">
      <c r="A449" s="38"/>
      <c r="B449" s="39"/>
      <c r="C449" s="229" t="s">
        <v>951</v>
      </c>
      <c r="D449" s="229" t="s">
        <v>281</v>
      </c>
      <c r="E449" s="230" t="s">
        <v>1024</v>
      </c>
      <c r="F449" s="231" t="s">
        <v>1025</v>
      </c>
      <c r="G449" s="232" t="s">
        <v>194</v>
      </c>
      <c r="H449" s="233">
        <v>426.382</v>
      </c>
      <c r="I449" s="234"/>
      <c r="J449" s="235">
        <f>ROUND(I449*H449,2)</f>
        <v>0</v>
      </c>
      <c r="K449" s="236"/>
      <c r="L449" s="44"/>
      <c r="M449" s="237" t="s">
        <v>1</v>
      </c>
      <c r="N449" s="238" t="s">
        <v>41</v>
      </c>
      <c r="O449" s="91"/>
      <c r="P449" s="239">
        <f>O449*H449</f>
        <v>0</v>
      </c>
      <c r="Q449" s="239">
        <v>0</v>
      </c>
      <c r="R449" s="239">
        <f>Q449*H449</f>
        <v>0</v>
      </c>
      <c r="S449" s="239">
        <v>0</v>
      </c>
      <c r="T449" s="240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41" t="s">
        <v>185</v>
      </c>
      <c r="AT449" s="241" t="s">
        <v>281</v>
      </c>
      <c r="AU449" s="241" t="s">
        <v>86</v>
      </c>
      <c r="AY449" s="17" t="s">
        <v>280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7" t="s">
        <v>84</v>
      </c>
      <c r="BK449" s="242">
        <f>ROUND(I449*H449,2)</f>
        <v>0</v>
      </c>
      <c r="BL449" s="17" t="s">
        <v>185</v>
      </c>
      <c r="BM449" s="241" t="s">
        <v>3176</v>
      </c>
    </row>
    <row r="450" s="13" customFormat="1">
      <c r="A450" s="13"/>
      <c r="B450" s="243"/>
      <c r="C450" s="244"/>
      <c r="D450" s="245" t="s">
        <v>286</v>
      </c>
      <c r="E450" s="246" t="s">
        <v>1</v>
      </c>
      <c r="F450" s="247" t="s">
        <v>3173</v>
      </c>
      <c r="G450" s="244"/>
      <c r="H450" s="248">
        <v>426.382</v>
      </c>
      <c r="I450" s="249"/>
      <c r="J450" s="244"/>
      <c r="K450" s="244"/>
      <c r="L450" s="250"/>
      <c r="M450" s="251"/>
      <c r="N450" s="252"/>
      <c r="O450" s="252"/>
      <c r="P450" s="252"/>
      <c r="Q450" s="252"/>
      <c r="R450" s="252"/>
      <c r="S450" s="252"/>
      <c r="T450" s="25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4" t="s">
        <v>286</v>
      </c>
      <c r="AU450" s="254" t="s">
        <v>86</v>
      </c>
      <c r="AV450" s="13" t="s">
        <v>86</v>
      </c>
      <c r="AW450" s="13" t="s">
        <v>32</v>
      </c>
      <c r="AX450" s="13" t="s">
        <v>84</v>
      </c>
      <c r="AY450" s="254" t="s">
        <v>280</v>
      </c>
    </row>
    <row r="451" s="2" customFormat="1" ht="24.15" customHeight="1">
      <c r="A451" s="38"/>
      <c r="B451" s="39"/>
      <c r="C451" s="255" t="s">
        <v>955</v>
      </c>
      <c r="D451" s="255" t="s">
        <v>306</v>
      </c>
      <c r="E451" s="256" t="s">
        <v>1028</v>
      </c>
      <c r="F451" s="257" t="s">
        <v>1029</v>
      </c>
      <c r="G451" s="258" t="s">
        <v>194</v>
      </c>
      <c r="H451" s="259">
        <v>492.471</v>
      </c>
      <c r="I451" s="260"/>
      <c r="J451" s="261">
        <f>ROUND(I451*H451,2)</f>
        <v>0</v>
      </c>
      <c r="K451" s="262"/>
      <c r="L451" s="263"/>
      <c r="M451" s="264" t="s">
        <v>1</v>
      </c>
      <c r="N451" s="265" t="s">
        <v>41</v>
      </c>
      <c r="O451" s="91"/>
      <c r="P451" s="239">
        <f>O451*H451</f>
        <v>0</v>
      </c>
      <c r="Q451" s="239">
        <v>0.00014999999999999999</v>
      </c>
      <c r="R451" s="239">
        <f>Q451*H451</f>
        <v>0.073870649999999996</v>
      </c>
      <c r="S451" s="239">
        <v>0</v>
      </c>
      <c r="T451" s="240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41" t="s">
        <v>426</v>
      </c>
      <c r="AT451" s="241" t="s">
        <v>306</v>
      </c>
      <c r="AU451" s="241" t="s">
        <v>86</v>
      </c>
      <c r="AY451" s="17" t="s">
        <v>280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7" t="s">
        <v>84</v>
      </c>
      <c r="BK451" s="242">
        <f>ROUND(I451*H451,2)</f>
        <v>0</v>
      </c>
      <c r="BL451" s="17" t="s">
        <v>185</v>
      </c>
      <c r="BM451" s="241" t="s">
        <v>3177</v>
      </c>
    </row>
    <row r="452" s="13" customFormat="1">
      <c r="A452" s="13"/>
      <c r="B452" s="243"/>
      <c r="C452" s="244"/>
      <c r="D452" s="245" t="s">
        <v>286</v>
      </c>
      <c r="E452" s="244"/>
      <c r="F452" s="247" t="s">
        <v>3178</v>
      </c>
      <c r="G452" s="244"/>
      <c r="H452" s="248">
        <v>492.471</v>
      </c>
      <c r="I452" s="249"/>
      <c r="J452" s="244"/>
      <c r="K452" s="244"/>
      <c r="L452" s="250"/>
      <c r="M452" s="251"/>
      <c r="N452" s="252"/>
      <c r="O452" s="252"/>
      <c r="P452" s="252"/>
      <c r="Q452" s="252"/>
      <c r="R452" s="252"/>
      <c r="S452" s="252"/>
      <c r="T452" s="25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4" t="s">
        <v>286</v>
      </c>
      <c r="AU452" s="254" t="s">
        <v>86</v>
      </c>
      <c r="AV452" s="13" t="s">
        <v>86</v>
      </c>
      <c r="AW452" s="13" t="s">
        <v>4</v>
      </c>
      <c r="AX452" s="13" t="s">
        <v>84</v>
      </c>
      <c r="AY452" s="254" t="s">
        <v>280</v>
      </c>
    </row>
    <row r="453" s="2" customFormat="1" ht="24.15" customHeight="1">
      <c r="A453" s="38"/>
      <c r="B453" s="39"/>
      <c r="C453" s="229" t="s">
        <v>960</v>
      </c>
      <c r="D453" s="229" t="s">
        <v>281</v>
      </c>
      <c r="E453" s="230" t="s">
        <v>1033</v>
      </c>
      <c r="F453" s="231" t="s">
        <v>1034</v>
      </c>
      <c r="G453" s="232" t="s">
        <v>194</v>
      </c>
      <c r="H453" s="233">
        <v>11.880000000000001</v>
      </c>
      <c r="I453" s="234"/>
      <c r="J453" s="235">
        <f>ROUND(I453*H453,2)</f>
        <v>0</v>
      </c>
      <c r="K453" s="236"/>
      <c r="L453" s="44"/>
      <c r="M453" s="237" t="s">
        <v>1</v>
      </c>
      <c r="N453" s="238" t="s">
        <v>41</v>
      </c>
      <c r="O453" s="91"/>
      <c r="P453" s="239">
        <f>O453*H453</f>
        <v>0</v>
      </c>
      <c r="Q453" s="239">
        <v>0.020160000000000001</v>
      </c>
      <c r="R453" s="239">
        <f>Q453*H453</f>
        <v>0.23950080000000001</v>
      </c>
      <c r="S453" s="239">
        <v>0</v>
      </c>
      <c r="T453" s="240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41" t="s">
        <v>185</v>
      </c>
      <c r="AT453" s="241" t="s">
        <v>281</v>
      </c>
      <c r="AU453" s="241" t="s">
        <v>86</v>
      </c>
      <c r="AY453" s="17" t="s">
        <v>280</v>
      </c>
      <c r="BE453" s="242">
        <f>IF(N453="základní",J453,0)</f>
        <v>0</v>
      </c>
      <c r="BF453" s="242">
        <f>IF(N453="snížená",J453,0)</f>
        <v>0</v>
      </c>
      <c r="BG453" s="242">
        <f>IF(N453="zákl. přenesená",J453,0)</f>
        <v>0</v>
      </c>
      <c r="BH453" s="242">
        <f>IF(N453="sníž. přenesená",J453,0)</f>
        <v>0</v>
      </c>
      <c r="BI453" s="242">
        <f>IF(N453="nulová",J453,0)</f>
        <v>0</v>
      </c>
      <c r="BJ453" s="17" t="s">
        <v>84</v>
      </c>
      <c r="BK453" s="242">
        <f>ROUND(I453*H453,2)</f>
        <v>0</v>
      </c>
      <c r="BL453" s="17" t="s">
        <v>185</v>
      </c>
      <c r="BM453" s="241" t="s">
        <v>3179</v>
      </c>
    </row>
    <row r="454" s="13" customFormat="1">
      <c r="A454" s="13"/>
      <c r="B454" s="243"/>
      <c r="C454" s="244"/>
      <c r="D454" s="245" t="s">
        <v>286</v>
      </c>
      <c r="E454" s="246" t="s">
        <v>1</v>
      </c>
      <c r="F454" s="247" t="s">
        <v>3180</v>
      </c>
      <c r="G454" s="244"/>
      <c r="H454" s="248">
        <v>11.880000000000001</v>
      </c>
      <c r="I454" s="249"/>
      <c r="J454" s="244"/>
      <c r="K454" s="244"/>
      <c r="L454" s="250"/>
      <c r="M454" s="251"/>
      <c r="N454" s="252"/>
      <c r="O454" s="252"/>
      <c r="P454" s="252"/>
      <c r="Q454" s="252"/>
      <c r="R454" s="252"/>
      <c r="S454" s="252"/>
      <c r="T454" s="25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4" t="s">
        <v>286</v>
      </c>
      <c r="AU454" s="254" t="s">
        <v>86</v>
      </c>
      <c r="AV454" s="13" t="s">
        <v>86</v>
      </c>
      <c r="AW454" s="13" t="s">
        <v>32</v>
      </c>
      <c r="AX454" s="13" t="s">
        <v>84</v>
      </c>
      <c r="AY454" s="254" t="s">
        <v>280</v>
      </c>
    </row>
    <row r="455" s="2" customFormat="1" ht="16.5" customHeight="1">
      <c r="A455" s="38"/>
      <c r="B455" s="39"/>
      <c r="C455" s="255" t="s">
        <v>966</v>
      </c>
      <c r="D455" s="255" t="s">
        <v>306</v>
      </c>
      <c r="E455" s="256" t="s">
        <v>1038</v>
      </c>
      <c r="F455" s="257" t="s">
        <v>1039</v>
      </c>
      <c r="G455" s="258" t="s">
        <v>354</v>
      </c>
      <c r="H455" s="259">
        <v>33</v>
      </c>
      <c r="I455" s="260"/>
      <c r="J455" s="261">
        <f>ROUND(I455*H455,2)</f>
        <v>0</v>
      </c>
      <c r="K455" s="262"/>
      <c r="L455" s="263"/>
      <c r="M455" s="264" t="s">
        <v>1</v>
      </c>
      <c r="N455" s="265" t="s">
        <v>41</v>
      </c>
      <c r="O455" s="91"/>
      <c r="P455" s="239">
        <f>O455*H455</f>
        <v>0</v>
      </c>
      <c r="Q455" s="239">
        <v>0.0023</v>
      </c>
      <c r="R455" s="239">
        <f>Q455*H455</f>
        <v>0.075899999999999995</v>
      </c>
      <c r="S455" s="239">
        <v>0</v>
      </c>
      <c r="T455" s="240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41" t="s">
        <v>426</v>
      </c>
      <c r="AT455" s="241" t="s">
        <v>306</v>
      </c>
      <c r="AU455" s="241" t="s">
        <v>86</v>
      </c>
      <c r="AY455" s="17" t="s">
        <v>280</v>
      </c>
      <c r="BE455" s="242">
        <f>IF(N455="základní",J455,0)</f>
        <v>0</v>
      </c>
      <c r="BF455" s="242">
        <f>IF(N455="snížená",J455,0)</f>
        <v>0</v>
      </c>
      <c r="BG455" s="242">
        <f>IF(N455="zákl. přenesená",J455,0)</f>
        <v>0</v>
      </c>
      <c r="BH455" s="242">
        <f>IF(N455="sníž. přenesená",J455,0)</f>
        <v>0</v>
      </c>
      <c r="BI455" s="242">
        <f>IF(N455="nulová",J455,0)</f>
        <v>0</v>
      </c>
      <c r="BJ455" s="17" t="s">
        <v>84</v>
      </c>
      <c r="BK455" s="242">
        <f>ROUND(I455*H455,2)</f>
        <v>0</v>
      </c>
      <c r="BL455" s="17" t="s">
        <v>185</v>
      </c>
      <c r="BM455" s="241" t="s">
        <v>3181</v>
      </c>
    </row>
    <row r="456" s="2" customFormat="1">
      <c r="A456" s="38"/>
      <c r="B456" s="39"/>
      <c r="C456" s="40"/>
      <c r="D456" s="245" t="s">
        <v>540</v>
      </c>
      <c r="E456" s="40"/>
      <c r="F456" s="287" t="s">
        <v>1041</v>
      </c>
      <c r="G456" s="40"/>
      <c r="H456" s="40"/>
      <c r="I456" s="288"/>
      <c r="J456" s="40"/>
      <c r="K456" s="40"/>
      <c r="L456" s="44"/>
      <c r="M456" s="289"/>
      <c r="N456" s="290"/>
      <c r="O456" s="91"/>
      <c r="P456" s="91"/>
      <c r="Q456" s="91"/>
      <c r="R456" s="91"/>
      <c r="S456" s="91"/>
      <c r="T456" s="92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540</v>
      </c>
      <c r="AU456" s="17" t="s">
        <v>86</v>
      </c>
    </row>
    <row r="457" s="2" customFormat="1" ht="16.5" customHeight="1">
      <c r="A457" s="38"/>
      <c r="B457" s="39"/>
      <c r="C457" s="229" t="s">
        <v>970</v>
      </c>
      <c r="D457" s="229" t="s">
        <v>281</v>
      </c>
      <c r="E457" s="230" t="s">
        <v>1043</v>
      </c>
      <c r="F457" s="231" t="s">
        <v>1044</v>
      </c>
      <c r="G457" s="232" t="s">
        <v>354</v>
      </c>
      <c r="H457" s="233">
        <v>2</v>
      </c>
      <c r="I457" s="234"/>
      <c r="J457" s="235">
        <f>ROUND(I457*H457,2)</f>
        <v>0</v>
      </c>
      <c r="K457" s="236"/>
      <c r="L457" s="44"/>
      <c r="M457" s="237" t="s">
        <v>1</v>
      </c>
      <c r="N457" s="238" t="s">
        <v>41</v>
      </c>
      <c r="O457" s="91"/>
      <c r="P457" s="239">
        <f>O457*H457</f>
        <v>0</v>
      </c>
      <c r="Q457" s="239">
        <v>6.9999999999999994E-05</v>
      </c>
      <c r="R457" s="239">
        <f>Q457*H457</f>
        <v>0.00013999999999999999</v>
      </c>
      <c r="S457" s="239">
        <v>0</v>
      </c>
      <c r="T457" s="240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41" t="s">
        <v>284</v>
      </c>
      <c r="AT457" s="241" t="s">
        <v>281</v>
      </c>
      <c r="AU457" s="241" t="s">
        <v>86</v>
      </c>
      <c r="AY457" s="17" t="s">
        <v>280</v>
      </c>
      <c r="BE457" s="242">
        <f>IF(N457="základní",J457,0)</f>
        <v>0</v>
      </c>
      <c r="BF457" s="242">
        <f>IF(N457="snížená",J457,0)</f>
        <v>0</v>
      </c>
      <c r="BG457" s="242">
        <f>IF(N457="zákl. přenesená",J457,0)</f>
        <v>0</v>
      </c>
      <c r="BH457" s="242">
        <f>IF(N457="sníž. přenesená",J457,0)</f>
        <v>0</v>
      </c>
      <c r="BI457" s="242">
        <f>IF(N457="nulová",J457,0)</f>
        <v>0</v>
      </c>
      <c r="BJ457" s="17" t="s">
        <v>84</v>
      </c>
      <c r="BK457" s="242">
        <f>ROUND(I457*H457,2)</f>
        <v>0</v>
      </c>
      <c r="BL457" s="17" t="s">
        <v>284</v>
      </c>
      <c r="BM457" s="241" t="s">
        <v>3182</v>
      </c>
    </row>
    <row r="458" s="2" customFormat="1" ht="24.15" customHeight="1">
      <c r="A458" s="38"/>
      <c r="B458" s="39"/>
      <c r="C458" s="255" t="s">
        <v>975</v>
      </c>
      <c r="D458" s="255" t="s">
        <v>306</v>
      </c>
      <c r="E458" s="256" t="s">
        <v>1047</v>
      </c>
      <c r="F458" s="257" t="s">
        <v>1048</v>
      </c>
      <c r="G458" s="258" t="s">
        <v>354</v>
      </c>
      <c r="H458" s="259">
        <v>2</v>
      </c>
      <c r="I458" s="260"/>
      <c r="J458" s="261">
        <f>ROUND(I458*H458,2)</f>
        <v>0</v>
      </c>
      <c r="K458" s="262"/>
      <c r="L458" s="263"/>
      <c r="M458" s="264" t="s">
        <v>1</v>
      </c>
      <c r="N458" s="265" t="s">
        <v>41</v>
      </c>
      <c r="O458" s="91"/>
      <c r="P458" s="239">
        <f>O458*H458</f>
        <v>0</v>
      </c>
      <c r="Q458" s="239">
        <v>0.00089999999999999998</v>
      </c>
      <c r="R458" s="239">
        <f>Q458*H458</f>
        <v>0.0018</v>
      </c>
      <c r="S458" s="239">
        <v>0</v>
      </c>
      <c r="T458" s="240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41" t="s">
        <v>310</v>
      </c>
      <c r="AT458" s="241" t="s">
        <v>306</v>
      </c>
      <c r="AU458" s="241" t="s">
        <v>86</v>
      </c>
      <c r="AY458" s="17" t="s">
        <v>280</v>
      </c>
      <c r="BE458" s="242">
        <f>IF(N458="základní",J458,0)</f>
        <v>0</v>
      </c>
      <c r="BF458" s="242">
        <f>IF(N458="snížená",J458,0)</f>
        <v>0</v>
      </c>
      <c r="BG458" s="242">
        <f>IF(N458="zákl. přenesená",J458,0)</f>
        <v>0</v>
      </c>
      <c r="BH458" s="242">
        <f>IF(N458="sníž. přenesená",J458,0)</f>
        <v>0</v>
      </c>
      <c r="BI458" s="242">
        <f>IF(N458="nulová",J458,0)</f>
        <v>0</v>
      </c>
      <c r="BJ458" s="17" t="s">
        <v>84</v>
      </c>
      <c r="BK458" s="242">
        <f>ROUND(I458*H458,2)</f>
        <v>0</v>
      </c>
      <c r="BL458" s="17" t="s">
        <v>284</v>
      </c>
      <c r="BM458" s="241" t="s">
        <v>3183</v>
      </c>
    </row>
    <row r="459" s="13" customFormat="1">
      <c r="A459" s="13"/>
      <c r="B459" s="243"/>
      <c r="C459" s="244"/>
      <c r="D459" s="245" t="s">
        <v>286</v>
      </c>
      <c r="E459" s="246" t="s">
        <v>1</v>
      </c>
      <c r="F459" s="247" t="s">
        <v>3184</v>
      </c>
      <c r="G459" s="244"/>
      <c r="H459" s="248">
        <v>2</v>
      </c>
      <c r="I459" s="249"/>
      <c r="J459" s="244"/>
      <c r="K459" s="244"/>
      <c r="L459" s="250"/>
      <c r="M459" s="251"/>
      <c r="N459" s="252"/>
      <c r="O459" s="252"/>
      <c r="P459" s="252"/>
      <c r="Q459" s="252"/>
      <c r="R459" s="252"/>
      <c r="S459" s="252"/>
      <c r="T459" s="25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4" t="s">
        <v>286</v>
      </c>
      <c r="AU459" s="254" t="s">
        <v>86</v>
      </c>
      <c r="AV459" s="13" t="s">
        <v>86</v>
      </c>
      <c r="AW459" s="13" t="s">
        <v>32</v>
      </c>
      <c r="AX459" s="13" t="s">
        <v>84</v>
      </c>
      <c r="AY459" s="254" t="s">
        <v>280</v>
      </c>
    </row>
    <row r="460" s="2" customFormat="1" ht="24.15" customHeight="1">
      <c r="A460" s="38"/>
      <c r="B460" s="39"/>
      <c r="C460" s="229" t="s">
        <v>978</v>
      </c>
      <c r="D460" s="229" t="s">
        <v>281</v>
      </c>
      <c r="E460" s="230" t="s">
        <v>1052</v>
      </c>
      <c r="F460" s="231" t="s">
        <v>1053</v>
      </c>
      <c r="G460" s="232" t="s">
        <v>354</v>
      </c>
      <c r="H460" s="233">
        <v>2</v>
      </c>
      <c r="I460" s="234"/>
      <c r="J460" s="235">
        <f>ROUND(I460*H460,2)</f>
        <v>0</v>
      </c>
      <c r="K460" s="236"/>
      <c r="L460" s="44"/>
      <c r="M460" s="237" t="s">
        <v>1</v>
      </c>
      <c r="N460" s="238" t="s">
        <v>41</v>
      </c>
      <c r="O460" s="91"/>
      <c r="P460" s="239">
        <f>O460*H460</f>
        <v>0</v>
      </c>
      <c r="Q460" s="239">
        <v>0</v>
      </c>
      <c r="R460" s="239">
        <f>Q460*H460</f>
        <v>0</v>
      </c>
      <c r="S460" s="239">
        <v>0</v>
      </c>
      <c r="T460" s="240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41" t="s">
        <v>284</v>
      </c>
      <c r="AT460" s="241" t="s">
        <v>281</v>
      </c>
      <c r="AU460" s="241" t="s">
        <v>86</v>
      </c>
      <c r="AY460" s="17" t="s">
        <v>280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7" t="s">
        <v>84</v>
      </c>
      <c r="BK460" s="242">
        <f>ROUND(I460*H460,2)</f>
        <v>0</v>
      </c>
      <c r="BL460" s="17" t="s">
        <v>284</v>
      </c>
      <c r="BM460" s="241" t="s">
        <v>3185</v>
      </c>
    </row>
    <row r="461" s="2" customFormat="1" ht="24.15" customHeight="1">
      <c r="A461" s="38"/>
      <c r="B461" s="39"/>
      <c r="C461" s="255" t="s">
        <v>983</v>
      </c>
      <c r="D461" s="255" t="s">
        <v>306</v>
      </c>
      <c r="E461" s="256" t="s">
        <v>1056</v>
      </c>
      <c r="F461" s="257" t="s">
        <v>1057</v>
      </c>
      <c r="G461" s="258" t="s">
        <v>354</v>
      </c>
      <c r="H461" s="259">
        <v>2</v>
      </c>
      <c r="I461" s="260"/>
      <c r="J461" s="261">
        <f>ROUND(I461*H461,2)</f>
        <v>0</v>
      </c>
      <c r="K461" s="262"/>
      <c r="L461" s="263"/>
      <c r="M461" s="264" t="s">
        <v>1</v>
      </c>
      <c r="N461" s="265" t="s">
        <v>41</v>
      </c>
      <c r="O461" s="91"/>
      <c r="P461" s="239">
        <f>O461*H461</f>
        <v>0</v>
      </c>
      <c r="Q461" s="239">
        <v>0.00032000000000000003</v>
      </c>
      <c r="R461" s="239">
        <f>Q461*H461</f>
        <v>0.00064000000000000005</v>
      </c>
      <c r="S461" s="239">
        <v>0</v>
      </c>
      <c r="T461" s="240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41" t="s">
        <v>310</v>
      </c>
      <c r="AT461" s="241" t="s">
        <v>306</v>
      </c>
      <c r="AU461" s="241" t="s">
        <v>86</v>
      </c>
      <c r="AY461" s="17" t="s">
        <v>280</v>
      </c>
      <c r="BE461" s="242">
        <f>IF(N461="základní",J461,0)</f>
        <v>0</v>
      </c>
      <c r="BF461" s="242">
        <f>IF(N461="snížená",J461,0)</f>
        <v>0</v>
      </c>
      <c r="BG461" s="242">
        <f>IF(N461="zákl. přenesená",J461,0)</f>
        <v>0</v>
      </c>
      <c r="BH461" s="242">
        <f>IF(N461="sníž. přenesená",J461,0)</f>
        <v>0</v>
      </c>
      <c r="BI461" s="242">
        <f>IF(N461="nulová",J461,0)</f>
        <v>0</v>
      </c>
      <c r="BJ461" s="17" t="s">
        <v>84</v>
      </c>
      <c r="BK461" s="242">
        <f>ROUND(I461*H461,2)</f>
        <v>0</v>
      </c>
      <c r="BL461" s="17" t="s">
        <v>284</v>
      </c>
      <c r="BM461" s="241" t="s">
        <v>3186</v>
      </c>
    </row>
    <row r="462" s="2" customFormat="1" ht="37.8" customHeight="1">
      <c r="A462" s="38"/>
      <c r="B462" s="39"/>
      <c r="C462" s="229" t="s">
        <v>987</v>
      </c>
      <c r="D462" s="229" t="s">
        <v>281</v>
      </c>
      <c r="E462" s="230" t="s">
        <v>3187</v>
      </c>
      <c r="F462" s="231" t="s">
        <v>1061</v>
      </c>
      <c r="G462" s="232" t="s">
        <v>190</v>
      </c>
      <c r="H462" s="233">
        <v>78.700000000000003</v>
      </c>
      <c r="I462" s="234"/>
      <c r="J462" s="235">
        <f>ROUND(I462*H462,2)</f>
        <v>0</v>
      </c>
      <c r="K462" s="236"/>
      <c r="L462" s="44"/>
      <c r="M462" s="237" t="s">
        <v>1</v>
      </c>
      <c r="N462" s="238" t="s">
        <v>41</v>
      </c>
      <c r="O462" s="91"/>
      <c r="P462" s="239">
        <f>O462*H462</f>
        <v>0</v>
      </c>
      <c r="Q462" s="239">
        <v>0.0015</v>
      </c>
      <c r="R462" s="239">
        <f>Q462*H462</f>
        <v>0.11805</v>
      </c>
      <c r="S462" s="239">
        <v>0</v>
      </c>
      <c r="T462" s="240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41" t="s">
        <v>185</v>
      </c>
      <c r="AT462" s="241" t="s">
        <v>281</v>
      </c>
      <c r="AU462" s="241" t="s">
        <v>86</v>
      </c>
      <c r="AY462" s="17" t="s">
        <v>280</v>
      </c>
      <c r="BE462" s="242">
        <f>IF(N462="základní",J462,0)</f>
        <v>0</v>
      </c>
      <c r="BF462" s="242">
        <f>IF(N462="snížená",J462,0)</f>
        <v>0</v>
      </c>
      <c r="BG462" s="242">
        <f>IF(N462="zákl. přenesená",J462,0)</f>
        <v>0</v>
      </c>
      <c r="BH462" s="242">
        <f>IF(N462="sníž. přenesená",J462,0)</f>
        <v>0</v>
      </c>
      <c r="BI462" s="242">
        <f>IF(N462="nulová",J462,0)</f>
        <v>0</v>
      </c>
      <c r="BJ462" s="17" t="s">
        <v>84</v>
      </c>
      <c r="BK462" s="242">
        <f>ROUND(I462*H462,2)</f>
        <v>0</v>
      </c>
      <c r="BL462" s="17" t="s">
        <v>185</v>
      </c>
      <c r="BM462" s="241" t="s">
        <v>3188</v>
      </c>
    </row>
    <row r="463" s="13" customFormat="1">
      <c r="A463" s="13"/>
      <c r="B463" s="243"/>
      <c r="C463" s="244"/>
      <c r="D463" s="245" t="s">
        <v>286</v>
      </c>
      <c r="E463" s="246" t="s">
        <v>1</v>
      </c>
      <c r="F463" s="247" t="s">
        <v>3189</v>
      </c>
      <c r="G463" s="244"/>
      <c r="H463" s="248">
        <v>78.700000000000003</v>
      </c>
      <c r="I463" s="249"/>
      <c r="J463" s="244"/>
      <c r="K463" s="244"/>
      <c r="L463" s="250"/>
      <c r="M463" s="251"/>
      <c r="N463" s="252"/>
      <c r="O463" s="252"/>
      <c r="P463" s="252"/>
      <c r="Q463" s="252"/>
      <c r="R463" s="252"/>
      <c r="S463" s="252"/>
      <c r="T463" s="25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4" t="s">
        <v>286</v>
      </c>
      <c r="AU463" s="254" t="s">
        <v>86</v>
      </c>
      <c r="AV463" s="13" t="s">
        <v>86</v>
      </c>
      <c r="AW463" s="13" t="s">
        <v>32</v>
      </c>
      <c r="AX463" s="13" t="s">
        <v>84</v>
      </c>
      <c r="AY463" s="254" t="s">
        <v>280</v>
      </c>
    </row>
    <row r="464" s="2" customFormat="1" ht="24.15" customHeight="1">
      <c r="A464" s="38"/>
      <c r="B464" s="39"/>
      <c r="C464" s="229" t="s">
        <v>990</v>
      </c>
      <c r="D464" s="229" t="s">
        <v>281</v>
      </c>
      <c r="E464" s="230" t="s">
        <v>1065</v>
      </c>
      <c r="F464" s="231" t="s">
        <v>1066</v>
      </c>
      <c r="G464" s="232" t="s">
        <v>326</v>
      </c>
      <c r="H464" s="233">
        <v>4.992</v>
      </c>
      <c r="I464" s="234"/>
      <c r="J464" s="235">
        <f>ROUND(I464*H464,2)</f>
        <v>0</v>
      </c>
      <c r="K464" s="236"/>
      <c r="L464" s="44"/>
      <c r="M464" s="237" t="s">
        <v>1</v>
      </c>
      <c r="N464" s="238" t="s">
        <v>41</v>
      </c>
      <c r="O464" s="91"/>
      <c r="P464" s="239">
        <f>O464*H464</f>
        <v>0</v>
      </c>
      <c r="Q464" s="239">
        <v>0</v>
      </c>
      <c r="R464" s="239">
        <f>Q464*H464</f>
        <v>0</v>
      </c>
      <c r="S464" s="239">
        <v>0</v>
      </c>
      <c r="T464" s="240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41" t="s">
        <v>185</v>
      </c>
      <c r="AT464" s="241" t="s">
        <v>281</v>
      </c>
      <c r="AU464" s="241" t="s">
        <v>86</v>
      </c>
      <c r="AY464" s="17" t="s">
        <v>280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7" t="s">
        <v>84</v>
      </c>
      <c r="BK464" s="242">
        <f>ROUND(I464*H464,2)</f>
        <v>0</v>
      </c>
      <c r="BL464" s="17" t="s">
        <v>185</v>
      </c>
      <c r="BM464" s="241" t="s">
        <v>3190</v>
      </c>
    </row>
    <row r="465" s="12" customFormat="1" ht="22.8" customHeight="1">
      <c r="A465" s="12"/>
      <c r="B465" s="213"/>
      <c r="C465" s="214"/>
      <c r="D465" s="215" t="s">
        <v>75</v>
      </c>
      <c r="E465" s="227" t="s">
        <v>1068</v>
      </c>
      <c r="F465" s="227" t="s">
        <v>1069</v>
      </c>
      <c r="G465" s="214"/>
      <c r="H465" s="214"/>
      <c r="I465" s="217"/>
      <c r="J465" s="228">
        <f>BK465</f>
        <v>0</v>
      </c>
      <c r="K465" s="214"/>
      <c r="L465" s="219"/>
      <c r="M465" s="220"/>
      <c r="N465" s="221"/>
      <c r="O465" s="221"/>
      <c r="P465" s="222">
        <f>SUM(P466:P508)</f>
        <v>0</v>
      </c>
      <c r="Q465" s="221"/>
      <c r="R465" s="222">
        <f>SUM(R466:R508)</f>
        <v>3.6294641199999997</v>
      </c>
      <c r="S465" s="221"/>
      <c r="T465" s="223">
        <f>SUM(T466:T508)</f>
        <v>7.6296711999999998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24" t="s">
        <v>86</v>
      </c>
      <c r="AT465" s="225" t="s">
        <v>75</v>
      </c>
      <c r="AU465" s="225" t="s">
        <v>84</v>
      </c>
      <c r="AY465" s="224" t="s">
        <v>280</v>
      </c>
      <c r="BK465" s="226">
        <f>SUM(BK466:BK508)</f>
        <v>0</v>
      </c>
    </row>
    <row r="466" s="2" customFormat="1" ht="24.15" customHeight="1">
      <c r="A466" s="38"/>
      <c r="B466" s="39"/>
      <c r="C466" s="229" t="s">
        <v>994</v>
      </c>
      <c r="D466" s="229" t="s">
        <v>281</v>
      </c>
      <c r="E466" s="230" t="s">
        <v>1071</v>
      </c>
      <c r="F466" s="231" t="s">
        <v>1072</v>
      </c>
      <c r="G466" s="232" t="s">
        <v>194</v>
      </c>
      <c r="H466" s="233">
        <v>17.667999999999999</v>
      </c>
      <c r="I466" s="234"/>
      <c r="J466" s="235">
        <f>ROUND(I466*H466,2)</f>
        <v>0</v>
      </c>
      <c r="K466" s="236"/>
      <c r="L466" s="44"/>
      <c r="M466" s="237" t="s">
        <v>1</v>
      </c>
      <c r="N466" s="238" t="s">
        <v>41</v>
      </c>
      <c r="O466" s="91"/>
      <c r="P466" s="239">
        <f>O466*H466</f>
        <v>0</v>
      </c>
      <c r="Q466" s="239">
        <v>0</v>
      </c>
      <c r="R466" s="239">
        <f>Q466*H466</f>
        <v>0</v>
      </c>
      <c r="S466" s="239">
        <v>0.0033999999999999998</v>
      </c>
      <c r="T466" s="240">
        <f>S466*H466</f>
        <v>0.060071199999999991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41" t="s">
        <v>185</v>
      </c>
      <c r="AT466" s="241" t="s">
        <v>281</v>
      </c>
      <c r="AU466" s="241" t="s">
        <v>86</v>
      </c>
      <c r="AY466" s="17" t="s">
        <v>280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7" t="s">
        <v>84</v>
      </c>
      <c r="BK466" s="242">
        <f>ROUND(I466*H466,2)</f>
        <v>0</v>
      </c>
      <c r="BL466" s="17" t="s">
        <v>185</v>
      </c>
      <c r="BM466" s="241" t="s">
        <v>3191</v>
      </c>
    </row>
    <row r="467" s="13" customFormat="1">
      <c r="A467" s="13"/>
      <c r="B467" s="243"/>
      <c r="C467" s="244"/>
      <c r="D467" s="245" t="s">
        <v>286</v>
      </c>
      <c r="E467" s="246" t="s">
        <v>1</v>
      </c>
      <c r="F467" s="247" t="s">
        <v>3192</v>
      </c>
      <c r="G467" s="244"/>
      <c r="H467" s="248">
        <v>17.667999999999999</v>
      </c>
      <c r="I467" s="249"/>
      <c r="J467" s="244"/>
      <c r="K467" s="244"/>
      <c r="L467" s="250"/>
      <c r="M467" s="251"/>
      <c r="N467" s="252"/>
      <c r="O467" s="252"/>
      <c r="P467" s="252"/>
      <c r="Q467" s="252"/>
      <c r="R467" s="252"/>
      <c r="S467" s="252"/>
      <c r="T467" s="25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4" t="s">
        <v>286</v>
      </c>
      <c r="AU467" s="254" t="s">
        <v>86</v>
      </c>
      <c r="AV467" s="13" t="s">
        <v>86</v>
      </c>
      <c r="AW467" s="13" t="s">
        <v>32</v>
      </c>
      <c r="AX467" s="13" t="s">
        <v>84</v>
      </c>
      <c r="AY467" s="254" t="s">
        <v>280</v>
      </c>
    </row>
    <row r="468" s="2" customFormat="1" ht="24.15" customHeight="1">
      <c r="A468" s="38"/>
      <c r="B468" s="39"/>
      <c r="C468" s="229" t="s">
        <v>999</v>
      </c>
      <c r="D468" s="229" t="s">
        <v>281</v>
      </c>
      <c r="E468" s="230" t="s">
        <v>1076</v>
      </c>
      <c r="F468" s="231" t="s">
        <v>1077</v>
      </c>
      <c r="G468" s="232" t="s">
        <v>194</v>
      </c>
      <c r="H468" s="233">
        <v>17.667999999999999</v>
      </c>
      <c r="I468" s="234"/>
      <c r="J468" s="235">
        <f>ROUND(I468*H468,2)</f>
        <v>0</v>
      </c>
      <c r="K468" s="236"/>
      <c r="L468" s="44"/>
      <c r="M468" s="237" t="s">
        <v>1</v>
      </c>
      <c r="N468" s="238" t="s">
        <v>41</v>
      </c>
      <c r="O468" s="91"/>
      <c r="P468" s="239">
        <f>O468*H468</f>
        <v>0</v>
      </c>
      <c r="Q468" s="239">
        <v>0</v>
      </c>
      <c r="R468" s="239">
        <f>Q468*H468</f>
        <v>0</v>
      </c>
      <c r="S468" s="239">
        <v>0</v>
      </c>
      <c r="T468" s="240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41" t="s">
        <v>185</v>
      </c>
      <c r="AT468" s="241" t="s">
        <v>281</v>
      </c>
      <c r="AU468" s="241" t="s">
        <v>86</v>
      </c>
      <c r="AY468" s="17" t="s">
        <v>280</v>
      </c>
      <c r="BE468" s="242">
        <f>IF(N468="základní",J468,0)</f>
        <v>0</v>
      </c>
      <c r="BF468" s="242">
        <f>IF(N468="snížená",J468,0)</f>
        <v>0</v>
      </c>
      <c r="BG468" s="242">
        <f>IF(N468="zákl. přenesená",J468,0)</f>
        <v>0</v>
      </c>
      <c r="BH468" s="242">
        <f>IF(N468="sníž. přenesená",J468,0)</f>
        <v>0</v>
      </c>
      <c r="BI468" s="242">
        <f>IF(N468="nulová",J468,0)</f>
        <v>0</v>
      </c>
      <c r="BJ468" s="17" t="s">
        <v>84</v>
      </c>
      <c r="BK468" s="242">
        <f>ROUND(I468*H468,2)</f>
        <v>0</v>
      </c>
      <c r="BL468" s="17" t="s">
        <v>185</v>
      </c>
      <c r="BM468" s="241" t="s">
        <v>3193</v>
      </c>
    </row>
    <row r="469" s="13" customFormat="1">
      <c r="A469" s="13"/>
      <c r="B469" s="243"/>
      <c r="C469" s="244"/>
      <c r="D469" s="245" t="s">
        <v>286</v>
      </c>
      <c r="E469" s="246" t="s">
        <v>1</v>
      </c>
      <c r="F469" s="247" t="s">
        <v>3192</v>
      </c>
      <c r="G469" s="244"/>
      <c r="H469" s="248">
        <v>17.667999999999999</v>
      </c>
      <c r="I469" s="249"/>
      <c r="J469" s="244"/>
      <c r="K469" s="244"/>
      <c r="L469" s="250"/>
      <c r="M469" s="251"/>
      <c r="N469" s="252"/>
      <c r="O469" s="252"/>
      <c r="P469" s="252"/>
      <c r="Q469" s="252"/>
      <c r="R469" s="252"/>
      <c r="S469" s="252"/>
      <c r="T469" s="25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4" t="s">
        <v>286</v>
      </c>
      <c r="AU469" s="254" t="s">
        <v>86</v>
      </c>
      <c r="AV469" s="13" t="s">
        <v>86</v>
      </c>
      <c r="AW469" s="13" t="s">
        <v>32</v>
      </c>
      <c r="AX469" s="13" t="s">
        <v>84</v>
      </c>
      <c r="AY469" s="254" t="s">
        <v>280</v>
      </c>
    </row>
    <row r="470" s="2" customFormat="1" ht="33" customHeight="1">
      <c r="A470" s="38"/>
      <c r="B470" s="39"/>
      <c r="C470" s="255" t="s">
        <v>1003</v>
      </c>
      <c r="D470" s="255" t="s">
        <v>306</v>
      </c>
      <c r="E470" s="256" t="s">
        <v>1080</v>
      </c>
      <c r="F470" s="257" t="s">
        <v>1081</v>
      </c>
      <c r="G470" s="258" t="s">
        <v>194</v>
      </c>
      <c r="H470" s="259">
        <v>18.021000000000001</v>
      </c>
      <c r="I470" s="260"/>
      <c r="J470" s="261">
        <f>ROUND(I470*H470,2)</f>
        <v>0</v>
      </c>
      <c r="K470" s="262"/>
      <c r="L470" s="263"/>
      <c r="M470" s="264" t="s">
        <v>1</v>
      </c>
      <c r="N470" s="265" t="s">
        <v>41</v>
      </c>
      <c r="O470" s="91"/>
      <c r="P470" s="239">
        <f>O470*H470</f>
        <v>0</v>
      </c>
      <c r="Q470" s="239">
        <v>0.014</v>
      </c>
      <c r="R470" s="239">
        <f>Q470*H470</f>
        <v>0.25229400000000002</v>
      </c>
      <c r="S470" s="239">
        <v>0</v>
      </c>
      <c r="T470" s="240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41" t="s">
        <v>426</v>
      </c>
      <c r="AT470" s="241" t="s">
        <v>306</v>
      </c>
      <c r="AU470" s="241" t="s">
        <v>86</v>
      </c>
      <c r="AY470" s="17" t="s">
        <v>280</v>
      </c>
      <c r="BE470" s="242">
        <f>IF(N470="základní",J470,0)</f>
        <v>0</v>
      </c>
      <c r="BF470" s="242">
        <f>IF(N470="snížená",J470,0)</f>
        <v>0</v>
      </c>
      <c r="BG470" s="242">
        <f>IF(N470="zákl. přenesená",J470,0)</f>
        <v>0</v>
      </c>
      <c r="BH470" s="242">
        <f>IF(N470="sníž. přenesená",J470,0)</f>
        <v>0</v>
      </c>
      <c r="BI470" s="242">
        <f>IF(N470="nulová",J470,0)</f>
        <v>0</v>
      </c>
      <c r="BJ470" s="17" t="s">
        <v>84</v>
      </c>
      <c r="BK470" s="242">
        <f>ROUND(I470*H470,2)</f>
        <v>0</v>
      </c>
      <c r="BL470" s="17" t="s">
        <v>185</v>
      </c>
      <c r="BM470" s="241" t="s">
        <v>3194</v>
      </c>
    </row>
    <row r="471" s="13" customFormat="1">
      <c r="A471" s="13"/>
      <c r="B471" s="243"/>
      <c r="C471" s="244"/>
      <c r="D471" s="245" t="s">
        <v>286</v>
      </c>
      <c r="E471" s="244"/>
      <c r="F471" s="247" t="s">
        <v>3195</v>
      </c>
      <c r="G471" s="244"/>
      <c r="H471" s="248">
        <v>18.021000000000001</v>
      </c>
      <c r="I471" s="249"/>
      <c r="J471" s="244"/>
      <c r="K471" s="244"/>
      <c r="L471" s="250"/>
      <c r="M471" s="251"/>
      <c r="N471" s="252"/>
      <c r="O471" s="252"/>
      <c r="P471" s="252"/>
      <c r="Q471" s="252"/>
      <c r="R471" s="252"/>
      <c r="S471" s="252"/>
      <c r="T471" s="25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4" t="s">
        <v>286</v>
      </c>
      <c r="AU471" s="254" t="s">
        <v>86</v>
      </c>
      <c r="AV471" s="13" t="s">
        <v>86</v>
      </c>
      <c r="AW471" s="13" t="s">
        <v>4</v>
      </c>
      <c r="AX471" s="13" t="s">
        <v>84</v>
      </c>
      <c r="AY471" s="254" t="s">
        <v>280</v>
      </c>
    </row>
    <row r="472" s="2" customFormat="1" ht="37.8" customHeight="1">
      <c r="A472" s="38"/>
      <c r="B472" s="39"/>
      <c r="C472" s="229" t="s">
        <v>1008</v>
      </c>
      <c r="D472" s="229" t="s">
        <v>281</v>
      </c>
      <c r="E472" s="230" t="s">
        <v>1085</v>
      </c>
      <c r="F472" s="231" t="s">
        <v>1086</v>
      </c>
      <c r="G472" s="232" t="s">
        <v>194</v>
      </c>
      <c r="H472" s="233">
        <v>71.200000000000003</v>
      </c>
      <c r="I472" s="234"/>
      <c r="J472" s="235">
        <f>ROUND(I472*H472,2)</f>
        <v>0</v>
      </c>
      <c r="K472" s="236"/>
      <c r="L472" s="44"/>
      <c r="M472" s="237" t="s">
        <v>1</v>
      </c>
      <c r="N472" s="238" t="s">
        <v>41</v>
      </c>
      <c r="O472" s="91"/>
      <c r="P472" s="239">
        <f>O472*H472</f>
        <v>0</v>
      </c>
      <c r="Q472" s="239">
        <v>0.0060600000000000003</v>
      </c>
      <c r="R472" s="239">
        <f>Q472*H472</f>
        <v>0.43147200000000002</v>
      </c>
      <c r="S472" s="239">
        <v>0</v>
      </c>
      <c r="T472" s="240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41" t="s">
        <v>185</v>
      </c>
      <c r="AT472" s="241" t="s">
        <v>281</v>
      </c>
      <c r="AU472" s="241" t="s">
        <v>86</v>
      </c>
      <c r="AY472" s="17" t="s">
        <v>280</v>
      </c>
      <c r="BE472" s="242">
        <f>IF(N472="základní",J472,0)</f>
        <v>0</v>
      </c>
      <c r="BF472" s="242">
        <f>IF(N472="snížená",J472,0)</f>
        <v>0</v>
      </c>
      <c r="BG472" s="242">
        <f>IF(N472="zákl. přenesená",J472,0)</f>
        <v>0</v>
      </c>
      <c r="BH472" s="242">
        <f>IF(N472="sníž. přenesená",J472,0)</f>
        <v>0</v>
      </c>
      <c r="BI472" s="242">
        <f>IF(N472="nulová",J472,0)</f>
        <v>0</v>
      </c>
      <c r="BJ472" s="17" t="s">
        <v>84</v>
      </c>
      <c r="BK472" s="242">
        <f>ROUND(I472*H472,2)</f>
        <v>0</v>
      </c>
      <c r="BL472" s="17" t="s">
        <v>185</v>
      </c>
      <c r="BM472" s="241" t="s">
        <v>3196</v>
      </c>
    </row>
    <row r="473" s="13" customFormat="1">
      <c r="A473" s="13"/>
      <c r="B473" s="243"/>
      <c r="C473" s="244"/>
      <c r="D473" s="245" t="s">
        <v>286</v>
      </c>
      <c r="E473" s="246" t="s">
        <v>1</v>
      </c>
      <c r="F473" s="247" t="s">
        <v>3197</v>
      </c>
      <c r="G473" s="244"/>
      <c r="H473" s="248">
        <v>71.200000000000003</v>
      </c>
      <c r="I473" s="249"/>
      <c r="J473" s="244"/>
      <c r="K473" s="244"/>
      <c r="L473" s="250"/>
      <c r="M473" s="251"/>
      <c r="N473" s="252"/>
      <c r="O473" s="252"/>
      <c r="P473" s="252"/>
      <c r="Q473" s="252"/>
      <c r="R473" s="252"/>
      <c r="S473" s="252"/>
      <c r="T473" s="25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4" t="s">
        <v>286</v>
      </c>
      <c r="AU473" s="254" t="s">
        <v>86</v>
      </c>
      <c r="AV473" s="13" t="s">
        <v>86</v>
      </c>
      <c r="AW473" s="13" t="s">
        <v>32</v>
      </c>
      <c r="AX473" s="13" t="s">
        <v>84</v>
      </c>
      <c r="AY473" s="254" t="s">
        <v>280</v>
      </c>
    </row>
    <row r="474" s="2" customFormat="1" ht="24.15" customHeight="1">
      <c r="A474" s="38"/>
      <c r="B474" s="39"/>
      <c r="C474" s="255" t="s">
        <v>1013</v>
      </c>
      <c r="D474" s="255" t="s">
        <v>306</v>
      </c>
      <c r="E474" s="256" t="s">
        <v>1090</v>
      </c>
      <c r="F474" s="257" t="s">
        <v>1091</v>
      </c>
      <c r="G474" s="258" t="s">
        <v>194</v>
      </c>
      <c r="H474" s="259">
        <v>74.760000000000005</v>
      </c>
      <c r="I474" s="260"/>
      <c r="J474" s="261">
        <f>ROUND(I474*H474,2)</f>
        <v>0</v>
      </c>
      <c r="K474" s="262"/>
      <c r="L474" s="263"/>
      <c r="M474" s="264" t="s">
        <v>1</v>
      </c>
      <c r="N474" s="265" t="s">
        <v>41</v>
      </c>
      <c r="O474" s="91"/>
      <c r="P474" s="239">
        <f>O474*H474</f>
        <v>0</v>
      </c>
      <c r="Q474" s="239">
        <v>0.0028999999999999998</v>
      </c>
      <c r="R474" s="239">
        <f>Q474*H474</f>
        <v>0.216804</v>
      </c>
      <c r="S474" s="239">
        <v>0</v>
      </c>
      <c r="T474" s="240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41" t="s">
        <v>426</v>
      </c>
      <c r="AT474" s="241" t="s">
        <v>306</v>
      </c>
      <c r="AU474" s="241" t="s">
        <v>86</v>
      </c>
      <c r="AY474" s="17" t="s">
        <v>280</v>
      </c>
      <c r="BE474" s="242">
        <f>IF(N474="základní",J474,0)</f>
        <v>0</v>
      </c>
      <c r="BF474" s="242">
        <f>IF(N474="snížená",J474,0)</f>
        <v>0</v>
      </c>
      <c r="BG474" s="242">
        <f>IF(N474="zákl. přenesená",J474,0)</f>
        <v>0</v>
      </c>
      <c r="BH474" s="242">
        <f>IF(N474="sníž. přenesená",J474,0)</f>
        <v>0</v>
      </c>
      <c r="BI474" s="242">
        <f>IF(N474="nulová",J474,0)</f>
        <v>0</v>
      </c>
      <c r="BJ474" s="17" t="s">
        <v>84</v>
      </c>
      <c r="BK474" s="242">
        <f>ROUND(I474*H474,2)</f>
        <v>0</v>
      </c>
      <c r="BL474" s="17" t="s">
        <v>185</v>
      </c>
      <c r="BM474" s="241" t="s">
        <v>3198</v>
      </c>
    </row>
    <row r="475" s="13" customFormat="1">
      <c r="A475" s="13"/>
      <c r="B475" s="243"/>
      <c r="C475" s="244"/>
      <c r="D475" s="245" t="s">
        <v>286</v>
      </c>
      <c r="E475" s="246" t="s">
        <v>1</v>
      </c>
      <c r="F475" s="247" t="s">
        <v>3197</v>
      </c>
      <c r="G475" s="244"/>
      <c r="H475" s="248">
        <v>71.200000000000003</v>
      </c>
      <c r="I475" s="249"/>
      <c r="J475" s="244"/>
      <c r="K475" s="244"/>
      <c r="L475" s="250"/>
      <c r="M475" s="251"/>
      <c r="N475" s="252"/>
      <c r="O475" s="252"/>
      <c r="P475" s="252"/>
      <c r="Q475" s="252"/>
      <c r="R475" s="252"/>
      <c r="S475" s="252"/>
      <c r="T475" s="25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4" t="s">
        <v>286</v>
      </c>
      <c r="AU475" s="254" t="s">
        <v>86</v>
      </c>
      <c r="AV475" s="13" t="s">
        <v>86</v>
      </c>
      <c r="AW475" s="13" t="s">
        <v>32</v>
      </c>
      <c r="AX475" s="13" t="s">
        <v>84</v>
      </c>
      <c r="AY475" s="254" t="s">
        <v>280</v>
      </c>
    </row>
    <row r="476" s="13" customFormat="1">
      <c r="A476" s="13"/>
      <c r="B476" s="243"/>
      <c r="C476" s="244"/>
      <c r="D476" s="245" t="s">
        <v>286</v>
      </c>
      <c r="E476" s="244"/>
      <c r="F476" s="247" t="s">
        <v>3199</v>
      </c>
      <c r="G476" s="244"/>
      <c r="H476" s="248">
        <v>74.760000000000005</v>
      </c>
      <c r="I476" s="249"/>
      <c r="J476" s="244"/>
      <c r="K476" s="244"/>
      <c r="L476" s="250"/>
      <c r="M476" s="251"/>
      <c r="N476" s="252"/>
      <c r="O476" s="252"/>
      <c r="P476" s="252"/>
      <c r="Q476" s="252"/>
      <c r="R476" s="252"/>
      <c r="S476" s="252"/>
      <c r="T476" s="25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4" t="s">
        <v>286</v>
      </c>
      <c r="AU476" s="254" t="s">
        <v>86</v>
      </c>
      <c r="AV476" s="13" t="s">
        <v>86</v>
      </c>
      <c r="AW476" s="13" t="s">
        <v>4</v>
      </c>
      <c r="AX476" s="13" t="s">
        <v>84</v>
      </c>
      <c r="AY476" s="254" t="s">
        <v>280</v>
      </c>
    </row>
    <row r="477" s="2" customFormat="1" ht="33" customHeight="1">
      <c r="A477" s="38"/>
      <c r="B477" s="39"/>
      <c r="C477" s="229" t="s">
        <v>1018</v>
      </c>
      <c r="D477" s="229" t="s">
        <v>281</v>
      </c>
      <c r="E477" s="230" t="s">
        <v>1096</v>
      </c>
      <c r="F477" s="231" t="s">
        <v>1097</v>
      </c>
      <c r="G477" s="232" t="s">
        <v>194</v>
      </c>
      <c r="H477" s="233">
        <v>315.39999999999998</v>
      </c>
      <c r="I477" s="234"/>
      <c r="J477" s="235">
        <f>ROUND(I477*H477,2)</f>
        <v>0</v>
      </c>
      <c r="K477" s="236"/>
      <c r="L477" s="44"/>
      <c r="M477" s="237" t="s">
        <v>1</v>
      </c>
      <c r="N477" s="238" t="s">
        <v>41</v>
      </c>
      <c r="O477" s="91"/>
      <c r="P477" s="239">
        <f>O477*H477</f>
        <v>0</v>
      </c>
      <c r="Q477" s="239">
        <v>0</v>
      </c>
      <c r="R477" s="239">
        <f>Q477*H477</f>
        <v>0</v>
      </c>
      <c r="S477" s="239">
        <v>0.024</v>
      </c>
      <c r="T477" s="240">
        <f>S477*H477</f>
        <v>7.5695999999999994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41" t="s">
        <v>185</v>
      </c>
      <c r="AT477" s="241" t="s">
        <v>281</v>
      </c>
      <c r="AU477" s="241" t="s">
        <v>86</v>
      </c>
      <c r="AY477" s="17" t="s">
        <v>280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7" t="s">
        <v>84</v>
      </c>
      <c r="BK477" s="242">
        <f>ROUND(I477*H477,2)</f>
        <v>0</v>
      </c>
      <c r="BL477" s="17" t="s">
        <v>185</v>
      </c>
      <c r="BM477" s="241" t="s">
        <v>3200</v>
      </c>
    </row>
    <row r="478" s="13" customFormat="1">
      <c r="A478" s="13"/>
      <c r="B478" s="243"/>
      <c r="C478" s="244"/>
      <c r="D478" s="245" t="s">
        <v>286</v>
      </c>
      <c r="E478" s="246" t="s">
        <v>1</v>
      </c>
      <c r="F478" s="247" t="s">
        <v>3161</v>
      </c>
      <c r="G478" s="244"/>
      <c r="H478" s="248">
        <v>315.39999999999998</v>
      </c>
      <c r="I478" s="249"/>
      <c r="J478" s="244"/>
      <c r="K478" s="244"/>
      <c r="L478" s="250"/>
      <c r="M478" s="251"/>
      <c r="N478" s="252"/>
      <c r="O478" s="252"/>
      <c r="P478" s="252"/>
      <c r="Q478" s="252"/>
      <c r="R478" s="252"/>
      <c r="S478" s="252"/>
      <c r="T478" s="25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4" t="s">
        <v>286</v>
      </c>
      <c r="AU478" s="254" t="s">
        <v>86</v>
      </c>
      <c r="AV478" s="13" t="s">
        <v>86</v>
      </c>
      <c r="AW478" s="13" t="s">
        <v>32</v>
      </c>
      <c r="AX478" s="13" t="s">
        <v>84</v>
      </c>
      <c r="AY478" s="254" t="s">
        <v>280</v>
      </c>
    </row>
    <row r="479" s="2" customFormat="1" ht="24.15" customHeight="1">
      <c r="A479" s="38"/>
      <c r="B479" s="39"/>
      <c r="C479" s="229" t="s">
        <v>1023</v>
      </c>
      <c r="D479" s="229" t="s">
        <v>281</v>
      </c>
      <c r="E479" s="230" t="s">
        <v>1100</v>
      </c>
      <c r="F479" s="231" t="s">
        <v>1101</v>
      </c>
      <c r="G479" s="232" t="s">
        <v>194</v>
      </c>
      <c r="H479" s="233">
        <v>315.60000000000002</v>
      </c>
      <c r="I479" s="234"/>
      <c r="J479" s="235">
        <f>ROUND(I479*H479,2)</f>
        <v>0</v>
      </c>
      <c r="K479" s="236"/>
      <c r="L479" s="44"/>
      <c r="M479" s="237" t="s">
        <v>1</v>
      </c>
      <c r="N479" s="238" t="s">
        <v>41</v>
      </c>
      <c r="O479" s="91"/>
      <c r="P479" s="239">
        <f>O479*H479</f>
        <v>0</v>
      </c>
      <c r="Q479" s="239">
        <v>0</v>
      </c>
      <c r="R479" s="239">
        <f>Q479*H479</f>
        <v>0</v>
      </c>
      <c r="S479" s="239">
        <v>0</v>
      </c>
      <c r="T479" s="240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41" t="s">
        <v>185</v>
      </c>
      <c r="AT479" s="241" t="s">
        <v>281</v>
      </c>
      <c r="AU479" s="241" t="s">
        <v>86</v>
      </c>
      <c r="AY479" s="17" t="s">
        <v>280</v>
      </c>
      <c r="BE479" s="242">
        <f>IF(N479="základní",J479,0)</f>
        <v>0</v>
      </c>
      <c r="BF479" s="242">
        <f>IF(N479="snížená",J479,0)</f>
        <v>0</v>
      </c>
      <c r="BG479" s="242">
        <f>IF(N479="zákl. přenesená",J479,0)</f>
        <v>0</v>
      </c>
      <c r="BH479" s="242">
        <f>IF(N479="sníž. přenesená",J479,0)</f>
        <v>0</v>
      </c>
      <c r="BI479" s="242">
        <f>IF(N479="nulová",J479,0)</f>
        <v>0</v>
      </c>
      <c r="BJ479" s="17" t="s">
        <v>84</v>
      </c>
      <c r="BK479" s="242">
        <f>ROUND(I479*H479,2)</f>
        <v>0</v>
      </c>
      <c r="BL479" s="17" t="s">
        <v>185</v>
      </c>
      <c r="BM479" s="241" t="s">
        <v>3201</v>
      </c>
    </row>
    <row r="480" s="13" customFormat="1">
      <c r="A480" s="13"/>
      <c r="B480" s="243"/>
      <c r="C480" s="244"/>
      <c r="D480" s="245" t="s">
        <v>286</v>
      </c>
      <c r="E480" s="246" t="s">
        <v>1</v>
      </c>
      <c r="F480" s="247" t="s">
        <v>2935</v>
      </c>
      <c r="G480" s="244"/>
      <c r="H480" s="248">
        <v>315.60000000000002</v>
      </c>
      <c r="I480" s="249"/>
      <c r="J480" s="244"/>
      <c r="K480" s="244"/>
      <c r="L480" s="250"/>
      <c r="M480" s="251"/>
      <c r="N480" s="252"/>
      <c r="O480" s="252"/>
      <c r="P480" s="252"/>
      <c r="Q480" s="252"/>
      <c r="R480" s="252"/>
      <c r="S480" s="252"/>
      <c r="T480" s="25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4" t="s">
        <v>286</v>
      </c>
      <c r="AU480" s="254" t="s">
        <v>86</v>
      </c>
      <c r="AV480" s="13" t="s">
        <v>86</v>
      </c>
      <c r="AW480" s="13" t="s">
        <v>32</v>
      </c>
      <c r="AX480" s="13" t="s">
        <v>84</v>
      </c>
      <c r="AY480" s="254" t="s">
        <v>280</v>
      </c>
    </row>
    <row r="481" s="2" customFormat="1" ht="33" customHeight="1">
      <c r="A481" s="38"/>
      <c r="B481" s="39"/>
      <c r="C481" s="255" t="s">
        <v>1027</v>
      </c>
      <c r="D481" s="255" t="s">
        <v>306</v>
      </c>
      <c r="E481" s="256" t="s">
        <v>1104</v>
      </c>
      <c r="F481" s="257" t="s">
        <v>1105</v>
      </c>
      <c r="G481" s="258" t="s">
        <v>194</v>
      </c>
      <c r="H481" s="259">
        <v>331.38</v>
      </c>
      <c r="I481" s="260"/>
      <c r="J481" s="261">
        <f>ROUND(I481*H481,2)</f>
        <v>0</v>
      </c>
      <c r="K481" s="262"/>
      <c r="L481" s="263"/>
      <c r="M481" s="264" t="s">
        <v>1</v>
      </c>
      <c r="N481" s="265" t="s">
        <v>41</v>
      </c>
      <c r="O481" s="91"/>
      <c r="P481" s="239">
        <f>O481*H481</f>
        <v>0</v>
      </c>
      <c r="Q481" s="239">
        <v>0.0030000000000000001</v>
      </c>
      <c r="R481" s="239">
        <f>Q481*H481</f>
        <v>0.99414000000000002</v>
      </c>
      <c r="S481" s="239">
        <v>0</v>
      </c>
      <c r="T481" s="240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41" t="s">
        <v>426</v>
      </c>
      <c r="AT481" s="241" t="s">
        <v>306</v>
      </c>
      <c r="AU481" s="241" t="s">
        <v>86</v>
      </c>
      <c r="AY481" s="17" t="s">
        <v>280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7" t="s">
        <v>84</v>
      </c>
      <c r="BK481" s="242">
        <f>ROUND(I481*H481,2)</f>
        <v>0</v>
      </c>
      <c r="BL481" s="17" t="s">
        <v>185</v>
      </c>
      <c r="BM481" s="241" t="s">
        <v>3202</v>
      </c>
    </row>
    <row r="482" s="13" customFormat="1">
      <c r="A482" s="13"/>
      <c r="B482" s="243"/>
      <c r="C482" s="244"/>
      <c r="D482" s="245" t="s">
        <v>286</v>
      </c>
      <c r="E482" s="246" t="s">
        <v>1</v>
      </c>
      <c r="F482" s="247" t="s">
        <v>2935</v>
      </c>
      <c r="G482" s="244"/>
      <c r="H482" s="248">
        <v>315.60000000000002</v>
      </c>
      <c r="I482" s="249"/>
      <c r="J482" s="244"/>
      <c r="K482" s="244"/>
      <c r="L482" s="250"/>
      <c r="M482" s="251"/>
      <c r="N482" s="252"/>
      <c r="O482" s="252"/>
      <c r="P482" s="252"/>
      <c r="Q482" s="252"/>
      <c r="R482" s="252"/>
      <c r="S482" s="252"/>
      <c r="T482" s="25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4" t="s">
        <v>286</v>
      </c>
      <c r="AU482" s="254" t="s">
        <v>86</v>
      </c>
      <c r="AV482" s="13" t="s">
        <v>86</v>
      </c>
      <c r="AW482" s="13" t="s">
        <v>32</v>
      </c>
      <c r="AX482" s="13" t="s">
        <v>84</v>
      </c>
      <c r="AY482" s="254" t="s">
        <v>280</v>
      </c>
    </row>
    <row r="483" s="13" customFormat="1">
      <c r="A483" s="13"/>
      <c r="B483" s="243"/>
      <c r="C483" s="244"/>
      <c r="D483" s="245" t="s">
        <v>286</v>
      </c>
      <c r="E483" s="244"/>
      <c r="F483" s="247" t="s">
        <v>3203</v>
      </c>
      <c r="G483" s="244"/>
      <c r="H483" s="248">
        <v>331.38</v>
      </c>
      <c r="I483" s="249"/>
      <c r="J483" s="244"/>
      <c r="K483" s="244"/>
      <c r="L483" s="250"/>
      <c r="M483" s="251"/>
      <c r="N483" s="252"/>
      <c r="O483" s="252"/>
      <c r="P483" s="252"/>
      <c r="Q483" s="252"/>
      <c r="R483" s="252"/>
      <c r="S483" s="252"/>
      <c r="T483" s="25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4" t="s">
        <v>286</v>
      </c>
      <c r="AU483" s="254" t="s">
        <v>86</v>
      </c>
      <c r="AV483" s="13" t="s">
        <v>86</v>
      </c>
      <c r="AW483" s="13" t="s">
        <v>4</v>
      </c>
      <c r="AX483" s="13" t="s">
        <v>84</v>
      </c>
      <c r="AY483" s="254" t="s">
        <v>280</v>
      </c>
    </row>
    <row r="484" s="2" customFormat="1" ht="24.15" customHeight="1">
      <c r="A484" s="38"/>
      <c r="B484" s="39"/>
      <c r="C484" s="255" t="s">
        <v>1032</v>
      </c>
      <c r="D484" s="255" t="s">
        <v>306</v>
      </c>
      <c r="E484" s="256" t="s">
        <v>1109</v>
      </c>
      <c r="F484" s="257" t="s">
        <v>1110</v>
      </c>
      <c r="G484" s="258" t="s">
        <v>194</v>
      </c>
      <c r="H484" s="259">
        <v>331.38</v>
      </c>
      <c r="I484" s="260"/>
      <c r="J484" s="261">
        <f>ROUND(I484*H484,2)</f>
        <v>0</v>
      </c>
      <c r="K484" s="262"/>
      <c r="L484" s="263"/>
      <c r="M484" s="264" t="s">
        <v>1</v>
      </c>
      <c r="N484" s="265" t="s">
        <v>41</v>
      </c>
      <c r="O484" s="91"/>
      <c r="P484" s="239">
        <f>O484*H484</f>
        <v>0</v>
      </c>
      <c r="Q484" s="239">
        <v>0.0015</v>
      </c>
      <c r="R484" s="239">
        <f>Q484*H484</f>
        <v>0.49707000000000001</v>
      </c>
      <c r="S484" s="239">
        <v>0</v>
      </c>
      <c r="T484" s="240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41" t="s">
        <v>426</v>
      </c>
      <c r="AT484" s="241" t="s">
        <v>306</v>
      </c>
      <c r="AU484" s="241" t="s">
        <v>86</v>
      </c>
      <c r="AY484" s="17" t="s">
        <v>280</v>
      </c>
      <c r="BE484" s="242">
        <f>IF(N484="základní",J484,0)</f>
        <v>0</v>
      </c>
      <c r="BF484" s="242">
        <f>IF(N484="snížená",J484,0)</f>
        <v>0</v>
      </c>
      <c r="BG484" s="242">
        <f>IF(N484="zákl. přenesená",J484,0)</f>
        <v>0</v>
      </c>
      <c r="BH484" s="242">
        <f>IF(N484="sníž. přenesená",J484,0)</f>
        <v>0</v>
      </c>
      <c r="BI484" s="242">
        <f>IF(N484="nulová",J484,0)</f>
        <v>0</v>
      </c>
      <c r="BJ484" s="17" t="s">
        <v>84</v>
      </c>
      <c r="BK484" s="242">
        <f>ROUND(I484*H484,2)</f>
        <v>0</v>
      </c>
      <c r="BL484" s="17" t="s">
        <v>185</v>
      </c>
      <c r="BM484" s="241" t="s">
        <v>3204</v>
      </c>
    </row>
    <row r="485" s="13" customFormat="1">
      <c r="A485" s="13"/>
      <c r="B485" s="243"/>
      <c r="C485" s="244"/>
      <c r="D485" s="245" t="s">
        <v>286</v>
      </c>
      <c r="E485" s="246" t="s">
        <v>1</v>
      </c>
      <c r="F485" s="247" t="s">
        <v>2935</v>
      </c>
      <c r="G485" s="244"/>
      <c r="H485" s="248">
        <v>315.60000000000002</v>
      </c>
      <c r="I485" s="249"/>
      <c r="J485" s="244"/>
      <c r="K485" s="244"/>
      <c r="L485" s="250"/>
      <c r="M485" s="251"/>
      <c r="N485" s="252"/>
      <c r="O485" s="252"/>
      <c r="P485" s="252"/>
      <c r="Q485" s="252"/>
      <c r="R485" s="252"/>
      <c r="S485" s="252"/>
      <c r="T485" s="25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4" t="s">
        <v>286</v>
      </c>
      <c r="AU485" s="254" t="s">
        <v>86</v>
      </c>
      <c r="AV485" s="13" t="s">
        <v>86</v>
      </c>
      <c r="AW485" s="13" t="s">
        <v>32</v>
      </c>
      <c r="AX485" s="13" t="s">
        <v>84</v>
      </c>
      <c r="AY485" s="254" t="s">
        <v>280</v>
      </c>
    </row>
    <row r="486" s="13" customFormat="1">
      <c r="A486" s="13"/>
      <c r="B486" s="243"/>
      <c r="C486" s="244"/>
      <c r="D486" s="245" t="s">
        <v>286</v>
      </c>
      <c r="E486" s="244"/>
      <c r="F486" s="247" t="s">
        <v>3203</v>
      </c>
      <c r="G486" s="244"/>
      <c r="H486" s="248">
        <v>331.38</v>
      </c>
      <c r="I486" s="249"/>
      <c r="J486" s="244"/>
      <c r="K486" s="244"/>
      <c r="L486" s="250"/>
      <c r="M486" s="251"/>
      <c r="N486" s="252"/>
      <c r="O486" s="252"/>
      <c r="P486" s="252"/>
      <c r="Q486" s="252"/>
      <c r="R486" s="252"/>
      <c r="S486" s="252"/>
      <c r="T486" s="25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4" t="s">
        <v>286</v>
      </c>
      <c r="AU486" s="254" t="s">
        <v>86</v>
      </c>
      <c r="AV486" s="13" t="s">
        <v>86</v>
      </c>
      <c r="AW486" s="13" t="s">
        <v>4</v>
      </c>
      <c r="AX486" s="13" t="s">
        <v>84</v>
      </c>
      <c r="AY486" s="254" t="s">
        <v>280</v>
      </c>
    </row>
    <row r="487" s="2" customFormat="1" ht="24.15" customHeight="1">
      <c r="A487" s="38"/>
      <c r="B487" s="39"/>
      <c r="C487" s="229" t="s">
        <v>1037</v>
      </c>
      <c r="D487" s="229" t="s">
        <v>281</v>
      </c>
      <c r="E487" s="230" t="s">
        <v>1113</v>
      </c>
      <c r="F487" s="231" t="s">
        <v>1114</v>
      </c>
      <c r="G487" s="232" t="s">
        <v>190</v>
      </c>
      <c r="H487" s="233">
        <v>71.200000000000003</v>
      </c>
      <c r="I487" s="234"/>
      <c r="J487" s="235">
        <f>ROUND(I487*H487,2)</f>
        <v>0</v>
      </c>
      <c r="K487" s="236"/>
      <c r="L487" s="44"/>
      <c r="M487" s="237" t="s">
        <v>1</v>
      </c>
      <c r="N487" s="238" t="s">
        <v>41</v>
      </c>
      <c r="O487" s="91"/>
      <c r="P487" s="239">
        <f>O487*H487</f>
        <v>0</v>
      </c>
      <c r="Q487" s="239">
        <v>0</v>
      </c>
      <c r="R487" s="239">
        <f>Q487*H487</f>
        <v>0</v>
      </c>
      <c r="S487" s="239">
        <v>0</v>
      </c>
      <c r="T487" s="240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41" t="s">
        <v>284</v>
      </c>
      <c r="AT487" s="241" t="s">
        <v>281</v>
      </c>
      <c r="AU487" s="241" t="s">
        <v>86</v>
      </c>
      <c r="AY487" s="17" t="s">
        <v>280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7" t="s">
        <v>84</v>
      </c>
      <c r="BK487" s="242">
        <f>ROUND(I487*H487,2)</f>
        <v>0</v>
      </c>
      <c r="BL487" s="17" t="s">
        <v>284</v>
      </c>
      <c r="BM487" s="241" t="s">
        <v>3205</v>
      </c>
    </row>
    <row r="488" s="13" customFormat="1">
      <c r="A488" s="13"/>
      <c r="B488" s="243"/>
      <c r="C488" s="244"/>
      <c r="D488" s="245" t="s">
        <v>286</v>
      </c>
      <c r="E488" s="246" t="s">
        <v>1</v>
      </c>
      <c r="F488" s="247" t="s">
        <v>2932</v>
      </c>
      <c r="G488" s="244"/>
      <c r="H488" s="248">
        <v>71.200000000000003</v>
      </c>
      <c r="I488" s="249"/>
      <c r="J488" s="244"/>
      <c r="K488" s="244"/>
      <c r="L488" s="250"/>
      <c r="M488" s="251"/>
      <c r="N488" s="252"/>
      <c r="O488" s="252"/>
      <c r="P488" s="252"/>
      <c r="Q488" s="252"/>
      <c r="R488" s="252"/>
      <c r="S488" s="252"/>
      <c r="T488" s="25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4" t="s">
        <v>286</v>
      </c>
      <c r="AU488" s="254" t="s">
        <v>86</v>
      </c>
      <c r="AV488" s="13" t="s">
        <v>86</v>
      </c>
      <c r="AW488" s="13" t="s">
        <v>32</v>
      </c>
      <c r="AX488" s="13" t="s">
        <v>84</v>
      </c>
      <c r="AY488" s="254" t="s">
        <v>280</v>
      </c>
    </row>
    <row r="489" s="2" customFormat="1" ht="24.15" customHeight="1">
      <c r="A489" s="38"/>
      <c r="B489" s="39"/>
      <c r="C489" s="255" t="s">
        <v>1042</v>
      </c>
      <c r="D489" s="255" t="s">
        <v>306</v>
      </c>
      <c r="E489" s="256" t="s">
        <v>1117</v>
      </c>
      <c r="F489" s="257" t="s">
        <v>1118</v>
      </c>
      <c r="G489" s="258" t="s">
        <v>190</v>
      </c>
      <c r="H489" s="259">
        <v>72.623999999999995</v>
      </c>
      <c r="I489" s="260"/>
      <c r="J489" s="261">
        <f>ROUND(I489*H489,2)</f>
        <v>0</v>
      </c>
      <c r="K489" s="262"/>
      <c r="L489" s="263"/>
      <c r="M489" s="264" t="s">
        <v>1</v>
      </c>
      <c r="N489" s="265" t="s">
        <v>41</v>
      </c>
      <c r="O489" s="91"/>
      <c r="P489" s="239">
        <f>O489*H489</f>
        <v>0</v>
      </c>
      <c r="Q489" s="239">
        <v>0.00038000000000000002</v>
      </c>
      <c r="R489" s="239">
        <f>Q489*H489</f>
        <v>0.027597119999999999</v>
      </c>
      <c r="S489" s="239">
        <v>0</v>
      </c>
      <c r="T489" s="240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41" t="s">
        <v>310</v>
      </c>
      <c r="AT489" s="241" t="s">
        <v>306</v>
      </c>
      <c r="AU489" s="241" t="s">
        <v>86</v>
      </c>
      <c r="AY489" s="17" t="s">
        <v>280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7" t="s">
        <v>84</v>
      </c>
      <c r="BK489" s="242">
        <f>ROUND(I489*H489,2)</f>
        <v>0</v>
      </c>
      <c r="BL489" s="17" t="s">
        <v>284</v>
      </c>
      <c r="BM489" s="241" t="s">
        <v>3206</v>
      </c>
    </row>
    <row r="490" s="13" customFormat="1">
      <c r="A490" s="13"/>
      <c r="B490" s="243"/>
      <c r="C490" s="244"/>
      <c r="D490" s="245" t="s">
        <v>286</v>
      </c>
      <c r="E490" s="244"/>
      <c r="F490" s="247" t="s">
        <v>3207</v>
      </c>
      <c r="G490" s="244"/>
      <c r="H490" s="248">
        <v>72.623999999999995</v>
      </c>
      <c r="I490" s="249"/>
      <c r="J490" s="244"/>
      <c r="K490" s="244"/>
      <c r="L490" s="250"/>
      <c r="M490" s="251"/>
      <c r="N490" s="252"/>
      <c r="O490" s="252"/>
      <c r="P490" s="252"/>
      <c r="Q490" s="252"/>
      <c r="R490" s="252"/>
      <c r="S490" s="252"/>
      <c r="T490" s="25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4" t="s">
        <v>286</v>
      </c>
      <c r="AU490" s="254" t="s">
        <v>86</v>
      </c>
      <c r="AV490" s="13" t="s">
        <v>86</v>
      </c>
      <c r="AW490" s="13" t="s">
        <v>4</v>
      </c>
      <c r="AX490" s="13" t="s">
        <v>84</v>
      </c>
      <c r="AY490" s="254" t="s">
        <v>280</v>
      </c>
    </row>
    <row r="491" s="2" customFormat="1" ht="24.15" customHeight="1">
      <c r="A491" s="38"/>
      <c r="B491" s="39"/>
      <c r="C491" s="229" t="s">
        <v>1046</v>
      </c>
      <c r="D491" s="229" t="s">
        <v>281</v>
      </c>
      <c r="E491" s="230" t="s">
        <v>1122</v>
      </c>
      <c r="F491" s="231" t="s">
        <v>1123</v>
      </c>
      <c r="G491" s="232" t="s">
        <v>194</v>
      </c>
      <c r="H491" s="233">
        <v>315.60000000000002</v>
      </c>
      <c r="I491" s="234"/>
      <c r="J491" s="235">
        <f>ROUND(I491*H491,2)</f>
        <v>0</v>
      </c>
      <c r="K491" s="236"/>
      <c r="L491" s="44"/>
      <c r="M491" s="237" t="s">
        <v>1</v>
      </c>
      <c r="N491" s="238" t="s">
        <v>41</v>
      </c>
      <c r="O491" s="91"/>
      <c r="P491" s="239">
        <f>O491*H491</f>
        <v>0</v>
      </c>
      <c r="Q491" s="239">
        <v>3.0000000000000001E-05</v>
      </c>
      <c r="R491" s="239">
        <f>Q491*H491</f>
        <v>0.0094680000000000007</v>
      </c>
      <c r="S491" s="239">
        <v>0</v>
      </c>
      <c r="T491" s="240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41" t="s">
        <v>185</v>
      </c>
      <c r="AT491" s="241" t="s">
        <v>281</v>
      </c>
      <c r="AU491" s="241" t="s">
        <v>86</v>
      </c>
      <c r="AY491" s="17" t="s">
        <v>280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7" t="s">
        <v>84</v>
      </c>
      <c r="BK491" s="242">
        <f>ROUND(I491*H491,2)</f>
        <v>0</v>
      </c>
      <c r="BL491" s="17" t="s">
        <v>185</v>
      </c>
      <c r="BM491" s="241" t="s">
        <v>3208</v>
      </c>
    </row>
    <row r="492" s="13" customFormat="1">
      <c r="A492" s="13"/>
      <c r="B492" s="243"/>
      <c r="C492" s="244"/>
      <c r="D492" s="245" t="s">
        <v>286</v>
      </c>
      <c r="E492" s="246" t="s">
        <v>1</v>
      </c>
      <c r="F492" s="247" t="s">
        <v>3209</v>
      </c>
      <c r="G492" s="244"/>
      <c r="H492" s="248">
        <v>315.60000000000002</v>
      </c>
      <c r="I492" s="249"/>
      <c r="J492" s="244"/>
      <c r="K492" s="244"/>
      <c r="L492" s="250"/>
      <c r="M492" s="251"/>
      <c r="N492" s="252"/>
      <c r="O492" s="252"/>
      <c r="P492" s="252"/>
      <c r="Q492" s="252"/>
      <c r="R492" s="252"/>
      <c r="S492" s="252"/>
      <c r="T492" s="25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4" t="s">
        <v>286</v>
      </c>
      <c r="AU492" s="254" t="s">
        <v>86</v>
      </c>
      <c r="AV492" s="13" t="s">
        <v>86</v>
      </c>
      <c r="AW492" s="13" t="s">
        <v>32</v>
      </c>
      <c r="AX492" s="13" t="s">
        <v>84</v>
      </c>
      <c r="AY492" s="254" t="s">
        <v>280</v>
      </c>
    </row>
    <row r="493" s="2" customFormat="1" ht="24.15" customHeight="1">
      <c r="A493" s="38"/>
      <c r="B493" s="39"/>
      <c r="C493" s="229" t="s">
        <v>1051</v>
      </c>
      <c r="D493" s="229" t="s">
        <v>281</v>
      </c>
      <c r="E493" s="230" t="s">
        <v>1127</v>
      </c>
      <c r="F493" s="231" t="s">
        <v>1128</v>
      </c>
      <c r="G493" s="232" t="s">
        <v>194</v>
      </c>
      <c r="H493" s="233">
        <v>315.60000000000002</v>
      </c>
      <c r="I493" s="234"/>
      <c r="J493" s="235">
        <f>ROUND(I493*H493,2)</f>
        <v>0</v>
      </c>
      <c r="K493" s="236"/>
      <c r="L493" s="44"/>
      <c r="M493" s="237" t="s">
        <v>1</v>
      </c>
      <c r="N493" s="238" t="s">
        <v>41</v>
      </c>
      <c r="O493" s="91"/>
      <c r="P493" s="239">
        <f>O493*H493</f>
        <v>0</v>
      </c>
      <c r="Q493" s="239">
        <v>0</v>
      </c>
      <c r="R493" s="239">
        <f>Q493*H493</f>
        <v>0</v>
      </c>
      <c r="S493" s="239">
        <v>0</v>
      </c>
      <c r="T493" s="240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41" t="s">
        <v>185</v>
      </c>
      <c r="AT493" s="241" t="s">
        <v>281</v>
      </c>
      <c r="AU493" s="241" t="s">
        <v>86</v>
      </c>
      <c r="AY493" s="17" t="s">
        <v>280</v>
      </c>
      <c r="BE493" s="242">
        <f>IF(N493="základní",J493,0)</f>
        <v>0</v>
      </c>
      <c r="BF493" s="242">
        <f>IF(N493="snížená",J493,0)</f>
        <v>0</v>
      </c>
      <c r="BG493" s="242">
        <f>IF(N493="zákl. přenesená",J493,0)</f>
        <v>0</v>
      </c>
      <c r="BH493" s="242">
        <f>IF(N493="sníž. přenesená",J493,0)</f>
        <v>0</v>
      </c>
      <c r="BI493" s="242">
        <f>IF(N493="nulová",J493,0)</f>
        <v>0</v>
      </c>
      <c r="BJ493" s="17" t="s">
        <v>84</v>
      </c>
      <c r="BK493" s="242">
        <f>ROUND(I493*H493,2)</f>
        <v>0</v>
      </c>
      <c r="BL493" s="17" t="s">
        <v>185</v>
      </c>
      <c r="BM493" s="241" t="s">
        <v>3210</v>
      </c>
    </row>
    <row r="494" s="13" customFormat="1">
      <c r="A494" s="13"/>
      <c r="B494" s="243"/>
      <c r="C494" s="244"/>
      <c r="D494" s="245" t="s">
        <v>286</v>
      </c>
      <c r="E494" s="246" t="s">
        <v>1</v>
      </c>
      <c r="F494" s="247" t="s">
        <v>2935</v>
      </c>
      <c r="G494" s="244"/>
      <c r="H494" s="248">
        <v>315.60000000000002</v>
      </c>
      <c r="I494" s="249"/>
      <c r="J494" s="244"/>
      <c r="K494" s="244"/>
      <c r="L494" s="250"/>
      <c r="M494" s="251"/>
      <c r="N494" s="252"/>
      <c r="O494" s="252"/>
      <c r="P494" s="252"/>
      <c r="Q494" s="252"/>
      <c r="R494" s="252"/>
      <c r="S494" s="252"/>
      <c r="T494" s="25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4" t="s">
        <v>286</v>
      </c>
      <c r="AU494" s="254" t="s">
        <v>86</v>
      </c>
      <c r="AV494" s="13" t="s">
        <v>86</v>
      </c>
      <c r="AW494" s="13" t="s">
        <v>32</v>
      </c>
      <c r="AX494" s="13" t="s">
        <v>84</v>
      </c>
      <c r="AY494" s="254" t="s">
        <v>280</v>
      </c>
    </row>
    <row r="495" s="2" customFormat="1" ht="24.15" customHeight="1">
      <c r="A495" s="38"/>
      <c r="B495" s="39"/>
      <c r="C495" s="255" t="s">
        <v>1055</v>
      </c>
      <c r="D495" s="255" t="s">
        <v>306</v>
      </c>
      <c r="E495" s="256" t="s">
        <v>1131</v>
      </c>
      <c r="F495" s="257" t="s">
        <v>1132</v>
      </c>
      <c r="G495" s="258" t="s">
        <v>319</v>
      </c>
      <c r="H495" s="259">
        <v>44.619</v>
      </c>
      <c r="I495" s="260"/>
      <c r="J495" s="261">
        <f>ROUND(I495*H495,2)</f>
        <v>0</v>
      </c>
      <c r="K495" s="262"/>
      <c r="L495" s="263"/>
      <c r="M495" s="264" t="s">
        <v>1</v>
      </c>
      <c r="N495" s="265" t="s">
        <v>41</v>
      </c>
      <c r="O495" s="91"/>
      <c r="P495" s="239">
        <f>O495*H495</f>
        <v>0</v>
      </c>
      <c r="Q495" s="239">
        <v>0.025000000000000001</v>
      </c>
      <c r="R495" s="239">
        <f>Q495*H495</f>
        <v>1.115475</v>
      </c>
      <c r="S495" s="239">
        <v>0</v>
      </c>
      <c r="T495" s="240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41" t="s">
        <v>426</v>
      </c>
      <c r="AT495" s="241" t="s">
        <v>306</v>
      </c>
      <c r="AU495" s="241" t="s">
        <v>86</v>
      </c>
      <c r="AY495" s="17" t="s">
        <v>280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7" t="s">
        <v>84</v>
      </c>
      <c r="BK495" s="242">
        <f>ROUND(I495*H495,2)</f>
        <v>0</v>
      </c>
      <c r="BL495" s="17" t="s">
        <v>185</v>
      </c>
      <c r="BM495" s="241" t="s">
        <v>3211</v>
      </c>
    </row>
    <row r="496" s="13" customFormat="1">
      <c r="A496" s="13"/>
      <c r="B496" s="243"/>
      <c r="C496" s="244"/>
      <c r="D496" s="245" t="s">
        <v>286</v>
      </c>
      <c r="E496" s="246" t="s">
        <v>1</v>
      </c>
      <c r="F496" s="247" t="s">
        <v>3212</v>
      </c>
      <c r="G496" s="244"/>
      <c r="H496" s="248">
        <v>1.466</v>
      </c>
      <c r="I496" s="249"/>
      <c r="J496" s="244"/>
      <c r="K496" s="244"/>
      <c r="L496" s="250"/>
      <c r="M496" s="251"/>
      <c r="N496" s="252"/>
      <c r="O496" s="252"/>
      <c r="P496" s="252"/>
      <c r="Q496" s="252"/>
      <c r="R496" s="252"/>
      <c r="S496" s="252"/>
      <c r="T496" s="25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4" t="s">
        <v>286</v>
      </c>
      <c r="AU496" s="254" t="s">
        <v>86</v>
      </c>
      <c r="AV496" s="13" t="s">
        <v>86</v>
      </c>
      <c r="AW496" s="13" t="s">
        <v>32</v>
      </c>
      <c r="AX496" s="13" t="s">
        <v>76</v>
      </c>
      <c r="AY496" s="254" t="s">
        <v>280</v>
      </c>
    </row>
    <row r="497" s="13" customFormat="1">
      <c r="A497" s="13"/>
      <c r="B497" s="243"/>
      <c r="C497" s="244"/>
      <c r="D497" s="245" t="s">
        <v>286</v>
      </c>
      <c r="E497" s="246" t="s">
        <v>1</v>
      </c>
      <c r="F497" s="247" t="s">
        <v>3213</v>
      </c>
      <c r="G497" s="244"/>
      <c r="H497" s="248">
        <v>41.027999999999999</v>
      </c>
      <c r="I497" s="249"/>
      <c r="J497" s="244"/>
      <c r="K497" s="244"/>
      <c r="L497" s="250"/>
      <c r="M497" s="251"/>
      <c r="N497" s="252"/>
      <c r="O497" s="252"/>
      <c r="P497" s="252"/>
      <c r="Q497" s="252"/>
      <c r="R497" s="252"/>
      <c r="S497" s="252"/>
      <c r="T497" s="25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4" t="s">
        <v>286</v>
      </c>
      <c r="AU497" s="254" t="s">
        <v>86</v>
      </c>
      <c r="AV497" s="13" t="s">
        <v>86</v>
      </c>
      <c r="AW497" s="13" t="s">
        <v>32</v>
      </c>
      <c r="AX497" s="13" t="s">
        <v>76</v>
      </c>
      <c r="AY497" s="254" t="s">
        <v>280</v>
      </c>
    </row>
    <row r="498" s="14" customFormat="1">
      <c r="A498" s="14"/>
      <c r="B498" s="266"/>
      <c r="C498" s="267"/>
      <c r="D498" s="245" t="s">
        <v>286</v>
      </c>
      <c r="E498" s="268" t="s">
        <v>1</v>
      </c>
      <c r="F498" s="269" t="s">
        <v>378</v>
      </c>
      <c r="G498" s="267"/>
      <c r="H498" s="270">
        <v>42.494</v>
      </c>
      <c r="I498" s="271"/>
      <c r="J498" s="267"/>
      <c r="K498" s="267"/>
      <c r="L498" s="272"/>
      <c r="M498" s="273"/>
      <c r="N498" s="274"/>
      <c r="O498" s="274"/>
      <c r="P498" s="274"/>
      <c r="Q498" s="274"/>
      <c r="R498" s="274"/>
      <c r="S498" s="274"/>
      <c r="T498" s="27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76" t="s">
        <v>286</v>
      </c>
      <c r="AU498" s="276" t="s">
        <v>86</v>
      </c>
      <c r="AV498" s="14" t="s">
        <v>284</v>
      </c>
      <c r="AW498" s="14" t="s">
        <v>32</v>
      </c>
      <c r="AX498" s="14" t="s">
        <v>84</v>
      </c>
      <c r="AY498" s="276" t="s">
        <v>280</v>
      </c>
    </row>
    <row r="499" s="13" customFormat="1">
      <c r="A499" s="13"/>
      <c r="B499" s="243"/>
      <c r="C499" s="244"/>
      <c r="D499" s="245" t="s">
        <v>286</v>
      </c>
      <c r="E499" s="244"/>
      <c r="F499" s="247" t="s">
        <v>3214</v>
      </c>
      <c r="G499" s="244"/>
      <c r="H499" s="248">
        <v>44.619</v>
      </c>
      <c r="I499" s="249"/>
      <c r="J499" s="244"/>
      <c r="K499" s="244"/>
      <c r="L499" s="250"/>
      <c r="M499" s="251"/>
      <c r="N499" s="252"/>
      <c r="O499" s="252"/>
      <c r="P499" s="252"/>
      <c r="Q499" s="252"/>
      <c r="R499" s="252"/>
      <c r="S499" s="252"/>
      <c r="T499" s="25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4" t="s">
        <v>286</v>
      </c>
      <c r="AU499" s="254" t="s">
        <v>86</v>
      </c>
      <c r="AV499" s="13" t="s">
        <v>86</v>
      </c>
      <c r="AW499" s="13" t="s">
        <v>4</v>
      </c>
      <c r="AX499" s="13" t="s">
        <v>84</v>
      </c>
      <c r="AY499" s="254" t="s">
        <v>280</v>
      </c>
    </row>
    <row r="500" s="2" customFormat="1" ht="24.15" customHeight="1">
      <c r="A500" s="38"/>
      <c r="B500" s="39"/>
      <c r="C500" s="229" t="s">
        <v>1059</v>
      </c>
      <c r="D500" s="229" t="s">
        <v>281</v>
      </c>
      <c r="E500" s="230" t="s">
        <v>1138</v>
      </c>
      <c r="F500" s="231" t="s">
        <v>1139</v>
      </c>
      <c r="G500" s="232" t="s">
        <v>190</v>
      </c>
      <c r="H500" s="233">
        <v>73.299999999999997</v>
      </c>
      <c r="I500" s="234"/>
      <c r="J500" s="235">
        <f>ROUND(I500*H500,2)</f>
        <v>0</v>
      </c>
      <c r="K500" s="236"/>
      <c r="L500" s="44"/>
      <c r="M500" s="237" t="s">
        <v>1</v>
      </c>
      <c r="N500" s="238" t="s">
        <v>41</v>
      </c>
      <c r="O500" s="91"/>
      <c r="P500" s="239">
        <f>O500*H500</f>
        <v>0</v>
      </c>
      <c r="Q500" s="239">
        <v>0.00016000000000000001</v>
      </c>
      <c r="R500" s="239">
        <f>Q500*H500</f>
        <v>0.011728000000000001</v>
      </c>
      <c r="S500" s="239">
        <v>0</v>
      </c>
      <c r="T500" s="240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41" t="s">
        <v>185</v>
      </c>
      <c r="AT500" s="241" t="s">
        <v>281</v>
      </c>
      <c r="AU500" s="241" t="s">
        <v>86</v>
      </c>
      <c r="AY500" s="17" t="s">
        <v>280</v>
      </c>
      <c r="BE500" s="242">
        <f>IF(N500="základní",J500,0)</f>
        <v>0</v>
      </c>
      <c r="BF500" s="242">
        <f>IF(N500="snížená",J500,0)</f>
        <v>0</v>
      </c>
      <c r="BG500" s="242">
        <f>IF(N500="zákl. přenesená",J500,0)</f>
        <v>0</v>
      </c>
      <c r="BH500" s="242">
        <f>IF(N500="sníž. přenesená",J500,0)</f>
        <v>0</v>
      </c>
      <c r="BI500" s="242">
        <f>IF(N500="nulová",J500,0)</f>
        <v>0</v>
      </c>
      <c r="BJ500" s="17" t="s">
        <v>84</v>
      </c>
      <c r="BK500" s="242">
        <f>ROUND(I500*H500,2)</f>
        <v>0</v>
      </c>
      <c r="BL500" s="17" t="s">
        <v>185</v>
      </c>
      <c r="BM500" s="241" t="s">
        <v>3215</v>
      </c>
    </row>
    <row r="501" s="13" customFormat="1">
      <c r="A501" s="13"/>
      <c r="B501" s="243"/>
      <c r="C501" s="244"/>
      <c r="D501" s="245" t="s">
        <v>286</v>
      </c>
      <c r="E501" s="246" t="s">
        <v>1</v>
      </c>
      <c r="F501" s="247" t="s">
        <v>2938</v>
      </c>
      <c r="G501" s="244"/>
      <c r="H501" s="248">
        <v>73.299999999999997</v>
      </c>
      <c r="I501" s="249"/>
      <c r="J501" s="244"/>
      <c r="K501" s="244"/>
      <c r="L501" s="250"/>
      <c r="M501" s="251"/>
      <c r="N501" s="252"/>
      <c r="O501" s="252"/>
      <c r="P501" s="252"/>
      <c r="Q501" s="252"/>
      <c r="R501" s="252"/>
      <c r="S501" s="252"/>
      <c r="T501" s="25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4" t="s">
        <v>286</v>
      </c>
      <c r="AU501" s="254" t="s">
        <v>86</v>
      </c>
      <c r="AV501" s="13" t="s">
        <v>86</v>
      </c>
      <c r="AW501" s="13" t="s">
        <v>32</v>
      </c>
      <c r="AX501" s="13" t="s">
        <v>84</v>
      </c>
      <c r="AY501" s="254" t="s">
        <v>280</v>
      </c>
    </row>
    <row r="502" s="2" customFormat="1" ht="37.8" customHeight="1">
      <c r="A502" s="38"/>
      <c r="B502" s="39"/>
      <c r="C502" s="229" t="s">
        <v>1064</v>
      </c>
      <c r="D502" s="229" t="s">
        <v>281</v>
      </c>
      <c r="E502" s="230" t="s">
        <v>1142</v>
      </c>
      <c r="F502" s="231" t="s">
        <v>1143</v>
      </c>
      <c r="G502" s="232" t="s">
        <v>194</v>
      </c>
      <c r="H502" s="233">
        <v>315.60000000000002</v>
      </c>
      <c r="I502" s="234"/>
      <c r="J502" s="235">
        <f>ROUND(I502*H502,2)</f>
        <v>0</v>
      </c>
      <c r="K502" s="236"/>
      <c r="L502" s="44"/>
      <c r="M502" s="237" t="s">
        <v>1</v>
      </c>
      <c r="N502" s="238" t="s">
        <v>41</v>
      </c>
      <c r="O502" s="91"/>
      <c r="P502" s="239">
        <f>O502*H502</f>
        <v>0</v>
      </c>
      <c r="Q502" s="239">
        <v>0.00020000000000000001</v>
      </c>
      <c r="R502" s="239">
        <f>Q502*H502</f>
        <v>0.063120000000000009</v>
      </c>
      <c r="S502" s="239">
        <v>0</v>
      </c>
      <c r="T502" s="240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41" t="s">
        <v>185</v>
      </c>
      <c r="AT502" s="241" t="s">
        <v>281</v>
      </c>
      <c r="AU502" s="241" t="s">
        <v>86</v>
      </c>
      <c r="AY502" s="17" t="s">
        <v>280</v>
      </c>
      <c r="BE502" s="242">
        <f>IF(N502="základní",J502,0)</f>
        <v>0</v>
      </c>
      <c r="BF502" s="242">
        <f>IF(N502="snížená",J502,0)</f>
        <v>0</v>
      </c>
      <c r="BG502" s="242">
        <f>IF(N502="zákl. přenesená",J502,0)</f>
        <v>0</v>
      </c>
      <c r="BH502" s="242">
        <f>IF(N502="sníž. přenesená",J502,0)</f>
        <v>0</v>
      </c>
      <c r="BI502" s="242">
        <f>IF(N502="nulová",J502,0)</f>
        <v>0</v>
      </c>
      <c r="BJ502" s="17" t="s">
        <v>84</v>
      </c>
      <c r="BK502" s="242">
        <f>ROUND(I502*H502,2)</f>
        <v>0</v>
      </c>
      <c r="BL502" s="17" t="s">
        <v>185</v>
      </c>
      <c r="BM502" s="241" t="s">
        <v>3216</v>
      </c>
    </row>
    <row r="503" s="13" customFormat="1">
      <c r="A503" s="13"/>
      <c r="B503" s="243"/>
      <c r="C503" s="244"/>
      <c r="D503" s="245" t="s">
        <v>286</v>
      </c>
      <c r="E503" s="246" t="s">
        <v>1</v>
      </c>
      <c r="F503" s="247" t="s">
        <v>2935</v>
      </c>
      <c r="G503" s="244"/>
      <c r="H503" s="248">
        <v>315.60000000000002</v>
      </c>
      <c r="I503" s="249"/>
      <c r="J503" s="244"/>
      <c r="K503" s="244"/>
      <c r="L503" s="250"/>
      <c r="M503" s="251"/>
      <c r="N503" s="252"/>
      <c r="O503" s="252"/>
      <c r="P503" s="252"/>
      <c r="Q503" s="252"/>
      <c r="R503" s="252"/>
      <c r="S503" s="252"/>
      <c r="T503" s="25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4" t="s">
        <v>286</v>
      </c>
      <c r="AU503" s="254" t="s">
        <v>86</v>
      </c>
      <c r="AV503" s="13" t="s">
        <v>86</v>
      </c>
      <c r="AW503" s="13" t="s">
        <v>32</v>
      </c>
      <c r="AX503" s="13" t="s">
        <v>84</v>
      </c>
      <c r="AY503" s="254" t="s">
        <v>280</v>
      </c>
    </row>
    <row r="504" s="2" customFormat="1" ht="24.15" customHeight="1">
      <c r="A504" s="38"/>
      <c r="B504" s="39"/>
      <c r="C504" s="229" t="s">
        <v>1070</v>
      </c>
      <c r="D504" s="229" t="s">
        <v>281</v>
      </c>
      <c r="E504" s="230" t="s">
        <v>1146</v>
      </c>
      <c r="F504" s="231" t="s">
        <v>1147</v>
      </c>
      <c r="G504" s="232" t="s">
        <v>194</v>
      </c>
      <c r="H504" s="233">
        <v>17.667999999999999</v>
      </c>
      <c r="I504" s="234"/>
      <c r="J504" s="235">
        <f>ROUND(I504*H504,2)</f>
        <v>0</v>
      </c>
      <c r="K504" s="236"/>
      <c r="L504" s="44"/>
      <c r="M504" s="237" t="s">
        <v>1</v>
      </c>
      <c r="N504" s="238" t="s">
        <v>41</v>
      </c>
      <c r="O504" s="91"/>
      <c r="P504" s="239">
        <f>O504*H504</f>
        <v>0</v>
      </c>
      <c r="Q504" s="239">
        <v>0</v>
      </c>
      <c r="R504" s="239">
        <f>Q504*H504</f>
        <v>0</v>
      </c>
      <c r="S504" s="239">
        <v>0</v>
      </c>
      <c r="T504" s="240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41" t="s">
        <v>185</v>
      </c>
      <c r="AT504" s="241" t="s">
        <v>281</v>
      </c>
      <c r="AU504" s="241" t="s">
        <v>86</v>
      </c>
      <c r="AY504" s="17" t="s">
        <v>280</v>
      </c>
      <c r="BE504" s="242">
        <f>IF(N504="základní",J504,0)</f>
        <v>0</v>
      </c>
      <c r="BF504" s="242">
        <f>IF(N504="snížená",J504,0)</f>
        <v>0</v>
      </c>
      <c r="BG504" s="242">
        <f>IF(N504="zákl. přenesená",J504,0)</f>
        <v>0</v>
      </c>
      <c r="BH504" s="242">
        <f>IF(N504="sníž. přenesená",J504,0)</f>
        <v>0</v>
      </c>
      <c r="BI504" s="242">
        <f>IF(N504="nulová",J504,0)</f>
        <v>0</v>
      </c>
      <c r="BJ504" s="17" t="s">
        <v>84</v>
      </c>
      <c r="BK504" s="242">
        <f>ROUND(I504*H504,2)</f>
        <v>0</v>
      </c>
      <c r="BL504" s="17" t="s">
        <v>185</v>
      </c>
      <c r="BM504" s="241" t="s">
        <v>3217</v>
      </c>
    </row>
    <row r="505" s="13" customFormat="1">
      <c r="A505" s="13"/>
      <c r="B505" s="243"/>
      <c r="C505" s="244"/>
      <c r="D505" s="245" t="s">
        <v>286</v>
      </c>
      <c r="E505" s="246" t="s">
        <v>1</v>
      </c>
      <c r="F505" s="247" t="s">
        <v>3192</v>
      </c>
      <c r="G505" s="244"/>
      <c r="H505" s="248">
        <v>17.667999999999999</v>
      </c>
      <c r="I505" s="249"/>
      <c r="J505" s="244"/>
      <c r="K505" s="244"/>
      <c r="L505" s="250"/>
      <c r="M505" s="251"/>
      <c r="N505" s="252"/>
      <c r="O505" s="252"/>
      <c r="P505" s="252"/>
      <c r="Q505" s="252"/>
      <c r="R505" s="252"/>
      <c r="S505" s="252"/>
      <c r="T505" s="25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4" t="s">
        <v>286</v>
      </c>
      <c r="AU505" s="254" t="s">
        <v>86</v>
      </c>
      <c r="AV505" s="13" t="s">
        <v>86</v>
      </c>
      <c r="AW505" s="13" t="s">
        <v>32</v>
      </c>
      <c r="AX505" s="13" t="s">
        <v>84</v>
      </c>
      <c r="AY505" s="254" t="s">
        <v>280</v>
      </c>
    </row>
    <row r="506" s="2" customFormat="1" ht="24.15" customHeight="1">
      <c r="A506" s="38"/>
      <c r="B506" s="39"/>
      <c r="C506" s="255" t="s">
        <v>1075</v>
      </c>
      <c r="D506" s="255" t="s">
        <v>306</v>
      </c>
      <c r="E506" s="256" t="s">
        <v>1150</v>
      </c>
      <c r="F506" s="257" t="s">
        <v>1151</v>
      </c>
      <c r="G506" s="258" t="s">
        <v>194</v>
      </c>
      <c r="H506" s="259">
        <v>20.591999999999999</v>
      </c>
      <c r="I506" s="260"/>
      <c r="J506" s="261">
        <f>ROUND(I506*H506,2)</f>
        <v>0</v>
      </c>
      <c r="K506" s="262"/>
      <c r="L506" s="263"/>
      <c r="M506" s="264" t="s">
        <v>1</v>
      </c>
      <c r="N506" s="265" t="s">
        <v>41</v>
      </c>
      <c r="O506" s="91"/>
      <c r="P506" s="239">
        <f>O506*H506</f>
        <v>0</v>
      </c>
      <c r="Q506" s="239">
        <v>0.00050000000000000001</v>
      </c>
      <c r="R506" s="239">
        <f>Q506*H506</f>
        <v>0.010296</v>
      </c>
      <c r="S506" s="239">
        <v>0</v>
      </c>
      <c r="T506" s="240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41" t="s">
        <v>426</v>
      </c>
      <c r="AT506" s="241" t="s">
        <v>306</v>
      </c>
      <c r="AU506" s="241" t="s">
        <v>86</v>
      </c>
      <c r="AY506" s="17" t="s">
        <v>280</v>
      </c>
      <c r="BE506" s="242">
        <f>IF(N506="základní",J506,0)</f>
        <v>0</v>
      </c>
      <c r="BF506" s="242">
        <f>IF(N506="snížená",J506,0)</f>
        <v>0</v>
      </c>
      <c r="BG506" s="242">
        <f>IF(N506="zákl. přenesená",J506,0)</f>
        <v>0</v>
      </c>
      <c r="BH506" s="242">
        <f>IF(N506="sníž. přenesená",J506,0)</f>
        <v>0</v>
      </c>
      <c r="BI506" s="242">
        <f>IF(N506="nulová",J506,0)</f>
        <v>0</v>
      </c>
      <c r="BJ506" s="17" t="s">
        <v>84</v>
      </c>
      <c r="BK506" s="242">
        <f>ROUND(I506*H506,2)</f>
        <v>0</v>
      </c>
      <c r="BL506" s="17" t="s">
        <v>185</v>
      </c>
      <c r="BM506" s="241" t="s">
        <v>3218</v>
      </c>
    </row>
    <row r="507" s="13" customFormat="1">
      <c r="A507" s="13"/>
      <c r="B507" s="243"/>
      <c r="C507" s="244"/>
      <c r="D507" s="245" t="s">
        <v>286</v>
      </c>
      <c r="E507" s="244"/>
      <c r="F507" s="247" t="s">
        <v>3219</v>
      </c>
      <c r="G507" s="244"/>
      <c r="H507" s="248">
        <v>20.591999999999999</v>
      </c>
      <c r="I507" s="249"/>
      <c r="J507" s="244"/>
      <c r="K507" s="244"/>
      <c r="L507" s="250"/>
      <c r="M507" s="251"/>
      <c r="N507" s="252"/>
      <c r="O507" s="252"/>
      <c r="P507" s="252"/>
      <c r="Q507" s="252"/>
      <c r="R507" s="252"/>
      <c r="S507" s="252"/>
      <c r="T507" s="25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4" t="s">
        <v>286</v>
      </c>
      <c r="AU507" s="254" t="s">
        <v>86</v>
      </c>
      <c r="AV507" s="13" t="s">
        <v>86</v>
      </c>
      <c r="AW507" s="13" t="s">
        <v>4</v>
      </c>
      <c r="AX507" s="13" t="s">
        <v>84</v>
      </c>
      <c r="AY507" s="254" t="s">
        <v>280</v>
      </c>
    </row>
    <row r="508" s="2" customFormat="1" ht="24.15" customHeight="1">
      <c r="A508" s="38"/>
      <c r="B508" s="39"/>
      <c r="C508" s="229" t="s">
        <v>1079</v>
      </c>
      <c r="D508" s="229" t="s">
        <v>281</v>
      </c>
      <c r="E508" s="230" t="s">
        <v>1155</v>
      </c>
      <c r="F508" s="231" t="s">
        <v>1156</v>
      </c>
      <c r="G508" s="232" t="s">
        <v>326</v>
      </c>
      <c r="H508" s="233">
        <v>3.6019999999999999</v>
      </c>
      <c r="I508" s="234"/>
      <c r="J508" s="235">
        <f>ROUND(I508*H508,2)</f>
        <v>0</v>
      </c>
      <c r="K508" s="236"/>
      <c r="L508" s="44"/>
      <c r="M508" s="237" t="s">
        <v>1</v>
      </c>
      <c r="N508" s="238" t="s">
        <v>41</v>
      </c>
      <c r="O508" s="91"/>
      <c r="P508" s="239">
        <f>O508*H508</f>
        <v>0</v>
      </c>
      <c r="Q508" s="239">
        <v>0</v>
      </c>
      <c r="R508" s="239">
        <f>Q508*H508</f>
        <v>0</v>
      </c>
      <c r="S508" s="239">
        <v>0</v>
      </c>
      <c r="T508" s="240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41" t="s">
        <v>185</v>
      </c>
      <c r="AT508" s="241" t="s">
        <v>281</v>
      </c>
      <c r="AU508" s="241" t="s">
        <v>86</v>
      </c>
      <c r="AY508" s="17" t="s">
        <v>280</v>
      </c>
      <c r="BE508" s="242">
        <f>IF(N508="základní",J508,0)</f>
        <v>0</v>
      </c>
      <c r="BF508" s="242">
        <f>IF(N508="snížená",J508,0)</f>
        <v>0</v>
      </c>
      <c r="BG508" s="242">
        <f>IF(N508="zákl. přenesená",J508,0)</f>
        <v>0</v>
      </c>
      <c r="BH508" s="242">
        <f>IF(N508="sníž. přenesená",J508,0)</f>
        <v>0</v>
      </c>
      <c r="BI508" s="242">
        <f>IF(N508="nulová",J508,0)</f>
        <v>0</v>
      </c>
      <c r="BJ508" s="17" t="s">
        <v>84</v>
      </c>
      <c r="BK508" s="242">
        <f>ROUND(I508*H508,2)</f>
        <v>0</v>
      </c>
      <c r="BL508" s="17" t="s">
        <v>185</v>
      </c>
      <c r="BM508" s="241" t="s">
        <v>3220</v>
      </c>
    </row>
    <row r="509" s="12" customFormat="1" ht="22.8" customHeight="1">
      <c r="A509" s="12"/>
      <c r="B509" s="213"/>
      <c r="C509" s="214"/>
      <c r="D509" s="215" t="s">
        <v>75</v>
      </c>
      <c r="E509" s="227" t="s">
        <v>1158</v>
      </c>
      <c r="F509" s="227" t="s">
        <v>1159</v>
      </c>
      <c r="G509" s="214"/>
      <c r="H509" s="214"/>
      <c r="I509" s="217"/>
      <c r="J509" s="228">
        <f>BK509</f>
        <v>0</v>
      </c>
      <c r="K509" s="214"/>
      <c r="L509" s="219"/>
      <c r="M509" s="220"/>
      <c r="N509" s="221"/>
      <c r="O509" s="221"/>
      <c r="P509" s="222">
        <f>SUM(P510:P519)</f>
        <v>0</v>
      </c>
      <c r="Q509" s="221"/>
      <c r="R509" s="222">
        <f>SUM(R510:R519)</f>
        <v>0.049890000000000004</v>
      </c>
      <c r="S509" s="221"/>
      <c r="T509" s="223">
        <f>SUM(T510:T519)</f>
        <v>0.04614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24" t="s">
        <v>86</v>
      </c>
      <c r="AT509" s="225" t="s">
        <v>75</v>
      </c>
      <c r="AU509" s="225" t="s">
        <v>84</v>
      </c>
      <c r="AY509" s="224" t="s">
        <v>280</v>
      </c>
      <c r="BK509" s="226">
        <f>SUM(BK510:BK519)</f>
        <v>0</v>
      </c>
    </row>
    <row r="510" s="2" customFormat="1" ht="21.75" customHeight="1">
      <c r="A510" s="38"/>
      <c r="B510" s="39"/>
      <c r="C510" s="229" t="s">
        <v>1084</v>
      </c>
      <c r="D510" s="229" t="s">
        <v>281</v>
      </c>
      <c r="E510" s="230" t="s">
        <v>1161</v>
      </c>
      <c r="F510" s="231" t="s">
        <v>1162</v>
      </c>
      <c r="G510" s="232" t="s">
        <v>190</v>
      </c>
      <c r="H510" s="233">
        <v>11</v>
      </c>
      <c r="I510" s="234"/>
      <c r="J510" s="235">
        <f>ROUND(I510*H510,2)</f>
        <v>0</v>
      </c>
      <c r="K510" s="236"/>
      <c r="L510" s="44"/>
      <c r="M510" s="237" t="s">
        <v>1</v>
      </c>
      <c r="N510" s="238" t="s">
        <v>41</v>
      </c>
      <c r="O510" s="91"/>
      <c r="P510" s="239">
        <f>O510*H510</f>
        <v>0</v>
      </c>
      <c r="Q510" s="239">
        <v>0.0030799999999999998</v>
      </c>
      <c r="R510" s="239">
        <f>Q510*H510</f>
        <v>0.03388</v>
      </c>
      <c r="S510" s="239">
        <v>0</v>
      </c>
      <c r="T510" s="240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41" t="s">
        <v>185</v>
      </c>
      <c r="AT510" s="241" t="s">
        <v>281</v>
      </c>
      <c r="AU510" s="241" t="s">
        <v>86</v>
      </c>
      <c r="AY510" s="17" t="s">
        <v>280</v>
      </c>
      <c r="BE510" s="242">
        <f>IF(N510="základní",J510,0)</f>
        <v>0</v>
      </c>
      <c r="BF510" s="242">
        <f>IF(N510="snížená",J510,0)</f>
        <v>0</v>
      </c>
      <c r="BG510" s="242">
        <f>IF(N510="zákl. přenesená",J510,0)</f>
        <v>0</v>
      </c>
      <c r="BH510" s="242">
        <f>IF(N510="sníž. přenesená",J510,0)</f>
        <v>0</v>
      </c>
      <c r="BI510" s="242">
        <f>IF(N510="nulová",J510,0)</f>
        <v>0</v>
      </c>
      <c r="BJ510" s="17" t="s">
        <v>84</v>
      </c>
      <c r="BK510" s="242">
        <f>ROUND(I510*H510,2)</f>
        <v>0</v>
      </c>
      <c r="BL510" s="17" t="s">
        <v>185</v>
      </c>
      <c r="BM510" s="241" t="s">
        <v>3221</v>
      </c>
    </row>
    <row r="511" s="13" customFormat="1">
      <c r="A511" s="13"/>
      <c r="B511" s="243"/>
      <c r="C511" s="244"/>
      <c r="D511" s="245" t="s">
        <v>286</v>
      </c>
      <c r="E511" s="246" t="s">
        <v>1</v>
      </c>
      <c r="F511" s="247" t="s">
        <v>3222</v>
      </c>
      <c r="G511" s="244"/>
      <c r="H511" s="248">
        <v>11</v>
      </c>
      <c r="I511" s="249"/>
      <c r="J511" s="244"/>
      <c r="K511" s="244"/>
      <c r="L511" s="250"/>
      <c r="M511" s="251"/>
      <c r="N511" s="252"/>
      <c r="O511" s="252"/>
      <c r="P511" s="252"/>
      <c r="Q511" s="252"/>
      <c r="R511" s="252"/>
      <c r="S511" s="252"/>
      <c r="T511" s="25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4" t="s">
        <v>286</v>
      </c>
      <c r="AU511" s="254" t="s">
        <v>86</v>
      </c>
      <c r="AV511" s="13" t="s">
        <v>86</v>
      </c>
      <c r="AW511" s="13" t="s">
        <v>32</v>
      </c>
      <c r="AX511" s="13" t="s">
        <v>84</v>
      </c>
      <c r="AY511" s="254" t="s">
        <v>280</v>
      </c>
    </row>
    <row r="512" s="2" customFormat="1" ht="16.5" customHeight="1">
      <c r="A512" s="38"/>
      <c r="B512" s="39"/>
      <c r="C512" s="229" t="s">
        <v>1089</v>
      </c>
      <c r="D512" s="229" t="s">
        <v>281</v>
      </c>
      <c r="E512" s="230" t="s">
        <v>2146</v>
      </c>
      <c r="F512" s="231" t="s">
        <v>2147</v>
      </c>
      <c r="G512" s="232" t="s">
        <v>354</v>
      </c>
      <c r="H512" s="233">
        <v>2</v>
      </c>
      <c r="I512" s="234"/>
      <c r="J512" s="235">
        <f>ROUND(I512*H512,2)</f>
        <v>0</v>
      </c>
      <c r="K512" s="236"/>
      <c r="L512" s="44"/>
      <c r="M512" s="237" t="s">
        <v>1</v>
      </c>
      <c r="N512" s="238" t="s">
        <v>41</v>
      </c>
      <c r="O512" s="91"/>
      <c r="P512" s="239">
        <f>O512*H512</f>
        <v>0</v>
      </c>
      <c r="Q512" s="239">
        <v>0</v>
      </c>
      <c r="R512" s="239">
        <f>Q512*H512</f>
        <v>0</v>
      </c>
      <c r="S512" s="239">
        <v>0.02307</v>
      </c>
      <c r="T512" s="240">
        <f>S512*H512</f>
        <v>0.04614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41" t="s">
        <v>185</v>
      </c>
      <c r="AT512" s="241" t="s">
        <v>281</v>
      </c>
      <c r="AU512" s="241" t="s">
        <v>86</v>
      </c>
      <c r="AY512" s="17" t="s">
        <v>280</v>
      </c>
      <c r="BE512" s="242">
        <f>IF(N512="základní",J512,0)</f>
        <v>0</v>
      </c>
      <c r="BF512" s="242">
        <f>IF(N512="snížená",J512,0)</f>
        <v>0</v>
      </c>
      <c r="BG512" s="242">
        <f>IF(N512="zákl. přenesená",J512,0)</f>
        <v>0</v>
      </c>
      <c r="BH512" s="242">
        <f>IF(N512="sníž. přenesená",J512,0)</f>
        <v>0</v>
      </c>
      <c r="BI512" s="242">
        <f>IF(N512="nulová",J512,0)</f>
        <v>0</v>
      </c>
      <c r="BJ512" s="17" t="s">
        <v>84</v>
      </c>
      <c r="BK512" s="242">
        <f>ROUND(I512*H512,2)</f>
        <v>0</v>
      </c>
      <c r="BL512" s="17" t="s">
        <v>185</v>
      </c>
      <c r="BM512" s="241" t="s">
        <v>3223</v>
      </c>
    </row>
    <row r="513" s="2" customFormat="1" ht="24.15" customHeight="1">
      <c r="A513" s="38"/>
      <c r="B513" s="39"/>
      <c r="C513" s="229" t="s">
        <v>1095</v>
      </c>
      <c r="D513" s="229" t="s">
        <v>281</v>
      </c>
      <c r="E513" s="230" t="s">
        <v>1166</v>
      </c>
      <c r="F513" s="231" t="s">
        <v>1167</v>
      </c>
      <c r="G513" s="232" t="s">
        <v>354</v>
      </c>
      <c r="H513" s="233">
        <v>2</v>
      </c>
      <c r="I513" s="234"/>
      <c r="J513" s="235">
        <f>ROUND(I513*H513,2)</f>
        <v>0</v>
      </c>
      <c r="K513" s="236"/>
      <c r="L513" s="44"/>
      <c r="M513" s="237" t="s">
        <v>1</v>
      </c>
      <c r="N513" s="238" t="s">
        <v>41</v>
      </c>
      <c r="O513" s="91"/>
      <c r="P513" s="239">
        <f>O513*H513</f>
        <v>0</v>
      </c>
      <c r="Q513" s="239">
        <v>0.00296</v>
      </c>
      <c r="R513" s="239">
        <f>Q513*H513</f>
        <v>0.0059199999999999999</v>
      </c>
      <c r="S513" s="239">
        <v>0</v>
      </c>
      <c r="T513" s="240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41" t="s">
        <v>185</v>
      </c>
      <c r="AT513" s="241" t="s">
        <v>281</v>
      </c>
      <c r="AU513" s="241" t="s">
        <v>86</v>
      </c>
      <c r="AY513" s="17" t="s">
        <v>280</v>
      </c>
      <c r="BE513" s="242">
        <f>IF(N513="základní",J513,0)</f>
        <v>0</v>
      </c>
      <c r="BF513" s="242">
        <f>IF(N513="snížená",J513,0)</f>
        <v>0</v>
      </c>
      <c r="BG513" s="242">
        <f>IF(N513="zákl. přenesená",J513,0)</f>
        <v>0</v>
      </c>
      <c r="BH513" s="242">
        <f>IF(N513="sníž. přenesená",J513,0)</f>
        <v>0</v>
      </c>
      <c r="BI513" s="242">
        <f>IF(N513="nulová",J513,0)</f>
        <v>0</v>
      </c>
      <c r="BJ513" s="17" t="s">
        <v>84</v>
      </c>
      <c r="BK513" s="242">
        <f>ROUND(I513*H513,2)</f>
        <v>0</v>
      </c>
      <c r="BL513" s="17" t="s">
        <v>185</v>
      </c>
      <c r="BM513" s="241" t="s">
        <v>3224</v>
      </c>
    </row>
    <row r="514" s="13" customFormat="1">
      <c r="A514" s="13"/>
      <c r="B514" s="243"/>
      <c r="C514" s="244"/>
      <c r="D514" s="245" t="s">
        <v>286</v>
      </c>
      <c r="E514" s="246" t="s">
        <v>1</v>
      </c>
      <c r="F514" s="247" t="s">
        <v>3225</v>
      </c>
      <c r="G514" s="244"/>
      <c r="H514" s="248">
        <v>2</v>
      </c>
      <c r="I514" s="249"/>
      <c r="J514" s="244"/>
      <c r="K514" s="244"/>
      <c r="L514" s="250"/>
      <c r="M514" s="251"/>
      <c r="N514" s="252"/>
      <c r="O514" s="252"/>
      <c r="P514" s="252"/>
      <c r="Q514" s="252"/>
      <c r="R514" s="252"/>
      <c r="S514" s="252"/>
      <c r="T514" s="25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4" t="s">
        <v>286</v>
      </c>
      <c r="AU514" s="254" t="s">
        <v>86</v>
      </c>
      <c r="AV514" s="13" t="s">
        <v>86</v>
      </c>
      <c r="AW514" s="13" t="s">
        <v>32</v>
      </c>
      <c r="AX514" s="13" t="s">
        <v>84</v>
      </c>
      <c r="AY514" s="254" t="s">
        <v>280</v>
      </c>
    </row>
    <row r="515" s="2" customFormat="1" ht="16.5" customHeight="1">
      <c r="A515" s="38"/>
      <c r="B515" s="39"/>
      <c r="C515" s="229" t="s">
        <v>1099</v>
      </c>
      <c r="D515" s="229" t="s">
        <v>281</v>
      </c>
      <c r="E515" s="230" t="s">
        <v>1171</v>
      </c>
      <c r="F515" s="231" t="s">
        <v>1172</v>
      </c>
      <c r="G515" s="232" t="s">
        <v>354</v>
      </c>
      <c r="H515" s="233">
        <v>9</v>
      </c>
      <c r="I515" s="234"/>
      <c r="J515" s="235">
        <f>ROUND(I515*H515,2)</f>
        <v>0</v>
      </c>
      <c r="K515" s="236"/>
      <c r="L515" s="44"/>
      <c r="M515" s="237" t="s">
        <v>1</v>
      </c>
      <c r="N515" s="238" t="s">
        <v>41</v>
      </c>
      <c r="O515" s="91"/>
      <c r="P515" s="239">
        <f>O515*H515</f>
        <v>0</v>
      </c>
      <c r="Q515" s="239">
        <v>0.00029</v>
      </c>
      <c r="R515" s="239">
        <f>Q515*H515</f>
        <v>0.0026099999999999999</v>
      </c>
      <c r="S515" s="239">
        <v>0</v>
      </c>
      <c r="T515" s="240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41" t="s">
        <v>185</v>
      </c>
      <c r="AT515" s="241" t="s">
        <v>281</v>
      </c>
      <c r="AU515" s="241" t="s">
        <v>86</v>
      </c>
      <c r="AY515" s="17" t="s">
        <v>280</v>
      </c>
      <c r="BE515" s="242">
        <f>IF(N515="základní",J515,0)</f>
        <v>0</v>
      </c>
      <c r="BF515" s="242">
        <f>IF(N515="snížená",J515,0)</f>
        <v>0</v>
      </c>
      <c r="BG515" s="242">
        <f>IF(N515="zákl. přenesená",J515,0)</f>
        <v>0</v>
      </c>
      <c r="BH515" s="242">
        <f>IF(N515="sníž. přenesená",J515,0)</f>
        <v>0</v>
      </c>
      <c r="BI515" s="242">
        <f>IF(N515="nulová",J515,0)</f>
        <v>0</v>
      </c>
      <c r="BJ515" s="17" t="s">
        <v>84</v>
      </c>
      <c r="BK515" s="242">
        <f>ROUND(I515*H515,2)</f>
        <v>0</v>
      </c>
      <c r="BL515" s="17" t="s">
        <v>185</v>
      </c>
      <c r="BM515" s="241" t="s">
        <v>3226</v>
      </c>
    </row>
    <row r="516" s="13" customFormat="1">
      <c r="A516" s="13"/>
      <c r="B516" s="243"/>
      <c r="C516" s="244"/>
      <c r="D516" s="245" t="s">
        <v>286</v>
      </c>
      <c r="E516" s="246" t="s">
        <v>1</v>
      </c>
      <c r="F516" s="247" t="s">
        <v>3227</v>
      </c>
      <c r="G516" s="244"/>
      <c r="H516" s="248">
        <v>9</v>
      </c>
      <c r="I516" s="249"/>
      <c r="J516" s="244"/>
      <c r="K516" s="244"/>
      <c r="L516" s="250"/>
      <c r="M516" s="251"/>
      <c r="N516" s="252"/>
      <c r="O516" s="252"/>
      <c r="P516" s="252"/>
      <c r="Q516" s="252"/>
      <c r="R516" s="252"/>
      <c r="S516" s="252"/>
      <c r="T516" s="25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4" t="s">
        <v>286</v>
      </c>
      <c r="AU516" s="254" t="s">
        <v>86</v>
      </c>
      <c r="AV516" s="13" t="s">
        <v>86</v>
      </c>
      <c r="AW516" s="13" t="s">
        <v>32</v>
      </c>
      <c r="AX516" s="13" t="s">
        <v>84</v>
      </c>
      <c r="AY516" s="254" t="s">
        <v>280</v>
      </c>
    </row>
    <row r="517" s="2" customFormat="1" ht="24.15" customHeight="1">
      <c r="A517" s="38"/>
      <c r="B517" s="39"/>
      <c r="C517" s="229" t="s">
        <v>1103</v>
      </c>
      <c r="D517" s="229" t="s">
        <v>281</v>
      </c>
      <c r="E517" s="230" t="s">
        <v>3228</v>
      </c>
      <c r="F517" s="231" t="s">
        <v>1177</v>
      </c>
      <c r="G517" s="232" t="s">
        <v>354</v>
      </c>
      <c r="H517" s="233">
        <v>11</v>
      </c>
      <c r="I517" s="234"/>
      <c r="J517" s="235">
        <f>ROUND(I517*H517,2)</f>
        <v>0</v>
      </c>
      <c r="K517" s="236"/>
      <c r="L517" s="44"/>
      <c r="M517" s="237" t="s">
        <v>1</v>
      </c>
      <c r="N517" s="238" t="s">
        <v>41</v>
      </c>
      <c r="O517" s="91"/>
      <c r="P517" s="239">
        <f>O517*H517</f>
        <v>0</v>
      </c>
      <c r="Q517" s="239">
        <v>0.00068000000000000005</v>
      </c>
      <c r="R517" s="239">
        <f>Q517*H517</f>
        <v>0.0074800000000000005</v>
      </c>
      <c r="S517" s="239">
        <v>0</v>
      </c>
      <c r="T517" s="240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41" t="s">
        <v>185</v>
      </c>
      <c r="AT517" s="241" t="s">
        <v>281</v>
      </c>
      <c r="AU517" s="241" t="s">
        <v>86</v>
      </c>
      <c r="AY517" s="17" t="s">
        <v>280</v>
      </c>
      <c r="BE517" s="242">
        <f>IF(N517="základní",J517,0)</f>
        <v>0</v>
      </c>
      <c r="BF517" s="242">
        <f>IF(N517="snížená",J517,0)</f>
        <v>0</v>
      </c>
      <c r="BG517" s="242">
        <f>IF(N517="zákl. přenesená",J517,0)</f>
        <v>0</v>
      </c>
      <c r="BH517" s="242">
        <f>IF(N517="sníž. přenesená",J517,0)</f>
        <v>0</v>
      </c>
      <c r="BI517" s="242">
        <f>IF(N517="nulová",J517,0)</f>
        <v>0</v>
      </c>
      <c r="BJ517" s="17" t="s">
        <v>84</v>
      </c>
      <c r="BK517" s="242">
        <f>ROUND(I517*H517,2)</f>
        <v>0</v>
      </c>
      <c r="BL517" s="17" t="s">
        <v>185</v>
      </c>
      <c r="BM517" s="241" t="s">
        <v>3229</v>
      </c>
    </row>
    <row r="518" s="13" customFormat="1">
      <c r="A518" s="13"/>
      <c r="B518" s="243"/>
      <c r="C518" s="244"/>
      <c r="D518" s="245" t="s">
        <v>286</v>
      </c>
      <c r="E518" s="246" t="s">
        <v>1</v>
      </c>
      <c r="F518" s="247" t="s">
        <v>3222</v>
      </c>
      <c r="G518" s="244"/>
      <c r="H518" s="248">
        <v>11</v>
      </c>
      <c r="I518" s="249"/>
      <c r="J518" s="244"/>
      <c r="K518" s="244"/>
      <c r="L518" s="250"/>
      <c r="M518" s="251"/>
      <c r="N518" s="252"/>
      <c r="O518" s="252"/>
      <c r="P518" s="252"/>
      <c r="Q518" s="252"/>
      <c r="R518" s="252"/>
      <c r="S518" s="252"/>
      <c r="T518" s="25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4" t="s">
        <v>286</v>
      </c>
      <c r="AU518" s="254" t="s">
        <v>86</v>
      </c>
      <c r="AV518" s="13" t="s">
        <v>86</v>
      </c>
      <c r="AW518" s="13" t="s">
        <v>32</v>
      </c>
      <c r="AX518" s="13" t="s">
        <v>84</v>
      </c>
      <c r="AY518" s="254" t="s">
        <v>280</v>
      </c>
    </row>
    <row r="519" s="2" customFormat="1" ht="24.15" customHeight="1">
      <c r="A519" s="38"/>
      <c r="B519" s="39"/>
      <c r="C519" s="229" t="s">
        <v>1108</v>
      </c>
      <c r="D519" s="229" t="s">
        <v>281</v>
      </c>
      <c r="E519" s="230" t="s">
        <v>1180</v>
      </c>
      <c r="F519" s="231" t="s">
        <v>1181</v>
      </c>
      <c r="G519" s="232" t="s">
        <v>326</v>
      </c>
      <c r="H519" s="233">
        <v>0.050000000000000003</v>
      </c>
      <c r="I519" s="234"/>
      <c r="J519" s="235">
        <f>ROUND(I519*H519,2)</f>
        <v>0</v>
      </c>
      <c r="K519" s="236"/>
      <c r="L519" s="44"/>
      <c r="M519" s="237" t="s">
        <v>1</v>
      </c>
      <c r="N519" s="238" t="s">
        <v>41</v>
      </c>
      <c r="O519" s="91"/>
      <c r="P519" s="239">
        <f>O519*H519</f>
        <v>0</v>
      </c>
      <c r="Q519" s="239">
        <v>0</v>
      </c>
      <c r="R519" s="239">
        <f>Q519*H519</f>
        <v>0</v>
      </c>
      <c r="S519" s="239">
        <v>0</v>
      </c>
      <c r="T519" s="240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41" t="s">
        <v>185</v>
      </c>
      <c r="AT519" s="241" t="s">
        <v>281</v>
      </c>
      <c r="AU519" s="241" t="s">
        <v>86</v>
      </c>
      <c r="AY519" s="17" t="s">
        <v>280</v>
      </c>
      <c r="BE519" s="242">
        <f>IF(N519="základní",J519,0)</f>
        <v>0</v>
      </c>
      <c r="BF519" s="242">
        <f>IF(N519="snížená",J519,0)</f>
        <v>0</v>
      </c>
      <c r="BG519" s="242">
        <f>IF(N519="zákl. přenesená",J519,0)</f>
        <v>0</v>
      </c>
      <c r="BH519" s="242">
        <f>IF(N519="sníž. přenesená",J519,0)</f>
        <v>0</v>
      </c>
      <c r="BI519" s="242">
        <f>IF(N519="nulová",J519,0)</f>
        <v>0</v>
      </c>
      <c r="BJ519" s="17" t="s">
        <v>84</v>
      </c>
      <c r="BK519" s="242">
        <f>ROUND(I519*H519,2)</f>
        <v>0</v>
      </c>
      <c r="BL519" s="17" t="s">
        <v>185</v>
      </c>
      <c r="BM519" s="241" t="s">
        <v>3230</v>
      </c>
    </row>
    <row r="520" s="12" customFormat="1" ht="22.8" customHeight="1">
      <c r="A520" s="12"/>
      <c r="B520" s="213"/>
      <c r="C520" s="214"/>
      <c r="D520" s="215" t="s">
        <v>75</v>
      </c>
      <c r="E520" s="227" t="s">
        <v>1183</v>
      </c>
      <c r="F520" s="227" t="s">
        <v>1184</v>
      </c>
      <c r="G520" s="214"/>
      <c r="H520" s="214"/>
      <c r="I520" s="217"/>
      <c r="J520" s="228">
        <f>BK520</f>
        <v>0</v>
      </c>
      <c r="K520" s="214"/>
      <c r="L520" s="219"/>
      <c r="M520" s="220"/>
      <c r="N520" s="221"/>
      <c r="O520" s="221"/>
      <c r="P520" s="222">
        <f>SUM(P521:P523)</f>
        <v>0</v>
      </c>
      <c r="Q520" s="221"/>
      <c r="R520" s="222">
        <f>SUM(R521:R523)</f>
        <v>0.0015340000000000002</v>
      </c>
      <c r="S520" s="221"/>
      <c r="T520" s="223">
        <f>SUM(T521:T523)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24" t="s">
        <v>86</v>
      </c>
      <c r="AT520" s="225" t="s">
        <v>75</v>
      </c>
      <c r="AU520" s="225" t="s">
        <v>84</v>
      </c>
      <c r="AY520" s="224" t="s">
        <v>280</v>
      </c>
      <c r="BK520" s="226">
        <f>SUM(BK521:BK523)</f>
        <v>0</v>
      </c>
    </row>
    <row r="521" s="2" customFormat="1" ht="24.15" customHeight="1">
      <c r="A521" s="38"/>
      <c r="B521" s="39"/>
      <c r="C521" s="229" t="s">
        <v>1112</v>
      </c>
      <c r="D521" s="229" t="s">
        <v>281</v>
      </c>
      <c r="E521" s="230" t="s">
        <v>1186</v>
      </c>
      <c r="F521" s="231" t="s">
        <v>1187</v>
      </c>
      <c r="G521" s="232" t="s">
        <v>190</v>
      </c>
      <c r="H521" s="233">
        <v>2.6000000000000001</v>
      </c>
      <c r="I521" s="234"/>
      <c r="J521" s="235">
        <f>ROUND(I521*H521,2)</f>
        <v>0</v>
      </c>
      <c r="K521" s="236"/>
      <c r="L521" s="44"/>
      <c r="M521" s="237" t="s">
        <v>1</v>
      </c>
      <c r="N521" s="238" t="s">
        <v>41</v>
      </c>
      <c r="O521" s="91"/>
      <c r="P521" s="239">
        <f>O521*H521</f>
        <v>0</v>
      </c>
      <c r="Q521" s="239">
        <v>0.00059000000000000003</v>
      </c>
      <c r="R521" s="239">
        <f>Q521*H521</f>
        <v>0.0015340000000000002</v>
      </c>
      <c r="S521" s="239">
        <v>0</v>
      </c>
      <c r="T521" s="240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41" t="s">
        <v>185</v>
      </c>
      <c r="AT521" s="241" t="s">
        <v>281</v>
      </c>
      <c r="AU521" s="241" t="s">
        <v>86</v>
      </c>
      <c r="AY521" s="17" t="s">
        <v>280</v>
      </c>
      <c r="BE521" s="242">
        <f>IF(N521="základní",J521,0)</f>
        <v>0</v>
      </c>
      <c r="BF521" s="242">
        <f>IF(N521="snížená",J521,0)</f>
        <v>0</v>
      </c>
      <c r="BG521" s="242">
        <f>IF(N521="zákl. přenesená",J521,0)</f>
        <v>0</v>
      </c>
      <c r="BH521" s="242">
        <f>IF(N521="sníž. přenesená",J521,0)</f>
        <v>0</v>
      </c>
      <c r="BI521" s="242">
        <f>IF(N521="nulová",J521,0)</f>
        <v>0</v>
      </c>
      <c r="BJ521" s="17" t="s">
        <v>84</v>
      </c>
      <c r="BK521" s="242">
        <f>ROUND(I521*H521,2)</f>
        <v>0</v>
      </c>
      <c r="BL521" s="17" t="s">
        <v>185</v>
      </c>
      <c r="BM521" s="241" t="s">
        <v>3231</v>
      </c>
    </row>
    <row r="522" s="13" customFormat="1">
      <c r="A522" s="13"/>
      <c r="B522" s="243"/>
      <c r="C522" s="244"/>
      <c r="D522" s="245" t="s">
        <v>286</v>
      </c>
      <c r="E522" s="246" t="s">
        <v>1</v>
      </c>
      <c r="F522" s="247" t="s">
        <v>3232</v>
      </c>
      <c r="G522" s="244"/>
      <c r="H522" s="248">
        <v>2.6000000000000001</v>
      </c>
      <c r="I522" s="249"/>
      <c r="J522" s="244"/>
      <c r="K522" s="244"/>
      <c r="L522" s="250"/>
      <c r="M522" s="251"/>
      <c r="N522" s="252"/>
      <c r="O522" s="252"/>
      <c r="P522" s="252"/>
      <c r="Q522" s="252"/>
      <c r="R522" s="252"/>
      <c r="S522" s="252"/>
      <c r="T522" s="25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4" t="s">
        <v>286</v>
      </c>
      <c r="AU522" s="254" t="s">
        <v>86</v>
      </c>
      <c r="AV522" s="13" t="s">
        <v>86</v>
      </c>
      <c r="AW522" s="13" t="s">
        <v>32</v>
      </c>
      <c r="AX522" s="13" t="s">
        <v>84</v>
      </c>
      <c r="AY522" s="254" t="s">
        <v>280</v>
      </c>
    </row>
    <row r="523" s="2" customFormat="1" ht="24.15" customHeight="1">
      <c r="A523" s="38"/>
      <c r="B523" s="39"/>
      <c r="C523" s="229" t="s">
        <v>1116</v>
      </c>
      <c r="D523" s="229" t="s">
        <v>281</v>
      </c>
      <c r="E523" s="230" t="s">
        <v>1191</v>
      </c>
      <c r="F523" s="231" t="s">
        <v>1192</v>
      </c>
      <c r="G523" s="232" t="s">
        <v>326</v>
      </c>
      <c r="H523" s="233">
        <v>0.002</v>
      </c>
      <c r="I523" s="234"/>
      <c r="J523" s="235">
        <f>ROUND(I523*H523,2)</f>
        <v>0</v>
      </c>
      <c r="K523" s="236"/>
      <c r="L523" s="44"/>
      <c r="M523" s="237" t="s">
        <v>1</v>
      </c>
      <c r="N523" s="238" t="s">
        <v>41</v>
      </c>
      <c r="O523" s="91"/>
      <c r="P523" s="239">
        <f>O523*H523</f>
        <v>0</v>
      </c>
      <c r="Q523" s="239">
        <v>0</v>
      </c>
      <c r="R523" s="239">
        <f>Q523*H523</f>
        <v>0</v>
      </c>
      <c r="S523" s="239">
        <v>0</v>
      </c>
      <c r="T523" s="240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41" t="s">
        <v>185</v>
      </c>
      <c r="AT523" s="241" t="s">
        <v>281</v>
      </c>
      <c r="AU523" s="241" t="s">
        <v>86</v>
      </c>
      <c r="AY523" s="17" t="s">
        <v>280</v>
      </c>
      <c r="BE523" s="242">
        <f>IF(N523="základní",J523,0)</f>
        <v>0</v>
      </c>
      <c r="BF523" s="242">
        <f>IF(N523="snížená",J523,0)</f>
        <v>0</v>
      </c>
      <c r="BG523" s="242">
        <f>IF(N523="zákl. přenesená",J523,0)</f>
        <v>0</v>
      </c>
      <c r="BH523" s="242">
        <f>IF(N523="sníž. přenesená",J523,0)</f>
        <v>0</v>
      </c>
      <c r="BI523" s="242">
        <f>IF(N523="nulová",J523,0)</f>
        <v>0</v>
      </c>
      <c r="BJ523" s="17" t="s">
        <v>84</v>
      </c>
      <c r="BK523" s="242">
        <f>ROUND(I523*H523,2)</f>
        <v>0</v>
      </c>
      <c r="BL523" s="17" t="s">
        <v>185</v>
      </c>
      <c r="BM523" s="241" t="s">
        <v>3233</v>
      </c>
    </row>
    <row r="524" s="12" customFormat="1" ht="22.8" customHeight="1">
      <c r="A524" s="12"/>
      <c r="B524" s="213"/>
      <c r="C524" s="214"/>
      <c r="D524" s="215" t="s">
        <v>75</v>
      </c>
      <c r="E524" s="227" t="s">
        <v>1194</v>
      </c>
      <c r="F524" s="227" t="s">
        <v>1195</v>
      </c>
      <c r="G524" s="214"/>
      <c r="H524" s="214"/>
      <c r="I524" s="217"/>
      <c r="J524" s="228">
        <f>BK524</f>
        <v>0</v>
      </c>
      <c r="K524" s="214"/>
      <c r="L524" s="219"/>
      <c r="M524" s="220"/>
      <c r="N524" s="221"/>
      <c r="O524" s="221"/>
      <c r="P524" s="222">
        <f>SUM(P525:P527)</f>
        <v>0</v>
      </c>
      <c r="Q524" s="221"/>
      <c r="R524" s="222">
        <f>SUM(R525:R527)</f>
        <v>0.01</v>
      </c>
      <c r="S524" s="221"/>
      <c r="T524" s="223">
        <f>SUM(T525:T527)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24" t="s">
        <v>86</v>
      </c>
      <c r="AT524" s="225" t="s">
        <v>75</v>
      </c>
      <c r="AU524" s="225" t="s">
        <v>84</v>
      </c>
      <c r="AY524" s="224" t="s">
        <v>280</v>
      </c>
      <c r="BK524" s="226">
        <f>SUM(BK525:BK527)</f>
        <v>0</v>
      </c>
    </row>
    <row r="525" s="2" customFormat="1" ht="24.15" customHeight="1">
      <c r="A525" s="38"/>
      <c r="B525" s="39"/>
      <c r="C525" s="229" t="s">
        <v>1121</v>
      </c>
      <c r="D525" s="229" t="s">
        <v>281</v>
      </c>
      <c r="E525" s="230" t="s">
        <v>1197</v>
      </c>
      <c r="F525" s="231" t="s">
        <v>1198</v>
      </c>
      <c r="G525" s="232" t="s">
        <v>354</v>
      </c>
      <c r="H525" s="233">
        <v>5</v>
      </c>
      <c r="I525" s="234"/>
      <c r="J525" s="235">
        <f>ROUND(I525*H525,2)</f>
        <v>0</v>
      </c>
      <c r="K525" s="236"/>
      <c r="L525" s="44"/>
      <c r="M525" s="237" t="s">
        <v>1</v>
      </c>
      <c r="N525" s="238" t="s">
        <v>41</v>
      </c>
      <c r="O525" s="91"/>
      <c r="P525" s="239">
        <f>O525*H525</f>
        <v>0</v>
      </c>
      <c r="Q525" s="239">
        <v>0.002</v>
      </c>
      <c r="R525" s="239">
        <f>Q525*H525</f>
        <v>0.01</v>
      </c>
      <c r="S525" s="239">
        <v>0</v>
      </c>
      <c r="T525" s="240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41" t="s">
        <v>185</v>
      </c>
      <c r="AT525" s="241" t="s">
        <v>281</v>
      </c>
      <c r="AU525" s="241" t="s">
        <v>86</v>
      </c>
      <c r="AY525" s="17" t="s">
        <v>280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7" t="s">
        <v>84</v>
      </c>
      <c r="BK525" s="242">
        <f>ROUND(I525*H525,2)</f>
        <v>0</v>
      </c>
      <c r="BL525" s="17" t="s">
        <v>185</v>
      </c>
      <c r="BM525" s="241" t="s">
        <v>3234</v>
      </c>
    </row>
    <row r="526" s="2" customFormat="1" ht="37.8" customHeight="1">
      <c r="A526" s="38"/>
      <c r="B526" s="39"/>
      <c r="C526" s="229" t="s">
        <v>1126</v>
      </c>
      <c r="D526" s="229" t="s">
        <v>281</v>
      </c>
      <c r="E526" s="230" t="s">
        <v>1201</v>
      </c>
      <c r="F526" s="231" t="s">
        <v>1202</v>
      </c>
      <c r="G526" s="232" t="s">
        <v>354</v>
      </c>
      <c r="H526" s="233">
        <v>5</v>
      </c>
      <c r="I526" s="234"/>
      <c r="J526" s="235">
        <f>ROUND(I526*H526,2)</f>
        <v>0</v>
      </c>
      <c r="K526" s="236"/>
      <c r="L526" s="44"/>
      <c r="M526" s="237" t="s">
        <v>1</v>
      </c>
      <c r="N526" s="238" t="s">
        <v>41</v>
      </c>
      <c r="O526" s="91"/>
      <c r="P526" s="239">
        <f>O526*H526</f>
        <v>0</v>
      </c>
      <c r="Q526" s="239">
        <v>0</v>
      </c>
      <c r="R526" s="239">
        <f>Q526*H526</f>
        <v>0</v>
      </c>
      <c r="S526" s="239">
        <v>0</v>
      </c>
      <c r="T526" s="240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41" t="s">
        <v>185</v>
      </c>
      <c r="AT526" s="241" t="s">
        <v>281</v>
      </c>
      <c r="AU526" s="241" t="s">
        <v>86</v>
      </c>
      <c r="AY526" s="17" t="s">
        <v>280</v>
      </c>
      <c r="BE526" s="242">
        <f>IF(N526="základní",J526,0)</f>
        <v>0</v>
      </c>
      <c r="BF526" s="242">
        <f>IF(N526="snížená",J526,0)</f>
        <v>0</v>
      </c>
      <c r="BG526" s="242">
        <f>IF(N526="zákl. přenesená",J526,0)</f>
        <v>0</v>
      </c>
      <c r="BH526" s="242">
        <f>IF(N526="sníž. přenesená",J526,0)</f>
        <v>0</v>
      </c>
      <c r="BI526" s="242">
        <f>IF(N526="nulová",J526,0)</f>
        <v>0</v>
      </c>
      <c r="BJ526" s="17" t="s">
        <v>84</v>
      </c>
      <c r="BK526" s="242">
        <f>ROUND(I526*H526,2)</f>
        <v>0</v>
      </c>
      <c r="BL526" s="17" t="s">
        <v>185</v>
      </c>
      <c r="BM526" s="241" t="s">
        <v>3235</v>
      </c>
    </row>
    <row r="527" s="2" customFormat="1" ht="24.15" customHeight="1">
      <c r="A527" s="38"/>
      <c r="B527" s="39"/>
      <c r="C527" s="229" t="s">
        <v>1130</v>
      </c>
      <c r="D527" s="229" t="s">
        <v>281</v>
      </c>
      <c r="E527" s="230" t="s">
        <v>1205</v>
      </c>
      <c r="F527" s="231" t="s">
        <v>1206</v>
      </c>
      <c r="G527" s="232" t="s">
        <v>326</v>
      </c>
      <c r="H527" s="233">
        <v>0.01</v>
      </c>
      <c r="I527" s="234"/>
      <c r="J527" s="235">
        <f>ROUND(I527*H527,2)</f>
        <v>0</v>
      </c>
      <c r="K527" s="236"/>
      <c r="L527" s="44"/>
      <c r="M527" s="237" t="s">
        <v>1</v>
      </c>
      <c r="N527" s="238" t="s">
        <v>41</v>
      </c>
      <c r="O527" s="91"/>
      <c r="P527" s="239">
        <f>O527*H527</f>
        <v>0</v>
      </c>
      <c r="Q527" s="239">
        <v>0</v>
      </c>
      <c r="R527" s="239">
        <f>Q527*H527</f>
        <v>0</v>
      </c>
      <c r="S527" s="239">
        <v>0</v>
      </c>
      <c r="T527" s="240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41" t="s">
        <v>185</v>
      </c>
      <c r="AT527" s="241" t="s">
        <v>281</v>
      </c>
      <c r="AU527" s="241" t="s">
        <v>86</v>
      </c>
      <c r="AY527" s="17" t="s">
        <v>280</v>
      </c>
      <c r="BE527" s="242">
        <f>IF(N527="základní",J527,0)</f>
        <v>0</v>
      </c>
      <c r="BF527" s="242">
        <f>IF(N527="snížená",J527,0)</f>
        <v>0</v>
      </c>
      <c r="BG527" s="242">
        <f>IF(N527="zákl. přenesená",J527,0)</f>
        <v>0</v>
      </c>
      <c r="BH527" s="242">
        <f>IF(N527="sníž. přenesená",J527,0)</f>
        <v>0</v>
      </c>
      <c r="BI527" s="242">
        <f>IF(N527="nulová",J527,0)</f>
        <v>0</v>
      </c>
      <c r="BJ527" s="17" t="s">
        <v>84</v>
      </c>
      <c r="BK527" s="242">
        <f>ROUND(I527*H527,2)</f>
        <v>0</v>
      </c>
      <c r="BL527" s="17" t="s">
        <v>185</v>
      </c>
      <c r="BM527" s="241" t="s">
        <v>3236</v>
      </c>
    </row>
    <row r="528" s="12" customFormat="1" ht="22.8" customHeight="1">
      <c r="A528" s="12"/>
      <c r="B528" s="213"/>
      <c r="C528" s="214"/>
      <c r="D528" s="215" t="s">
        <v>75</v>
      </c>
      <c r="E528" s="227" t="s">
        <v>3237</v>
      </c>
      <c r="F528" s="227" t="s">
        <v>3238</v>
      </c>
      <c r="G528" s="214"/>
      <c r="H528" s="214"/>
      <c r="I528" s="217"/>
      <c r="J528" s="228">
        <f>BK528</f>
        <v>0</v>
      </c>
      <c r="K528" s="214"/>
      <c r="L528" s="219"/>
      <c r="M528" s="220"/>
      <c r="N528" s="221"/>
      <c r="O528" s="221"/>
      <c r="P528" s="222">
        <f>SUM(P529:P534)</f>
        <v>0</v>
      </c>
      <c r="Q528" s="221"/>
      <c r="R528" s="222">
        <f>SUM(R529:R534)</f>
        <v>0.040000000000000001</v>
      </c>
      <c r="S528" s="221"/>
      <c r="T528" s="223">
        <f>SUM(T529:T534)</f>
        <v>0.019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24" t="s">
        <v>86</v>
      </c>
      <c r="AT528" s="225" t="s">
        <v>75</v>
      </c>
      <c r="AU528" s="225" t="s">
        <v>84</v>
      </c>
      <c r="AY528" s="224" t="s">
        <v>280</v>
      </c>
      <c r="BK528" s="226">
        <f>SUM(BK529:BK534)</f>
        <v>0</v>
      </c>
    </row>
    <row r="529" s="2" customFormat="1" ht="16.5" customHeight="1">
      <c r="A529" s="38"/>
      <c r="B529" s="39"/>
      <c r="C529" s="229" t="s">
        <v>1137</v>
      </c>
      <c r="D529" s="229" t="s">
        <v>281</v>
      </c>
      <c r="E529" s="230" t="s">
        <v>3239</v>
      </c>
      <c r="F529" s="231" t="s">
        <v>3240</v>
      </c>
      <c r="G529" s="232" t="s">
        <v>354</v>
      </c>
      <c r="H529" s="233">
        <v>1</v>
      </c>
      <c r="I529" s="234"/>
      <c r="J529" s="235">
        <f>ROUND(I529*H529,2)</f>
        <v>0</v>
      </c>
      <c r="K529" s="236"/>
      <c r="L529" s="44"/>
      <c r="M529" s="237" t="s">
        <v>1</v>
      </c>
      <c r="N529" s="238" t="s">
        <v>41</v>
      </c>
      <c r="O529" s="91"/>
      <c r="P529" s="239">
        <f>O529*H529</f>
        <v>0</v>
      </c>
      <c r="Q529" s="239">
        <v>0</v>
      </c>
      <c r="R529" s="239">
        <f>Q529*H529</f>
        <v>0</v>
      </c>
      <c r="S529" s="239">
        <v>0.0030000000000000001</v>
      </c>
      <c r="T529" s="240">
        <f>S529*H529</f>
        <v>0.0030000000000000001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41" t="s">
        <v>185</v>
      </c>
      <c r="AT529" s="241" t="s">
        <v>281</v>
      </c>
      <c r="AU529" s="241" t="s">
        <v>86</v>
      </c>
      <c r="AY529" s="17" t="s">
        <v>280</v>
      </c>
      <c r="BE529" s="242">
        <f>IF(N529="základní",J529,0)</f>
        <v>0</v>
      </c>
      <c r="BF529" s="242">
        <f>IF(N529="snížená",J529,0)</f>
        <v>0</v>
      </c>
      <c r="BG529" s="242">
        <f>IF(N529="zákl. přenesená",J529,0)</f>
        <v>0</v>
      </c>
      <c r="BH529" s="242">
        <f>IF(N529="sníž. přenesená",J529,0)</f>
        <v>0</v>
      </c>
      <c r="BI529" s="242">
        <f>IF(N529="nulová",J529,0)</f>
        <v>0</v>
      </c>
      <c r="BJ529" s="17" t="s">
        <v>84</v>
      </c>
      <c r="BK529" s="242">
        <f>ROUND(I529*H529,2)</f>
        <v>0</v>
      </c>
      <c r="BL529" s="17" t="s">
        <v>185</v>
      </c>
      <c r="BM529" s="241" t="s">
        <v>3241</v>
      </c>
    </row>
    <row r="530" s="2" customFormat="1" ht="16.5" customHeight="1">
      <c r="A530" s="38"/>
      <c r="B530" s="39"/>
      <c r="C530" s="229" t="s">
        <v>1141</v>
      </c>
      <c r="D530" s="229" t="s">
        <v>281</v>
      </c>
      <c r="E530" s="230" t="s">
        <v>3242</v>
      </c>
      <c r="F530" s="231" t="s">
        <v>3243</v>
      </c>
      <c r="G530" s="232" t="s">
        <v>354</v>
      </c>
      <c r="H530" s="233">
        <v>1</v>
      </c>
      <c r="I530" s="234"/>
      <c r="J530" s="235">
        <f>ROUND(I530*H530,2)</f>
        <v>0</v>
      </c>
      <c r="K530" s="236"/>
      <c r="L530" s="44"/>
      <c r="M530" s="237" t="s">
        <v>1</v>
      </c>
      <c r="N530" s="238" t="s">
        <v>41</v>
      </c>
      <c r="O530" s="91"/>
      <c r="P530" s="239">
        <f>O530*H530</f>
        <v>0</v>
      </c>
      <c r="Q530" s="239">
        <v>0</v>
      </c>
      <c r="R530" s="239">
        <f>Q530*H530</f>
        <v>0</v>
      </c>
      <c r="S530" s="239">
        <v>0.016</v>
      </c>
      <c r="T530" s="240">
        <f>S530*H530</f>
        <v>0.016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41" t="s">
        <v>185</v>
      </c>
      <c r="AT530" s="241" t="s">
        <v>281</v>
      </c>
      <c r="AU530" s="241" t="s">
        <v>86</v>
      </c>
      <c r="AY530" s="17" t="s">
        <v>280</v>
      </c>
      <c r="BE530" s="242">
        <f>IF(N530="základní",J530,0)</f>
        <v>0</v>
      </c>
      <c r="BF530" s="242">
        <f>IF(N530="snížená",J530,0)</f>
        <v>0</v>
      </c>
      <c r="BG530" s="242">
        <f>IF(N530="zákl. přenesená",J530,0)</f>
        <v>0</v>
      </c>
      <c r="BH530" s="242">
        <f>IF(N530="sníž. přenesená",J530,0)</f>
        <v>0</v>
      </c>
      <c r="BI530" s="242">
        <f>IF(N530="nulová",J530,0)</f>
        <v>0</v>
      </c>
      <c r="BJ530" s="17" t="s">
        <v>84</v>
      </c>
      <c r="BK530" s="242">
        <f>ROUND(I530*H530,2)</f>
        <v>0</v>
      </c>
      <c r="BL530" s="17" t="s">
        <v>185</v>
      </c>
      <c r="BM530" s="241" t="s">
        <v>3244</v>
      </c>
    </row>
    <row r="531" s="2" customFormat="1" ht="16.5" customHeight="1">
      <c r="A531" s="38"/>
      <c r="B531" s="39"/>
      <c r="C531" s="229" t="s">
        <v>1145</v>
      </c>
      <c r="D531" s="229" t="s">
        <v>281</v>
      </c>
      <c r="E531" s="230" t="s">
        <v>3245</v>
      </c>
      <c r="F531" s="231" t="s">
        <v>3246</v>
      </c>
      <c r="G531" s="232" t="s">
        <v>354</v>
      </c>
      <c r="H531" s="233">
        <v>2</v>
      </c>
      <c r="I531" s="234"/>
      <c r="J531" s="235">
        <f>ROUND(I531*H531,2)</f>
        <v>0</v>
      </c>
      <c r="K531" s="236"/>
      <c r="L531" s="44"/>
      <c r="M531" s="237" t="s">
        <v>1</v>
      </c>
      <c r="N531" s="238" t="s">
        <v>41</v>
      </c>
      <c r="O531" s="91"/>
      <c r="P531" s="239">
        <f>O531*H531</f>
        <v>0</v>
      </c>
      <c r="Q531" s="239">
        <v>0.02</v>
      </c>
      <c r="R531" s="239">
        <f>Q531*H531</f>
        <v>0.040000000000000001</v>
      </c>
      <c r="S531" s="239">
        <v>0</v>
      </c>
      <c r="T531" s="240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41" t="s">
        <v>185</v>
      </c>
      <c r="AT531" s="241" t="s">
        <v>281</v>
      </c>
      <c r="AU531" s="241" t="s">
        <v>86</v>
      </c>
      <c r="AY531" s="17" t="s">
        <v>280</v>
      </c>
      <c r="BE531" s="242">
        <f>IF(N531="základní",J531,0)</f>
        <v>0</v>
      </c>
      <c r="BF531" s="242">
        <f>IF(N531="snížená",J531,0)</f>
        <v>0</v>
      </c>
      <c r="BG531" s="242">
        <f>IF(N531="zákl. přenesená",J531,0)</f>
        <v>0</v>
      </c>
      <c r="BH531" s="242">
        <f>IF(N531="sníž. přenesená",J531,0)</f>
        <v>0</v>
      </c>
      <c r="BI531" s="242">
        <f>IF(N531="nulová",J531,0)</f>
        <v>0</v>
      </c>
      <c r="BJ531" s="17" t="s">
        <v>84</v>
      </c>
      <c r="BK531" s="242">
        <f>ROUND(I531*H531,2)</f>
        <v>0</v>
      </c>
      <c r="BL531" s="17" t="s">
        <v>185</v>
      </c>
      <c r="BM531" s="241" t="s">
        <v>3247</v>
      </c>
    </row>
    <row r="532" s="2" customFormat="1" ht="24.15" customHeight="1">
      <c r="A532" s="38"/>
      <c r="B532" s="39"/>
      <c r="C532" s="229" t="s">
        <v>1149</v>
      </c>
      <c r="D532" s="229" t="s">
        <v>281</v>
      </c>
      <c r="E532" s="230" t="s">
        <v>3248</v>
      </c>
      <c r="F532" s="231" t="s">
        <v>3249</v>
      </c>
      <c r="G532" s="232" t="s">
        <v>326</v>
      </c>
      <c r="H532" s="233">
        <v>0.040000000000000001</v>
      </c>
      <c r="I532" s="234"/>
      <c r="J532" s="235">
        <f>ROUND(I532*H532,2)</f>
        <v>0</v>
      </c>
      <c r="K532" s="236"/>
      <c r="L532" s="44"/>
      <c r="M532" s="237" t="s">
        <v>1</v>
      </c>
      <c r="N532" s="238" t="s">
        <v>41</v>
      </c>
      <c r="O532" s="91"/>
      <c r="P532" s="239">
        <f>O532*H532</f>
        <v>0</v>
      </c>
      <c r="Q532" s="239">
        <v>0</v>
      </c>
      <c r="R532" s="239">
        <f>Q532*H532</f>
        <v>0</v>
      </c>
      <c r="S532" s="239">
        <v>0</v>
      </c>
      <c r="T532" s="240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41" t="s">
        <v>185</v>
      </c>
      <c r="AT532" s="241" t="s">
        <v>281</v>
      </c>
      <c r="AU532" s="241" t="s">
        <v>86</v>
      </c>
      <c r="AY532" s="17" t="s">
        <v>280</v>
      </c>
      <c r="BE532" s="242">
        <f>IF(N532="základní",J532,0)</f>
        <v>0</v>
      </c>
      <c r="BF532" s="242">
        <f>IF(N532="snížená",J532,0)</f>
        <v>0</v>
      </c>
      <c r="BG532" s="242">
        <f>IF(N532="zákl. přenesená",J532,0)</f>
        <v>0</v>
      </c>
      <c r="BH532" s="242">
        <f>IF(N532="sníž. přenesená",J532,0)</f>
        <v>0</v>
      </c>
      <c r="BI532" s="242">
        <f>IF(N532="nulová",J532,0)</f>
        <v>0</v>
      </c>
      <c r="BJ532" s="17" t="s">
        <v>84</v>
      </c>
      <c r="BK532" s="242">
        <f>ROUND(I532*H532,2)</f>
        <v>0</v>
      </c>
      <c r="BL532" s="17" t="s">
        <v>185</v>
      </c>
      <c r="BM532" s="241" t="s">
        <v>3250</v>
      </c>
    </row>
    <row r="533" s="2" customFormat="1" ht="24.15" customHeight="1">
      <c r="A533" s="38"/>
      <c r="B533" s="39"/>
      <c r="C533" s="229" t="s">
        <v>1154</v>
      </c>
      <c r="D533" s="229" t="s">
        <v>281</v>
      </c>
      <c r="E533" s="230" t="s">
        <v>3251</v>
      </c>
      <c r="F533" s="231" t="s">
        <v>3252</v>
      </c>
      <c r="G533" s="232" t="s">
        <v>354</v>
      </c>
      <c r="H533" s="233">
        <v>1</v>
      </c>
      <c r="I533" s="234"/>
      <c r="J533" s="235">
        <f>ROUND(I533*H533,2)</f>
        <v>0</v>
      </c>
      <c r="K533" s="236"/>
      <c r="L533" s="44"/>
      <c r="M533" s="237" t="s">
        <v>1</v>
      </c>
      <c r="N533" s="238" t="s">
        <v>41</v>
      </c>
      <c r="O533" s="91"/>
      <c r="P533" s="239">
        <f>O533*H533</f>
        <v>0</v>
      </c>
      <c r="Q533" s="239">
        <v>0</v>
      </c>
      <c r="R533" s="239">
        <f>Q533*H533</f>
        <v>0</v>
      </c>
      <c r="S533" s="239">
        <v>0</v>
      </c>
      <c r="T533" s="240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41" t="s">
        <v>185</v>
      </c>
      <c r="AT533" s="241" t="s">
        <v>281</v>
      </c>
      <c r="AU533" s="241" t="s">
        <v>86</v>
      </c>
      <c r="AY533" s="17" t="s">
        <v>280</v>
      </c>
      <c r="BE533" s="242">
        <f>IF(N533="základní",J533,0)</f>
        <v>0</v>
      </c>
      <c r="BF533" s="242">
        <f>IF(N533="snížená",J533,0)</f>
        <v>0</v>
      </c>
      <c r="BG533" s="242">
        <f>IF(N533="zákl. přenesená",J533,0)</f>
        <v>0</v>
      </c>
      <c r="BH533" s="242">
        <f>IF(N533="sníž. přenesená",J533,0)</f>
        <v>0</v>
      </c>
      <c r="BI533" s="242">
        <f>IF(N533="nulová",J533,0)</f>
        <v>0</v>
      </c>
      <c r="BJ533" s="17" t="s">
        <v>84</v>
      </c>
      <c r="BK533" s="242">
        <f>ROUND(I533*H533,2)</f>
        <v>0</v>
      </c>
      <c r="BL533" s="17" t="s">
        <v>185</v>
      </c>
      <c r="BM533" s="241" t="s">
        <v>3253</v>
      </c>
    </row>
    <row r="534" s="2" customFormat="1" ht="24.15" customHeight="1">
      <c r="A534" s="38"/>
      <c r="B534" s="39"/>
      <c r="C534" s="229" t="s">
        <v>1160</v>
      </c>
      <c r="D534" s="229" t="s">
        <v>281</v>
      </c>
      <c r="E534" s="230" t="s">
        <v>3254</v>
      </c>
      <c r="F534" s="231" t="s">
        <v>3255</v>
      </c>
      <c r="G534" s="232" t="s">
        <v>354</v>
      </c>
      <c r="H534" s="233">
        <v>1</v>
      </c>
      <c r="I534" s="234"/>
      <c r="J534" s="235">
        <f>ROUND(I534*H534,2)</f>
        <v>0</v>
      </c>
      <c r="K534" s="236"/>
      <c r="L534" s="44"/>
      <c r="M534" s="237" t="s">
        <v>1</v>
      </c>
      <c r="N534" s="238" t="s">
        <v>41</v>
      </c>
      <c r="O534" s="91"/>
      <c r="P534" s="239">
        <f>O534*H534</f>
        <v>0</v>
      </c>
      <c r="Q534" s="239">
        <v>0</v>
      </c>
      <c r="R534" s="239">
        <f>Q534*H534</f>
        <v>0</v>
      </c>
      <c r="S534" s="239">
        <v>0</v>
      </c>
      <c r="T534" s="240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41" t="s">
        <v>185</v>
      </c>
      <c r="AT534" s="241" t="s">
        <v>281</v>
      </c>
      <c r="AU534" s="241" t="s">
        <v>86</v>
      </c>
      <c r="AY534" s="17" t="s">
        <v>280</v>
      </c>
      <c r="BE534" s="242">
        <f>IF(N534="základní",J534,0)</f>
        <v>0</v>
      </c>
      <c r="BF534" s="242">
        <f>IF(N534="snížená",J534,0)</f>
        <v>0</v>
      </c>
      <c r="BG534" s="242">
        <f>IF(N534="zákl. přenesená",J534,0)</f>
        <v>0</v>
      </c>
      <c r="BH534" s="242">
        <f>IF(N534="sníž. přenesená",J534,0)</f>
        <v>0</v>
      </c>
      <c r="BI534" s="242">
        <f>IF(N534="nulová",J534,0)</f>
        <v>0</v>
      </c>
      <c r="BJ534" s="17" t="s">
        <v>84</v>
      </c>
      <c r="BK534" s="242">
        <f>ROUND(I534*H534,2)</f>
        <v>0</v>
      </c>
      <c r="BL534" s="17" t="s">
        <v>185</v>
      </c>
      <c r="BM534" s="241" t="s">
        <v>3256</v>
      </c>
    </row>
    <row r="535" s="12" customFormat="1" ht="22.8" customHeight="1">
      <c r="A535" s="12"/>
      <c r="B535" s="213"/>
      <c r="C535" s="214"/>
      <c r="D535" s="215" t="s">
        <v>75</v>
      </c>
      <c r="E535" s="227" t="s">
        <v>1208</v>
      </c>
      <c r="F535" s="227" t="s">
        <v>128</v>
      </c>
      <c r="G535" s="214"/>
      <c r="H535" s="214"/>
      <c r="I535" s="217"/>
      <c r="J535" s="228">
        <f>BK535</f>
        <v>0</v>
      </c>
      <c r="K535" s="214"/>
      <c r="L535" s="219"/>
      <c r="M535" s="220"/>
      <c r="N535" s="221"/>
      <c r="O535" s="221"/>
      <c r="P535" s="222">
        <f>SUM(P536:P545)</f>
        <v>0</v>
      </c>
      <c r="Q535" s="221"/>
      <c r="R535" s="222">
        <f>SUM(R536:R545)</f>
        <v>0.016959999999999999</v>
      </c>
      <c r="S535" s="221"/>
      <c r="T535" s="223">
        <f>SUM(T536:T545)</f>
        <v>0.00069999999999999999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24" t="s">
        <v>86</v>
      </c>
      <c r="AT535" s="225" t="s">
        <v>75</v>
      </c>
      <c r="AU535" s="225" t="s">
        <v>84</v>
      </c>
      <c r="AY535" s="224" t="s">
        <v>280</v>
      </c>
      <c r="BK535" s="226">
        <f>SUM(BK536:BK545)</f>
        <v>0</v>
      </c>
    </row>
    <row r="536" s="2" customFormat="1" ht="21.75" customHeight="1">
      <c r="A536" s="38"/>
      <c r="B536" s="39"/>
      <c r="C536" s="229" t="s">
        <v>1165</v>
      </c>
      <c r="D536" s="229" t="s">
        <v>281</v>
      </c>
      <c r="E536" s="230" t="s">
        <v>1219</v>
      </c>
      <c r="F536" s="231" t="s">
        <v>1220</v>
      </c>
      <c r="G536" s="232" t="s">
        <v>354</v>
      </c>
      <c r="H536" s="233">
        <v>14</v>
      </c>
      <c r="I536" s="234"/>
      <c r="J536" s="235">
        <f>ROUND(I536*H536,2)</f>
        <v>0</v>
      </c>
      <c r="K536" s="236"/>
      <c r="L536" s="44"/>
      <c r="M536" s="237" t="s">
        <v>1</v>
      </c>
      <c r="N536" s="238" t="s">
        <v>41</v>
      </c>
      <c r="O536" s="91"/>
      <c r="P536" s="239">
        <f>O536*H536</f>
        <v>0</v>
      </c>
      <c r="Q536" s="239">
        <v>0</v>
      </c>
      <c r="R536" s="239">
        <f>Q536*H536</f>
        <v>0</v>
      </c>
      <c r="S536" s="239">
        <v>5.0000000000000002E-05</v>
      </c>
      <c r="T536" s="240">
        <f>S536*H536</f>
        <v>0.00069999999999999999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41" t="s">
        <v>185</v>
      </c>
      <c r="AT536" s="241" t="s">
        <v>281</v>
      </c>
      <c r="AU536" s="241" t="s">
        <v>86</v>
      </c>
      <c r="AY536" s="17" t="s">
        <v>280</v>
      </c>
      <c r="BE536" s="242">
        <f>IF(N536="základní",J536,0)</f>
        <v>0</v>
      </c>
      <c r="BF536" s="242">
        <f>IF(N536="snížená",J536,0)</f>
        <v>0</v>
      </c>
      <c r="BG536" s="242">
        <f>IF(N536="zákl. přenesená",J536,0)</f>
        <v>0</v>
      </c>
      <c r="BH536" s="242">
        <f>IF(N536="sníž. přenesená",J536,0)</f>
        <v>0</v>
      </c>
      <c r="BI536" s="242">
        <f>IF(N536="nulová",J536,0)</f>
        <v>0</v>
      </c>
      <c r="BJ536" s="17" t="s">
        <v>84</v>
      </c>
      <c r="BK536" s="242">
        <f>ROUND(I536*H536,2)</f>
        <v>0</v>
      </c>
      <c r="BL536" s="17" t="s">
        <v>185</v>
      </c>
      <c r="BM536" s="241" t="s">
        <v>3257</v>
      </c>
    </row>
    <row r="537" s="2" customFormat="1" ht="37.8" customHeight="1">
      <c r="A537" s="38"/>
      <c r="B537" s="39"/>
      <c r="C537" s="229" t="s">
        <v>1170</v>
      </c>
      <c r="D537" s="229" t="s">
        <v>281</v>
      </c>
      <c r="E537" s="230" t="s">
        <v>2183</v>
      </c>
      <c r="F537" s="231" t="s">
        <v>2184</v>
      </c>
      <c r="G537" s="232" t="s">
        <v>354</v>
      </c>
      <c r="H537" s="233">
        <v>1</v>
      </c>
      <c r="I537" s="234"/>
      <c r="J537" s="235">
        <f>ROUND(I537*H537,2)</f>
        <v>0</v>
      </c>
      <c r="K537" s="236"/>
      <c r="L537" s="44"/>
      <c r="M537" s="237" t="s">
        <v>1</v>
      </c>
      <c r="N537" s="238" t="s">
        <v>41</v>
      </c>
      <c r="O537" s="91"/>
      <c r="P537" s="239">
        <f>O537*H537</f>
        <v>0</v>
      </c>
      <c r="Q537" s="239">
        <v>0</v>
      </c>
      <c r="R537" s="239">
        <f>Q537*H537</f>
        <v>0</v>
      </c>
      <c r="S537" s="239">
        <v>0</v>
      </c>
      <c r="T537" s="240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41" t="s">
        <v>185</v>
      </c>
      <c r="AT537" s="241" t="s">
        <v>281</v>
      </c>
      <c r="AU537" s="241" t="s">
        <v>86</v>
      </c>
      <c r="AY537" s="17" t="s">
        <v>280</v>
      </c>
      <c r="BE537" s="242">
        <f>IF(N537="základní",J537,0)</f>
        <v>0</v>
      </c>
      <c r="BF537" s="242">
        <f>IF(N537="snížená",J537,0)</f>
        <v>0</v>
      </c>
      <c r="BG537" s="242">
        <f>IF(N537="zákl. přenesená",J537,0)</f>
        <v>0</v>
      </c>
      <c r="BH537" s="242">
        <f>IF(N537="sníž. přenesená",J537,0)</f>
        <v>0</v>
      </c>
      <c r="BI537" s="242">
        <f>IF(N537="nulová",J537,0)</f>
        <v>0</v>
      </c>
      <c r="BJ537" s="17" t="s">
        <v>84</v>
      </c>
      <c r="BK537" s="242">
        <f>ROUND(I537*H537,2)</f>
        <v>0</v>
      </c>
      <c r="BL537" s="17" t="s">
        <v>185</v>
      </c>
      <c r="BM537" s="241" t="s">
        <v>3258</v>
      </c>
    </row>
    <row r="538" s="2" customFormat="1" ht="24.15" customHeight="1">
      <c r="A538" s="38"/>
      <c r="B538" s="39"/>
      <c r="C538" s="255" t="s">
        <v>1175</v>
      </c>
      <c r="D538" s="255" t="s">
        <v>306</v>
      </c>
      <c r="E538" s="256" t="s">
        <v>3259</v>
      </c>
      <c r="F538" s="257" t="s">
        <v>2187</v>
      </c>
      <c r="G538" s="258" t="s">
        <v>354</v>
      </c>
      <c r="H538" s="259">
        <v>1</v>
      </c>
      <c r="I538" s="260"/>
      <c r="J538" s="261">
        <f>ROUND(I538*H538,2)</f>
        <v>0</v>
      </c>
      <c r="K538" s="262"/>
      <c r="L538" s="263"/>
      <c r="M538" s="264" t="s">
        <v>1</v>
      </c>
      <c r="N538" s="265" t="s">
        <v>41</v>
      </c>
      <c r="O538" s="91"/>
      <c r="P538" s="239">
        <f>O538*H538</f>
        <v>0</v>
      </c>
      <c r="Q538" s="239">
        <v>0.0030000000000000001</v>
      </c>
      <c r="R538" s="239">
        <f>Q538*H538</f>
        <v>0.0030000000000000001</v>
      </c>
      <c r="S538" s="239">
        <v>0</v>
      </c>
      <c r="T538" s="240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41" t="s">
        <v>426</v>
      </c>
      <c r="AT538" s="241" t="s">
        <v>306</v>
      </c>
      <c r="AU538" s="241" t="s">
        <v>86</v>
      </c>
      <c r="AY538" s="17" t="s">
        <v>280</v>
      </c>
      <c r="BE538" s="242">
        <f>IF(N538="základní",J538,0)</f>
        <v>0</v>
      </c>
      <c r="BF538" s="242">
        <f>IF(N538="snížená",J538,0)</f>
        <v>0</v>
      </c>
      <c r="BG538" s="242">
        <f>IF(N538="zákl. přenesená",J538,0)</f>
        <v>0</v>
      </c>
      <c r="BH538" s="242">
        <f>IF(N538="sníž. přenesená",J538,0)</f>
        <v>0</v>
      </c>
      <c r="BI538" s="242">
        <f>IF(N538="nulová",J538,0)</f>
        <v>0</v>
      </c>
      <c r="BJ538" s="17" t="s">
        <v>84</v>
      </c>
      <c r="BK538" s="242">
        <f>ROUND(I538*H538,2)</f>
        <v>0</v>
      </c>
      <c r="BL538" s="17" t="s">
        <v>185</v>
      </c>
      <c r="BM538" s="241" t="s">
        <v>3260</v>
      </c>
    </row>
    <row r="539" s="13" customFormat="1">
      <c r="A539" s="13"/>
      <c r="B539" s="243"/>
      <c r="C539" s="244"/>
      <c r="D539" s="245" t="s">
        <v>286</v>
      </c>
      <c r="E539" s="246" t="s">
        <v>1</v>
      </c>
      <c r="F539" s="247" t="s">
        <v>3261</v>
      </c>
      <c r="G539" s="244"/>
      <c r="H539" s="248">
        <v>1</v>
      </c>
      <c r="I539" s="249"/>
      <c r="J539" s="244"/>
      <c r="K539" s="244"/>
      <c r="L539" s="250"/>
      <c r="M539" s="251"/>
      <c r="N539" s="252"/>
      <c r="O539" s="252"/>
      <c r="P539" s="252"/>
      <c r="Q539" s="252"/>
      <c r="R539" s="252"/>
      <c r="S539" s="252"/>
      <c r="T539" s="25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4" t="s">
        <v>286</v>
      </c>
      <c r="AU539" s="254" t="s">
        <v>86</v>
      </c>
      <c r="AV539" s="13" t="s">
        <v>86</v>
      </c>
      <c r="AW539" s="13" t="s">
        <v>32</v>
      </c>
      <c r="AX539" s="13" t="s">
        <v>84</v>
      </c>
      <c r="AY539" s="254" t="s">
        <v>280</v>
      </c>
    </row>
    <row r="540" s="2" customFormat="1" ht="24.15" customHeight="1">
      <c r="A540" s="38"/>
      <c r="B540" s="39"/>
      <c r="C540" s="229" t="s">
        <v>1179</v>
      </c>
      <c r="D540" s="229" t="s">
        <v>281</v>
      </c>
      <c r="E540" s="230" t="s">
        <v>3262</v>
      </c>
      <c r="F540" s="231" t="s">
        <v>3263</v>
      </c>
      <c r="G540" s="232" t="s">
        <v>354</v>
      </c>
      <c r="H540" s="233">
        <v>2</v>
      </c>
      <c r="I540" s="234"/>
      <c r="J540" s="235">
        <f>ROUND(I540*H540,2)</f>
        <v>0</v>
      </c>
      <c r="K540" s="236"/>
      <c r="L540" s="44"/>
      <c r="M540" s="237" t="s">
        <v>1</v>
      </c>
      <c r="N540" s="238" t="s">
        <v>41</v>
      </c>
      <c r="O540" s="91"/>
      <c r="P540" s="239">
        <f>O540*H540</f>
        <v>0</v>
      </c>
      <c r="Q540" s="239">
        <v>0.0035899999999999999</v>
      </c>
      <c r="R540" s="239">
        <f>Q540*H540</f>
        <v>0.0071799999999999998</v>
      </c>
      <c r="S540" s="239">
        <v>0</v>
      </c>
      <c r="T540" s="240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41" t="s">
        <v>185</v>
      </c>
      <c r="AT540" s="241" t="s">
        <v>281</v>
      </c>
      <c r="AU540" s="241" t="s">
        <v>86</v>
      </c>
      <c r="AY540" s="17" t="s">
        <v>280</v>
      </c>
      <c r="BE540" s="242">
        <f>IF(N540="základní",J540,0)</f>
        <v>0</v>
      </c>
      <c r="BF540" s="242">
        <f>IF(N540="snížená",J540,0)</f>
        <v>0</v>
      </c>
      <c r="BG540" s="242">
        <f>IF(N540="zákl. přenesená",J540,0)</f>
        <v>0</v>
      </c>
      <c r="BH540" s="242">
        <f>IF(N540="sníž. přenesená",J540,0)</f>
        <v>0</v>
      </c>
      <c r="BI540" s="242">
        <f>IF(N540="nulová",J540,0)</f>
        <v>0</v>
      </c>
      <c r="BJ540" s="17" t="s">
        <v>84</v>
      </c>
      <c r="BK540" s="242">
        <f>ROUND(I540*H540,2)</f>
        <v>0</v>
      </c>
      <c r="BL540" s="17" t="s">
        <v>185</v>
      </c>
      <c r="BM540" s="241" t="s">
        <v>3264</v>
      </c>
    </row>
    <row r="541" s="2" customFormat="1" ht="24.15" customHeight="1">
      <c r="A541" s="38"/>
      <c r="B541" s="39"/>
      <c r="C541" s="229" t="s">
        <v>1185</v>
      </c>
      <c r="D541" s="229" t="s">
        <v>281</v>
      </c>
      <c r="E541" s="230" t="s">
        <v>1224</v>
      </c>
      <c r="F541" s="231" t="s">
        <v>1225</v>
      </c>
      <c r="G541" s="232" t="s">
        <v>354</v>
      </c>
      <c r="H541" s="233">
        <v>1</v>
      </c>
      <c r="I541" s="234"/>
      <c r="J541" s="235">
        <f>ROUND(I541*H541,2)</f>
        <v>0</v>
      </c>
      <c r="K541" s="236"/>
      <c r="L541" s="44"/>
      <c r="M541" s="237" t="s">
        <v>1</v>
      </c>
      <c r="N541" s="238" t="s">
        <v>41</v>
      </c>
      <c r="O541" s="91"/>
      <c r="P541" s="239">
        <f>O541*H541</f>
        <v>0</v>
      </c>
      <c r="Q541" s="239">
        <v>0.00081999999999999998</v>
      </c>
      <c r="R541" s="239">
        <f>Q541*H541</f>
        <v>0.00081999999999999998</v>
      </c>
      <c r="S541" s="239">
        <v>0</v>
      </c>
      <c r="T541" s="240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41" t="s">
        <v>185</v>
      </c>
      <c r="AT541" s="241" t="s">
        <v>281</v>
      </c>
      <c r="AU541" s="241" t="s">
        <v>86</v>
      </c>
      <c r="AY541" s="17" t="s">
        <v>280</v>
      </c>
      <c r="BE541" s="242">
        <f>IF(N541="základní",J541,0)</f>
        <v>0</v>
      </c>
      <c r="BF541" s="242">
        <f>IF(N541="snížená",J541,0)</f>
        <v>0</v>
      </c>
      <c r="BG541" s="242">
        <f>IF(N541="zákl. přenesená",J541,0)</f>
        <v>0</v>
      </c>
      <c r="BH541" s="242">
        <f>IF(N541="sníž. přenesená",J541,0)</f>
        <v>0</v>
      </c>
      <c r="BI541" s="242">
        <f>IF(N541="nulová",J541,0)</f>
        <v>0</v>
      </c>
      <c r="BJ541" s="17" t="s">
        <v>84</v>
      </c>
      <c r="BK541" s="242">
        <f>ROUND(I541*H541,2)</f>
        <v>0</v>
      </c>
      <c r="BL541" s="17" t="s">
        <v>185</v>
      </c>
      <c r="BM541" s="241" t="s">
        <v>3265</v>
      </c>
    </row>
    <row r="542" s="2" customFormat="1" ht="24.15" customHeight="1">
      <c r="A542" s="38"/>
      <c r="B542" s="39"/>
      <c r="C542" s="229" t="s">
        <v>1190</v>
      </c>
      <c r="D542" s="229" t="s">
        <v>281</v>
      </c>
      <c r="E542" s="230" t="s">
        <v>1232</v>
      </c>
      <c r="F542" s="231" t="s">
        <v>1233</v>
      </c>
      <c r="G542" s="232" t="s">
        <v>354</v>
      </c>
      <c r="H542" s="233">
        <v>2</v>
      </c>
      <c r="I542" s="234"/>
      <c r="J542" s="235">
        <f>ROUND(I542*H542,2)</f>
        <v>0</v>
      </c>
      <c r="K542" s="236"/>
      <c r="L542" s="44"/>
      <c r="M542" s="237" t="s">
        <v>1</v>
      </c>
      <c r="N542" s="238" t="s">
        <v>41</v>
      </c>
      <c r="O542" s="91"/>
      <c r="P542" s="239">
        <f>O542*H542</f>
        <v>0</v>
      </c>
      <c r="Q542" s="239">
        <v>0.00173</v>
      </c>
      <c r="R542" s="239">
        <f>Q542*H542</f>
        <v>0.00346</v>
      </c>
      <c r="S542" s="239">
        <v>0</v>
      </c>
      <c r="T542" s="240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41" t="s">
        <v>185</v>
      </c>
      <c r="AT542" s="241" t="s">
        <v>281</v>
      </c>
      <c r="AU542" s="241" t="s">
        <v>86</v>
      </c>
      <c r="AY542" s="17" t="s">
        <v>280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7" t="s">
        <v>84</v>
      </c>
      <c r="BK542" s="242">
        <f>ROUND(I542*H542,2)</f>
        <v>0</v>
      </c>
      <c r="BL542" s="17" t="s">
        <v>185</v>
      </c>
      <c r="BM542" s="241" t="s">
        <v>3266</v>
      </c>
    </row>
    <row r="543" s="2" customFormat="1" ht="24.15" customHeight="1">
      <c r="A543" s="38"/>
      <c r="B543" s="39"/>
      <c r="C543" s="229" t="s">
        <v>1196</v>
      </c>
      <c r="D543" s="229" t="s">
        <v>281</v>
      </c>
      <c r="E543" s="230" t="s">
        <v>3267</v>
      </c>
      <c r="F543" s="231" t="s">
        <v>1245</v>
      </c>
      <c r="G543" s="232" t="s">
        <v>354</v>
      </c>
      <c r="H543" s="233">
        <v>1</v>
      </c>
      <c r="I543" s="234"/>
      <c r="J543" s="235">
        <f>ROUND(I543*H543,2)</f>
        <v>0</v>
      </c>
      <c r="K543" s="236"/>
      <c r="L543" s="44"/>
      <c r="M543" s="237" t="s">
        <v>1</v>
      </c>
      <c r="N543" s="238" t="s">
        <v>41</v>
      </c>
      <c r="O543" s="91"/>
      <c r="P543" s="239">
        <f>O543*H543</f>
        <v>0</v>
      </c>
      <c r="Q543" s="239">
        <v>0.0025000000000000001</v>
      </c>
      <c r="R543" s="239">
        <f>Q543*H543</f>
        <v>0.0025000000000000001</v>
      </c>
      <c r="S543" s="239">
        <v>0</v>
      </c>
      <c r="T543" s="240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41" t="s">
        <v>185</v>
      </c>
      <c r="AT543" s="241" t="s">
        <v>281</v>
      </c>
      <c r="AU543" s="241" t="s">
        <v>86</v>
      </c>
      <c r="AY543" s="17" t="s">
        <v>280</v>
      </c>
      <c r="BE543" s="242">
        <f>IF(N543="základní",J543,0)</f>
        <v>0</v>
      </c>
      <c r="BF543" s="242">
        <f>IF(N543="snížená",J543,0)</f>
        <v>0</v>
      </c>
      <c r="BG543" s="242">
        <f>IF(N543="zákl. přenesená",J543,0)</f>
        <v>0</v>
      </c>
      <c r="BH543" s="242">
        <f>IF(N543="sníž. přenesená",J543,0)</f>
        <v>0</v>
      </c>
      <c r="BI543" s="242">
        <f>IF(N543="nulová",J543,0)</f>
        <v>0</v>
      </c>
      <c r="BJ543" s="17" t="s">
        <v>84</v>
      </c>
      <c r="BK543" s="242">
        <f>ROUND(I543*H543,2)</f>
        <v>0</v>
      </c>
      <c r="BL543" s="17" t="s">
        <v>185</v>
      </c>
      <c r="BM543" s="241" t="s">
        <v>3268</v>
      </c>
    </row>
    <row r="544" s="13" customFormat="1">
      <c r="A544" s="13"/>
      <c r="B544" s="243"/>
      <c r="C544" s="244"/>
      <c r="D544" s="245" t="s">
        <v>286</v>
      </c>
      <c r="E544" s="246" t="s">
        <v>1</v>
      </c>
      <c r="F544" s="247" t="s">
        <v>1217</v>
      </c>
      <c r="G544" s="244"/>
      <c r="H544" s="248">
        <v>1</v>
      </c>
      <c r="I544" s="249"/>
      <c r="J544" s="244"/>
      <c r="K544" s="244"/>
      <c r="L544" s="250"/>
      <c r="M544" s="251"/>
      <c r="N544" s="252"/>
      <c r="O544" s="252"/>
      <c r="P544" s="252"/>
      <c r="Q544" s="252"/>
      <c r="R544" s="252"/>
      <c r="S544" s="252"/>
      <c r="T544" s="25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4" t="s">
        <v>286</v>
      </c>
      <c r="AU544" s="254" t="s">
        <v>86</v>
      </c>
      <c r="AV544" s="13" t="s">
        <v>86</v>
      </c>
      <c r="AW544" s="13" t="s">
        <v>32</v>
      </c>
      <c r="AX544" s="13" t="s">
        <v>84</v>
      </c>
      <c r="AY544" s="254" t="s">
        <v>280</v>
      </c>
    </row>
    <row r="545" s="2" customFormat="1" ht="24.15" customHeight="1">
      <c r="A545" s="38"/>
      <c r="B545" s="39"/>
      <c r="C545" s="229" t="s">
        <v>1200</v>
      </c>
      <c r="D545" s="229" t="s">
        <v>281</v>
      </c>
      <c r="E545" s="230" t="s">
        <v>1253</v>
      </c>
      <c r="F545" s="231" t="s">
        <v>1254</v>
      </c>
      <c r="G545" s="232" t="s">
        <v>326</v>
      </c>
      <c r="H545" s="233">
        <v>0.017000000000000001</v>
      </c>
      <c r="I545" s="234"/>
      <c r="J545" s="235">
        <f>ROUND(I545*H545,2)</f>
        <v>0</v>
      </c>
      <c r="K545" s="236"/>
      <c r="L545" s="44"/>
      <c r="M545" s="237" t="s">
        <v>1</v>
      </c>
      <c r="N545" s="238" t="s">
        <v>41</v>
      </c>
      <c r="O545" s="91"/>
      <c r="P545" s="239">
        <f>O545*H545</f>
        <v>0</v>
      </c>
      <c r="Q545" s="239">
        <v>0</v>
      </c>
      <c r="R545" s="239">
        <f>Q545*H545</f>
        <v>0</v>
      </c>
      <c r="S545" s="239">
        <v>0</v>
      </c>
      <c r="T545" s="240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41" t="s">
        <v>185</v>
      </c>
      <c r="AT545" s="241" t="s">
        <v>281</v>
      </c>
      <c r="AU545" s="241" t="s">
        <v>86</v>
      </c>
      <c r="AY545" s="17" t="s">
        <v>280</v>
      </c>
      <c r="BE545" s="242">
        <f>IF(N545="základní",J545,0)</f>
        <v>0</v>
      </c>
      <c r="BF545" s="242">
        <f>IF(N545="snížená",J545,0)</f>
        <v>0</v>
      </c>
      <c r="BG545" s="242">
        <f>IF(N545="zákl. přenesená",J545,0)</f>
        <v>0</v>
      </c>
      <c r="BH545" s="242">
        <f>IF(N545="sníž. přenesená",J545,0)</f>
        <v>0</v>
      </c>
      <c r="BI545" s="242">
        <f>IF(N545="nulová",J545,0)</f>
        <v>0</v>
      </c>
      <c r="BJ545" s="17" t="s">
        <v>84</v>
      </c>
      <c r="BK545" s="242">
        <f>ROUND(I545*H545,2)</f>
        <v>0</v>
      </c>
      <c r="BL545" s="17" t="s">
        <v>185</v>
      </c>
      <c r="BM545" s="241" t="s">
        <v>3269</v>
      </c>
    </row>
    <row r="546" s="12" customFormat="1" ht="22.8" customHeight="1">
      <c r="A546" s="12"/>
      <c r="B546" s="213"/>
      <c r="C546" s="214"/>
      <c r="D546" s="215" t="s">
        <v>75</v>
      </c>
      <c r="E546" s="227" t="s">
        <v>1256</v>
      </c>
      <c r="F546" s="227" t="s">
        <v>1257</v>
      </c>
      <c r="G546" s="214"/>
      <c r="H546" s="214"/>
      <c r="I546" s="217"/>
      <c r="J546" s="228">
        <f>BK546</f>
        <v>0</v>
      </c>
      <c r="K546" s="214"/>
      <c r="L546" s="219"/>
      <c r="M546" s="220"/>
      <c r="N546" s="221"/>
      <c r="O546" s="221"/>
      <c r="P546" s="222">
        <f>SUM(P547:P553)</f>
        <v>0</v>
      </c>
      <c r="Q546" s="221"/>
      <c r="R546" s="222">
        <f>SUM(R547:R553)</f>
        <v>0.64217836799999994</v>
      </c>
      <c r="S546" s="221"/>
      <c r="T546" s="223">
        <f>SUM(T547:T553)</f>
        <v>8.5510000000000002</v>
      </c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224" t="s">
        <v>86</v>
      </c>
      <c r="AT546" s="225" t="s">
        <v>75</v>
      </c>
      <c r="AU546" s="225" t="s">
        <v>84</v>
      </c>
      <c r="AY546" s="224" t="s">
        <v>280</v>
      </c>
      <c r="BK546" s="226">
        <f>SUM(BK547:BK553)</f>
        <v>0</v>
      </c>
    </row>
    <row r="547" s="2" customFormat="1" ht="16.5" customHeight="1">
      <c r="A547" s="38"/>
      <c r="B547" s="39"/>
      <c r="C547" s="229" t="s">
        <v>1204</v>
      </c>
      <c r="D547" s="229" t="s">
        <v>281</v>
      </c>
      <c r="E547" s="230" t="s">
        <v>1259</v>
      </c>
      <c r="F547" s="231" t="s">
        <v>1260</v>
      </c>
      <c r="G547" s="232" t="s">
        <v>194</v>
      </c>
      <c r="H547" s="233">
        <v>315.39999999999998</v>
      </c>
      <c r="I547" s="234"/>
      <c r="J547" s="235">
        <f>ROUND(I547*H547,2)</f>
        <v>0</v>
      </c>
      <c r="K547" s="236"/>
      <c r="L547" s="44"/>
      <c r="M547" s="237" t="s">
        <v>1</v>
      </c>
      <c r="N547" s="238" t="s">
        <v>41</v>
      </c>
      <c r="O547" s="91"/>
      <c r="P547" s="239">
        <f>O547*H547</f>
        <v>0</v>
      </c>
      <c r="Q547" s="239">
        <v>0</v>
      </c>
      <c r="R547" s="239">
        <f>Q547*H547</f>
        <v>0</v>
      </c>
      <c r="S547" s="239">
        <v>0.014999999999999999</v>
      </c>
      <c r="T547" s="240">
        <f>S547*H547</f>
        <v>4.7309999999999999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41" t="s">
        <v>185</v>
      </c>
      <c r="AT547" s="241" t="s">
        <v>281</v>
      </c>
      <c r="AU547" s="241" t="s">
        <v>86</v>
      </c>
      <c r="AY547" s="17" t="s">
        <v>280</v>
      </c>
      <c r="BE547" s="242">
        <f>IF(N547="základní",J547,0)</f>
        <v>0</v>
      </c>
      <c r="BF547" s="242">
        <f>IF(N547="snížená",J547,0)</f>
        <v>0</v>
      </c>
      <c r="BG547" s="242">
        <f>IF(N547="zákl. přenesená",J547,0)</f>
        <v>0</v>
      </c>
      <c r="BH547" s="242">
        <f>IF(N547="sníž. přenesená",J547,0)</f>
        <v>0</v>
      </c>
      <c r="BI547" s="242">
        <f>IF(N547="nulová",J547,0)</f>
        <v>0</v>
      </c>
      <c r="BJ547" s="17" t="s">
        <v>84</v>
      </c>
      <c r="BK547" s="242">
        <f>ROUND(I547*H547,2)</f>
        <v>0</v>
      </c>
      <c r="BL547" s="17" t="s">
        <v>185</v>
      </c>
      <c r="BM547" s="241" t="s">
        <v>3270</v>
      </c>
    </row>
    <row r="548" s="13" customFormat="1">
      <c r="A548" s="13"/>
      <c r="B548" s="243"/>
      <c r="C548" s="244"/>
      <c r="D548" s="245" t="s">
        <v>286</v>
      </c>
      <c r="E548" s="246" t="s">
        <v>1</v>
      </c>
      <c r="F548" s="247" t="s">
        <v>3161</v>
      </c>
      <c r="G548" s="244"/>
      <c r="H548" s="248">
        <v>315.39999999999998</v>
      </c>
      <c r="I548" s="249"/>
      <c r="J548" s="244"/>
      <c r="K548" s="244"/>
      <c r="L548" s="250"/>
      <c r="M548" s="251"/>
      <c r="N548" s="252"/>
      <c r="O548" s="252"/>
      <c r="P548" s="252"/>
      <c r="Q548" s="252"/>
      <c r="R548" s="252"/>
      <c r="S548" s="252"/>
      <c r="T548" s="25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4" t="s">
        <v>286</v>
      </c>
      <c r="AU548" s="254" t="s">
        <v>86</v>
      </c>
      <c r="AV548" s="13" t="s">
        <v>86</v>
      </c>
      <c r="AW548" s="13" t="s">
        <v>32</v>
      </c>
      <c r="AX548" s="13" t="s">
        <v>84</v>
      </c>
      <c r="AY548" s="254" t="s">
        <v>280</v>
      </c>
    </row>
    <row r="549" s="2" customFormat="1" ht="24.15" customHeight="1">
      <c r="A549" s="38"/>
      <c r="B549" s="39"/>
      <c r="C549" s="229" t="s">
        <v>1209</v>
      </c>
      <c r="D549" s="229" t="s">
        <v>281</v>
      </c>
      <c r="E549" s="230" t="s">
        <v>1264</v>
      </c>
      <c r="F549" s="231" t="s">
        <v>1265</v>
      </c>
      <c r="G549" s="232" t="s">
        <v>190</v>
      </c>
      <c r="H549" s="233">
        <v>382</v>
      </c>
      <c r="I549" s="234"/>
      <c r="J549" s="235">
        <f>ROUND(I549*H549,2)</f>
        <v>0</v>
      </c>
      <c r="K549" s="236"/>
      <c r="L549" s="44"/>
      <c r="M549" s="237" t="s">
        <v>1</v>
      </c>
      <c r="N549" s="238" t="s">
        <v>41</v>
      </c>
      <c r="O549" s="91"/>
      <c r="P549" s="239">
        <f>O549*H549</f>
        <v>0</v>
      </c>
      <c r="Q549" s="239">
        <v>0</v>
      </c>
      <c r="R549" s="239">
        <f>Q549*H549</f>
        <v>0</v>
      </c>
      <c r="S549" s="239">
        <v>0.01</v>
      </c>
      <c r="T549" s="240">
        <f>S549*H549</f>
        <v>3.8200000000000003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41" t="s">
        <v>185</v>
      </c>
      <c r="AT549" s="241" t="s">
        <v>281</v>
      </c>
      <c r="AU549" s="241" t="s">
        <v>86</v>
      </c>
      <c r="AY549" s="17" t="s">
        <v>280</v>
      </c>
      <c r="BE549" s="242">
        <f>IF(N549="základní",J549,0)</f>
        <v>0</v>
      </c>
      <c r="BF549" s="242">
        <f>IF(N549="snížená",J549,0)</f>
        <v>0</v>
      </c>
      <c r="BG549" s="242">
        <f>IF(N549="zákl. přenesená",J549,0)</f>
        <v>0</v>
      </c>
      <c r="BH549" s="242">
        <f>IF(N549="sníž. přenesená",J549,0)</f>
        <v>0</v>
      </c>
      <c r="BI549" s="242">
        <f>IF(N549="nulová",J549,0)</f>
        <v>0</v>
      </c>
      <c r="BJ549" s="17" t="s">
        <v>84</v>
      </c>
      <c r="BK549" s="242">
        <f>ROUND(I549*H549,2)</f>
        <v>0</v>
      </c>
      <c r="BL549" s="17" t="s">
        <v>185</v>
      </c>
      <c r="BM549" s="241" t="s">
        <v>3271</v>
      </c>
    </row>
    <row r="550" s="13" customFormat="1">
      <c r="A550" s="13"/>
      <c r="B550" s="243"/>
      <c r="C550" s="244"/>
      <c r="D550" s="245" t="s">
        <v>286</v>
      </c>
      <c r="E550" s="246" t="s">
        <v>1</v>
      </c>
      <c r="F550" s="247" t="s">
        <v>3272</v>
      </c>
      <c r="G550" s="244"/>
      <c r="H550" s="248">
        <v>382</v>
      </c>
      <c r="I550" s="249"/>
      <c r="J550" s="244"/>
      <c r="K550" s="244"/>
      <c r="L550" s="250"/>
      <c r="M550" s="251"/>
      <c r="N550" s="252"/>
      <c r="O550" s="252"/>
      <c r="P550" s="252"/>
      <c r="Q550" s="252"/>
      <c r="R550" s="252"/>
      <c r="S550" s="252"/>
      <c r="T550" s="25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4" t="s">
        <v>286</v>
      </c>
      <c r="AU550" s="254" t="s">
        <v>86</v>
      </c>
      <c r="AV550" s="13" t="s">
        <v>86</v>
      </c>
      <c r="AW550" s="13" t="s">
        <v>32</v>
      </c>
      <c r="AX550" s="13" t="s">
        <v>84</v>
      </c>
      <c r="AY550" s="254" t="s">
        <v>280</v>
      </c>
    </row>
    <row r="551" s="2" customFormat="1" ht="24.15" customHeight="1">
      <c r="A551" s="38"/>
      <c r="B551" s="39"/>
      <c r="C551" s="229" t="s">
        <v>1213</v>
      </c>
      <c r="D551" s="229" t="s">
        <v>281</v>
      </c>
      <c r="E551" s="230" t="s">
        <v>1269</v>
      </c>
      <c r="F551" s="231" t="s">
        <v>1270</v>
      </c>
      <c r="G551" s="232" t="s">
        <v>194</v>
      </c>
      <c r="H551" s="233">
        <v>39.582000000000001</v>
      </c>
      <c r="I551" s="234"/>
      <c r="J551" s="235">
        <f>ROUND(I551*H551,2)</f>
        <v>0</v>
      </c>
      <c r="K551" s="236"/>
      <c r="L551" s="44"/>
      <c r="M551" s="237" t="s">
        <v>1</v>
      </c>
      <c r="N551" s="238" t="s">
        <v>41</v>
      </c>
      <c r="O551" s="91"/>
      <c r="P551" s="239">
        <f>O551*H551</f>
        <v>0</v>
      </c>
      <c r="Q551" s="239">
        <v>0.016223999999999999</v>
      </c>
      <c r="R551" s="239">
        <f>Q551*H551</f>
        <v>0.64217836799999994</v>
      </c>
      <c r="S551" s="239">
        <v>0</v>
      </c>
      <c r="T551" s="240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41" t="s">
        <v>185</v>
      </c>
      <c r="AT551" s="241" t="s">
        <v>281</v>
      </c>
      <c r="AU551" s="241" t="s">
        <v>86</v>
      </c>
      <c r="AY551" s="17" t="s">
        <v>280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7" t="s">
        <v>84</v>
      </c>
      <c r="BK551" s="242">
        <f>ROUND(I551*H551,2)</f>
        <v>0</v>
      </c>
      <c r="BL551" s="17" t="s">
        <v>185</v>
      </c>
      <c r="BM551" s="241" t="s">
        <v>3273</v>
      </c>
    </row>
    <row r="552" s="13" customFormat="1">
      <c r="A552" s="13"/>
      <c r="B552" s="243"/>
      <c r="C552" s="244"/>
      <c r="D552" s="245" t="s">
        <v>286</v>
      </c>
      <c r="E552" s="246" t="s">
        <v>1</v>
      </c>
      <c r="F552" s="247" t="s">
        <v>3274</v>
      </c>
      <c r="G552" s="244"/>
      <c r="H552" s="248">
        <v>39.582000000000001</v>
      </c>
      <c r="I552" s="249"/>
      <c r="J552" s="244"/>
      <c r="K552" s="244"/>
      <c r="L552" s="250"/>
      <c r="M552" s="251"/>
      <c r="N552" s="252"/>
      <c r="O552" s="252"/>
      <c r="P552" s="252"/>
      <c r="Q552" s="252"/>
      <c r="R552" s="252"/>
      <c r="S552" s="252"/>
      <c r="T552" s="25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4" t="s">
        <v>286</v>
      </c>
      <c r="AU552" s="254" t="s">
        <v>86</v>
      </c>
      <c r="AV552" s="13" t="s">
        <v>86</v>
      </c>
      <c r="AW552" s="13" t="s">
        <v>32</v>
      </c>
      <c r="AX552" s="13" t="s">
        <v>84</v>
      </c>
      <c r="AY552" s="254" t="s">
        <v>280</v>
      </c>
    </row>
    <row r="553" s="2" customFormat="1" ht="24.15" customHeight="1">
      <c r="A553" s="38"/>
      <c r="B553" s="39"/>
      <c r="C553" s="229" t="s">
        <v>1218</v>
      </c>
      <c r="D553" s="229" t="s">
        <v>281</v>
      </c>
      <c r="E553" s="230" t="s">
        <v>1279</v>
      </c>
      <c r="F553" s="231" t="s">
        <v>1280</v>
      </c>
      <c r="G553" s="232" t="s">
        <v>326</v>
      </c>
      <c r="H553" s="233">
        <v>0.64200000000000002</v>
      </c>
      <c r="I553" s="234"/>
      <c r="J553" s="235">
        <f>ROUND(I553*H553,2)</f>
        <v>0</v>
      </c>
      <c r="K553" s="236"/>
      <c r="L553" s="44"/>
      <c r="M553" s="237" t="s">
        <v>1</v>
      </c>
      <c r="N553" s="238" t="s">
        <v>41</v>
      </c>
      <c r="O553" s="91"/>
      <c r="P553" s="239">
        <f>O553*H553</f>
        <v>0</v>
      </c>
      <c r="Q553" s="239">
        <v>0</v>
      </c>
      <c r="R553" s="239">
        <f>Q553*H553</f>
        <v>0</v>
      </c>
      <c r="S553" s="239">
        <v>0</v>
      </c>
      <c r="T553" s="240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41" t="s">
        <v>185</v>
      </c>
      <c r="AT553" s="241" t="s">
        <v>281</v>
      </c>
      <c r="AU553" s="241" t="s">
        <v>86</v>
      </c>
      <c r="AY553" s="17" t="s">
        <v>280</v>
      </c>
      <c r="BE553" s="242">
        <f>IF(N553="základní",J553,0)</f>
        <v>0</v>
      </c>
      <c r="BF553" s="242">
        <f>IF(N553="snížená",J553,0)</f>
        <v>0</v>
      </c>
      <c r="BG553" s="242">
        <f>IF(N553="zákl. přenesená",J553,0)</f>
        <v>0</v>
      </c>
      <c r="BH553" s="242">
        <f>IF(N553="sníž. přenesená",J553,0)</f>
        <v>0</v>
      </c>
      <c r="BI553" s="242">
        <f>IF(N553="nulová",J553,0)</f>
        <v>0</v>
      </c>
      <c r="BJ553" s="17" t="s">
        <v>84</v>
      </c>
      <c r="BK553" s="242">
        <f>ROUND(I553*H553,2)</f>
        <v>0</v>
      </c>
      <c r="BL553" s="17" t="s">
        <v>185</v>
      </c>
      <c r="BM553" s="241" t="s">
        <v>3275</v>
      </c>
    </row>
    <row r="554" s="12" customFormat="1" ht="22.8" customHeight="1">
      <c r="A554" s="12"/>
      <c r="B554" s="213"/>
      <c r="C554" s="214"/>
      <c r="D554" s="215" t="s">
        <v>75</v>
      </c>
      <c r="E554" s="227" t="s">
        <v>1282</v>
      </c>
      <c r="F554" s="227" t="s">
        <v>1283</v>
      </c>
      <c r="G554" s="214"/>
      <c r="H554" s="214"/>
      <c r="I554" s="217"/>
      <c r="J554" s="228">
        <f>BK554</f>
        <v>0</v>
      </c>
      <c r="K554" s="214"/>
      <c r="L554" s="219"/>
      <c r="M554" s="220"/>
      <c r="N554" s="221"/>
      <c r="O554" s="221"/>
      <c r="P554" s="222">
        <f>SUM(P555:P570)</f>
        <v>0</v>
      </c>
      <c r="Q554" s="221"/>
      <c r="R554" s="222">
        <f>SUM(R555:R570)</f>
        <v>1.4859299476000001</v>
      </c>
      <c r="S554" s="221"/>
      <c r="T554" s="223">
        <f>SUM(T555:T570)</f>
        <v>0.623664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24" t="s">
        <v>86</v>
      </c>
      <c r="AT554" s="225" t="s">
        <v>75</v>
      </c>
      <c r="AU554" s="225" t="s">
        <v>84</v>
      </c>
      <c r="AY554" s="224" t="s">
        <v>280</v>
      </c>
      <c r="BK554" s="226">
        <f>SUM(BK555:BK570)</f>
        <v>0</v>
      </c>
    </row>
    <row r="555" s="2" customFormat="1" ht="33" customHeight="1">
      <c r="A555" s="38"/>
      <c r="B555" s="39"/>
      <c r="C555" s="229" t="s">
        <v>1223</v>
      </c>
      <c r="D555" s="229" t="s">
        <v>281</v>
      </c>
      <c r="E555" s="230" t="s">
        <v>1285</v>
      </c>
      <c r="F555" s="231" t="s">
        <v>1286</v>
      </c>
      <c r="G555" s="232" t="s">
        <v>194</v>
      </c>
      <c r="H555" s="233">
        <v>20.571000000000002</v>
      </c>
      <c r="I555" s="234"/>
      <c r="J555" s="235">
        <f>ROUND(I555*H555,2)</f>
        <v>0</v>
      </c>
      <c r="K555" s="236"/>
      <c r="L555" s="44"/>
      <c r="M555" s="237" t="s">
        <v>1</v>
      </c>
      <c r="N555" s="238" t="s">
        <v>41</v>
      </c>
      <c r="O555" s="91"/>
      <c r="P555" s="239">
        <f>O555*H555</f>
        <v>0</v>
      </c>
      <c r="Q555" s="239">
        <v>0.017855599999999999</v>
      </c>
      <c r="R555" s="239">
        <f>Q555*H555</f>
        <v>0.36730754760000001</v>
      </c>
      <c r="S555" s="239">
        <v>0</v>
      </c>
      <c r="T555" s="240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41" t="s">
        <v>185</v>
      </c>
      <c r="AT555" s="241" t="s">
        <v>281</v>
      </c>
      <c r="AU555" s="241" t="s">
        <v>86</v>
      </c>
      <c r="AY555" s="17" t="s">
        <v>280</v>
      </c>
      <c r="BE555" s="242">
        <f>IF(N555="základní",J555,0)</f>
        <v>0</v>
      </c>
      <c r="BF555" s="242">
        <f>IF(N555="snížená",J555,0)</f>
        <v>0</v>
      </c>
      <c r="BG555" s="242">
        <f>IF(N555="zákl. přenesená",J555,0)</f>
        <v>0</v>
      </c>
      <c r="BH555" s="242">
        <f>IF(N555="sníž. přenesená",J555,0)</f>
        <v>0</v>
      </c>
      <c r="BI555" s="242">
        <f>IF(N555="nulová",J555,0)</f>
        <v>0</v>
      </c>
      <c r="BJ555" s="17" t="s">
        <v>84</v>
      </c>
      <c r="BK555" s="242">
        <f>ROUND(I555*H555,2)</f>
        <v>0</v>
      </c>
      <c r="BL555" s="17" t="s">
        <v>185</v>
      </c>
      <c r="BM555" s="241" t="s">
        <v>3276</v>
      </c>
    </row>
    <row r="556" s="13" customFormat="1">
      <c r="A556" s="13"/>
      <c r="B556" s="243"/>
      <c r="C556" s="244"/>
      <c r="D556" s="245" t="s">
        <v>286</v>
      </c>
      <c r="E556" s="246" t="s">
        <v>1</v>
      </c>
      <c r="F556" s="247" t="s">
        <v>3277</v>
      </c>
      <c r="G556" s="244"/>
      <c r="H556" s="248">
        <v>20.571000000000002</v>
      </c>
      <c r="I556" s="249"/>
      <c r="J556" s="244"/>
      <c r="K556" s="244"/>
      <c r="L556" s="250"/>
      <c r="M556" s="251"/>
      <c r="N556" s="252"/>
      <c r="O556" s="252"/>
      <c r="P556" s="252"/>
      <c r="Q556" s="252"/>
      <c r="R556" s="252"/>
      <c r="S556" s="252"/>
      <c r="T556" s="25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4" t="s">
        <v>286</v>
      </c>
      <c r="AU556" s="254" t="s">
        <v>86</v>
      </c>
      <c r="AV556" s="13" t="s">
        <v>86</v>
      </c>
      <c r="AW556" s="13" t="s">
        <v>32</v>
      </c>
      <c r="AX556" s="13" t="s">
        <v>84</v>
      </c>
      <c r="AY556" s="254" t="s">
        <v>280</v>
      </c>
    </row>
    <row r="557" s="2" customFormat="1" ht="16.5" customHeight="1">
      <c r="A557" s="38"/>
      <c r="B557" s="39"/>
      <c r="C557" s="229" t="s">
        <v>1227</v>
      </c>
      <c r="D557" s="229" t="s">
        <v>281</v>
      </c>
      <c r="E557" s="230" t="s">
        <v>1290</v>
      </c>
      <c r="F557" s="231" t="s">
        <v>1291</v>
      </c>
      <c r="G557" s="232" t="s">
        <v>194</v>
      </c>
      <c r="H557" s="233">
        <v>20.571000000000002</v>
      </c>
      <c r="I557" s="234"/>
      <c r="J557" s="235">
        <f>ROUND(I557*H557,2)</f>
        <v>0</v>
      </c>
      <c r="K557" s="236"/>
      <c r="L557" s="44"/>
      <c r="M557" s="237" t="s">
        <v>1</v>
      </c>
      <c r="N557" s="238" t="s">
        <v>41</v>
      </c>
      <c r="O557" s="91"/>
      <c r="P557" s="239">
        <f>O557*H557</f>
        <v>0</v>
      </c>
      <c r="Q557" s="239">
        <v>0.00010000000000000001</v>
      </c>
      <c r="R557" s="239">
        <f>Q557*H557</f>
        <v>0.0020571000000000001</v>
      </c>
      <c r="S557" s="239">
        <v>0</v>
      </c>
      <c r="T557" s="240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41" t="s">
        <v>185</v>
      </c>
      <c r="AT557" s="241" t="s">
        <v>281</v>
      </c>
      <c r="AU557" s="241" t="s">
        <v>86</v>
      </c>
      <c r="AY557" s="17" t="s">
        <v>280</v>
      </c>
      <c r="BE557" s="242">
        <f>IF(N557="základní",J557,0)</f>
        <v>0</v>
      </c>
      <c r="BF557" s="242">
        <f>IF(N557="snížená",J557,0)</f>
        <v>0</v>
      </c>
      <c r="BG557" s="242">
        <f>IF(N557="zákl. přenesená",J557,0)</f>
        <v>0</v>
      </c>
      <c r="BH557" s="242">
        <f>IF(N557="sníž. přenesená",J557,0)</f>
        <v>0</v>
      </c>
      <c r="BI557" s="242">
        <f>IF(N557="nulová",J557,0)</f>
        <v>0</v>
      </c>
      <c r="BJ557" s="17" t="s">
        <v>84</v>
      </c>
      <c r="BK557" s="242">
        <f>ROUND(I557*H557,2)</f>
        <v>0</v>
      </c>
      <c r="BL557" s="17" t="s">
        <v>185</v>
      </c>
      <c r="BM557" s="241" t="s">
        <v>3278</v>
      </c>
    </row>
    <row r="558" s="13" customFormat="1">
      <c r="A558" s="13"/>
      <c r="B558" s="243"/>
      <c r="C558" s="244"/>
      <c r="D558" s="245" t="s">
        <v>286</v>
      </c>
      <c r="E558" s="246" t="s">
        <v>1</v>
      </c>
      <c r="F558" s="247" t="s">
        <v>3277</v>
      </c>
      <c r="G558" s="244"/>
      <c r="H558" s="248">
        <v>20.571000000000002</v>
      </c>
      <c r="I558" s="249"/>
      <c r="J558" s="244"/>
      <c r="K558" s="244"/>
      <c r="L558" s="250"/>
      <c r="M558" s="251"/>
      <c r="N558" s="252"/>
      <c r="O558" s="252"/>
      <c r="P558" s="252"/>
      <c r="Q558" s="252"/>
      <c r="R558" s="252"/>
      <c r="S558" s="252"/>
      <c r="T558" s="25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4" t="s">
        <v>286</v>
      </c>
      <c r="AU558" s="254" t="s">
        <v>86</v>
      </c>
      <c r="AV558" s="13" t="s">
        <v>86</v>
      </c>
      <c r="AW558" s="13" t="s">
        <v>32</v>
      </c>
      <c r="AX558" s="13" t="s">
        <v>84</v>
      </c>
      <c r="AY558" s="254" t="s">
        <v>280</v>
      </c>
    </row>
    <row r="559" s="2" customFormat="1" ht="24.15" customHeight="1">
      <c r="A559" s="38"/>
      <c r="B559" s="39"/>
      <c r="C559" s="229" t="s">
        <v>1231</v>
      </c>
      <c r="D559" s="229" t="s">
        <v>281</v>
      </c>
      <c r="E559" s="230" t="s">
        <v>1294</v>
      </c>
      <c r="F559" s="231" t="s">
        <v>1295</v>
      </c>
      <c r="G559" s="232" t="s">
        <v>190</v>
      </c>
      <c r="H559" s="233">
        <v>12.83</v>
      </c>
      <c r="I559" s="234"/>
      <c r="J559" s="235">
        <f>ROUND(I559*H559,2)</f>
        <v>0</v>
      </c>
      <c r="K559" s="236"/>
      <c r="L559" s="44"/>
      <c r="M559" s="237" t="s">
        <v>1</v>
      </c>
      <c r="N559" s="238" t="s">
        <v>41</v>
      </c>
      <c r="O559" s="91"/>
      <c r="P559" s="239">
        <f>O559*H559</f>
        <v>0</v>
      </c>
      <c r="Q559" s="239">
        <v>0.00011</v>
      </c>
      <c r="R559" s="239">
        <f>Q559*H559</f>
        <v>0.0014113000000000001</v>
      </c>
      <c r="S559" s="239">
        <v>0</v>
      </c>
      <c r="T559" s="240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41" t="s">
        <v>185</v>
      </c>
      <c r="AT559" s="241" t="s">
        <v>281</v>
      </c>
      <c r="AU559" s="241" t="s">
        <v>86</v>
      </c>
      <c r="AY559" s="17" t="s">
        <v>280</v>
      </c>
      <c r="BE559" s="242">
        <f>IF(N559="základní",J559,0)</f>
        <v>0</v>
      </c>
      <c r="BF559" s="242">
        <f>IF(N559="snížená",J559,0)</f>
        <v>0</v>
      </c>
      <c r="BG559" s="242">
        <f>IF(N559="zákl. přenesená",J559,0)</f>
        <v>0</v>
      </c>
      <c r="BH559" s="242">
        <f>IF(N559="sníž. přenesená",J559,0)</f>
        <v>0</v>
      </c>
      <c r="BI559" s="242">
        <f>IF(N559="nulová",J559,0)</f>
        <v>0</v>
      </c>
      <c r="BJ559" s="17" t="s">
        <v>84</v>
      </c>
      <c r="BK559" s="242">
        <f>ROUND(I559*H559,2)</f>
        <v>0</v>
      </c>
      <c r="BL559" s="17" t="s">
        <v>185</v>
      </c>
      <c r="BM559" s="241" t="s">
        <v>3279</v>
      </c>
    </row>
    <row r="560" s="13" customFormat="1">
      <c r="A560" s="13"/>
      <c r="B560" s="243"/>
      <c r="C560" s="244"/>
      <c r="D560" s="245" t="s">
        <v>286</v>
      </c>
      <c r="E560" s="246" t="s">
        <v>1</v>
      </c>
      <c r="F560" s="247" t="s">
        <v>3280</v>
      </c>
      <c r="G560" s="244"/>
      <c r="H560" s="248">
        <v>12.83</v>
      </c>
      <c r="I560" s="249"/>
      <c r="J560" s="244"/>
      <c r="K560" s="244"/>
      <c r="L560" s="250"/>
      <c r="M560" s="251"/>
      <c r="N560" s="252"/>
      <c r="O560" s="252"/>
      <c r="P560" s="252"/>
      <c r="Q560" s="252"/>
      <c r="R560" s="252"/>
      <c r="S560" s="252"/>
      <c r="T560" s="25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4" t="s">
        <v>286</v>
      </c>
      <c r="AU560" s="254" t="s">
        <v>86</v>
      </c>
      <c r="AV560" s="13" t="s">
        <v>86</v>
      </c>
      <c r="AW560" s="13" t="s">
        <v>32</v>
      </c>
      <c r="AX560" s="13" t="s">
        <v>84</v>
      </c>
      <c r="AY560" s="254" t="s">
        <v>280</v>
      </c>
    </row>
    <row r="561" s="2" customFormat="1" ht="33" customHeight="1">
      <c r="A561" s="38"/>
      <c r="B561" s="39"/>
      <c r="C561" s="229" t="s">
        <v>1235</v>
      </c>
      <c r="D561" s="229" t="s">
        <v>281</v>
      </c>
      <c r="E561" s="230" t="s">
        <v>1299</v>
      </c>
      <c r="F561" s="231" t="s">
        <v>1300</v>
      </c>
      <c r="G561" s="232" t="s">
        <v>194</v>
      </c>
      <c r="H561" s="233">
        <v>115.56</v>
      </c>
      <c r="I561" s="234"/>
      <c r="J561" s="235">
        <f>ROUND(I561*H561,2)</f>
        <v>0</v>
      </c>
      <c r="K561" s="236"/>
      <c r="L561" s="44"/>
      <c r="M561" s="237" t="s">
        <v>1</v>
      </c>
      <c r="N561" s="238" t="s">
        <v>41</v>
      </c>
      <c r="O561" s="91"/>
      <c r="P561" s="239">
        <f>O561*H561</f>
        <v>0</v>
      </c>
      <c r="Q561" s="239">
        <v>0.00125</v>
      </c>
      <c r="R561" s="239">
        <f>Q561*H561</f>
        <v>0.14445</v>
      </c>
      <c r="S561" s="239">
        <v>0</v>
      </c>
      <c r="T561" s="240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41" t="s">
        <v>185</v>
      </c>
      <c r="AT561" s="241" t="s">
        <v>281</v>
      </c>
      <c r="AU561" s="241" t="s">
        <v>86</v>
      </c>
      <c r="AY561" s="17" t="s">
        <v>280</v>
      </c>
      <c r="BE561" s="242">
        <f>IF(N561="základní",J561,0)</f>
        <v>0</v>
      </c>
      <c r="BF561" s="242">
        <f>IF(N561="snížená",J561,0)</f>
        <v>0</v>
      </c>
      <c r="BG561" s="242">
        <f>IF(N561="zákl. přenesená",J561,0)</f>
        <v>0</v>
      </c>
      <c r="BH561" s="242">
        <f>IF(N561="sníž. přenesená",J561,0)</f>
        <v>0</v>
      </c>
      <c r="BI561" s="242">
        <f>IF(N561="nulová",J561,0)</f>
        <v>0</v>
      </c>
      <c r="BJ561" s="17" t="s">
        <v>84</v>
      </c>
      <c r="BK561" s="242">
        <f>ROUND(I561*H561,2)</f>
        <v>0</v>
      </c>
      <c r="BL561" s="17" t="s">
        <v>185</v>
      </c>
      <c r="BM561" s="241" t="s">
        <v>3281</v>
      </c>
    </row>
    <row r="562" s="13" customFormat="1">
      <c r="A562" s="13"/>
      <c r="B562" s="243"/>
      <c r="C562" s="244"/>
      <c r="D562" s="245" t="s">
        <v>286</v>
      </c>
      <c r="E562" s="246" t="s">
        <v>1</v>
      </c>
      <c r="F562" s="247" t="s">
        <v>3282</v>
      </c>
      <c r="G562" s="244"/>
      <c r="H562" s="248">
        <v>58.560000000000002</v>
      </c>
      <c r="I562" s="249"/>
      <c r="J562" s="244"/>
      <c r="K562" s="244"/>
      <c r="L562" s="250"/>
      <c r="M562" s="251"/>
      <c r="N562" s="252"/>
      <c r="O562" s="252"/>
      <c r="P562" s="252"/>
      <c r="Q562" s="252"/>
      <c r="R562" s="252"/>
      <c r="S562" s="252"/>
      <c r="T562" s="25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4" t="s">
        <v>286</v>
      </c>
      <c r="AU562" s="254" t="s">
        <v>86</v>
      </c>
      <c r="AV562" s="13" t="s">
        <v>86</v>
      </c>
      <c r="AW562" s="13" t="s">
        <v>32</v>
      </c>
      <c r="AX562" s="13" t="s">
        <v>76</v>
      </c>
      <c r="AY562" s="254" t="s">
        <v>280</v>
      </c>
    </row>
    <row r="563" s="13" customFormat="1">
      <c r="A563" s="13"/>
      <c r="B563" s="243"/>
      <c r="C563" s="244"/>
      <c r="D563" s="245" t="s">
        <v>286</v>
      </c>
      <c r="E563" s="246" t="s">
        <v>1</v>
      </c>
      <c r="F563" s="247" t="s">
        <v>3283</v>
      </c>
      <c r="G563" s="244"/>
      <c r="H563" s="248">
        <v>39.200000000000003</v>
      </c>
      <c r="I563" s="249"/>
      <c r="J563" s="244"/>
      <c r="K563" s="244"/>
      <c r="L563" s="250"/>
      <c r="M563" s="251"/>
      <c r="N563" s="252"/>
      <c r="O563" s="252"/>
      <c r="P563" s="252"/>
      <c r="Q563" s="252"/>
      <c r="R563" s="252"/>
      <c r="S563" s="252"/>
      <c r="T563" s="25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4" t="s">
        <v>286</v>
      </c>
      <c r="AU563" s="254" t="s">
        <v>86</v>
      </c>
      <c r="AV563" s="13" t="s">
        <v>86</v>
      </c>
      <c r="AW563" s="13" t="s">
        <v>32</v>
      </c>
      <c r="AX563" s="13" t="s">
        <v>76</v>
      </c>
      <c r="AY563" s="254" t="s">
        <v>280</v>
      </c>
    </row>
    <row r="564" s="13" customFormat="1">
      <c r="A564" s="13"/>
      <c r="B564" s="243"/>
      <c r="C564" s="244"/>
      <c r="D564" s="245" t="s">
        <v>286</v>
      </c>
      <c r="E564" s="246" t="s">
        <v>1</v>
      </c>
      <c r="F564" s="247" t="s">
        <v>3284</v>
      </c>
      <c r="G564" s="244"/>
      <c r="H564" s="248">
        <v>17.800000000000001</v>
      </c>
      <c r="I564" s="249"/>
      <c r="J564" s="244"/>
      <c r="K564" s="244"/>
      <c r="L564" s="250"/>
      <c r="M564" s="251"/>
      <c r="N564" s="252"/>
      <c r="O564" s="252"/>
      <c r="P564" s="252"/>
      <c r="Q564" s="252"/>
      <c r="R564" s="252"/>
      <c r="S564" s="252"/>
      <c r="T564" s="25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4" t="s">
        <v>286</v>
      </c>
      <c r="AU564" s="254" t="s">
        <v>86</v>
      </c>
      <c r="AV564" s="13" t="s">
        <v>86</v>
      </c>
      <c r="AW564" s="13" t="s">
        <v>32</v>
      </c>
      <c r="AX564" s="13" t="s">
        <v>76</v>
      </c>
      <c r="AY564" s="254" t="s">
        <v>280</v>
      </c>
    </row>
    <row r="565" s="14" customFormat="1">
      <c r="A565" s="14"/>
      <c r="B565" s="266"/>
      <c r="C565" s="267"/>
      <c r="D565" s="245" t="s">
        <v>286</v>
      </c>
      <c r="E565" s="268" t="s">
        <v>1</v>
      </c>
      <c r="F565" s="269" t="s">
        <v>378</v>
      </c>
      <c r="G565" s="267"/>
      <c r="H565" s="270">
        <v>115.56</v>
      </c>
      <c r="I565" s="271"/>
      <c r="J565" s="267"/>
      <c r="K565" s="267"/>
      <c r="L565" s="272"/>
      <c r="M565" s="273"/>
      <c r="N565" s="274"/>
      <c r="O565" s="274"/>
      <c r="P565" s="274"/>
      <c r="Q565" s="274"/>
      <c r="R565" s="274"/>
      <c r="S565" s="274"/>
      <c r="T565" s="27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76" t="s">
        <v>286</v>
      </c>
      <c r="AU565" s="276" t="s">
        <v>86</v>
      </c>
      <c r="AV565" s="14" t="s">
        <v>284</v>
      </c>
      <c r="AW565" s="14" t="s">
        <v>32</v>
      </c>
      <c r="AX565" s="14" t="s">
        <v>84</v>
      </c>
      <c r="AY565" s="276" t="s">
        <v>280</v>
      </c>
    </row>
    <row r="566" s="2" customFormat="1" ht="24.15" customHeight="1">
      <c r="A566" s="38"/>
      <c r="B566" s="39"/>
      <c r="C566" s="255" t="s">
        <v>1239</v>
      </c>
      <c r="D566" s="255" t="s">
        <v>306</v>
      </c>
      <c r="E566" s="256" t="s">
        <v>1312</v>
      </c>
      <c r="F566" s="257" t="s">
        <v>1313</v>
      </c>
      <c r="G566" s="258" t="s">
        <v>194</v>
      </c>
      <c r="H566" s="259">
        <v>121.33799999999999</v>
      </c>
      <c r="I566" s="260"/>
      <c r="J566" s="261">
        <f>ROUND(I566*H566,2)</f>
        <v>0</v>
      </c>
      <c r="K566" s="262"/>
      <c r="L566" s="263"/>
      <c r="M566" s="264" t="s">
        <v>1</v>
      </c>
      <c r="N566" s="265" t="s">
        <v>41</v>
      </c>
      <c r="O566" s="91"/>
      <c r="P566" s="239">
        <f>O566*H566</f>
        <v>0</v>
      </c>
      <c r="Q566" s="239">
        <v>0.0080000000000000002</v>
      </c>
      <c r="R566" s="239">
        <f>Q566*H566</f>
        <v>0.97070400000000001</v>
      </c>
      <c r="S566" s="239">
        <v>0</v>
      </c>
      <c r="T566" s="240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41" t="s">
        <v>426</v>
      </c>
      <c r="AT566" s="241" t="s">
        <v>306</v>
      </c>
      <c r="AU566" s="241" t="s">
        <v>86</v>
      </c>
      <c r="AY566" s="17" t="s">
        <v>280</v>
      </c>
      <c r="BE566" s="242">
        <f>IF(N566="základní",J566,0)</f>
        <v>0</v>
      </c>
      <c r="BF566" s="242">
        <f>IF(N566="snížená",J566,0)</f>
        <v>0</v>
      </c>
      <c r="BG566" s="242">
        <f>IF(N566="zákl. přenesená",J566,0)</f>
        <v>0</v>
      </c>
      <c r="BH566" s="242">
        <f>IF(N566="sníž. přenesená",J566,0)</f>
        <v>0</v>
      </c>
      <c r="BI566" s="242">
        <f>IF(N566="nulová",J566,0)</f>
        <v>0</v>
      </c>
      <c r="BJ566" s="17" t="s">
        <v>84</v>
      </c>
      <c r="BK566" s="242">
        <f>ROUND(I566*H566,2)</f>
        <v>0</v>
      </c>
      <c r="BL566" s="17" t="s">
        <v>185</v>
      </c>
      <c r="BM566" s="241" t="s">
        <v>3285</v>
      </c>
    </row>
    <row r="567" s="13" customFormat="1">
      <c r="A567" s="13"/>
      <c r="B567" s="243"/>
      <c r="C567" s="244"/>
      <c r="D567" s="245" t="s">
        <v>286</v>
      </c>
      <c r="E567" s="244"/>
      <c r="F567" s="247" t="s">
        <v>3286</v>
      </c>
      <c r="G567" s="244"/>
      <c r="H567" s="248">
        <v>121.33799999999999</v>
      </c>
      <c r="I567" s="249"/>
      <c r="J567" s="244"/>
      <c r="K567" s="244"/>
      <c r="L567" s="250"/>
      <c r="M567" s="251"/>
      <c r="N567" s="252"/>
      <c r="O567" s="252"/>
      <c r="P567" s="252"/>
      <c r="Q567" s="252"/>
      <c r="R567" s="252"/>
      <c r="S567" s="252"/>
      <c r="T567" s="25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4" t="s">
        <v>286</v>
      </c>
      <c r="AU567" s="254" t="s">
        <v>86</v>
      </c>
      <c r="AV567" s="13" t="s">
        <v>86</v>
      </c>
      <c r="AW567" s="13" t="s">
        <v>4</v>
      </c>
      <c r="AX567" s="13" t="s">
        <v>84</v>
      </c>
      <c r="AY567" s="254" t="s">
        <v>280</v>
      </c>
    </row>
    <row r="568" s="2" customFormat="1" ht="24.15" customHeight="1">
      <c r="A568" s="38"/>
      <c r="B568" s="39"/>
      <c r="C568" s="229" t="s">
        <v>1243</v>
      </c>
      <c r="D568" s="229" t="s">
        <v>281</v>
      </c>
      <c r="E568" s="230" t="s">
        <v>1317</v>
      </c>
      <c r="F568" s="231" t="s">
        <v>1318</v>
      </c>
      <c r="G568" s="232" t="s">
        <v>194</v>
      </c>
      <c r="H568" s="233">
        <v>58.560000000000002</v>
      </c>
      <c r="I568" s="234"/>
      <c r="J568" s="235">
        <f>ROUND(I568*H568,2)</f>
        <v>0</v>
      </c>
      <c r="K568" s="236"/>
      <c r="L568" s="44"/>
      <c r="M568" s="237" t="s">
        <v>1</v>
      </c>
      <c r="N568" s="238" t="s">
        <v>41</v>
      </c>
      <c r="O568" s="91"/>
      <c r="P568" s="239">
        <f>O568*H568</f>
        <v>0</v>
      </c>
      <c r="Q568" s="239">
        <v>0</v>
      </c>
      <c r="R568" s="239">
        <f>Q568*H568</f>
        <v>0</v>
      </c>
      <c r="S568" s="239">
        <v>0.01065</v>
      </c>
      <c r="T568" s="240">
        <f>S568*H568</f>
        <v>0.623664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41" t="s">
        <v>185</v>
      </c>
      <c r="AT568" s="241" t="s">
        <v>281</v>
      </c>
      <c r="AU568" s="241" t="s">
        <v>86</v>
      </c>
      <c r="AY568" s="17" t="s">
        <v>280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7" t="s">
        <v>84</v>
      </c>
      <c r="BK568" s="242">
        <f>ROUND(I568*H568,2)</f>
        <v>0</v>
      </c>
      <c r="BL568" s="17" t="s">
        <v>185</v>
      </c>
      <c r="BM568" s="241" t="s">
        <v>3287</v>
      </c>
    </row>
    <row r="569" s="13" customFormat="1">
      <c r="A569" s="13"/>
      <c r="B569" s="243"/>
      <c r="C569" s="244"/>
      <c r="D569" s="245" t="s">
        <v>286</v>
      </c>
      <c r="E569" s="246" t="s">
        <v>1</v>
      </c>
      <c r="F569" s="247" t="s">
        <v>3282</v>
      </c>
      <c r="G569" s="244"/>
      <c r="H569" s="248">
        <v>58.560000000000002</v>
      </c>
      <c r="I569" s="249"/>
      <c r="J569" s="244"/>
      <c r="K569" s="244"/>
      <c r="L569" s="250"/>
      <c r="M569" s="251"/>
      <c r="N569" s="252"/>
      <c r="O569" s="252"/>
      <c r="P569" s="252"/>
      <c r="Q569" s="252"/>
      <c r="R569" s="252"/>
      <c r="S569" s="252"/>
      <c r="T569" s="25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4" t="s">
        <v>286</v>
      </c>
      <c r="AU569" s="254" t="s">
        <v>86</v>
      </c>
      <c r="AV569" s="13" t="s">
        <v>86</v>
      </c>
      <c r="AW569" s="13" t="s">
        <v>32</v>
      </c>
      <c r="AX569" s="13" t="s">
        <v>84</v>
      </c>
      <c r="AY569" s="254" t="s">
        <v>280</v>
      </c>
    </row>
    <row r="570" s="2" customFormat="1" ht="24.15" customHeight="1">
      <c r="A570" s="38"/>
      <c r="B570" s="39"/>
      <c r="C570" s="229" t="s">
        <v>1247</v>
      </c>
      <c r="D570" s="229" t="s">
        <v>281</v>
      </c>
      <c r="E570" s="230" t="s">
        <v>1321</v>
      </c>
      <c r="F570" s="231" t="s">
        <v>1322</v>
      </c>
      <c r="G570" s="232" t="s">
        <v>326</v>
      </c>
      <c r="H570" s="233">
        <v>1.486</v>
      </c>
      <c r="I570" s="234"/>
      <c r="J570" s="235">
        <f>ROUND(I570*H570,2)</f>
        <v>0</v>
      </c>
      <c r="K570" s="236"/>
      <c r="L570" s="44"/>
      <c r="M570" s="237" t="s">
        <v>1</v>
      </c>
      <c r="N570" s="238" t="s">
        <v>41</v>
      </c>
      <c r="O570" s="91"/>
      <c r="P570" s="239">
        <f>O570*H570</f>
        <v>0</v>
      </c>
      <c r="Q570" s="239">
        <v>0</v>
      </c>
      <c r="R570" s="239">
        <f>Q570*H570</f>
        <v>0</v>
      </c>
      <c r="S570" s="239">
        <v>0</v>
      </c>
      <c r="T570" s="240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41" t="s">
        <v>185</v>
      </c>
      <c r="AT570" s="241" t="s">
        <v>281</v>
      </c>
      <c r="AU570" s="241" t="s">
        <v>86</v>
      </c>
      <c r="AY570" s="17" t="s">
        <v>280</v>
      </c>
      <c r="BE570" s="242">
        <f>IF(N570="základní",J570,0)</f>
        <v>0</v>
      </c>
      <c r="BF570" s="242">
        <f>IF(N570="snížená",J570,0)</f>
        <v>0</v>
      </c>
      <c r="BG570" s="242">
        <f>IF(N570="zákl. přenesená",J570,0)</f>
        <v>0</v>
      </c>
      <c r="BH570" s="242">
        <f>IF(N570="sníž. přenesená",J570,0)</f>
        <v>0</v>
      </c>
      <c r="BI570" s="242">
        <f>IF(N570="nulová",J570,0)</f>
        <v>0</v>
      </c>
      <c r="BJ570" s="17" t="s">
        <v>84</v>
      </c>
      <c r="BK570" s="242">
        <f>ROUND(I570*H570,2)</f>
        <v>0</v>
      </c>
      <c r="BL570" s="17" t="s">
        <v>185</v>
      </c>
      <c r="BM570" s="241" t="s">
        <v>3288</v>
      </c>
    </row>
    <row r="571" s="12" customFormat="1" ht="22.8" customHeight="1">
      <c r="A571" s="12"/>
      <c r="B571" s="213"/>
      <c r="C571" s="214"/>
      <c r="D571" s="215" t="s">
        <v>75</v>
      </c>
      <c r="E571" s="227" t="s">
        <v>1324</v>
      </c>
      <c r="F571" s="227" t="s">
        <v>1325</v>
      </c>
      <c r="G571" s="214"/>
      <c r="H571" s="214"/>
      <c r="I571" s="217"/>
      <c r="J571" s="228">
        <f>BK571</f>
        <v>0</v>
      </c>
      <c r="K571" s="214"/>
      <c r="L571" s="219"/>
      <c r="M571" s="220"/>
      <c r="N571" s="221"/>
      <c r="O571" s="221"/>
      <c r="P571" s="222">
        <f>SUM(P572:P588)</f>
        <v>0</v>
      </c>
      <c r="Q571" s="221"/>
      <c r="R571" s="222">
        <f>SUM(R572:R588)</f>
        <v>0.21816519999999998</v>
      </c>
      <c r="S571" s="221"/>
      <c r="T571" s="223">
        <f>SUM(T572:T588)</f>
        <v>2.1370335999999996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224" t="s">
        <v>86</v>
      </c>
      <c r="AT571" s="225" t="s">
        <v>75</v>
      </c>
      <c r="AU571" s="225" t="s">
        <v>84</v>
      </c>
      <c r="AY571" s="224" t="s">
        <v>280</v>
      </c>
      <c r="BK571" s="226">
        <f>SUM(BK572:BK588)</f>
        <v>0</v>
      </c>
    </row>
    <row r="572" s="2" customFormat="1" ht="16.5" customHeight="1">
      <c r="A572" s="38"/>
      <c r="B572" s="39"/>
      <c r="C572" s="229" t="s">
        <v>1252</v>
      </c>
      <c r="D572" s="229" t="s">
        <v>281</v>
      </c>
      <c r="E572" s="230" t="s">
        <v>1327</v>
      </c>
      <c r="F572" s="231" t="s">
        <v>1328</v>
      </c>
      <c r="G572" s="232" t="s">
        <v>194</v>
      </c>
      <c r="H572" s="233">
        <v>315.39999999999998</v>
      </c>
      <c r="I572" s="234"/>
      <c r="J572" s="235">
        <f>ROUND(I572*H572,2)</f>
        <v>0</v>
      </c>
      <c r="K572" s="236"/>
      <c r="L572" s="44"/>
      <c r="M572" s="237" t="s">
        <v>1</v>
      </c>
      <c r="N572" s="238" t="s">
        <v>41</v>
      </c>
      <c r="O572" s="91"/>
      <c r="P572" s="239">
        <f>O572*H572</f>
        <v>0</v>
      </c>
      <c r="Q572" s="239">
        <v>0</v>
      </c>
      <c r="R572" s="239">
        <f>Q572*H572</f>
        <v>0</v>
      </c>
      <c r="S572" s="239">
        <v>0.00594</v>
      </c>
      <c r="T572" s="240">
        <f>S572*H572</f>
        <v>1.8734759999999999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41" t="s">
        <v>185</v>
      </c>
      <c r="AT572" s="241" t="s">
        <v>281</v>
      </c>
      <c r="AU572" s="241" t="s">
        <v>86</v>
      </c>
      <c r="AY572" s="17" t="s">
        <v>280</v>
      </c>
      <c r="BE572" s="242">
        <f>IF(N572="základní",J572,0)</f>
        <v>0</v>
      </c>
      <c r="BF572" s="242">
        <f>IF(N572="snížená",J572,0)</f>
        <v>0</v>
      </c>
      <c r="BG572" s="242">
        <f>IF(N572="zákl. přenesená",J572,0)</f>
        <v>0</v>
      </c>
      <c r="BH572" s="242">
        <f>IF(N572="sníž. přenesená",J572,0)</f>
        <v>0</v>
      </c>
      <c r="BI572" s="242">
        <f>IF(N572="nulová",J572,0)</f>
        <v>0</v>
      </c>
      <c r="BJ572" s="17" t="s">
        <v>84</v>
      </c>
      <c r="BK572" s="242">
        <f>ROUND(I572*H572,2)</f>
        <v>0</v>
      </c>
      <c r="BL572" s="17" t="s">
        <v>185</v>
      </c>
      <c r="BM572" s="241" t="s">
        <v>3289</v>
      </c>
    </row>
    <row r="573" s="13" customFormat="1">
      <c r="A573" s="13"/>
      <c r="B573" s="243"/>
      <c r="C573" s="244"/>
      <c r="D573" s="245" t="s">
        <v>286</v>
      </c>
      <c r="E573" s="246" t="s">
        <v>1</v>
      </c>
      <c r="F573" s="247" t="s">
        <v>3161</v>
      </c>
      <c r="G573" s="244"/>
      <c r="H573" s="248">
        <v>315.39999999999998</v>
      </c>
      <c r="I573" s="249"/>
      <c r="J573" s="244"/>
      <c r="K573" s="244"/>
      <c r="L573" s="250"/>
      <c r="M573" s="251"/>
      <c r="N573" s="252"/>
      <c r="O573" s="252"/>
      <c r="P573" s="252"/>
      <c r="Q573" s="252"/>
      <c r="R573" s="252"/>
      <c r="S573" s="252"/>
      <c r="T573" s="25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4" t="s">
        <v>286</v>
      </c>
      <c r="AU573" s="254" t="s">
        <v>86</v>
      </c>
      <c r="AV573" s="13" t="s">
        <v>86</v>
      </c>
      <c r="AW573" s="13" t="s">
        <v>32</v>
      </c>
      <c r="AX573" s="13" t="s">
        <v>84</v>
      </c>
      <c r="AY573" s="254" t="s">
        <v>280</v>
      </c>
    </row>
    <row r="574" s="2" customFormat="1" ht="24.15" customHeight="1">
      <c r="A574" s="38"/>
      <c r="B574" s="39"/>
      <c r="C574" s="229" t="s">
        <v>1258</v>
      </c>
      <c r="D574" s="229" t="s">
        <v>281</v>
      </c>
      <c r="E574" s="230" t="s">
        <v>2200</v>
      </c>
      <c r="F574" s="231" t="s">
        <v>2201</v>
      </c>
      <c r="G574" s="232" t="s">
        <v>190</v>
      </c>
      <c r="H574" s="233">
        <v>73.200000000000003</v>
      </c>
      <c r="I574" s="234"/>
      <c r="J574" s="235">
        <f>ROUND(I574*H574,2)</f>
        <v>0</v>
      </c>
      <c r="K574" s="236"/>
      <c r="L574" s="44"/>
      <c r="M574" s="237" t="s">
        <v>1</v>
      </c>
      <c r="N574" s="238" t="s">
        <v>41</v>
      </c>
      <c r="O574" s="91"/>
      <c r="P574" s="239">
        <f>O574*H574</f>
        <v>0</v>
      </c>
      <c r="Q574" s="239">
        <v>0</v>
      </c>
      <c r="R574" s="239">
        <f>Q574*H574</f>
        <v>0</v>
      </c>
      <c r="S574" s="239">
        <v>0.00191</v>
      </c>
      <c r="T574" s="240">
        <f>S574*H574</f>
        <v>0.13981200000000002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41" t="s">
        <v>185</v>
      </c>
      <c r="AT574" s="241" t="s">
        <v>281</v>
      </c>
      <c r="AU574" s="241" t="s">
        <v>86</v>
      </c>
      <c r="AY574" s="17" t="s">
        <v>280</v>
      </c>
      <c r="BE574" s="242">
        <f>IF(N574="základní",J574,0)</f>
        <v>0</v>
      </c>
      <c r="BF574" s="242">
        <f>IF(N574="snížená",J574,0)</f>
        <v>0</v>
      </c>
      <c r="BG574" s="242">
        <f>IF(N574="zákl. přenesená",J574,0)</f>
        <v>0</v>
      </c>
      <c r="BH574" s="242">
        <f>IF(N574="sníž. přenesená",J574,0)</f>
        <v>0</v>
      </c>
      <c r="BI574" s="242">
        <f>IF(N574="nulová",J574,0)</f>
        <v>0</v>
      </c>
      <c r="BJ574" s="17" t="s">
        <v>84</v>
      </c>
      <c r="BK574" s="242">
        <f>ROUND(I574*H574,2)</f>
        <v>0</v>
      </c>
      <c r="BL574" s="17" t="s">
        <v>185</v>
      </c>
      <c r="BM574" s="241" t="s">
        <v>3290</v>
      </c>
    </row>
    <row r="575" s="13" customFormat="1">
      <c r="A575" s="13"/>
      <c r="B575" s="243"/>
      <c r="C575" s="244"/>
      <c r="D575" s="245" t="s">
        <v>286</v>
      </c>
      <c r="E575" s="246" t="s">
        <v>1</v>
      </c>
      <c r="F575" s="247" t="s">
        <v>3291</v>
      </c>
      <c r="G575" s="244"/>
      <c r="H575" s="248">
        <v>73.200000000000003</v>
      </c>
      <c r="I575" s="249"/>
      <c r="J575" s="244"/>
      <c r="K575" s="244"/>
      <c r="L575" s="250"/>
      <c r="M575" s="251"/>
      <c r="N575" s="252"/>
      <c r="O575" s="252"/>
      <c r="P575" s="252"/>
      <c r="Q575" s="252"/>
      <c r="R575" s="252"/>
      <c r="S575" s="252"/>
      <c r="T575" s="25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4" t="s">
        <v>286</v>
      </c>
      <c r="AU575" s="254" t="s">
        <v>86</v>
      </c>
      <c r="AV575" s="13" t="s">
        <v>86</v>
      </c>
      <c r="AW575" s="13" t="s">
        <v>32</v>
      </c>
      <c r="AX575" s="13" t="s">
        <v>84</v>
      </c>
      <c r="AY575" s="254" t="s">
        <v>280</v>
      </c>
    </row>
    <row r="576" s="2" customFormat="1" ht="16.5" customHeight="1">
      <c r="A576" s="38"/>
      <c r="B576" s="39"/>
      <c r="C576" s="229" t="s">
        <v>1263</v>
      </c>
      <c r="D576" s="229" t="s">
        <v>281</v>
      </c>
      <c r="E576" s="230" t="s">
        <v>1335</v>
      </c>
      <c r="F576" s="231" t="s">
        <v>1336</v>
      </c>
      <c r="G576" s="232" t="s">
        <v>190</v>
      </c>
      <c r="H576" s="233">
        <v>56.18</v>
      </c>
      <c r="I576" s="234"/>
      <c r="J576" s="235">
        <f>ROUND(I576*H576,2)</f>
        <v>0</v>
      </c>
      <c r="K576" s="236"/>
      <c r="L576" s="44"/>
      <c r="M576" s="237" t="s">
        <v>1</v>
      </c>
      <c r="N576" s="238" t="s">
        <v>41</v>
      </c>
      <c r="O576" s="91"/>
      <c r="P576" s="239">
        <f>O576*H576</f>
        <v>0</v>
      </c>
      <c r="Q576" s="239">
        <v>0</v>
      </c>
      <c r="R576" s="239">
        <f>Q576*H576</f>
        <v>0</v>
      </c>
      <c r="S576" s="239">
        <v>0.00167</v>
      </c>
      <c r="T576" s="240">
        <f>S576*H576</f>
        <v>0.093820600000000004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41" t="s">
        <v>185</v>
      </c>
      <c r="AT576" s="241" t="s">
        <v>281</v>
      </c>
      <c r="AU576" s="241" t="s">
        <v>86</v>
      </c>
      <c r="AY576" s="17" t="s">
        <v>280</v>
      </c>
      <c r="BE576" s="242">
        <f>IF(N576="základní",J576,0)</f>
        <v>0</v>
      </c>
      <c r="BF576" s="242">
        <f>IF(N576="snížená",J576,0)</f>
        <v>0</v>
      </c>
      <c r="BG576" s="242">
        <f>IF(N576="zákl. přenesená",J576,0)</f>
        <v>0</v>
      </c>
      <c r="BH576" s="242">
        <f>IF(N576="sníž. přenesená",J576,0)</f>
        <v>0</v>
      </c>
      <c r="BI576" s="242">
        <f>IF(N576="nulová",J576,0)</f>
        <v>0</v>
      </c>
      <c r="BJ576" s="17" t="s">
        <v>84</v>
      </c>
      <c r="BK576" s="242">
        <f>ROUND(I576*H576,2)</f>
        <v>0</v>
      </c>
      <c r="BL576" s="17" t="s">
        <v>185</v>
      </c>
      <c r="BM576" s="241" t="s">
        <v>3292</v>
      </c>
    </row>
    <row r="577" s="13" customFormat="1">
      <c r="A577" s="13"/>
      <c r="B577" s="243"/>
      <c r="C577" s="244"/>
      <c r="D577" s="245" t="s">
        <v>286</v>
      </c>
      <c r="E577" s="246" t="s">
        <v>1</v>
      </c>
      <c r="F577" s="247" t="s">
        <v>3293</v>
      </c>
      <c r="G577" s="244"/>
      <c r="H577" s="248">
        <v>56.18</v>
      </c>
      <c r="I577" s="249"/>
      <c r="J577" s="244"/>
      <c r="K577" s="244"/>
      <c r="L577" s="250"/>
      <c r="M577" s="251"/>
      <c r="N577" s="252"/>
      <c r="O577" s="252"/>
      <c r="P577" s="252"/>
      <c r="Q577" s="252"/>
      <c r="R577" s="252"/>
      <c r="S577" s="252"/>
      <c r="T577" s="25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4" t="s">
        <v>286</v>
      </c>
      <c r="AU577" s="254" t="s">
        <v>86</v>
      </c>
      <c r="AV577" s="13" t="s">
        <v>86</v>
      </c>
      <c r="AW577" s="13" t="s">
        <v>32</v>
      </c>
      <c r="AX577" s="13" t="s">
        <v>84</v>
      </c>
      <c r="AY577" s="254" t="s">
        <v>280</v>
      </c>
    </row>
    <row r="578" s="2" customFormat="1" ht="16.5" customHeight="1">
      <c r="A578" s="38"/>
      <c r="B578" s="39"/>
      <c r="C578" s="229" t="s">
        <v>1268</v>
      </c>
      <c r="D578" s="229" t="s">
        <v>281</v>
      </c>
      <c r="E578" s="230" t="s">
        <v>1339</v>
      </c>
      <c r="F578" s="231" t="s">
        <v>1340</v>
      </c>
      <c r="G578" s="232" t="s">
        <v>190</v>
      </c>
      <c r="H578" s="233">
        <v>17.100000000000001</v>
      </c>
      <c r="I578" s="234"/>
      <c r="J578" s="235">
        <f>ROUND(I578*H578,2)</f>
        <v>0</v>
      </c>
      <c r="K578" s="236"/>
      <c r="L578" s="44"/>
      <c r="M578" s="237" t="s">
        <v>1</v>
      </c>
      <c r="N578" s="238" t="s">
        <v>41</v>
      </c>
      <c r="O578" s="91"/>
      <c r="P578" s="239">
        <f>O578*H578</f>
        <v>0</v>
      </c>
      <c r="Q578" s="239">
        <v>0</v>
      </c>
      <c r="R578" s="239">
        <f>Q578*H578</f>
        <v>0</v>
      </c>
      <c r="S578" s="239">
        <v>0.00175</v>
      </c>
      <c r="T578" s="240">
        <f>S578*H578</f>
        <v>0.029925000000000004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41" t="s">
        <v>185</v>
      </c>
      <c r="AT578" s="241" t="s">
        <v>281</v>
      </c>
      <c r="AU578" s="241" t="s">
        <v>86</v>
      </c>
      <c r="AY578" s="17" t="s">
        <v>280</v>
      </c>
      <c r="BE578" s="242">
        <f>IF(N578="základní",J578,0)</f>
        <v>0</v>
      </c>
      <c r="BF578" s="242">
        <f>IF(N578="snížená",J578,0)</f>
        <v>0</v>
      </c>
      <c r="BG578" s="242">
        <f>IF(N578="zákl. přenesená",J578,0)</f>
        <v>0</v>
      </c>
      <c r="BH578" s="242">
        <f>IF(N578="sníž. přenesená",J578,0)</f>
        <v>0</v>
      </c>
      <c r="BI578" s="242">
        <f>IF(N578="nulová",J578,0)</f>
        <v>0</v>
      </c>
      <c r="BJ578" s="17" t="s">
        <v>84</v>
      </c>
      <c r="BK578" s="242">
        <f>ROUND(I578*H578,2)</f>
        <v>0</v>
      </c>
      <c r="BL578" s="17" t="s">
        <v>185</v>
      </c>
      <c r="BM578" s="241" t="s">
        <v>3294</v>
      </c>
    </row>
    <row r="579" s="13" customFormat="1">
      <c r="A579" s="13"/>
      <c r="B579" s="243"/>
      <c r="C579" s="244"/>
      <c r="D579" s="245" t="s">
        <v>286</v>
      </c>
      <c r="E579" s="246" t="s">
        <v>1</v>
      </c>
      <c r="F579" s="247" t="s">
        <v>3295</v>
      </c>
      <c r="G579" s="244"/>
      <c r="H579" s="248">
        <v>17.100000000000001</v>
      </c>
      <c r="I579" s="249"/>
      <c r="J579" s="244"/>
      <c r="K579" s="244"/>
      <c r="L579" s="250"/>
      <c r="M579" s="251"/>
      <c r="N579" s="252"/>
      <c r="O579" s="252"/>
      <c r="P579" s="252"/>
      <c r="Q579" s="252"/>
      <c r="R579" s="252"/>
      <c r="S579" s="252"/>
      <c r="T579" s="25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4" t="s">
        <v>286</v>
      </c>
      <c r="AU579" s="254" t="s">
        <v>86</v>
      </c>
      <c r="AV579" s="13" t="s">
        <v>86</v>
      </c>
      <c r="AW579" s="13" t="s">
        <v>32</v>
      </c>
      <c r="AX579" s="13" t="s">
        <v>84</v>
      </c>
      <c r="AY579" s="254" t="s">
        <v>280</v>
      </c>
    </row>
    <row r="580" s="2" customFormat="1" ht="24.15" customHeight="1">
      <c r="A580" s="38"/>
      <c r="B580" s="39"/>
      <c r="C580" s="229" t="s">
        <v>1273</v>
      </c>
      <c r="D580" s="229" t="s">
        <v>281</v>
      </c>
      <c r="E580" s="230" t="s">
        <v>1354</v>
      </c>
      <c r="F580" s="231" t="s">
        <v>1355</v>
      </c>
      <c r="G580" s="232" t="s">
        <v>190</v>
      </c>
      <c r="H580" s="233">
        <v>60.939999999999998</v>
      </c>
      <c r="I580" s="234"/>
      <c r="J580" s="235">
        <f>ROUND(I580*H580,2)</f>
        <v>0</v>
      </c>
      <c r="K580" s="236"/>
      <c r="L580" s="44"/>
      <c r="M580" s="237" t="s">
        <v>1</v>
      </c>
      <c r="N580" s="238" t="s">
        <v>41</v>
      </c>
      <c r="O580" s="91"/>
      <c r="P580" s="239">
        <f>O580*H580</f>
        <v>0</v>
      </c>
      <c r="Q580" s="239">
        <v>0.0035799999999999998</v>
      </c>
      <c r="R580" s="239">
        <f>Q580*H580</f>
        <v>0.21816519999999998</v>
      </c>
      <c r="S580" s="239">
        <v>0</v>
      </c>
      <c r="T580" s="240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41" t="s">
        <v>185</v>
      </c>
      <c r="AT580" s="241" t="s">
        <v>281</v>
      </c>
      <c r="AU580" s="241" t="s">
        <v>86</v>
      </c>
      <c r="AY580" s="17" t="s">
        <v>280</v>
      </c>
      <c r="BE580" s="242">
        <f>IF(N580="základní",J580,0)</f>
        <v>0</v>
      </c>
      <c r="BF580" s="242">
        <f>IF(N580="snížená",J580,0)</f>
        <v>0</v>
      </c>
      <c r="BG580" s="242">
        <f>IF(N580="zákl. přenesená",J580,0)</f>
        <v>0</v>
      </c>
      <c r="BH580" s="242">
        <f>IF(N580="sníž. přenesená",J580,0)</f>
        <v>0</v>
      </c>
      <c r="BI580" s="242">
        <f>IF(N580="nulová",J580,0)</f>
        <v>0</v>
      </c>
      <c r="BJ580" s="17" t="s">
        <v>84</v>
      </c>
      <c r="BK580" s="242">
        <f>ROUND(I580*H580,2)</f>
        <v>0</v>
      </c>
      <c r="BL580" s="17" t="s">
        <v>185</v>
      </c>
      <c r="BM580" s="241" t="s">
        <v>3296</v>
      </c>
    </row>
    <row r="581" s="13" customFormat="1">
      <c r="A581" s="13"/>
      <c r="B581" s="243"/>
      <c r="C581" s="244"/>
      <c r="D581" s="245" t="s">
        <v>286</v>
      </c>
      <c r="E581" s="246" t="s">
        <v>1</v>
      </c>
      <c r="F581" s="247" t="s">
        <v>3297</v>
      </c>
      <c r="G581" s="244"/>
      <c r="H581" s="248">
        <v>24</v>
      </c>
      <c r="I581" s="249"/>
      <c r="J581" s="244"/>
      <c r="K581" s="244"/>
      <c r="L581" s="250"/>
      <c r="M581" s="251"/>
      <c r="N581" s="252"/>
      <c r="O581" s="252"/>
      <c r="P581" s="252"/>
      <c r="Q581" s="252"/>
      <c r="R581" s="252"/>
      <c r="S581" s="252"/>
      <c r="T581" s="25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4" t="s">
        <v>286</v>
      </c>
      <c r="AU581" s="254" t="s">
        <v>86</v>
      </c>
      <c r="AV581" s="13" t="s">
        <v>86</v>
      </c>
      <c r="AW581" s="13" t="s">
        <v>32</v>
      </c>
      <c r="AX581" s="13" t="s">
        <v>76</v>
      </c>
      <c r="AY581" s="254" t="s">
        <v>280</v>
      </c>
    </row>
    <row r="582" s="13" customFormat="1">
      <c r="A582" s="13"/>
      <c r="B582" s="243"/>
      <c r="C582" s="244"/>
      <c r="D582" s="245" t="s">
        <v>286</v>
      </c>
      <c r="E582" s="246" t="s">
        <v>1</v>
      </c>
      <c r="F582" s="247" t="s">
        <v>3298</v>
      </c>
      <c r="G582" s="244"/>
      <c r="H582" s="248">
        <v>12</v>
      </c>
      <c r="I582" s="249"/>
      <c r="J582" s="244"/>
      <c r="K582" s="244"/>
      <c r="L582" s="250"/>
      <c r="M582" s="251"/>
      <c r="N582" s="252"/>
      <c r="O582" s="252"/>
      <c r="P582" s="252"/>
      <c r="Q582" s="252"/>
      <c r="R582" s="252"/>
      <c r="S582" s="252"/>
      <c r="T582" s="25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4" t="s">
        <v>286</v>
      </c>
      <c r="AU582" s="254" t="s">
        <v>86</v>
      </c>
      <c r="AV582" s="13" t="s">
        <v>86</v>
      </c>
      <c r="AW582" s="13" t="s">
        <v>32</v>
      </c>
      <c r="AX582" s="13" t="s">
        <v>76</v>
      </c>
      <c r="AY582" s="254" t="s">
        <v>280</v>
      </c>
    </row>
    <row r="583" s="13" customFormat="1">
      <c r="A583" s="13"/>
      <c r="B583" s="243"/>
      <c r="C583" s="244"/>
      <c r="D583" s="245" t="s">
        <v>286</v>
      </c>
      <c r="E583" s="246" t="s">
        <v>1</v>
      </c>
      <c r="F583" s="247" t="s">
        <v>3299</v>
      </c>
      <c r="G583" s="244"/>
      <c r="H583" s="248">
        <v>12.300000000000001</v>
      </c>
      <c r="I583" s="249"/>
      <c r="J583" s="244"/>
      <c r="K583" s="244"/>
      <c r="L583" s="250"/>
      <c r="M583" s="251"/>
      <c r="N583" s="252"/>
      <c r="O583" s="252"/>
      <c r="P583" s="252"/>
      <c r="Q583" s="252"/>
      <c r="R583" s="252"/>
      <c r="S583" s="252"/>
      <c r="T583" s="25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4" t="s">
        <v>286</v>
      </c>
      <c r="AU583" s="254" t="s">
        <v>86</v>
      </c>
      <c r="AV583" s="13" t="s">
        <v>86</v>
      </c>
      <c r="AW583" s="13" t="s">
        <v>32</v>
      </c>
      <c r="AX583" s="13" t="s">
        <v>76</v>
      </c>
      <c r="AY583" s="254" t="s">
        <v>280</v>
      </c>
    </row>
    <row r="584" s="13" customFormat="1">
      <c r="A584" s="13"/>
      <c r="B584" s="243"/>
      <c r="C584" s="244"/>
      <c r="D584" s="245" t="s">
        <v>286</v>
      </c>
      <c r="E584" s="246" t="s">
        <v>1</v>
      </c>
      <c r="F584" s="247" t="s">
        <v>3300</v>
      </c>
      <c r="G584" s="244"/>
      <c r="H584" s="248">
        <v>3.6000000000000001</v>
      </c>
      <c r="I584" s="249"/>
      <c r="J584" s="244"/>
      <c r="K584" s="244"/>
      <c r="L584" s="250"/>
      <c r="M584" s="251"/>
      <c r="N584" s="252"/>
      <c r="O584" s="252"/>
      <c r="P584" s="252"/>
      <c r="Q584" s="252"/>
      <c r="R584" s="252"/>
      <c r="S584" s="252"/>
      <c r="T584" s="25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4" t="s">
        <v>286</v>
      </c>
      <c r="AU584" s="254" t="s">
        <v>86</v>
      </c>
      <c r="AV584" s="13" t="s">
        <v>86</v>
      </c>
      <c r="AW584" s="13" t="s">
        <v>32</v>
      </c>
      <c r="AX584" s="13" t="s">
        <v>76</v>
      </c>
      <c r="AY584" s="254" t="s">
        <v>280</v>
      </c>
    </row>
    <row r="585" s="13" customFormat="1">
      <c r="A585" s="13"/>
      <c r="B585" s="243"/>
      <c r="C585" s="244"/>
      <c r="D585" s="245" t="s">
        <v>286</v>
      </c>
      <c r="E585" s="246" t="s">
        <v>1</v>
      </c>
      <c r="F585" s="247" t="s">
        <v>3301</v>
      </c>
      <c r="G585" s="244"/>
      <c r="H585" s="248">
        <v>4.2800000000000002</v>
      </c>
      <c r="I585" s="249"/>
      <c r="J585" s="244"/>
      <c r="K585" s="244"/>
      <c r="L585" s="250"/>
      <c r="M585" s="251"/>
      <c r="N585" s="252"/>
      <c r="O585" s="252"/>
      <c r="P585" s="252"/>
      <c r="Q585" s="252"/>
      <c r="R585" s="252"/>
      <c r="S585" s="252"/>
      <c r="T585" s="25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4" t="s">
        <v>286</v>
      </c>
      <c r="AU585" s="254" t="s">
        <v>86</v>
      </c>
      <c r="AV585" s="13" t="s">
        <v>86</v>
      </c>
      <c r="AW585" s="13" t="s">
        <v>32</v>
      </c>
      <c r="AX585" s="13" t="s">
        <v>76</v>
      </c>
      <c r="AY585" s="254" t="s">
        <v>280</v>
      </c>
    </row>
    <row r="586" s="13" customFormat="1">
      <c r="A586" s="13"/>
      <c r="B586" s="243"/>
      <c r="C586" s="244"/>
      <c r="D586" s="245" t="s">
        <v>286</v>
      </c>
      <c r="E586" s="246" t="s">
        <v>1</v>
      </c>
      <c r="F586" s="247" t="s">
        <v>3302</v>
      </c>
      <c r="G586" s="244"/>
      <c r="H586" s="248">
        <v>4.7599999999999998</v>
      </c>
      <c r="I586" s="249"/>
      <c r="J586" s="244"/>
      <c r="K586" s="244"/>
      <c r="L586" s="250"/>
      <c r="M586" s="251"/>
      <c r="N586" s="252"/>
      <c r="O586" s="252"/>
      <c r="P586" s="252"/>
      <c r="Q586" s="252"/>
      <c r="R586" s="252"/>
      <c r="S586" s="252"/>
      <c r="T586" s="25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4" t="s">
        <v>286</v>
      </c>
      <c r="AU586" s="254" t="s">
        <v>86</v>
      </c>
      <c r="AV586" s="13" t="s">
        <v>86</v>
      </c>
      <c r="AW586" s="13" t="s">
        <v>32</v>
      </c>
      <c r="AX586" s="13" t="s">
        <v>76</v>
      </c>
      <c r="AY586" s="254" t="s">
        <v>280</v>
      </c>
    </row>
    <row r="587" s="14" customFormat="1">
      <c r="A587" s="14"/>
      <c r="B587" s="266"/>
      <c r="C587" s="267"/>
      <c r="D587" s="245" t="s">
        <v>286</v>
      </c>
      <c r="E587" s="268" t="s">
        <v>1</v>
      </c>
      <c r="F587" s="269" t="s">
        <v>378</v>
      </c>
      <c r="G587" s="267"/>
      <c r="H587" s="270">
        <v>60.939999999999998</v>
      </c>
      <c r="I587" s="271"/>
      <c r="J587" s="267"/>
      <c r="K587" s="267"/>
      <c r="L587" s="272"/>
      <c r="M587" s="273"/>
      <c r="N587" s="274"/>
      <c r="O587" s="274"/>
      <c r="P587" s="274"/>
      <c r="Q587" s="274"/>
      <c r="R587" s="274"/>
      <c r="S587" s="274"/>
      <c r="T587" s="27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76" t="s">
        <v>286</v>
      </c>
      <c r="AU587" s="276" t="s">
        <v>86</v>
      </c>
      <c r="AV587" s="14" t="s">
        <v>284</v>
      </c>
      <c r="AW587" s="14" t="s">
        <v>32</v>
      </c>
      <c r="AX587" s="14" t="s">
        <v>84</v>
      </c>
      <c r="AY587" s="276" t="s">
        <v>280</v>
      </c>
    </row>
    <row r="588" s="2" customFormat="1" ht="24.15" customHeight="1">
      <c r="A588" s="38"/>
      <c r="B588" s="39"/>
      <c r="C588" s="229" t="s">
        <v>1278</v>
      </c>
      <c r="D588" s="229" t="s">
        <v>281</v>
      </c>
      <c r="E588" s="230" t="s">
        <v>1364</v>
      </c>
      <c r="F588" s="231" t="s">
        <v>1365</v>
      </c>
      <c r="G588" s="232" t="s">
        <v>326</v>
      </c>
      <c r="H588" s="233">
        <v>0.218</v>
      </c>
      <c r="I588" s="234"/>
      <c r="J588" s="235">
        <f>ROUND(I588*H588,2)</f>
        <v>0</v>
      </c>
      <c r="K588" s="236"/>
      <c r="L588" s="44"/>
      <c r="M588" s="237" t="s">
        <v>1</v>
      </c>
      <c r="N588" s="238" t="s">
        <v>41</v>
      </c>
      <c r="O588" s="91"/>
      <c r="P588" s="239">
        <f>O588*H588</f>
        <v>0</v>
      </c>
      <c r="Q588" s="239">
        <v>0</v>
      </c>
      <c r="R588" s="239">
        <f>Q588*H588</f>
        <v>0</v>
      </c>
      <c r="S588" s="239">
        <v>0</v>
      </c>
      <c r="T588" s="240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41" t="s">
        <v>185</v>
      </c>
      <c r="AT588" s="241" t="s">
        <v>281</v>
      </c>
      <c r="AU588" s="241" t="s">
        <v>86</v>
      </c>
      <c r="AY588" s="17" t="s">
        <v>280</v>
      </c>
      <c r="BE588" s="242">
        <f>IF(N588="základní",J588,0)</f>
        <v>0</v>
      </c>
      <c r="BF588" s="242">
        <f>IF(N588="snížená",J588,0)</f>
        <v>0</v>
      </c>
      <c r="BG588" s="242">
        <f>IF(N588="zákl. přenesená",J588,0)</f>
        <v>0</v>
      </c>
      <c r="BH588" s="242">
        <f>IF(N588="sníž. přenesená",J588,0)</f>
        <v>0</v>
      </c>
      <c r="BI588" s="242">
        <f>IF(N588="nulová",J588,0)</f>
        <v>0</v>
      </c>
      <c r="BJ588" s="17" t="s">
        <v>84</v>
      </c>
      <c r="BK588" s="242">
        <f>ROUND(I588*H588,2)</f>
        <v>0</v>
      </c>
      <c r="BL588" s="17" t="s">
        <v>185</v>
      </c>
      <c r="BM588" s="241" t="s">
        <v>3303</v>
      </c>
    </row>
    <row r="589" s="12" customFormat="1" ht="22.8" customHeight="1">
      <c r="A589" s="12"/>
      <c r="B589" s="213"/>
      <c r="C589" s="214"/>
      <c r="D589" s="215" t="s">
        <v>75</v>
      </c>
      <c r="E589" s="227" t="s">
        <v>1367</v>
      </c>
      <c r="F589" s="227" t="s">
        <v>1368</v>
      </c>
      <c r="G589" s="214"/>
      <c r="H589" s="214"/>
      <c r="I589" s="217"/>
      <c r="J589" s="228">
        <f>BK589</f>
        <v>0</v>
      </c>
      <c r="K589" s="214"/>
      <c r="L589" s="219"/>
      <c r="M589" s="220"/>
      <c r="N589" s="221"/>
      <c r="O589" s="221"/>
      <c r="P589" s="222">
        <f>SUM(P590:P624)</f>
        <v>0</v>
      </c>
      <c r="Q589" s="221"/>
      <c r="R589" s="222">
        <f>SUM(R590:R624)</f>
        <v>5.3923312000000001</v>
      </c>
      <c r="S589" s="221"/>
      <c r="T589" s="223">
        <f>SUM(T590:T624)</f>
        <v>0.32189999999999996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224" t="s">
        <v>86</v>
      </c>
      <c r="AT589" s="225" t="s">
        <v>75</v>
      </c>
      <c r="AU589" s="225" t="s">
        <v>84</v>
      </c>
      <c r="AY589" s="224" t="s">
        <v>280</v>
      </c>
      <c r="BK589" s="226">
        <f>SUM(BK590:BK624)</f>
        <v>0</v>
      </c>
    </row>
    <row r="590" s="2" customFormat="1" ht="24.15" customHeight="1">
      <c r="A590" s="38"/>
      <c r="B590" s="39"/>
      <c r="C590" s="229" t="s">
        <v>1284</v>
      </c>
      <c r="D590" s="229" t="s">
        <v>281</v>
      </c>
      <c r="E590" s="230" t="s">
        <v>1379</v>
      </c>
      <c r="F590" s="231" t="s">
        <v>1380</v>
      </c>
      <c r="G590" s="232" t="s">
        <v>354</v>
      </c>
      <c r="H590" s="233">
        <v>56.18</v>
      </c>
      <c r="I590" s="234"/>
      <c r="J590" s="235">
        <f>ROUND(I590*H590,2)</f>
        <v>0</v>
      </c>
      <c r="K590" s="236"/>
      <c r="L590" s="44"/>
      <c r="M590" s="237" t="s">
        <v>1</v>
      </c>
      <c r="N590" s="238" t="s">
        <v>41</v>
      </c>
      <c r="O590" s="91"/>
      <c r="P590" s="239">
        <f>O590*H590</f>
        <v>0</v>
      </c>
      <c r="Q590" s="239">
        <v>0</v>
      </c>
      <c r="R590" s="239">
        <f>Q590*H590</f>
        <v>0</v>
      </c>
      <c r="S590" s="239">
        <v>0.0050000000000000001</v>
      </c>
      <c r="T590" s="240">
        <f>S590*H590</f>
        <v>0.28089999999999998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41" t="s">
        <v>185</v>
      </c>
      <c r="AT590" s="241" t="s">
        <v>281</v>
      </c>
      <c r="AU590" s="241" t="s">
        <v>86</v>
      </c>
      <c r="AY590" s="17" t="s">
        <v>280</v>
      </c>
      <c r="BE590" s="242">
        <f>IF(N590="základní",J590,0)</f>
        <v>0</v>
      </c>
      <c r="BF590" s="242">
        <f>IF(N590="snížená",J590,0)</f>
        <v>0</v>
      </c>
      <c r="BG590" s="242">
        <f>IF(N590="zákl. přenesená",J590,0)</f>
        <v>0</v>
      </c>
      <c r="BH590" s="242">
        <f>IF(N590="sníž. přenesená",J590,0)</f>
        <v>0</v>
      </c>
      <c r="BI590" s="242">
        <f>IF(N590="nulová",J590,0)</f>
        <v>0</v>
      </c>
      <c r="BJ590" s="17" t="s">
        <v>84</v>
      </c>
      <c r="BK590" s="242">
        <f>ROUND(I590*H590,2)</f>
        <v>0</v>
      </c>
      <c r="BL590" s="17" t="s">
        <v>185</v>
      </c>
      <c r="BM590" s="241" t="s">
        <v>3304</v>
      </c>
    </row>
    <row r="591" s="13" customFormat="1">
      <c r="A591" s="13"/>
      <c r="B591" s="243"/>
      <c r="C591" s="244"/>
      <c r="D591" s="245" t="s">
        <v>286</v>
      </c>
      <c r="E591" s="246" t="s">
        <v>1</v>
      </c>
      <c r="F591" s="247" t="s">
        <v>3293</v>
      </c>
      <c r="G591" s="244"/>
      <c r="H591" s="248">
        <v>56.18</v>
      </c>
      <c r="I591" s="249"/>
      <c r="J591" s="244"/>
      <c r="K591" s="244"/>
      <c r="L591" s="250"/>
      <c r="M591" s="251"/>
      <c r="N591" s="252"/>
      <c r="O591" s="252"/>
      <c r="P591" s="252"/>
      <c r="Q591" s="252"/>
      <c r="R591" s="252"/>
      <c r="S591" s="252"/>
      <c r="T591" s="25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4" t="s">
        <v>286</v>
      </c>
      <c r="AU591" s="254" t="s">
        <v>86</v>
      </c>
      <c r="AV591" s="13" t="s">
        <v>86</v>
      </c>
      <c r="AW591" s="13" t="s">
        <v>32</v>
      </c>
      <c r="AX591" s="13" t="s">
        <v>84</v>
      </c>
      <c r="AY591" s="254" t="s">
        <v>280</v>
      </c>
    </row>
    <row r="592" s="2" customFormat="1" ht="24.15" customHeight="1">
      <c r="A592" s="38"/>
      <c r="B592" s="39"/>
      <c r="C592" s="229" t="s">
        <v>1289</v>
      </c>
      <c r="D592" s="229" t="s">
        <v>281</v>
      </c>
      <c r="E592" s="230" t="s">
        <v>1383</v>
      </c>
      <c r="F592" s="231" t="s">
        <v>1384</v>
      </c>
      <c r="G592" s="232" t="s">
        <v>190</v>
      </c>
      <c r="H592" s="233">
        <v>203.28</v>
      </c>
      <c r="I592" s="234"/>
      <c r="J592" s="235">
        <f>ROUND(I592*H592,2)</f>
        <v>0</v>
      </c>
      <c r="K592" s="236"/>
      <c r="L592" s="44"/>
      <c r="M592" s="237" t="s">
        <v>1</v>
      </c>
      <c r="N592" s="238" t="s">
        <v>41</v>
      </c>
      <c r="O592" s="91"/>
      <c r="P592" s="239">
        <f>O592*H592</f>
        <v>0</v>
      </c>
      <c r="Q592" s="239">
        <v>0.00027999999999999998</v>
      </c>
      <c r="R592" s="239">
        <f>Q592*H592</f>
        <v>0.056918399999999994</v>
      </c>
      <c r="S592" s="239">
        <v>0</v>
      </c>
      <c r="T592" s="240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41" t="s">
        <v>185</v>
      </c>
      <c r="AT592" s="241" t="s">
        <v>281</v>
      </c>
      <c r="AU592" s="241" t="s">
        <v>86</v>
      </c>
      <c r="AY592" s="17" t="s">
        <v>280</v>
      </c>
      <c r="BE592" s="242">
        <f>IF(N592="základní",J592,0)</f>
        <v>0</v>
      </c>
      <c r="BF592" s="242">
        <f>IF(N592="snížená",J592,0)</f>
        <v>0</v>
      </c>
      <c r="BG592" s="242">
        <f>IF(N592="zákl. přenesená",J592,0)</f>
        <v>0</v>
      </c>
      <c r="BH592" s="242">
        <f>IF(N592="sníž. přenesená",J592,0)</f>
        <v>0</v>
      </c>
      <c r="BI592" s="242">
        <f>IF(N592="nulová",J592,0)</f>
        <v>0</v>
      </c>
      <c r="BJ592" s="17" t="s">
        <v>84</v>
      </c>
      <c r="BK592" s="242">
        <f>ROUND(I592*H592,2)</f>
        <v>0</v>
      </c>
      <c r="BL592" s="17" t="s">
        <v>185</v>
      </c>
      <c r="BM592" s="241" t="s">
        <v>3305</v>
      </c>
    </row>
    <row r="593" s="13" customFormat="1">
      <c r="A593" s="13"/>
      <c r="B593" s="243"/>
      <c r="C593" s="244"/>
      <c r="D593" s="245" t="s">
        <v>286</v>
      </c>
      <c r="E593" s="246" t="s">
        <v>1</v>
      </c>
      <c r="F593" s="247" t="s">
        <v>2990</v>
      </c>
      <c r="G593" s="244"/>
      <c r="H593" s="248">
        <v>203.28</v>
      </c>
      <c r="I593" s="249"/>
      <c r="J593" s="244"/>
      <c r="K593" s="244"/>
      <c r="L593" s="250"/>
      <c r="M593" s="251"/>
      <c r="N593" s="252"/>
      <c r="O593" s="252"/>
      <c r="P593" s="252"/>
      <c r="Q593" s="252"/>
      <c r="R593" s="252"/>
      <c r="S593" s="252"/>
      <c r="T593" s="25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4" t="s">
        <v>286</v>
      </c>
      <c r="AU593" s="254" t="s">
        <v>86</v>
      </c>
      <c r="AV593" s="13" t="s">
        <v>86</v>
      </c>
      <c r="AW593" s="13" t="s">
        <v>32</v>
      </c>
      <c r="AX593" s="13" t="s">
        <v>84</v>
      </c>
      <c r="AY593" s="254" t="s">
        <v>280</v>
      </c>
    </row>
    <row r="594" s="2" customFormat="1" ht="24.15" customHeight="1">
      <c r="A594" s="38"/>
      <c r="B594" s="39"/>
      <c r="C594" s="229" t="s">
        <v>1293</v>
      </c>
      <c r="D594" s="229" t="s">
        <v>281</v>
      </c>
      <c r="E594" s="230" t="s">
        <v>1388</v>
      </c>
      <c r="F594" s="231" t="s">
        <v>1389</v>
      </c>
      <c r="G594" s="232" t="s">
        <v>354</v>
      </c>
      <c r="H594" s="233">
        <v>1</v>
      </c>
      <c r="I594" s="234"/>
      <c r="J594" s="235">
        <f>ROUND(I594*H594,2)</f>
        <v>0</v>
      </c>
      <c r="K594" s="236"/>
      <c r="L594" s="44"/>
      <c r="M594" s="237" t="s">
        <v>1</v>
      </c>
      <c r="N594" s="238" t="s">
        <v>41</v>
      </c>
      <c r="O594" s="91"/>
      <c r="P594" s="239">
        <f>O594*H594</f>
        <v>0</v>
      </c>
      <c r="Q594" s="239">
        <v>0</v>
      </c>
      <c r="R594" s="239">
        <f>Q594*H594</f>
        <v>0</v>
      </c>
      <c r="S594" s="239">
        <v>0</v>
      </c>
      <c r="T594" s="240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41" t="s">
        <v>185</v>
      </c>
      <c r="AT594" s="241" t="s">
        <v>281</v>
      </c>
      <c r="AU594" s="241" t="s">
        <v>86</v>
      </c>
      <c r="AY594" s="17" t="s">
        <v>280</v>
      </c>
      <c r="BE594" s="242">
        <f>IF(N594="základní",J594,0)</f>
        <v>0</v>
      </c>
      <c r="BF594" s="242">
        <f>IF(N594="snížená",J594,0)</f>
        <v>0</v>
      </c>
      <c r="BG594" s="242">
        <f>IF(N594="zákl. přenesená",J594,0)</f>
        <v>0</v>
      </c>
      <c r="BH594" s="242">
        <f>IF(N594="sníž. přenesená",J594,0)</f>
        <v>0</v>
      </c>
      <c r="BI594" s="242">
        <f>IF(N594="nulová",J594,0)</f>
        <v>0</v>
      </c>
      <c r="BJ594" s="17" t="s">
        <v>84</v>
      </c>
      <c r="BK594" s="242">
        <f>ROUND(I594*H594,2)</f>
        <v>0</v>
      </c>
      <c r="BL594" s="17" t="s">
        <v>185</v>
      </c>
      <c r="BM594" s="241" t="s">
        <v>3306</v>
      </c>
    </row>
    <row r="595" s="13" customFormat="1">
      <c r="A595" s="13"/>
      <c r="B595" s="243"/>
      <c r="C595" s="244"/>
      <c r="D595" s="245" t="s">
        <v>286</v>
      </c>
      <c r="E595" s="246" t="s">
        <v>1</v>
      </c>
      <c r="F595" s="247" t="s">
        <v>3049</v>
      </c>
      <c r="G595" s="244"/>
      <c r="H595" s="248">
        <v>1</v>
      </c>
      <c r="I595" s="249"/>
      <c r="J595" s="244"/>
      <c r="K595" s="244"/>
      <c r="L595" s="250"/>
      <c r="M595" s="251"/>
      <c r="N595" s="252"/>
      <c r="O595" s="252"/>
      <c r="P595" s="252"/>
      <c r="Q595" s="252"/>
      <c r="R595" s="252"/>
      <c r="S595" s="252"/>
      <c r="T595" s="25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4" t="s">
        <v>286</v>
      </c>
      <c r="AU595" s="254" t="s">
        <v>86</v>
      </c>
      <c r="AV595" s="13" t="s">
        <v>86</v>
      </c>
      <c r="AW595" s="13" t="s">
        <v>32</v>
      </c>
      <c r="AX595" s="13" t="s">
        <v>84</v>
      </c>
      <c r="AY595" s="254" t="s">
        <v>280</v>
      </c>
    </row>
    <row r="596" s="2" customFormat="1" ht="33" customHeight="1">
      <c r="A596" s="38"/>
      <c r="B596" s="39"/>
      <c r="C596" s="255" t="s">
        <v>1298</v>
      </c>
      <c r="D596" s="255" t="s">
        <v>306</v>
      </c>
      <c r="E596" s="256" t="s">
        <v>1392</v>
      </c>
      <c r="F596" s="257" t="s">
        <v>1393</v>
      </c>
      <c r="G596" s="258" t="s">
        <v>354</v>
      </c>
      <c r="H596" s="259">
        <v>1</v>
      </c>
      <c r="I596" s="260"/>
      <c r="J596" s="261">
        <f>ROUND(I596*H596,2)</f>
        <v>0</v>
      </c>
      <c r="K596" s="262"/>
      <c r="L596" s="263"/>
      <c r="M596" s="264" t="s">
        <v>1</v>
      </c>
      <c r="N596" s="265" t="s">
        <v>41</v>
      </c>
      <c r="O596" s="91"/>
      <c r="P596" s="239">
        <f>O596*H596</f>
        <v>0</v>
      </c>
      <c r="Q596" s="239">
        <v>0.042999999999999997</v>
      </c>
      <c r="R596" s="239">
        <f>Q596*H596</f>
        <v>0.042999999999999997</v>
      </c>
      <c r="S596" s="239">
        <v>0</v>
      </c>
      <c r="T596" s="240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41" t="s">
        <v>426</v>
      </c>
      <c r="AT596" s="241" t="s">
        <v>306</v>
      </c>
      <c r="AU596" s="241" t="s">
        <v>86</v>
      </c>
      <c r="AY596" s="17" t="s">
        <v>280</v>
      </c>
      <c r="BE596" s="242">
        <f>IF(N596="základní",J596,0)</f>
        <v>0</v>
      </c>
      <c r="BF596" s="242">
        <f>IF(N596="snížená",J596,0)</f>
        <v>0</v>
      </c>
      <c r="BG596" s="242">
        <f>IF(N596="zákl. přenesená",J596,0)</f>
        <v>0</v>
      </c>
      <c r="BH596" s="242">
        <f>IF(N596="sníž. přenesená",J596,0)</f>
        <v>0</v>
      </c>
      <c r="BI596" s="242">
        <f>IF(N596="nulová",J596,0)</f>
        <v>0</v>
      </c>
      <c r="BJ596" s="17" t="s">
        <v>84</v>
      </c>
      <c r="BK596" s="242">
        <f>ROUND(I596*H596,2)</f>
        <v>0</v>
      </c>
      <c r="BL596" s="17" t="s">
        <v>185</v>
      </c>
      <c r="BM596" s="241" t="s">
        <v>3307</v>
      </c>
    </row>
    <row r="597" s="13" customFormat="1">
      <c r="A597" s="13"/>
      <c r="B597" s="243"/>
      <c r="C597" s="244"/>
      <c r="D597" s="245" t="s">
        <v>286</v>
      </c>
      <c r="E597" s="246" t="s">
        <v>1</v>
      </c>
      <c r="F597" s="247" t="s">
        <v>3308</v>
      </c>
      <c r="G597" s="244"/>
      <c r="H597" s="248">
        <v>1</v>
      </c>
      <c r="I597" s="249"/>
      <c r="J597" s="244"/>
      <c r="K597" s="244"/>
      <c r="L597" s="250"/>
      <c r="M597" s="251"/>
      <c r="N597" s="252"/>
      <c r="O597" s="252"/>
      <c r="P597" s="252"/>
      <c r="Q597" s="252"/>
      <c r="R597" s="252"/>
      <c r="S597" s="252"/>
      <c r="T597" s="25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4" t="s">
        <v>286</v>
      </c>
      <c r="AU597" s="254" t="s">
        <v>86</v>
      </c>
      <c r="AV597" s="13" t="s">
        <v>86</v>
      </c>
      <c r="AW597" s="13" t="s">
        <v>32</v>
      </c>
      <c r="AX597" s="13" t="s">
        <v>84</v>
      </c>
      <c r="AY597" s="254" t="s">
        <v>280</v>
      </c>
    </row>
    <row r="598" s="2" customFormat="1" ht="24.15" customHeight="1">
      <c r="A598" s="38"/>
      <c r="B598" s="39"/>
      <c r="C598" s="229" t="s">
        <v>1311</v>
      </c>
      <c r="D598" s="229" t="s">
        <v>281</v>
      </c>
      <c r="E598" s="230" t="s">
        <v>1396</v>
      </c>
      <c r="F598" s="231" t="s">
        <v>1397</v>
      </c>
      <c r="G598" s="232" t="s">
        <v>354</v>
      </c>
      <c r="H598" s="233">
        <v>1</v>
      </c>
      <c r="I598" s="234"/>
      <c r="J598" s="235">
        <f>ROUND(I598*H598,2)</f>
        <v>0</v>
      </c>
      <c r="K598" s="236"/>
      <c r="L598" s="44"/>
      <c r="M598" s="237" t="s">
        <v>1</v>
      </c>
      <c r="N598" s="238" t="s">
        <v>41</v>
      </c>
      <c r="O598" s="91"/>
      <c r="P598" s="239">
        <f>O598*H598</f>
        <v>0</v>
      </c>
      <c r="Q598" s="239">
        <v>0</v>
      </c>
      <c r="R598" s="239">
        <f>Q598*H598</f>
        <v>0</v>
      </c>
      <c r="S598" s="239">
        <v>0</v>
      </c>
      <c r="T598" s="240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41" t="s">
        <v>185</v>
      </c>
      <c r="AT598" s="241" t="s">
        <v>281</v>
      </c>
      <c r="AU598" s="241" t="s">
        <v>86</v>
      </c>
      <c r="AY598" s="17" t="s">
        <v>280</v>
      </c>
      <c r="BE598" s="242">
        <f>IF(N598="základní",J598,0)</f>
        <v>0</v>
      </c>
      <c r="BF598" s="242">
        <f>IF(N598="snížená",J598,0)</f>
        <v>0</v>
      </c>
      <c r="BG598" s="242">
        <f>IF(N598="zákl. přenesená",J598,0)</f>
        <v>0</v>
      </c>
      <c r="BH598" s="242">
        <f>IF(N598="sníž. přenesená",J598,0)</f>
        <v>0</v>
      </c>
      <c r="BI598" s="242">
        <f>IF(N598="nulová",J598,0)</f>
        <v>0</v>
      </c>
      <c r="BJ598" s="17" t="s">
        <v>84</v>
      </c>
      <c r="BK598" s="242">
        <f>ROUND(I598*H598,2)</f>
        <v>0</v>
      </c>
      <c r="BL598" s="17" t="s">
        <v>185</v>
      </c>
      <c r="BM598" s="241" t="s">
        <v>3309</v>
      </c>
    </row>
    <row r="599" s="2" customFormat="1" ht="21.75" customHeight="1">
      <c r="A599" s="38"/>
      <c r="B599" s="39"/>
      <c r="C599" s="255" t="s">
        <v>1316</v>
      </c>
      <c r="D599" s="255" t="s">
        <v>306</v>
      </c>
      <c r="E599" s="256" t="s">
        <v>1400</v>
      </c>
      <c r="F599" s="257" t="s">
        <v>1401</v>
      </c>
      <c r="G599" s="258" t="s">
        <v>354</v>
      </c>
      <c r="H599" s="259">
        <v>1</v>
      </c>
      <c r="I599" s="260"/>
      <c r="J599" s="261">
        <f>ROUND(I599*H599,2)</f>
        <v>0</v>
      </c>
      <c r="K599" s="262"/>
      <c r="L599" s="263"/>
      <c r="M599" s="264" t="s">
        <v>1</v>
      </c>
      <c r="N599" s="265" t="s">
        <v>41</v>
      </c>
      <c r="O599" s="91"/>
      <c r="P599" s="239">
        <f>O599*H599</f>
        <v>0</v>
      </c>
      <c r="Q599" s="239">
        <v>0.0032000000000000002</v>
      </c>
      <c r="R599" s="239">
        <f>Q599*H599</f>
        <v>0.0032000000000000002</v>
      </c>
      <c r="S599" s="239">
        <v>0</v>
      </c>
      <c r="T599" s="240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41" t="s">
        <v>426</v>
      </c>
      <c r="AT599" s="241" t="s">
        <v>306</v>
      </c>
      <c r="AU599" s="241" t="s">
        <v>86</v>
      </c>
      <c r="AY599" s="17" t="s">
        <v>280</v>
      </c>
      <c r="BE599" s="242">
        <f>IF(N599="základní",J599,0)</f>
        <v>0</v>
      </c>
      <c r="BF599" s="242">
        <f>IF(N599="snížená",J599,0)</f>
        <v>0</v>
      </c>
      <c r="BG599" s="242">
        <f>IF(N599="zákl. přenesená",J599,0)</f>
        <v>0</v>
      </c>
      <c r="BH599" s="242">
        <f>IF(N599="sníž. přenesená",J599,0)</f>
        <v>0</v>
      </c>
      <c r="BI599" s="242">
        <f>IF(N599="nulová",J599,0)</f>
        <v>0</v>
      </c>
      <c r="BJ599" s="17" t="s">
        <v>84</v>
      </c>
      <c r="BK599" s="242">
        <f>ROUND(I599*H599,2)</f>
        <v>0</v>
      </c>
      <c r="BL599" s="17" t="s">
        <v>185</v>
      </c>
      <c r="BM599" s="241" t="s">
        <v>3310</v>
      </c>
    </row>
    <row r="600" s="13" customFormat="1">
      <c r="A600" s="13"/>
      <c r="B600" s="243"/>
      <c r="C600" s="244"/>
      <c r="D600" s="245" t="s">
        <v>286</v>
      </c>
      <c r="E600" s="246" t="s">
        <v>1</v>
      </c>
      <c r="F600" s="247" t="s">
        <v>627</v>
      </c>
      <c r="G600" s="244"/>
      <c r="H600" s="248">
        <v>1</v>
      </c>
      <c r="I600" s="249"/>
      <c r="J600" s="244"/>
      <c r="K600" s="244"/>
      <c r="L600" s="250"/>
      <c r="M600" s="251"/>
      <c r="N600" s="252"/>
      <c r="O600" s="252"/>
      <c r="P600" s="252"/>
      <c r="Q600" s="252"/>
      <c r="R600" s="252"/>
      <c r="S600" s="252"/>
      <c r="T600" s="25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4" t="s">
        <v>286</v>
      </c>
      <c r="AU600" s="254" t="s">
        <v>86</v>
      </c>
      <c r="AV600" s="13" t="s">
        <v>86</v>
      </c>
      <c r="AW600" s="13" t="s">
        <v>32</v>
      </c>
      <c r="AX600" s="13" t="s">
        <v>84</v>
      </c>
      <c r="AY600" s="254" t="s">
        <v>280</v>
      </c>
    </row>
    <row r="601" s="2" customFormat="1" ht="16.5" customHeight="1">
      <c r="A601" s="38"/>
      <c r="B601" s="39"/>
      <c r="C601" s="229" t="s">
        <v>1320</v>
      </c>
      <c r="D601" s="229" t="s">
        <v>281</v>
      </c>
      <c r="E601" s="230" t="s">
        <v>1404</v>
      </c>
      <c r="F601" s="231" t="s">
        <v>1405</v>
      </c>
      <c r="G601" s="232" t="s">
        <v>354</v>
      </c>
      <c r="H601" s="233">
        <v>1</v>
      </c>
      <c r="I601" s="234"/>
      <c r="J601" s="235">
        <f>ROUND(I601*H601,2)</f>
        <v>0</v>
      </c>
      <c r="K601" s="236"/>
      <c r="L601" s="44"/>
      <c r="M601" s="237" t="s">
        <v>1</v>
      </c>
      <c r="N601" s="238" t="s">
        <v>41</v>
      </c>
      <c r="O601" s="91"/>
      <c r="P601" s="239">
        <f>O601*H601</f>
        <v>0</v>
      </c>
      <c r="Q601" s="239">
        <v>0</v>
      </c>
      <c r="R601" s="239">
        <f>Q601*H601</f>
        <v>0</v>
      </c>
      <c r="S601" s="239">
        <v>0</v>
      </c>
      <c r="T601" s="240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41" t="s">
        <v>185</v>
      </c>
      <c r="AT601" s="241" t="s">
        <v>281</v>
      </c>
      <c r="AU601" s="241" t="s">
        <v>86</v>
      </c>
      <c r="AY601" s="17" t="s">
        <v>280</v>
      </c>
      <c r="BE601" s="242">
        <f>IF(N601="základní",J601,0)</f>
        <v>0</v>
      </c>
      <c r="BF601" s="242">
        <f>IF(N601="snížená",J601,0)</f>
        <v>0</v>
      </c>
      <c r="BG601" s="242">
        <f>IF(N601="zákl. přenesená",J601,0)</f>
        <v>0</v>
      </c>
      <c r="BH601" s="242">
        <f>IF(N601="sníž. přenesená",J601,0)</f>
        <v>0</v>
      </c>
      <c r="BI601" s="242">
        <f>IF(N601="nulová",J601,0)</f>
        <v>0</v>
      </c>
      <c r="BJ601" s="17" t="s">
        <v>84</v>
      </c>
      <c r="BK601" s="242">
        <f>ROUND(I601*H601,2)</f>
        <v>0</v>
      </c>
      <c r="BL601" s="17" t="s">
        <v>185</v>
      </c>
      <c r="BM601" s="241" t="s">
        <v>3311</v>
      </c>
    </row>
    <row r="602" s="2" customFormat="1" ht="16.5" customHeight="1">
      <c r="A602" s="38"/>
      <c r="B602" s="39"/>
      <c r="C602" s="255" t="s">
        <v>1326</v>
      </c>
      <c r="D602" s="255" t="s">
        <v>306</v>
      </c>
      <c r="E602" s="256" t="s">
        <v>1408</v>
      </c>
      <c r="F602" s="257" t="s">
        <v>1409</v>
      </c>
      <c r="G602" s="258" t="s">
        <v>354</v>
      </c>
      <c r="H602" s="259">
        <v>1</v>
      </c>
      <c r="I602" s="260"/>
      <c r="J602" s="261">
        <f>ROUND(I602*H602,2)</f>
        <v>0</v>
      </c>
      <c r="K602" s="262"/>
      <c r="L602" s="263"/>
      <c r="M602" s="264" t="s">
        <v>1</v>
      </c>
      <c r="N602" s="265" t="s">
        <v>41</v>
      </c>
      <c r="O602" s="91"/>
      <c r="P602" s="239">
        <f>O602*H602</f>
        <v>0</v>
      </c>
      <c r="Q602" s="239">
        <v>0.00014999999999999999</v>
      </c>
      <c r="R602" s="239">
        <f>Q602*H602</f>
        <v>0.00014999999999999999</v>
      </c>
      <c r="S602" s="239">
        <v>0</v>
      </c>
      <c r="T602" s="240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41" t="s">
        <v>426</v>
      </c>
      <c r="AT602" s="241" t="s">
        <v>306</v>
      </c>
      <c r="AU602" s="241" t="s">
        <v>86</v>
      </c>
      <c r="AY602" s="17" t="s">
        <v>280</v>
      </c>
      <c r="BE602" s="242">
        <f>IF(N602="základní",J602,0)</f>
        <v>0</v>
      </c>
      <c r="BF602" s="242">
        <f>IF(N602="snížená",J602,0)</f>
        <v>0</v>
      </c>
      <c r="BG602" s="242">
        <f>IF(N602="zákl. přenesená",J602,0)</f>
        <v>0</v>
      </c>
      <c r="BH602" s="242">
        <f>IF(N602="sníž. přenesená",J602,0)</f>
        <v>0</v>
      </c>
      <c r="BI602" s="242">
        <f>IF(N602="nulová",J602,0)</f>
        <v>0</v>
      </c>
      <c r="BJ602" s="17" t="s">
        <v>84</v>
      </c>
      <c r="BK602" s="242">
        <f>ROUND(I602*H602,2)</f>
        <v>0</v>
      </c>
      <c r="BL602" s="17" t="s">
        <v>185</v>
      </c>
      <c r="BM602" s="241" t="s">
        <v>3312</v>
      </c>
    </row>
    <row r="603" s="2" customFormat="1" ht="21.75" customHeight="1">
      <c r="A603" s="38"/>
      <c r="B603" s="39"/>
      <c r="C603" s="229" t="s">
        <v>1330</v>
      </c>
      <c r="D603" s="229" t="s">
        <v>281</v>
      </c>
      <c r="E603" s="230" t="s">
        <v>1412</v>
      </c>
      <c r="F603" s="231" t="s">
        <v>1413</v>
      </c>
      <c r="G603" s="232" t="s">
        <v>354</v>
      </c>
      <c r="H603" s="233">
        <v>1</v>
      </c>
      <c r="I603" s="234"/>
      <c r="J603" s="235">
        <f>ROUND(I603*H603,2)</f>
        <v>0</v>
      </c>
      <c r="K603" s="236"/>
      <c r="L603" s="44"/>
      <c r="M603" s="237" t="s">
        <v>1</v>
      </c>
      <c r="N603" s="238" t="s">
        <v>41</v>
      </c>
      <c r="O603" s="91"/>
      <c r="P603" s="239">
        <f>O603*H603</f>
        <v>0</v>
      </c>
      <c r="Q603" s="239">
        <v>0</v>
      </c>
      <c r="R603" s="239">
        <f>Q603*H603</f>
        <v>0</v>
      </c>
      <c r="S603" s="239">
        <v>0</v>
      </c>
      <c r="T603" s="240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41" t="s">
        <v>185</v>
      </c>
      <c r="AT603" s="241" t="s">
        <v>281</v>
      </c>
      <c r="AU603" s="241" t="s">
        <v>86</v>
      </c>
      <c r="AY603" s="17" t="s">
        <v>280</v>
      </c>
      <c r="BE603" s="242">
        <f>IF(N603="základní",J603,0)</f>
        <v>0</v>
      </c>
      <c r="BF603" s="242">
        <f>IF(N603="snížená",J603,0)</f>
        <v>0</v>
      </c>
      <c r="BG603" s="242">
        <f>IF(N603="zákl. přenesená",J603,0)</f>
        <v>0</v>
      </c>
      <c r="BH603" s="242">
        <f>IF(N603="sníž. přenesená",J603,0)</f>
        <v>0</v>
      </c>
      <c r="BI603" s="242">
        <f>IF(N603="nulová",J603,0)</f>
        <v>0</v>
      </c>
      <c r="BJ603" s="17" t="s">
        <v>84</v>
      </c>
      <c r="BK603" s="242">
        <f>ROUND(I603*H603,2)</f>
        <v>0</v>
      </c>
      <c r="BL603" s="17" t="s">
        <v>185</v>
      </c>
      <c r="BM603" s="241" t="s">
        <v>3313</v>
      </c>
    </row>
    <row r="604" s="2" customFormat="1" ht="24.15" customHeight="1">
      <c r="A604" s="38"/>
      <c r="B604" s="39"/>
      <c r="C604" s="255" t="s">
        <v>1334</v>
      </c>
      <c r="D604" s="255" t="s">
        <v>306</v>
      </c>
      <c r="E604" s="256" t="s">
        <v>1416</v>
      </c>
      <c r="F604" s="257" t="s">
        <v>1417</v>
      </c>
      <c r="G604" s="258" t="s">
        <v>354</v>
      </c>
      <c r="H604" s="259">
        <v>1</v>
      </c>
      <c r="I604" s="260"/>
      <c r="J604" s="261">
        <f>ROUND(I604*H604,2)</f>
        <v>0</v>
      </c>
      <c r="K604" s="262"/>
      <c r="L604" s="263"/>
      <c r="M604" s="264" t="s">
        <v>1</v>
      </c>
      <c r="N604" s="265" t="s">
        <v>41</v>
      </c>
      <c r="O604" s="91"/>
      <c r="P604" s="239">
        <f>O604*H604</f>
        <v>0</v>
      </c>
      <c r="Q604" s="239">
        <v>0.0011999999999999999</v>
      </c>
      <c r="R604" s="239">
        <f>Q604*H604</f>
        <v>0.0011999999999999999</v>
      </c>
      <c r="S604" s="239">
        <v>0</v>
      </c>
      <c r="T604" s="240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41" t="s">
        <v>426</v>
      </c>
      <c r="AT604" s="241" t="s">
        <v>306</v>
      </c>
      <c r="AU604" s="241" t="s">
        <v>86</v>
      </c>
      <c r="AY604" s="17" t="s">
        <v>280</v>
      </c>
      <c r="BE604" s="242">
        <f>IF(N604="základní",J604,0)</f>
        <v>0</v>
      </c>
      <c r="BF604" s="242">
        <f>IF(N604="snížená",J604,0)</f>
        <v>0</v>
      </c>
      <c r="BG604" s="242">
        <f>IF(N604="zákl. přenesená",J604,0)</f>
        <v>0</v>
      </c>
      <c r="BH604" s="242">
        <f>IF(N604="sníž. přenesená",J604,0)</f>
        <v>0</v>
      </c>
      <c r="BI604" s="242">
        <f>IF(N604="nulová",J604,0)</f>
        <v>0</v>
      </c>
      <c r="BJ604" s="17" t="s">
        <v>84</v>
      </c>
      <c r="BK604" s="242">
        <f>ROUND(I604*H604,2)</f>
        <v>0</v>
      </c>
      <c r="BL604" s="17" t="s">
        <v>185</v>
      </c>
      <c r="BM604" s="241" t="s">
        <v>3314</v>
      </c>
    </row>
    <row r="605" s="13" customFormat="1">
      <c r="A605" s="13"/>
      <c r="B605" s="243"/>
      <c r="C605" s="244"/>
      <c r="D605" s="245" t="s">
        <v>286</v>
      </c>
      <c r="E605" s="246" t="s">
        <v>1</v>
      </c>
      <c r="F605" s="247" t="s">
        <v>3308</v>
      </c>
      <c r="G605" s="244"/>
      <c r="H605" s="248">
        <v>1</v>
      </c>
      <c r="I605" s="249"/>
      <c r="J605" s="244"/>
      <c r="K605" s="244"/>
      <c r="L605" s="250"/>
      <c r="M605" s="251"/>
      <c r="N605" s="252"/>
      <c r="O605" s="252"/>
      <c r="P605" s="252"/>
      <c r="Q605" s="252"/>
      <c r="R605" s="252"/>
      <c r="S605" s="252"/>
      <c r="T605" s="25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4" t="s">
        <v>286</v>
      </c>
      <c r="AU605" s="254" t="s">
        <v>86</v>
      </c>
      <c r="AV605" s="13" t="s">
        <v>86</v>
      </c>
      <c r="AW605" s="13" t="s">
        <v>32</v>
      </c>
      <c r="AX605" s="13" t="s">
        <v>84</v>
      </c>
      <c r="AY605" s="254" t="s">
        <v>280</v>
      </c>
    </row>
    <row r="606" s="2" customFormat="1" ht="24.15" customHeight="1">
      <c r="A606" s="38"/>
      <c r="B606" s="39"/>
      <c r="C606" s="229" t="s">
        <v>1338</v>
      </c>
      <c r="D606" s="229" t="s">
        <v>281</v>
      </c>
      <c r="E606" s="230" t="s">
        <v>1420</v>
      </c>
      <c r="F606" s="231" t="s">
        <v>1421</v>
      </c>
      <c r="G606" s="232" t="s">
        <v>354</v>
      </c>
      <c r="H606" s="233">
        <v>1</v>
      </c>
      <c r="I606" s="234"/>
      <c r="J606" s="235">
        <f>ROUND(I606*H606,2)</f>
        <v>0</v>
      </c>
      <c r="K606" s="236"/>
      <c r="L606" s="44"/>
      <c r="M606" s="237" t="s">
        <v>1</v>
      </c>
      <c r="N606" s="238" t="s">
        <v>41</v>
      </c>
      <c r="O606" s="91"/>
      <c r="P606" s="239">
        <f>O606*H606</f>
        <v>0</v>
      </c>
      <c r="Q606" s="239">
        <v>0</v>
      </c>
      <c r="R606" s="239">
        <f>Q606*H606</f>
        <v>0</v>
      </c>
      <c r="S606" s="239">
        <v>0.024</v>
      </c>
      <c r="T606" s="240">
        <f>S606*H606</f>
        <v>0.024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41" t="s">
        <v>284</v>
      </c>
      <c r="AT606" s="241" t="s">
        <v>281</v>
      </c>
      <c r="AU606" s="241" t="s">
        <v>86</v>
      </c>
      <c r="AY606" s="17" t="s">
        <v>280</v>
      </c>
      <c r="BE606" s="242">
        <f>IF(N606="základní",J606,0)</f>
        <v>0</v>
      </c>
      <c r="BF606" s="242">
        <f>IF(N606="snížená",J606,0)</f>
        <v>0</v>
      </c>
      <c r="BG606" s="242">
        <f>IF(N606="zákl. přenesená",J606,0)</f>
        <v>0</v>
      </c>
      <c r="BH606" s="242">
        <f>IF(N606="sníž. přenesená",J606,0)</f>
        <v>0</v>
      </c>
      <c r="BI606" s="242">
        <f>IF(N606="nulová",J606,0)</f>
        <v>0</v>
      </c>
      <c r="BJ606" s="17" t="s">
        <v>84</v>
      </c>
      <c r="BK606" s="242">
        <f>ROUND(I606*H606,2)</f>
        <v>0</v>
      </c>
      <c r="BL606" s="17" t="s">
        <v>284</v>
      </c>
      <c r="BM606" s="241" t="s">
        <v>3315</v>
      </c>
    </row>
    <row r="607" s="2" customFormat="1" ht="24.15" customHeight="1">
      <c r="A607" s="38"/>
      <c r="B607" s="39"/>
      <c r="C607" s="229" t="s">
        <v>1343</v>
      </c>
      <c r="D607" s="229" t="s">
        <v>281</v>
      </c>
      <c r="E607" s="230" t="s">
        <v>1424</v>
      </c>
      <c r="F607" s="231" t="s">
        <v>1425</v>
      </c>
      <c r="G607" s="232" t="s">
        <v>354</v>
      </c>
      <c r="H607" s="233">
        <v>3</v>
      </c>
      <c r="I607" s="234"/>
      <c r="J607" s="235">
        <f>ROUND(I607*H607,2)</f>
        <v>0</v>
      </c>
      <c r="K607" s="236"/>
      <c r="L607" s="44"/>
      <c r="M607" s="237" t="s">
        <v>1</v>
      </c>
      <c r="N607" s="238" t="s">
        <v>41</v>
      </c>
      <c r="O607" s="91"/>
      <c r="P607" s="239">
        <f>O607*H607</f>
        <v>0</v>
      </c>
      <c r="Q607" s="239">
        <v>0</v>
      </c>
      <c r="R607" s="239">
        <f>Q607*H607</f>
        <v>0</v>
      </c>
      <c r="S607" s="239">
        <v>0</v>
      </c>
      <c r="T607" s="240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41" t="s">
        <v>185</v>
      </c>
      <c r="AT607" s="241" t="s">
        <v>281</v>
      </c>
      <c r="AU607" s="241" t="s">
        <v>86</v>
      </c>
      <c r="AY607" s="17" t="s">
        <v>280</v>
      </c>
      <c r="BE607" s="242">
        <f>IF(N607="základní",J607,0)</f>
        <v>0</v>
      </c>
      <c r="BF607" s="242">
        <f>IF(N607="snížená",J607,0)</f>
        <v>0</v>
      </c>
      <c r="BG607" s="242">
        <f>IF(N607="zákl. přenesená",J607,0)</f>
        <v>0</v>
      </c>
      <c r="BH607" s="242">
        <f>IF(N607="sníž. přenesená",J607,0)</f>
        <v>0</v>
      </c>
      <c r="BI607" s="242">
        <f>IF(N607="nulová",J607,0)</f>
        <v>0</v>
      </c>
      <c r="BJ607" s="17" t="s">
        <v>84</v>
      </c>
      <c r="BK607" s="242">
        <f>ROUND(I607*H607,2)</f>
        <v>0</v>
      </c>
      <c r="BL607" s="17" t="s">
        <v>185</v>
      </c>
      <c r="BM607" s="241" t="s">
        <v>3316</v>
      </c>
    </row>
    <row r="608" s="2" customFormat="1" ht="24.15" customHeight="1">
      <c r="A608" s="38"/>
      <c r="B608" s="39"/>
      <c r="C608" s="229" t="s">
        <v>1348</v>
      </c>
      <c r="D608" s="229" t="s">
        <v>281</v>
      </c>
      <c r="E608" s="230" t="s">
        <v>1429</v>
      </c>
      <c r="F608" s="231" t="s">
        <v>1430</v>
      </c>
      <c r="G608" s="232" t="s">
        <v>354</v>
      </c>
      <c r="H608" s="233">
        <v>10</v>
      </c>
      <c r="I608" s="234"/>
      <c r="J608" s="235">
        <f>ROUND(I608*H608,2)</f>
        <v>0</v>
      </c>
      <c r="K608" s="236"/>
      <c r="L608" s="44"/>
      <c r="M608" s="237" t="s">
        <v>1</v>
      </c>
      <c r="N608" s="238" t="s">
        <v>41</v>
      </c>
      <c r="O608" s="91"/>
      <c r="P608" s="239">
        <f>O608*H608</f>
        <v>0</v>
      </c>
      <c r="Q608" s="239">
        <v>0</v>
      </c>
      <c r="R608" s="239">
        <f>Q608*H608</f>
        <v>0</v>
      </c>
      <c r="S608" s="239">
        <v>0</v>
      </c>
      <c r="T608" s="240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41" t="s">
        <v>185</v>
      </c>
      <c r="AT608" s="241" t="s">
        <v>281</v>
      </c>
      <c r="AU608" s="241" t="s">
        <v>86</v>
      </c>
      <c r="AY608" s="17" t="s">
        <v>280</v>
      </c>
      <c r="BE608" s="242">
        <f>IF(N608="základní",J608,0)</f>
        <v>0</v>
      </c>
      <c r="BF608" s="242">
        <f>IF(N608="snížená",J608,0)</f>
        <v>0</v>
      </c>
      <c r="BG608" s="242">
        <f>IF(N608="zákl. přenesená",J608,0)</f>
        <v>0</v>
      </c>
      <c r="BH608" s="242">
        <f>IF(N608="sníž. přenesená",J608,0)</f>
        <v>0</v>
      </c>
      <c r="BI608" s="242">
        <f>IF(N608="nulová",J608,0)</f>
        <v>0</v>
      </c>
      <c r="BJ608" s="17" t="s">
        <v>84</v>
      </c>
      <c r="BK608" s="242">
        <f>ROUND(I608*H608,2)</f>
        <v>0</v>
      </c>
      <c r="BL608" s="17" t="s">
        <v>185</v>
      </c>
      <c r="BM608" s="241" t="s">
        <v>3317</v>
      </c>
    </row>
    <row r="609" s="2" customFormat="1" ht="24.15" customHeight="1">
      <c r="A609" s="38"/>
      <c r="B609" s="39"/>
      <c r="C609" s="229" t="s">
        <v>1353</v>
      </c>
      <c r="D609" s="229" t="s">
        <v>281</v>
      </c>
      <c r="E609" s="230" t="s">
        <v>1439</v>
      </c>
      <c r="F609" s="231" t="s">
        <v>1440</v>
      </c>
      <c r="G609" s="232" t="s">
        <v>354</v>
      </c>
      <c r="H609" s="233">
        <v>6</v>
      </c>
      <c r="I609" s="234"/>
      <c r="J609" s="235">
        <f>ROUND(I609*H609,2)</f>
        <v>0</v>
      </c>
      <c r="K609" s="236"/>
      <c r="L609" s="44"/>
      <c r="M609" s="237" t="s">
        <v>1</v>
      </c>
      <c r="N609" s="238" t="s">
        <v>41</v>
      </c>
      <c r="O609" s="91"/>
      <c r="P609" s="239">
        <f>O609*H609</f>
        <v>0</v>
      </c>
      <c r="Q609" s="239">
        <v>0</v>
      </c>
      <c r="R609" s="239">
        <f>Q609*H609</f>
        <v>0</v>
      </c>
      <c r="S609" s="239">
        <v>0</v>
      </c>
      <c r="T609" s="240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41" t="s">
        <v>185</v>
      </c>
      <c r="AT609" s="241" t="s">
        <v>281</v>
      </c>
      <c r="AU609" s="241" t="s">
        <v>86</v>
      </c>
      <c r="AY609" s="17" t="s">
        <v>280</v>
      </c>
      <c r="BE609" s="242">
        <f>IF(N609="základní",J609,0)</f>
        <v>0</v>
      </c>
      <c r="BF609" s="242">
        <f>IF(N609="snížená",J609,0)</f>
        <v>0</v>
      </c>
      <c r="BG609" s="242">
        <f>IF(N609="zákl. přenesená",J609,0)</f>
        <v>0</v>
      </c>
      <c r="BH609" s="242">
        <f>IF(N609="sníž. přenesená",J609,0)</f>
        <v>0</v>
      </c>
      <c r="BI609" s="242">
        <f>IF(N609="nulová",J609,0)</f>
        <v>0</v>
      </c>
      <c r="BJ609" s="17" t="s">
        <v>84</v>
      </c>
      <c r="BK609" s="242">
        <f>ROUND(I609*H609,2)</f>
        <v>0</v>
      </c>
      <c r="BL609" s="17" t="s">
        <v>185</v>
      </c>
      <c r="BM609" s="241" t="s">
        <v>3318</v>
      </c>
    </row>
    <row r="610" s="2" customFormat="1" ht="21.75" customHeight="1">
      <c r="A610" s="38"/>
      <c r="B610" s="39"/>
      <c r="C610" s="255" t="s">
        <v>1363</v>
      </c>
      <c r="D610" s="255" t="s">
        <v>306</v>
      </c>
      <c r="E610" s="256" t="s">
        <v>1449</v>
      </c>
      <c r="F610" s="257" t="s">
        <v>1450</v>
      </c>
      <c r="G610" s="258" t="s">
        <v>190</v>
      </c>
      <c r="H610" s="259">
        <v>54.979999999999997</v>
      </c>
      <c r="I610" s="260"/>
      <c r="J610" s="261">
        <f>ROUND(I610*H610,2)</f>
        <v>0</v>
      </c>
      <c r="K610" s="262"/>
      <c r="L610" s="263"/>
      <c r="M610" s="264" t="s">
        <v>1</v>
      </c>
      <c r="N610" s="265" t="s">
        <v>41</v>
      </c>
      <c r="O610" s="91"/>
      <c r="P610" s="239">
        <f>O610*H610</f>
        <v>0</v>
      </c>
      <c r="Q610" s="239">
        <v>0.0015</v>
      </c>
      <c r="R610" s="239">
        <f>Q610*H610</f>
        <v>0.082470000000000002</v>
      </c>
      <c r="S610" s="239">
        <v>0</v>
      </c>
      <c r="T610" s="240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41" t="s">
        <v>426</v>
      </c>
      <c r="AT610" s="241" t="s">
        <v>306</v>
      </c>
      <c r="AU610" s="241" t="s">
        <v>86</v>
      </c>
      <c r="AY610" s="17" t="s">
        <v>280</v>
      </c>
      <c r="BE610" s="242">
        <f>IF(N610="základní",J610,0)</f>
        <v>0</v>
      </c>
      <c r="BF610" s="242">
        <f>IF(N610="snížená",J610,0)</f>
        <v>0</v>
      </c>
      <c r="BG610" s="242">
        <f>IF(N610="zákl. přenesená",J610,0)</f>
        <v>0</v>
      </c>
      <c r="BH610" s="242">
        <f>IF(N610="sníž. přenesená",J610,0)</f>
        <v>0</v>
      </c>
      <c r="BI610" s="242">
        <f>IF(N610="nulová",J610,0)</f>
        <v>0</v>
      </c>
      <c r="BJ610" s="17" t="s">
        <v>84</v>
      </c>
      <c r="BK610" s="242">
        <f>ROUND(I610*H610,2)</f>
        <v>0</v>
      </c>
      <c r="BL610" s="17" t="s">
        <v>185</v>
      </c>
      <c r="BM610" s="241" t="s">
        <v>3319</v>
      </c>
    </row>
    <row r="611" s="13" customFormat="1">
      <c r="A611" s="13"/>
      <c r="B611" s="243"/>
      <c r="C611" s="244"/>
      <c r="D611" s="245" t="s">
        <v>286</v>
      </c>
      <c r="E611" s="246" t="s">
        <v>1</v>
      </c>
      <c r="F611" s="247" t="s">
        <v>2920</v>
      </c>
      <c r="G611" s="244"/>
      <c r="H611" s="248">
        <v>54.979999999999997</v>
      </c>
      <c r="I611" s="249"/>
      <c r="J611" s="244"/>
      <c r="K611" s="244"/>
      <c r="L611" s="250"/>
      <c r="M611" s="251"/>
      <c r="N611" s="252"/>
      <c r="O611" s="252"/>
      <c r="P611" s="252"/>
      <c r="Q611" s="252"/>
      <c r="R611" s="252"/>
      <c r="S611" s="252"/>
      <c r="T611" s="25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4" t="s">
        <v>286</v>
      </c>
      <c r="AU611" s="254" t="s">
        <v>86</v>
      </c>
      <c r="AV611" s="13" t="s">
        <v>86</v>
      </c>
      <c r="AW611" s="13" t="s">
        <v>32</v>
      </c>
      <c r="AX611" s="13" t="s">
        <v>84</v>
      </c>
      <c r="AY611" s="254" t="s">
        <v>280</v>
      </c>
    </row>
    <row r="612" s="2" customFormat="1" ht="16.5" customHeight="1">
      <c r="A612" s="38"/>
      <c r="B612" s="39"/>
      <c r="C612" s="255" t="s">
        <v>1369</v>
      </c>
      <c r="D612" s="255" t="s">
        <v>306</v>
      </c>
      <c r="E612" s="256" t="s">
        <v>1454</v>
      </c>
      <c r="F612" s="257" t="s">
        <v>1455</v>
      </c>
      <c r="G612" s="258" t="s">
        <v>693</v>
      </c>
      <c r="H612" s="259">
        <v>19</v>
      </c>
      <c r="I612" s="260"/>
      <c r="J612" s="261">
        <f>ROUND(I612*H612,2)</f>
        <v>0</v>
      </c>
      <c r="K612" s="262"/>
      <c r="L612" s="263"/>
      <c r="M612" s="264" t="s">
        <v>1</v>
      </c>
      <c r="N612" s="265" t="s">
        <v>41</v>
      </c>
      <c r="O612" s="91"/>
      <c r="P612" s="239">
        <f>O612*H612</f>
        <v>0</v>
      </c>
      <c r="Q612" s="239">
        <v>0.00020000000000000001</v>
      </c>
      <c r="R612" s="239">
        <f>Q612*H612</f>
        <v>0.0038</v>
      </c>
      <c r="S612" s="239">
        <v>0</v>
      </c>
      <c r="T612" s="240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41" t="s">
        <v>426</v>
      </c>
      <c r="AT612" s="241" t="s">
        <v>306</v>
      </c>
      <c r="AU612" s="241" t="s">
        <v>86</v>
      </c>
      <c r="AY612" s="17" t="s">
        <v>280</v>
      </c>
      <c r="BE612" s="242">
        <f>IF(N612="základní",J612,0)</f>
        <v>0</v>
      </c>
      <c r="BF612" s="242">
        <f>IF(N612="snížená",J612,0)</f>
        <v>0</v>
      </c>
      <c r="BG612" s="242">
        <f>IF(N612="zákl. přenesená",J612,0)</f>
        <v>0</v>
      </c>
      <c r="BH612" s="242">
        <f>IF(N612="sníž. přenesená",J612,0)</f>
        <v>0</v>
      </c>
      <c r="BI612" s="242">
        <f>IF(N612="nulová",J612,0)</f>
        <v>0</v>
      </c>
      <c r="BJ612" s="17" t="s">
        <v>84</v>
      </c>
      <c r="BK612" s="242">
        <f>ROUND(I612*H612,2)</f>
        <v>0</v>
      </c>
      <c r="BL612" s="17" t="s">
        <v>185</v>
      </c>
      <c r="BM612" s="241" t="s">
        <v>3320</v>
      </c>
    </row>
    <row r="613" s="2" customFormat="1" ht="16.5" customHeight="1">
      <c r="A613" s="38"/>
      <c r="B613" s="39"/>
      <c r="C613" s="229" t="s">
        <v>1374</v>
      </c>
      <c r="D613" s="229" t="s">
        <v>281</v>
      </c>
      <c r="E613" s="230" t="s">
        <v>3321</v>
      </c>
      <c r="F613" s="231" t="s">
        <v>1459</v>
      </c>
      <c r="G613" s="232" t="s">
        <v>190</v>
      </c>
      <c r="H613" s="233">
        <v>203.28</v>
      </c>
      <c r="I613" s="234"/>
      <c r="J613" s="235">
        <f>ROUND(I613*H613,2)</f>
        <v>0</v>
      </c>
      <c r="K613" s="236"/>
      <c r="L613" s="44"/>
      <c r="M613" s="237" t="s">
        <v>1</v>
      </c>
      <c r="N613" s="238" t="s">
        <v>41</v>
      </c>
      <c r="O613" s="91"/>
      <c r="P613" s="239">
        <f>O613*H613</f>
        <v>0</v>
      </c>
      <c r="Q613" s="239">
        <v>0.00025999999999999998</v>
      </c>
      <c r="R613" s="239">
        <f>Q613*H613</f>
        <v>0.052852799999999998</v>
      </c>
      <c r="S613" s="239">
        <v>0</v>
      </c>
      <c r="T613" s="240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41" t="s">
        <v>185</v>
      </c>
      <c r="AT613" s="241" t="s">
        <v>281</v>
      </c>
      <c r="AU613" s="241" t="s">
        <v>86</v>
      </c>
      <c r="AY613" s="17" t="s">
        <v>280</v>
      </c>
      <c r="BE613" s="242">
        <f>IF(N613="základní",J613,0)</f>
        <v>0</v>
      </c>
      <c r="BF613" s="242">
        <f>IF(N613="snížená",J613,0)</f>
        <v>0</v>
      </c>
      <c r="BG613" s="242">
        <f>IF(N613="zákl. přenesená",J613,0)</f>
        <v>0</v>
      </c>
      <c r="BH613" s="242">
        <f>IF(N613="sníž. přenesená",J613,0)</f>
        <v>0</v>
      </c>
      <c r="BI613" s="242">
        <f>IF(N613="nulová",J613,0)</f>
        <v>0</v>
      </c>
      <c r="BJ613" s="17" t="s">
        <v>84</v>
      </c>
      <c r="BK613" s="242">
        <f>ROUND(I613*H613,2)</f>
        <v>0</v>
      </c>
      <c r="BL613" s="17" t="s">
        <v>185</v>
      </c>
      <c r="BM613" s="241" t="s">
        <v>3322</v>
      </c>
    </row>
    <row r="614" s="13" customFormat="1">
      <c r="A614" s="13"/>
      <c r="B614" s="243"/>
      <c r="C614" s="244"/>
      <c r="D614" s="245" t="s">
        <v>286</v>
      </c>
      <c r="E614" s="246" t="s">
        <v>1</v>
      </c>
      <c r="F614" s="247" t="s">
        <v>2990</v>
      </c>
      <c r="G614" s="244"/>
      <c r="H614" s="248">
        <v>203.28</v>
      </c>
      <c r="I614" s="249"/>
      <c r="J614" s="244"/>
      <c r="K614" s="244"/>
      <c r="L614" s="250"/>
      <c r="M614" s="251"/>
      <c r="N614" s="252"/>
      <c r="O614" s="252"/>
      <c r="P614" s="252"/>
      <c r="Q614" s="252"/>
      <c r="R614" s="252"/>
      <c r="S614" s="252"/>
      <c r="T614" s="25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4" t="s">
        <v>286</v>
      </c>
      <c r="AU614" s="254" t="s">
        <v>86</v>
      </c>
      <c r="AV614" s="13" t="s">
        <v>86</v>
      </c>
      <c r="AW614" s="13" t="s">
        <v>32</v>
      </c>
      <c r="AX614" s="13" t="s">
        <v>84</v>
      </c>
      <c r="AY614" s="254" t="s">
        <v>280</v>
      </c>
    </row>
    <row r="615" s="2" customFormat="1" ht="24.15" customHeight="1">
      <c r="A615" s="38"/>
      <c r="B615" s="39"/>
      <c r="C615" s="255" t="s">
        <v>1378</v>
      </c>
      <c r="D615" s="255" t="s">
        <v>306</v>
      </c>
      <c r="E615" s="256" t="s">
        <v>3323</v>
      </c>
      <c r="F615" s="257" t="s">
        <v>3324</v>
      </c>
      <c r="G615" s="258" t="s">
        <v>354</v>
      </c>
      <c r="H615" s="259">
        <v>5</v>
      </c>
      <c r="I615" s="260"/>
      <c r="J615" s="261">
        <f>ROUND(I615*H615,2)</f>
        <v>0</v>
      </c>
      <c r="K615" s="262"/>
      <c r="L615" s="263"/>
      <c r="M615" s="264" t="s">
        <v>1</v>
      </c>
      <c r="N615" s="265" t="s">
        <v>41</v>
      </c>
      <c r="O615" s="91"/>
      <c r="P615" s="239">
        <f>O615*H615</f>
        <v>0</v>
      </c>
      <c r="Q615" s="239">
        <v>0.40953000000000001</v>
      </c>
      <c r="R615" s="239">
        <f>Q615*H615</f>
        <v>2.04765</v>
      </c>
      <c r="S615" s="239">
        <v>0</v>
      </c>
      <c r="T615" s="240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41" t="s">
        <v>426</v>
      </c>
      <c r="AT615" s="241" t="s">
        <v>306</v>
      </c>
      <c r="AU615" s="241" t="s">
        <v>86</v>
      </c>
      <c r="AY615" s="17" t="s">
        <v>280</v>
      </c>
      <c r="BE615" s="242">
        <f>IF(N615="základní",J615,0)</f>
        <v>0</v>
      </c>
      <c r="BF615" s="242">
        <f>IF(N615="snížená",J615,0)</f>
        <v>0</v>
      </c>
      <c r="BG615" s="242">
        <f>IF(N615="zákl. přenesená",J615,0)</f>
        <v>0</v>
      </c>
      <c r="BH615" s="242">
        <f>IF(N615="sníž. přenesená",J615,0)</f>
        <v>0</v>
      </c>
      <c r="BI615" s="242">
        <f>IF(N615="nulová",J615,0)</f>
        <v>0</v>
      </c>
      <c r="BJ615" s="17" t="s">
        <v>84</v>
      </c>
      <c r="BK615" s="242">
        <f>ROUND(I615*H615,2)</f>
        <v>0</v>
      </c>
      <c r="BL615" s="17" t="s">
        <v>185</v>
      </c>
      <c r="BM615" s="241" t="s">
        <v>3325</v>
      </c>
    </row>
    <row r="616" s="2" customFormat="1" ht="24.15" customHeight="1">
      <c r="A616" s="38"/>
      <c r="B616" s="39"/>
      <c r="C616" s="255" t="s">
        <v>1382</v>
      </c>
      <c r="D616" s="255" t="s">
        <v>306</v>
      </c>
      <c r="E616" s="256" t="s">
        <v>3326</v>
      </c>
      <c r="F616" s="257" t="s">
        <v>3327</v>
      </c>
      <c r="G616" s="258" t="s">
        <v>354</v>
      </c>
      <c r="H616" s="259">
        <v>4</v>
      </c>
      <c r="I616" s="260"/>
      <c r="J616" s="261">
        <f>ROUND(I616*H616,2)</f>
        <v>0</v>
      </c>
      <c r="K616" s="262"/>
      <c r="L616" s="263"/>
      <c r="M616" s="264" t="s">
        <v>1</v>
      </c>
      <c r="N616" s="265" t="s">
        <v>41</v>
      </c>
      <c r="O616" s="91"/>
      <c r="P616" s="239">
        <f>O616*H616</f>
        <v>0</v>
      </c>
      <c r="Q616" s="239">
        <v>0.20476</v>
      </c>
      <c r="R616" s="239">
        <f>Q616*H616</f>
        <v>0.81903999999999999</v>
      </c>
      <c r="S616" s="239">
        <v>0</v>
      </c>
      <c r="T616" s="240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41" t="s">
        <v>426</v>
      </c>
      <c r="AT616" s="241" t="s">
        <v>306</v>
      </c>
      <c r="AU616" s="241" t="s">
        <v>86</v>
      </c>
      <c r="AY616" s="17" t="s">
        <v>280</v>
      </c>
      <c r="BE616" s="242">
        <f>IF(N616="základní",J616,0)</f>
        <v>0</v>
      </c>
      <c r="BF616" s="242">
        <f>IF(N616="snížená",J616,0)</f>
        <v>0</v>
      </c>
      <c r="BG616" s="242">
        <f>IF(N616="zákl. přenesená",J616,0)</f>
        <v>0</v>
      </c>
      <c r="BH616" s="242">
        <f>IF(N616="sníž. přenesená",J616,0)</f>
        <v>0</v>
      </c>
      <c r="BI616" s="242">
        <f>IF(N616="nulová",J616,0)</f>
        <v>0</v>
      </c>
      <c r="BJ616" s="17" t="s">
        <v>84</v>
      </c>
      <c r="BK616" s="242">
        <f>ROUND(I616*H616,2)</f>
        <v>0</v>
      </c>
      <c r="BL616" s="17" t="s">
        <v>185</v>
      </c>
      <c r="BM616" s="241" t="s">
        <v>3328</v>
      </c>
    </row>
    <row r="617" s="2" customFormat="1" ht="24.15" customHeight="1">
      <c r="A617" s="38"/>
      <c r="B617" s="39"/>
      <c r="C617" s="255" t="s">
        <v>1387</v>
      </c>
      <c r="D617" s="255" t="s">
        <v>306</v>
      </c>
      <c r="E617" s="256" t="s">
        <v>3329</v>
      </c>
      <c r="F617" s="257" t="s">
        <v>3330</v>
      </c>
      <c r="G617" s="258" t="s">
        <v>354</v>
      </c>
      <c r="H617" s="259">
        <v>3</v>
      </c>
      <c r="I617" s="260"/>
      <c r="J617" s="261">
        <f>ROUND(I617*H617,2)</f>
        <v>0</v>
      </c>
      <c r="K617" s="262"/>
      <c r="L617" s="263"/>
      <c r="M617" s="264" t="s">
        <v>1</v>
      </c>
      <c r="N617" s="265" t="s">
        <v>41</v>
      </c>
      <c r="O617" s="91"/>
      <c r="P617" s="239">
        <f>O617*H617</f>
        <v>0</v>
      </c>
      <c r="Q617" s="239">
        <v>0.17917</v>
      </c>
      <c r="R617" s="239">
        <f>Q617*H617</f>
        <v>0.53750999999999993</v>
      </c>
      <c r="S617" s="239">
        <v>0</v>
      </c>
      <c r="T617" s="240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41" t="s">
        <v>426</v>
      </c>
      <c r="AT617" s="241" t="s">
        <v>306</v>
      </c>
      <c r="AU617" s="241" t="s">
        <v>86</v>
      </c>
      <c r="AY617" s="17" t="s">
        <v>280</v>
      </c>
      <c r="BE617" s="242">
        <f>IF(N617="základní",J617,0)</f>
        <v>0</v>
      </c>
      <c r="BF617" s="242">
        <f>IF(N617="snížená",J617,0)</f>
        <v>0</v>
      </c>
      <c r="BG617" s="242">
        <f>IF(N617="zákl. přenesená",J617,0)</f>
        <v>0</v>
      </c>
      <c r="BH617" s="242">
        <f>IF(N617="sníž. přenesená",J617,0)</f>
        <v>0</v>
      </c>
      <c r="BI617" s="242">
        <f>IF(N617="nulová",J617,0)</f>
        <v>0</v>
      </c>
      <c r="BJ617" s="17" t="s">
        <v>84</v>
      </c>
      <c r="BK617" s="242">
        <f>ROUND(I617*H617,2)</f>
        <v>0</v>
      </c>
      <c r="BL617" s="17" t="s">
        <v>185</v>
      </c>
      <c r="BM617" s="241" t="s">
        <v>3331</v>
      </c>
    </row>
    <row r="618" s="2" customFormat="1" ht="24.15" customHeight="1">
      <c r="A618" s="38"/>
      <c r="B618" s="39"/>
      <c r="C618" s="255" t="s">
        <v>1391</v>
      </c>
      <c r="D618" s="255" t="s">
        <v>306</v>
      </c>
      <c r="E618" s="256" t="s">
        <v>3332</v>
      </c>
      <c r="F618" s="257" t="s">
        <v>3333</v>
      </c>
      <c r="G618" s="258" t="s">
        <v>354</v>
      </c>
      <c r="H618" s="259">
        <v>3</v>
      </c>
      <c r="I618" s="260"/>
      <c r="J618" s="261">
        <f>ROUND(I618*H618,2)</f>
        <v>0</v>
      </c>
      <c r="K618" s="262"/>
      <c r="L618" s="263"/>
      <c r="M618" s="264" t="s">
        <v>1</v>
      </c>
      <c r="N618" s="265" t="s">
        <v>41</v>
      </c>
      <c r="O618" s="91"/>
      <c r="P618" s="239">
        <f>O618*H618</f>
        <v>0</v>
      </c>
      <c r="Q618" s="239">
        <v>0.10195</v>
      </c>
      <c r="R618" s="239">
        <f>Q618*H618</f>
        <v>0.30585000000000001</v>
      </c>
      <c r="S618" s="239">
        <v>0</v>
      </c>
      <c r="T618" s="240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41" t="s">
        <v>426</v>
      </c>
      <c r="AT618" s="241" t="s">
        <v>306</v>
      </c>
      <c r="AU618" s="241" t="s">
        <v>86</v>
      </c>
      <c r="AY618" s="17" t="s">
        <v>280</v>
      </c>
      <c r="BE618" s="242">
        <f>IF(N618="základní",J618,0)</f>
        <v>0</v>
      </c>
      <c r="BF618" s="242">
        <f>IF(N618="snížená",J618,0)</f>
        <v>0</v>
      </c>
      <c r="BG618" s="242">
        <f>IF(N618="zákl. přenesená",J618,0)</f>
        <v>0</v>
      </c>
      <c r="BH618" s="242">
        <f>IF(N618="sníž. přenesená",J618,0)</f>
        <v>0</v>
      </c>
      <c r="BI618" s="242">
        <f>IF(N618="nulová",J618,0)</f>
        <v>0</v>
      </c>
      <c r="BJ618" s="17" t="s">
        <v>84</v>
      </c>
      <c r="BK618" s="242">
        <f>ROUND(I618*H618,2)</f>
        <v>0</v>
      </c>
      <c r="BL618" s="17" t="s">
        <v>185</v>
      </c>
      <c r="BM618" s="241" t="s">
        <v>3334</v>
      </c>
    </row>
    <row r="619" s="2" customFormat="1" ht="24.15" customHeight="1">
      <c r="A619" s="38"/>
      <c r="B619" s="39"/>
      <c r="C619" s="255" t="s">
        <v>1395</v>
      </c>
      <c r="D619" s="255" t="s">
        <v>306</v>
      </c>
      <c r="E619" s="256" t="s">
        <v>3335</v>
      </c>
      <c r="F619" s="257" t="s">
        <v>3336</v>
      </c>
      <c r="G619" s="258" t="s">
        <v>354</v>
      </c>
      <c r="H619" s="259">
        <v>2</v>
      </c>
      <c r="I619" s="260"/>
      <c r="J619" s="261">
        <f>ROUND(I619*H619,2)</f>
        <v>0</v>
      </c>
      <c r="K619" s="262"/>
      <c r="L619" s="263"/>
      <c r="M619" s="264" t="s">
        <v>1</v>
      </c>
      <c r="N619" s="265" t="s">
        <v>41</v>
      </c>
      <c r="O619" s="91"/>
      <c r="P619" s="239">
        <f>O619*H619</f>
        <v>0</v>
      </c>
      <c r="Q619" s="239">
        <v>0.18179999999999999</v>
      </c>
      <c r="R619" s="239">
        <f>Q619*H619</f>
        <v>0.36359999999999998</v>
      </c>
      <c r="S619" s="239">
        <v>0</v>
      </c>
      <c r="T619" s="240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41" t="s">
        <v>426</v>
      </c>
      <c r="AT619" s="241" t="s">
        <v>306</v>
      </c>
      <c r="AU619" s="241" t="s">
        <v>86</v>
      </c>
      <c r="AY619" s="17" t="s">
        <v>280</v>
      </c>
      <c r="BE619" s="242">
        <f>IF(N619="základní",J619,0)</f>
        <v>0</v>
      </c>
      <c r="BF619" s="242">
        <f>IF(N619="snížená",J619,0)</f>
        <v>0</v>
      </c>
      <c r="BG619" s="242">
        <f>IF(N619="zákl. přenesená",J619,0)</f>
        <v>0</v>
      </c>
      <c r="BH619" s="242">
        <f>IF(N619="sníž. přenesená",J619,0)</f>
        <v>0</v>
      </c>
      <c r="BI619" s="242">
        <f>IF(N619="nulová",J619,0)</f>
        <v>0</v>
      </c>
      <c r="BJ619" s="17" t="s">
        <v>84</v>
      </c>
      <c r="BK619" s="242">
        <f>ROUND(I619*H619,2)</f>
        <v>0</v>
      </c>
      <c r="BL619" s="17" t="s">
        <v>185</v>
      </c>
      <c r="BM619" s="241" t="s">
        <v>3337</v>
      </c>
    </row>
    <row r="620" s="2" customFormat="1" ht="24.15" customHeight="1">
      <c r="A620" s="38"/>
      <c r="B620" s="39"/>
      <c r="C620" s="255" t="s">
        <v>1399</v>
      </c>
      <c r="D620" s="255" t="s">
        <v>306</v>
      </c>
      <c r="E620" s="256" t="s">
        <v>3338</v>
      </c>
      <c r="F620" s="257" t="s">
        <v>3339</v>
      </c>
      <c r="G620" s="258" t="s">
        <v>354</v>
      </c>
      <c r="H620" s="259">
        <v>1</v>
      </c>
      <c r="I620" s="260"/>
      <c r="J620" s="261">
        <f>ROUND(I620*H620,2)</f>
        <v>0</v>
      </c>
      <c r="K620" s="262"/>
      <c r="L620" s="263"/>
      <c r="M620" s="264" t="s">
        <v>1</v>
      </c>
      <c r="N620" s="265" t="s">
        <v>41</v>
      </c>
      <c r="O620" s="91"/>
      <c r="P620" s="239">
        <f>O620*H620</f>
        <v>0</v>
      </c>
      <c r="Q620" s="239">
        <v>0.51839999999999997</v>
      </c>
      <c r="R620" s="239">
        <f>Q620*H620</f>
        <v>0.51839999999999997</v>
      </c>
      <c r="S620" s="239">
        <v>0</v>
      </c>
      <c r="T620" s="240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41" t="s">
        <v>426</v>
      </c>
      <c r="AT620" s="241" t="s">
        <v>306</v>
      </c>
      <c r="AU620" s="241" t="s">
        <v>86</v>
      </c>
      <c r="AY620" s="17" t="s">
        <v>280</v>
      </c>
      <c r="BE620" s="242">
        <f>IF(N620="základní",J620,0)</f>
        <v>0</v>
      </c>
      <c r="BF620" s="242">
        <f>IF(N620="snížená",J620,0)</f>
        <v>0</v>
      </c>
      <c r="BG620" s="242">
        <f>IF(N620="zákl. přenesená",J620,0)</f>
        <v>0</v>
      </c>
      <c r="BH620" s="242">
        <f>IF(N620="sníž. přenesená",J620,0)</f>
        <v>0</v>
      </c>
      <c r="BI620" s="242">
        <f>IF(N620="nulová",J620,0)</f>
        <v>0</v>
      </c>
      <c r="BJ620" s="17" t="s">
        <v>84</v>
      </c>
      <c r="BK620" s="242">
        <f>ROUND(I620*H620,2)</f>
        <v>0</v>
      </c>
      <c r="BL620" s="17" t="s">
        <v>185</v>
      </c>
      <c r="BM620" s="241" t="s">
        <v>3340</v>
      </c>
    </row>
    <row r="621" s="2" customFormat="1" ht="24.15" customHeight="1">
      <c r="A621" s="38"/>
      <c r="B621" s="39"/>
      <c r="C621" s="255" t="s">
        <v>1403</v>
      </c>
      <c r="D621" s="255" t="s">
        <v>306</v>
      </c>
      <c r="E621" s="256" t="s">
        <v>3341</v>
      </c>
      <c r="F621" s="257" t="s">
        <v>3342</v>
      </c>
      <c r="G621" s="258" t="s">
        <v>354</v>
      </c>
      <c r="H621" s="259">
        <v>1</v>
      </c>
      <c r="I621" s="260"/>
      <c r="J621" s="261">
        <f>ROUND(I621*H621,2)</f>
        <v>0</v>
      </c>
      <c r="K621" s="262"/>
      <c r="L621" s="263"/>
      <c r="M621" s="264" t="s">
        <v>1</v>
      </c>
      <c r="N621" s="265" t="s">
        <v>41</v>
      </c>
      <c r="O621" s="91"/>
      <c r="P621" s="239">
        <f>O621*H621</f>
        <v>0</v>
      </c>
      <c r="Q621" s="239">
        <v>0.40442</v>
      </c>
      <c r="R621" s="239">
        <f>Q621*H621</f>
        <v>0.40442</v>
      </c>
      <c r="S621" s="239">
        <v>0</v>
      </c>
      <c r="T621" s="240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41" t="s">
        <v>426</v>
      </c>
      <c r="AT621" s="241" t="s">
        <v>306</v>
      </c>
      <c r="AU621" s="241" t="s">
        <v>86</v>
      </c>
      <c r="AY621" s="17" t="s">
        <v>280</v>
      </c>
      <c r="BE621" s="242">
        <f>IF(N621="základní",J621,0)</f>
        <v>0</v>
      </c>
      <c r="BF621" s="242">
        <f>IF(N621="snížená",J621,0)</f>
        <v>0</v>
      </c>
      <c r="BG621" s="242">
        <f>IF(N621="zákl. přenesená",J621,0)</f>
        <v>0</v>
      </c>
      <c r="BH621" s="242">
        <f>IF(N621="sníž. přenesená",J621,0)</f>
        <v>0</v>
      </c>
      <c r="BI621" s="242">
        <f>IF(N621="nulová",J621,0)</f>
        <v>0</v>
      </c>
      <c r="BJ621" s="17" t="s">
        <v>84</v>
      </c>
      <c r="BK621" s="242">
        <f>ROUND(I621*H621,2)</f>
        <v>0</v>
      </c>
      <c r="BL621" s="17" t="s">
        <v>185</v>
      </c>
      <c r="BM621" s="241" t="s">
        <v>3343</v>
      </c>
    </row>
    <row r="622" s="2" customFormat="1" ht="24.15" customHeight="1">
      <c r="A622" s="38"/>
      <c r="B622" s="39"/>
      <c r="C622" s="255" t="s">
        <v>1407</v>
      </c>
      <c r="D622" s="255" t="s">
        <v>306</v>
      </c>
      <c r="E622" s="256" t="s">
        <v>3344</v>
      </c>
      <c r="F622" s="257" t="s">
        <v>3345</v>
      </c>
      <c r="G622" s="258" t="s">
        <v>354</v>
      </c>
      <c r="H622" s="259">
        <v>1</v>
      </c>
      <c r="I622" s="260"/>
      <c r="J622" s="261">
        <f>ROUND(I622*H622,2)</f>
        <v>0</v>
      </c>
      <c r="K622" s="262"/>
      <c r="L622" s="263"/>
      <c r="M622" s="264" t="s">
        <v>1</v>
      </c>
      <c r="N622" s="265" t="s">
        <v>41</v>
      </c>
      <c r="O622" s="91"/>
      <c r="P622" s="239">
        <f>O622*H622</f>
        <v>0</v>
      </c>
      <c r="Q622" s="239">
        <v>0.14227000000000001</v>
      </c>
      <c r="R622" s="239">
        <f>Q622*H622</f>
        <v>0.14227000000000001</v>
      </c>
      <c r="S622" s="239">
        <v>0</v>
      </c>
      <c r="T622" s="240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41" t="s">
        <v>426</v>
      </c>
      <c r="AT622" s="241" t="s">
        <v>306</v>
      </c>
      <c r="AU622" s="241" t="s">
        <v>86</v>
      </c>
      <c r="AY622" s="17" t="s">
        <v>280</v>
      </c>
      <c r="BE622" s="242">
        <f>IF(N622="základní",J622,0)</f>
        <v>0</v>
      </c>
      <c r="BF622" s="242">
        <f>IF(N622="snížená",J622,0)</f>
        <v>0</v>
      </c>
      <c r="BG622" s="242">
        <f>IF(N622="zákl. přenesená",J622,0)</f>
        <v>0</v>
      </c>
      <c r="BH622" s="242">
        <f>IF(N622="sníž. přenesená",J622,0)</f>
        <v>0</v>
      </c>
      <c r="BI622" s="242">
        <f>IF(N622="nulová",J622,0)</f>
        <v>0</v>
      </c>
      <c r="BJ622" s="17" t="s">
        <v>84</v>
      </c>
      <c r="BK622" s="242">
        <f>ROUND(I622*H622,2)</f>
        <v>0</v>
      </c>
      <c r="BL622" s="17" t="s">
        <v>185</v>
      </c>
      <c r="BM622" s="241" t="s">
        <v>3346</v>
      </c>
    </row>
    <row r="623" s="2" customFormat="1" ht="24.15" customHeight="1">
      <c r="A623" s="38"/>
      <c r="B623" s="39"/>
      <c r="C623" s="229" t="s">
        <v>1411</v>
      </c>
      <c r="D623" s="229" t="s">
        <v>281</v>
      </c>
      <c r="E623" s="230" t="s">
        <v>3347</v>
      </c>
      <c r="F623" s="231" t="s">
        <v>3348</v>
      </c>
      <c r="G623" s="232" t="s">
        <v>354</v>
      </c>
      <c r="H623" s="233">
        <v>1</v>
      </c>
      <c r="I623" s="234"/>
      <c r="J623" s="235">
        <f>ROUND(I623*H623,2)</f>
        <v>0</v>
      </c>
      <c r="K623" s="236"/>
      <c r="L623" s="44"/>
      <c r="M623" s="237" t="s">
        <v>1</v>
      </c>
      <c r="N623" s="238" t="s">
        <v>41</v>
      </c>
      <c r="O623" s="91"/>
      <c r="P623" s="239">
        <f>O623*H623</f>
        <v>0</v>
      </c>
      <c r="Q623" s="239">
        <v>0.01</v>
      </c>
      <c r="R623" s="239">
        <f>Q623*H623</f>
        <v>0.01</v>
      </c>
      <c r="S623" s="239">
        <v>0.017000000000000001</v>
      </c>
      <c r="T623" s="240">
        <f>S623*H623</f>
        <v>0.017000000000000001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41" t="s">
        <v>185</v>
      </c>
      <c r="AT623" s="241" t="s">
        <v>281</v>
      </c>
      <c r="AU623" s="241" t="s">
        <v>86</v>
      </c>
      <c r="AY623" s="17" t="s">
        <v>280</v>
      </c>
      <c r="BE623" s="242">
        <f>IF(N623="základní",J623,0)</f>
        <v>0</v>
      </c>
      <c r="BF623" s="242">
        <f>IF(N623="snížená",J623,0)</f>
        <v>0</v>
      </c>
      <c r="BG623" s="242">
        <f>IF(N623="zákl. přenesená",J623,0)</f>
        <v>0</v>
      </c>
      <c r="BH623" s="242">
        <f>IF(N623="sníž. přenesená",J623,0)</f>
        <v>0</v>
      </c>
      <c r="BI623" s="242">
        <f>IF(N623="nulová",J623,0)</f>
        <v>0</v>
      </c>
      <c r="BJ623" s="17" t="s">
        <v>84</v>
      </c>
      <c r="BK623" s="242">
        <f>ROUND(I623*H623,2)</f>
        <v>0</v>
      </c>
      <c r="BL623" s="17" t="s">
        <v>185</v>
      </c>
      <c r="BM623" s="241" t="s">
        <v>3349</v>
      </c>
    </row>
    <row r="624" s="2" customFormat="1" ht="24.15" customHeight="1">
      <c r="A624" s="38"/>
      <c r="B624" s="39"/>
      <c r="C624" s="229" t="s">
        <v>1415</v>
      </c>
      <c r="D624" s="229" t="s">
        <v>281</v>
      </c>
      <c r="E624" s="230" t="s">
        <v>1518</v>
      </c>
      <c r="F624" s="231" t="s">
        <v>1519</v>
      </c>
      <c r="G624" s="232" t="s">
        <v>326</v>
      </c>
      <c r="H624" s="233">
        <v>5.3920000000000003</v>
      </c>
      <c r="I624" s="234"/>
      <c r="J624" s="235">
        <f>ROUND(I624*H624,2)</f>
        <v>0</v>
      </c>
      <c r="K624" s="236"/>
      <c r="L624" s="44"/>
      <c r="M624" s="237" t="s">
        <v>1</v>
      </c>
      <c r="N624" s="238" t="s">
        <v>41</v>
      </c>
      <c r="O624" s="91"/>
      <c r="P624" s="239">
        <f>O624*H624</f>
        <v>0</v>
      </c>
      <c r="Q624" s="239">
        <v>0</v>
      </c>
      <c r="R624" s="239">
        <f>Q624*H624</f>
        <v>0</v>
      </c>
      <c r="S624" s="239">
        <v>0</v>
      </c>
      <c r="T624" s="240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41" t="s">
        <v>185</v>
      </c>
      <c r="AT624" s="241" t="s">
        <v>281</v>
      </c>
      <c r="AU624" s="241" t="s">
        <v>86</v>
      </c>
      <c r="AY624" s="17" t="s">
        <v>280</v>
      </c>
      <c r="BE624" s="242">
        <f>IF(N624="základní",J624,0)</f>
        <v>0</v>
      </c>
      <c r="BF624" s="242">
        <f>IF(N624="snížená",J624,0)</f>
        <v>0</v>
      </c>
      <c r="BG624" s="242">
        <f>IF(N624="zákl. přenesená",J624,0)</f>
        <v>0</v>
      </c>
      <c r="BH624" s="242">
        <f>IF(N624="sníž. přenesená",J624,0)</f>
        <v>0</v>
      </c>
      <c r="BI624" s="242">
        <f>IF(N624="nulová",J624,0)</f>
        <v>0</v>
      </c>
      <c r="BJ624" s="17" t="s">
        <v>84</v>
      </c>
      <c r="BK624" s="242">
        <f>ROUND(I624*H624,2)</f>
        <v>0</v>
      </c>
      <c r="BL624" s="17" t="s">
        <v>185</v>
      </c>
      <c r="BM624" s="241" t="s">
        <v>3350</v>
      </c>
    </row>
    <row r="625" s="12" customFormat="1" ht="22.8" customHeight="1">
      <c r="A625" s="12"/>
      <c r="B625" s="213"/>
      <c r="C625" s="214"/>
      <c r="D625" s="215" t="s">
        <v>75</v>
      </c>
      <c r="E625" s="227" t="s">
        <v>1521</v>
      </c>
      <c r="F625" s="227" t="s">
        <v>1522</v>
      </c>
      <c r="G625" s="214"/>
      <c r="H625" s="214"/>
      <c r="I625" s="217"/>
      <c r="J625" s="228">
        <f>BK625</f>
        <v>0</v>
      </c>
      <c r="K625" s="214"/>
      <c r="L625" s="219"/>
      <c r="M625" s="220"/>
      <c r="N625" s="221"/>
      <c r="O625" s="221"/>
      <c r="P625" s="222">
        <f>SUM(P626:P651)</f>
        <v>0</v>
      </c>
      <c r="Q625" s="221"/>
      <c r="R625" s="222">
        <f>SUM(R626:R651)</f>
        <v>0.63898299999999997</v>
      </c>
      <c r="S625" s="221"/>
      <c r="T625" s="223">
        <f>SUM(T626:T651)</f>
        <v>0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24" t="s">
        <v>86</v>
      </c>
      <c r="AT625" s="225" t="s">
        <v>75</v>
      </c>
      <c r="AU625" s="225" t="s">
        <v>84</v>
      </c>
      <c r="AY625" s="224" t="s">
        <v>280</v>
      </c>
      <c r="BK625" s="226">
        <f>SUM(BK626:BK651)</f>
        <v>0</v>
      </c>
    </row>
    <row r="626" s="2" customFormat="1" ht="24.15" customHeight="1">
      <c r="A626" s="38"/>
      <c r="B626" s="39"/>
      <c r="C626" s="229" t="s">
        <v>1419</v>
      </c>
      <c r="D626" s="229" t="s">
        <v>281</v>
      </c>
      <c r="E626" s="230" t="s">
        <v>1539</v>
      </c>
      <c r="F626" s="231" t="s">
        <v>1540</v>
      </c>
      <c r="G626" s="232" t="s">
        <v>190</v>
      </c>
      <c r="H626" s="233">
        <v>2.2000000000000002</v>
      </c>
      <c r="I626" s="234"/>
      <c r="J626" s="235">
        <f>ROUND(I626*H626,2)</f>
        <v>0</v>
      </c>
      <c r="K626" s="236"/>
      <c r="L626" s="44"/>
      <c r="M626" s="237" t="s">
        <v>1</v>
      </c>
      <c r="N626" s="238" t="s">
        <v>41</v>
      </c>
      <c r="O626" s="91"/>
      <c r="P626" s="239">
        <f>O626*H626</f>
        <v>0</v>
      </c>
      <c r="Q626" s="239">
        <v>0</v>
      </c>
      <c r="R626" s="239">
        <f>Q626*H626</f>
        <v>0</v>
      </c>
      <c r="S626" s="239">
        <v>0</v>
      </c>
      <c r="T626" s="240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41" t="s">
        <v>185</v>
      </c>
      <c r="AT626" s="241" t="s">
        <v>281</v>
      </c>
      <c r="AU626" s="241" t="s">
        <v>86</v>
      </c>
      <c r="AY626" s="17" t="s">
        <v>280</v>
      </c>
      <c r="BE626" s="242">
        <f>IF(N626="základní",J626,0)</f>
        <v>0</v>
      </c>
      <c r="BF626" s="242">
        <f>IF(N626="snížená",J626,0)</f>
        <v>0</v>
      </c>
      <c r="BG626" s="242">
        <f>IF(N626="zákl. přenesená",J626,0)</f>
        <v>0</v>
      </c>
      <c r="BH626" s="242">
        <f>IF(N626="sníž. přenesená",J626,0)</f>
        <v>0</v>
      </c>
      <c r="BI626" s="242">
        <f>IF(N626="nulová",J626,0)</f>
        <v>0</v>
      </c>
      <c r="BJ626" s="17" t="s">
        <v>84</v>
      </c>
      <c r="BK626" s="242">
        <f>ROUND(I626*H626,2)</f>
        <v>0</v>
      </c>
      <c r="BL626" s="17" t="s">
        <v>185</v>
      </c>
      <c r="BM626" s="241" t="s">
        <v>3351</v>
      </c>
    </row>
    <row r="627" s="2" customFormat="1" ht="24.15" customHeight="1">
      <c r="A627" s="38"/>
      <c r="B627" s="39"/>
      <c r="C627" s="255" t="s">
        <v>1423</v>
      </c>
      <c r="D627" s="255" t="s">
        <v>306</v>
      </c>
      <c r="E627" s="256" t="s">
        <v>3352</v>
      </c>
      <c r="F627" s="257" t="s">
        <v>3353</v>
      </c>
      <c r="G627" s="258" t="s">
        <v>354</v>
      </c>
      <c r="H627" s="259">
        <v>1</v>
      </c>
      <c r="I627" s="260"/>
      <c r="J627" s="261">
        <f>ROUND(I627*H627,2)</f>
        <v>0</v>
      </c>
      <c r="K627" s="262"/>
      <c r="L627" s="263"/>
      <c r="M627" s="264" t="s">
        <v>1</v>
      </c>
      <c r="N627" s="265" t="s">
        <v>41</v>
      </c>
      <c r="O627" s="91"/>
      <c r="P627" s="239">
        <f>O627*H627</f>
        <v>0</v>
      </c>
      <c r="Q627" s="239">
        <v>0.0073699999999999998</v>
      </c>
      <c r="R627" s="239">
        <f>Q627*H627</f>
        <v>0.0073699999999999998</v>
      </c>
      <c r="S627" s="239">
        <v>0</v>
      </c>
      <c r="T627" s="240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41" t="s">
        <v>426</v>
      </c>
      <c r="AT627" s="241" t="s">
        <v>306</v>
      </c>
      <c r="AU627" s="241" t="s">
        <v>86</v>
      </c>
      <c r="AY627" s="17" t="s">
        <v>280</v>
      </c>
      <c r="BE627" s="242">
        <f>IF(N627="základní",J627,0)</f>
        <v>0</v>
      </c>
      <c r="BF627" s="242">
        <f>IF(N627="snížená",J627,0)</f>
        <v>0</v>
      </c>
      <c r="BG627" s="242">
        <f>IF(N627="zákl. přenesená",J627,0)</f>
        <v>0</v>
      </c>
      <c r="BH627" s="242">
        <f>IF(N627="sníž. přenesená",J627,0)</f>
        <v>0</v>
      </c>
      <c r="BI627" s="242">
        <f>IF(N627="nulová",J627,0)</f>
        <v>0</v>
      </c>
      <c r="BJ627" s="17" t="s">
        <v>84</v>
      </c>
      <c r="BK627" s="242">
        <f>ROUND(I627*H627,2)</f>
        <v>0</v>
      </c>
      <c r="BL627" s="17" t="s">
        <v>185</v>
      </c>
      <c r="BM627" s="241" t="s">
        <v>3354</v>
      </c>
    </row>
    <row r="628" s="13" customFormat="1">
      <c r="A628" s="13"/>
      <c r="B628" s="243"/>
      <c r="C628" s="244"/>
      <c r="D628" s="245" t="s">
        <v>286</v>
      </c>
      <c r="E628" s="246" t="s">
        <v>1</v>
      </c>
      <c r="F628" s="247" t="s">
        <v>3355</v>
      </c>
      <c r="G628" s="244"/>
      <c r="H628" s="248">
        <v>1</v>
      </c>
      <c r="I628" s="249"/>
      <c r="J628" s="244"/>
      <c r="K628" s="244"/>
      <c r="L628" s="250"/>
      <c r="M628" s="251"/>
      <c r="N628" s="252"/>
      <c r="O628" s="252"/>
      <c r="P628" s="252"/>
      <c r="Q628" s="252"/>
      <c r="R628" s="252"/>
      <c r="S628" s="252"/>
      <c r="T628" s="25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4" t="s">
        <v>286</v>
      </c>
      <c r="AU628" s="254" t="s">
        <v>86</v>
      </c>
      <c r="AV628" s="13" t="s">
        <v>86</v>
      </c>
      <c r="AW628" s="13" t="s">
        <v>32</v>
      </c>
      <c r="AX628" s="13" t="s">
        <v>84</v>
      </c>
      <c r="AY628" s="254" t="s">
        <v>280</v>
      </c>
    </row>
    <row r="629" s="2" customFormat="1" ht="24.15" customHeight="1">
      <c r="A629" s="38"/>
      <c r="B629" s="39"/>
      <c r="C629" s="229" t="s">
        <v>1428</v>
      </c>
      <c r="D629" s="229" t="s">
        <v>281</v>
      </c>
      <c r="E629" s="230" t="s">
        <v>1562</v>
      </c>
      <c r="F629" s="231" t="s">
        <v>1563</v>
      </c>
      <c r="G629" s="232" t="s">
        <v>354</v>
      </c>
      <c r="H629" s="233">
        <v>10</v>
      </c>
      <c r="I629" s="234"/>
      <c r="J629" s="235">
        <f>ROUND(I629*H629,2)</f>
        <v>0</v>
      </c>
      <c r="K629" s="236"/>
      <c r="L629" s="44"/>
      <c r="M629" s="237" t="s">
        <v>1</v>
      </c>
      <c r="N629" s="238" t="s">
        <v>41</v>
      </c>
      <c r="O629" s="91"/>
      <c r="P629" s="239">
        <f>O629*H629</f>
        <v>0</v>
      </c>
      <c r="Q629" s="239">
        <v>1.0000000000000001E-05</v>
      </c>
      <c r="R629" s="239">
        <f>Q629*H629</f>
        <v>0.00010000000000000001</v>
      </c>
      <c r="S629" s="239">
        <v>0</v>
      </c>
      <c r="T629" s="240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41" t="s">
        <v>185</v>
      </c>
      <c r="AT629" s="241" t="s">
        <v>281</v>
      </c>
      <c r="AU629" s="241" t="s">
        <v>86</v>
      </c>
      <c r="AY629" s="17" t="s">
        <v>280</v>
      </c>
      <c r="BE629" s="242">
        <f>IF(N629="základní",J629,0)</f>
        <v>0</v>
      </c>
      <c r="BF629" s="242">
        <f>IF(N629="snížená",J629,0)</f>
        <v>0</v>
      </c>
      <c r="BG629" s="242">
        <f>IF(N629="zákl. přenesená",J629,0)</f>
        <v>0</v>
      </c>
      <c r="BH629" s="242">
        <f>IF(N629="sníž. přenesená",J629,0)</f>
        <v>0</v>
      </c>
      <c r="BI629" s="242">
        <f>IF(N629="nulová",J629,0)</f>
        <v>0</v>
      </c>
      <c r="BJ629" s="17" t="s">
        <v>84</v>
      </c>
      <c r="BK629" s="242">
        <f>ROUND(I629*H629,2)</f>
        <v>0</v>
      </c>
      <c r="BL629" s="17" t="s">
        <v>185</v>
      </c>
      <c r="BM629" s="241" t="s">
        <v>3356</v>
      </c>
    </row>
    <row r="630" s="13" customFormat="1">
      <c r="A630" s="13"/>
      <c r="B630" s="243"/>
      <c r="C630" s="244"/>
      <c r="D630" s="245" t="s">
        <v>286</v>
      </c>
      <c r="E630" s="246" t="s">
        <v>1</v>
      </c>
      <c r="F630" s="247" t="s">
        <v>2846</v>
      </c>
      <c r="G630" s="244"/>
      <c r="H630" s="248">
        <v>10</v>
      </c>
      <c r="I630" s="249"/>
      <c r="J630" s="244"/>
      <c r="K630" s="244"/>
      <c r="L630" s="250"/>
      <c r="M630" s="251"/>
      <c r="N630" s="252"/>
      <c r="O630" s="252"/>
      <c r="P630" s="252"/>
      <c r="Q630" s="252"/>
      <c r="R630" s="252"/>
      <c r="S630" s="252"/>
      <c r="T630" s="25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4" t="s">
        <v>286</v>
      </c>
      <c r="AU630" s="254" t="s">
        <v>86</v>
      </c>
      <c r="AV630" s="13" t="s">
        <v>86</v>
      </c>
      <c r="AW630" s="13" t="s">
        <v>32</v>
      </c>
      <c r="AX630" s="13" t="s">
        <v>84</v>
      </c>
      <c r="AY630" s="254" t="s">
        <v>280</v>
      </c>
    </row>
    <row r="631" s="2" customFormat="1" ht="37.8" customHeight="1">
      <c r="A631" s="38"/>
      <c r="B631" s="39"/>
      <c r="C631" s="255" t="s">
        <v>1433</v>
      </c>
      <c r="D631" s="255" t="s">
        <v>306</v>
      </c>
      <c r="E631" s="256" t="s">
        <v>1567</v>
      </c>
      <c r="F631" s="257" t="s">
        <v>1568</v>
      </c>
      <c r="G631" s="258" t="s">
        <v>354</v>
      </c>
      <c r="H631" s="259">
        <v>10</v>
      </c>
      <c r="I631" s="260"/>
      <c r="J631" s="261">
        <f>ROUND(I631*H631,2)</f>
        <v>0</v>
      </c>
      <c r="K631" s="262"/>
      <c r="L631" s="263"/>
      <c r="M631" s="264" t="s">
        <v>1</v>
      </c>
      <c r="N631" s="265" t="s">
        <v>41</v>
      </c>
      <c r="O631" s="91"/>
      <c r="P631" s="239">
        <f>O631*H631</f>
        <v>0</v>
      </c>
      <c r="Q631" s="239">
        <v>0.001</v>
      </c>
      <c r="R631" s="239">
        <f>Q631*H631</f>
        <v>0.01</v>
      </c>
      <c r="S631" s="239">
        <v>0</v>
      </c>
      <c r="T631" s="240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41" t="s">
        <v>426</v>
      </c>
      <c r="AT631" s="241" t="s">
        <v>306</v>
      </c>
      <c r="AU631" s="241" t="s">
        <v>86</v>
      </c>
      <c r="AY631" s="17" t="s">
        <v>280</v>
      </c>
      <c r="BE631" s="242">
        <f>IF(N631="základní",J631,0)</f>
        <v>0</v>
      </c>
      <c r="BF631" s="242">
        <f>IF(N631="snížená",J631,0)</f>
        <v>0</v>
      </c>
      <c r="BG631" s="242">
        <f>IF(N631="zákl. přenesená",J631,0)</f>
        <v>0</v>
      </c>
      <c r="BH631" s="242">
        <f>IF(N631="sníž. přenesená",J631,0)</f>
        <v>0</v>
      </c>
      <c r="BI631" s="242">
        <f>IF(N631="nulová",J631,0)</f>
        <v>0</v>
      </c>
      <c r="BJ631" s="17" t="s">
        <v>84</v>
      </c>
      <c r="BK631" s="242">
        <f>ROUND(I631*H631,2)</f>
        <v>0</v>
      </c>
      <c r="BL631" s="17" t="s">
        <v>185</v>
      </c>
      <c r="BM631" s="241" t="s">
        <v>3357</v>
      </c>
    </row>
    <row r="632" s="2" customFormat="1">
      <c r="A632" s="38"/>
      <c r="B632" s="39"/>
      <c r="C632" s="40"/>
      <c r="D632" s="245" t="s">
        <v>540</v>
      </c>
      <c r="E632" s="40"/>
      <c r="F632" s="287" t="s">
        <v>1570</v>
      </c>
      <c r="G632" s="40"/>
      <c r="H632" s="40"/>
      <c r="I632" s="288"/>
      <c r="J632" s="40"/>
      <c r="K632" s="40"/>
      <c r="L632" s="44"/>
      <c r="M632" s="289"/>
      <c r="N632" s="290"/>
      <c r="O632" s="91"/>
      <c r="P632" s="91"/>
      <c r="Q632" s="91"/>
      <c r="R632" s="91"/>
      <c r="S632" s="91"/>
      <c r="T632" s="92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7" t="s">
        <v>540</v>
      </c>
      <c r="AU632" s="17" t="s">
        <v>86</v>
      </c>
    </row>
    <row r="633" s="13" customFormat="1">
      <c r="A633" s="13"/>
      <c r="B633" s="243"/>
      <c r="C633" s="244"/>
      <c r="D633" s="245" t="s">
        <v>286</v>
      </c>
      <c r="E633" s="246" t="s">
        <v>1</v>
      </c>
      <c r="F633" s="247" t="s">
        <v>2846</v>
      </c>
      <c r="G633" s="244"/>
      <c r="H633" s="248">
        <v>10</v>
      </c>
      <c r="I633" s="249"/>
      <c r="J633" s="244"/>
      <c r="K633" s="244"/>
      <c r="L633" s="250"/>
      <c r="M633" s="251"/>
      <c r="N633" s="252"/>
      <c r="O633" s="252"/>
      <c r="P633" s="252"/>
      <c r="Q633" s="252"/>
      <c r="R633" s="252"/>
      <c r="S633" s="252"/>
      <c r="T633" s="25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4" t="s">
        <v>286</v>
      </c>
      <c r="AU633" s="254" t="s">
        <v>86</v>
      </c>
      <c r="AV633" s="13" t="s">
        <v>86</v>
      </c>
      <c r="AW633" s="13" t="s">
        <v>32</v>
      </c>
      <c r="AX633" s="13" t="s">
        <v>84</v>
      </c>
      <c r="AY633" s="254" t="s">
        <v>280</v>
      </c>
    </row>
    <row r="634" s="2" customFormat="1" ht="24.15" customHeight="1">
      <c r="A634" s="38"/>
      <c r="B634" s="39"/>
      <c r="C634" s="229" t="s">
        <v>1438</v>
      </c>
      <c r="D634" s="229" t="s">
        <v>281</v>
      </c>
      <c r="E634" s="230" t="s">
        <v>1572</v>
      </c>
      <c r="F634" s="231" t="s">
        <v>1573</v>
      </c>
      <c r="G634" s="232" t="s">
        <v>354</v>
      </c>
      <c r="H634" s="233">
        <v>10</v>
      </c>
      <c r="I634" s="234"/>
      <c r="J634" s="235">
        <f>ROUND(I634*H634,2)</f>
        <v>0</v>
      </c>
      <c r="K634" s="236"/>
      <c r="L634" s="44"/>
      <c r="M634" s="237" t="s">
        <v>1</v>
      </c>
      <c r="N634" s="238" t="s">
        <v>41</v>
      </c>
      <c r="O634" s="91"/>
      <c r="P634" s="239">
        <f>O634*H634</f>
        <v>0</v>
      </c>
      <c r="Q634" s="239">
        <v>0</v>
      </c>
      <c r="R634" s="239">
        <f>Q634*H634</f>
        <v>0</v>
      </c>
      <c r="S634" s="239">
        <v>0</v>
      </c>
      <c r="T634" s="240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41" t="s">
        <v>185</v>
      </c>
      <c r="AT634" s="241" t="s">
        <v>281</v>
      </c>
      <c r="AU634" s="241" t="s">
        <v>86</v>
      </c>
      <c r="AY634" s="17" t="s">
        <v>280</v>
      </c>
      <c r="BE634" s="242">
        <f>IF(N634="základní",J634,0)</f>
        <v>0</v>
      </c>
      <c r="BF634" s="242">
        <f>IF(N634="snížená",J634,0)</f>
        <v>0</v>
      </c>
      <c r="BG634" s="242">
        <f>IF(N634="zákl. přenesená",J634,0)</f>
        <v>0</v>
      </c>
      <c r="BH634" s="242">
        <f>IF(N634="sníž. přenesená",J634,0)</f>
        <v>0</v>
      </c>
      <c r="BI634" s="242">
        <f>IF(N634="nulová",J634,0)</f>
        <v>0</v>
      </c>
      <c r="BJ634" s="17" t="s">
        <v>84</v>
      </c>
      <c r="BK634" s="242">
        <f>ROUND(I634*H634,2)</f>
        <v>0</v>
      </c>
      <c r="BL634" s="17" t="s">
        <v>185</v>
      </c>
      <c r="BM634" s="241" t="s">
        <v>3358</v>
      </c>
    </row>
    <row r="635" s="13" customFormat="1">
      <c r="A635" s="13"/>
      <c r="B635" s="243"/>
      <c r="C635" s="244"/>
      <c r="D635" s="245" t="s">
        <v>286</v>
      </c>
      <c r="E635" s="246" t="s">
        <v>1</v>
      </c>
      <c r="F635" s="247" t="s">
        <v>2846</v>
      </c>
      <c r="G635" s="244"/>
      <c r="H635" s="248">
        <v>10</v>
      </c>
      <c r="I635" s="249"/>
      <c r="J635" s="244"/>
      <c r="K635" s="244"/>
      <c r="L635" s="250"/>
      <c r="M635" s="251"/>
      <c r="N635" s="252"/>
      <c r="O635" s="252"/>
      <c r="P635" s="252"/>
      <c r="Q635" s="252"/>
      <c r="R635" s="252"/>
      <c r="S635" s="252"/>
      <c r="T635" s="25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4" t="s">
        <v>286</v>
      </c>
      <c r="AU635" s="254" t="s">
        <v>86</v>
      </c>
      <c r="AV635" s="13" t="s">
        <v>86</v>
      </c>
      <c r="AW635" s="13" t="s">
        <v>32</v>
      </c>
      <c r="AX635" s="13" t="s">
        <v>84</v>
      </c>
      <c r="AY635" s="254" t="s">
        <v>280</v>
      </c>
    </row>
    <row r="636" s="2" customFormat="1" ht="33" customHeight="1">
      <c r="A636" s="38"/>
      <c r="B636" s="39"/>
      <c r="C636" s="255" t="s">
        <v>1443</v>
      </c>
      <c r="D636" s="255" t="s">
        <v>306</v>
      </c>
      <c r="E636" s="256" t="s">
        <v>1576</v>
      </c>
      <c r="F636" s="257" t="s">
        <v>1577</v>
      </c>
      <c r="G636" s="258" t="s">
        <v>190</v>
      </c>
      <c r="H636" s="259">
        <v>99.659999999999997</v>
      </c>
      <c r="I636" s="260"/>
      <c r="J636" s="261">
        <f>ROUND(I636*H636,2)</f>
        <v>0</v>
      </c>
      <c r="K636" s="262"/>
      <c r="L636" s="263"/>
      <c r="M636" s="264" t="s">
        <v>1</v>
      </c>
      <c r="N636" s="265" t="s">
        <v>41</v>
      </c>
      <c r="O636" s="91"/>
      <c r="P636" s="239">
        <f>O636*H636</f>
        <v>0</v>
      </c>
      <c r="Q636" s="239">
        <v>0.00014999999999999999</v>
      </c>
      <c r="R636" s="239">
        <f>Q636*H636</f>
        <v>0.014948999999999999</v>
      </c>
      <c r="S636" s="239">
        <v>0</v>
      </c>
      <c r="T636" s="240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41" t="s">
        <v>426</v>
      </c>
      <c r="AT636" s="241" t="s">
        <v>306</v>
      </c>
      <c r="AU636" s="241" t="s">
        <v>86</v>
      </c>
      <c r="AY636" s="17" t="s">
        <v>280</v>
      </c>
      <c r="BE636" s="242">
        <f>IF(N636="základní",J636,0)</f>
        <v>0</v>
      </c>
      <c r="BF636" s="242">
        <f>IF(N636="snížená",J636,0)</f>
        <v>0</v>
      </c>
      <c r="BG636" s="242">
        <f>IF(N636="zákl. přenesená",J636,0)</f>
        <v>0</v>
      </c>
      <c r="BH636" s="242">
        <f>IF(N636="sníž. přenesená",J636,0)</f>
        <v>0</v>
      </c>
      <c r="BI636" s="242">
        <f>IF(N636="nulová",J636,0)</f>
        <v>0</v>
      </c>
      <c r="BJ636" s="17" t="s">
        <v>84</v>
      </c>
      <c r="BK636" s="242">
        <f>ROUND(I636*H636,2)</f>
        <v>0</v>
      </c>
      <c r="BL636" s="17" t="s">
        <v>185</v>
      </c>
      <c r="BM636" s="241" t="s">
        <v>3359</v>
      </c>
    </row>
    <row r="637" s="13" customFormat="1">
      <c r="A637" s="13"/>
      <c r="B637" s="243"/>
      <c r="C637" s="244"/>
      <c r="D637" s="245" t="s">
        <v>286</v>
      </c>
      <c r="E637" s="246" t="s">
        <v>1</v>
      </c>
      <c r="F637" s="247" t="s">
        <v>3360</v>
      </c>
      <c r="G637" s="244"/>
      <c r="H637" s="248">
        <v>90.599999999999994</v>
      </c>
      <c r="I637" s="249"/>
      <c r="J637" s="244"/>
      <c r="K637" s="244"/>
      <c r="L637" s="250"/>
      <c r="M637" s="251"/>
      <c r="N637" s="252"/>
      <c r="O637" s="252"/>
      <c r="P637" s="252"/>
      <c r="Q637" s="252"/>
      <c r="R637" s="252"/>
      <c r="S637" s="252"/>
      <c r="T637" s="25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4" t="s">
        <v>286</v>
      </c>
      <c r="AU637" s="254" t="s">
        <v>86</v>
      </c>
      <c r="AV637" s="13" t="s">
        <v>86</v>
      </c>
      <c r="AW637" s="13" t="s">
        <v>32</v>
      </c>
      <c r="AX637" s="13" t="s">
        <v>84</v>
      </c>
      <c r="AY637" s="254" t="s">
        <v>280</v>
      </c>
    </row>
    <row r="638" s="13" customFormat="1">
      <c r="A638" s="13"/>
      <c r="B638" s="243"/>
      <c r="C638" s="244"/>
      <c r="D638" s="245" t="s">
        <v>286</v>
      </c>
      <c r="E638" s="244"/>
      <c r="F638" s="247" t="s">
        <v>3361</v>
      </c>
      <c r="G638" s="244"/>
      <c r="H638" s="248">
        <v>99.659999999999997</v>
      </c>
      <c r="I638" s="249"/>
      <c r="J638" s="244"/>
      <c r="K638" s="244"/>
      <c r="L638" s="250"/>
      <c r="M638" s="251"/>
      <c r="N638" s="252"/>
      <c r="O638" s="252"/>
      <c r="P638" s="252"/>
      <c r="Q638" s="252"/>
      <c r="R638" s="252"/>
      <c r="S638" s="252"/>
      <c r="T638" s="25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4" t="s">
        <v>286</v>
      </c>
      <c r="AU638" s="254" t="s">
        <v>86</v>
      </c>
      <c r="AV638" s="13" t="s">
        <v>86</v>
      </c>
      <c r="AW638" s="13" t="s">
        <v>4</v>
      </c>
      <c r="AX638" s="13" t="s">
        <v>84</v>
      </c>
      <c r="AY638" s="254" t="s">
        <v>280</v>
      </c>
    </row>
    <row r="639" s="2" customFormat="1" ht="24.15" customHeight="1">
      <c r="A639" s="38"/>
      <c r="B639" s="39"/>
      <c r="C639" s="229" t="s">
        <v>1448</v>
      </c>
      <c r="D639" s="229" t="s">
        <v>281</v>
      </c>
      <c r="E639" s="230" t="s">
        <v>1582</v>
      </c>
      <c r="F639" s="231" t="s">
        <v>1583</v>
      </c>
      <c r="G639" s="232" t="s">
        <v>354</v>
      </c>
      <c r="H639" s="233">
        <v>1</v>
      </c>
      <c r="I639" s="234"/>
      <c r="J639" s="235">
        <f>ROUND(I639*H639,2)</f>
        <v>0</v>
      </c>
      <c r="K639" s="236"/>
      <c r="L639" s="44"/>
      <c r="M639" s="237" t="s">
        <v>1</v>
      </c>
      <c r="N639" s="238" t="s">
        <v>41</v>
      </c>
      <c r="O639" s="91"/>
      <c r="P639" s="239">
        <f>O639*H639</f>
        <v>0</v>
      </c>
      <c r="Q639" s="239">
        <v>4.0000000000000003E-05</v>
      </c>
      <c r="R639" s="239">
        <f>Q639*H639</f>
        <v>4.0000000000000003E-05</v>
      </c>
      <c r="S639" s="239">
        <v>0</v>
      </c>
      <c r="T639" s="240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41" t="s">
        <v>185</v>
      </c>
      <c r="AT639" s="241" t="s">
        <v>281</v>
      </c>
      <c r="AU639" s="241" t="s">
        <v>86</v>
      </c>
      <c r="AY639" s="17" t="s">
        <v>280</v>
      </c>
      <c r="BE639" s="242">
        <f>IF(N639="základní",J639,0)</f>
        <v>0</v>
      </c>
      <c r="BF639" s="242">
        <f>IF(N639="snížená",J639,0)</f>
        <v>0</v>
      </c>
      <c r="BG639" s="242">
        <f>IF(N639="zákl. přenesená",J639,0)</f>
        <v>0</v>
      </c>
      <c r="BH639" s="242">
        <f>IF(N639="sníž. přenesená",J639,0)</f>
        <v>0</v>
      </c>
      <c r="BI639" s="242">
        <f>IF(N639="nulová",J639,0)</f>
        <v>0</v>
      </c>
      <c r="BJ639" s="17" t="s">
        <v>84</v>
      </c>
      <c r="BK639" s="242">
        <f>ROUND(I639*H639,2)</f>
        <v>0</v>
      </c>
      <c r="BL639" s="17" t="s">
        <v>185</v>
      </c>
      <c r="BM639" s="241" t="s">
        <v>3362</v>
      </c>
    </row>
    <row r="640" s="2" customFormat="1" ht="33" customHeight="1">
      <c r="A640" s="38"/>
      <c r="B640" s="39"/>
      <c r="C640" s="255" t="s">
        <v>1453</v>
      </c>
      <c r="D640" s="255" t="s">
        <v>306</v>
      </c>
      <c r="E640" s="256" t="s">
        <v>3363</v>
      </c>
      <c r="F640" s="257" t="s">
        <v>3364</v>
      </c>
      <c r="G640" s="258" t="s">
        <v>354</v>
      </c>
      <c r="H640" s="259">
        <v>1</v>
      </c>
      <c r="I640" s="260"/>
      <c r="J640" s="261">
        <f>ROUND(I640*H640,2)</f>
        <v>0</v>
      </c>
      <c r="K640" s="262"/>
      <c r="L640" s="263"/>
      <c r="M640" s="264" t="s">
        <v>1</v>
      </c>
      <c r="N640" s="265" t="s">
        <v>41</v>
      </c>
      <c r="O640" s="91"/>
      <c r="P640" s="239">
        <f>O640*H640</f>
        <v>0</v>
      </c>
      <c r="Q640" s="239">
        <v>0.064780000000000004</v>
      </c>
      <c r="R640" s="239">
        <f>Q640*H640</f>
        <v>0.064780000000000004</v>
      </c>
      <c r="S640" s="239">
        <v>0</v>
      </c>
      <c r="T640" s="240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41" t="s">
        <v>426</v>
      </c>
      <c r="AT640" s="241" t="s">
        <v>306</v>
      </c>
      <c r="AU640" s="241" t="s">
        <v>86</v>
      </c>
      <c r="AY640" s="17" t="s">
        <v>280</v>
      </c>
      <c r="BE640" s="242">
        <f>IF(N640="základní",J640,0)</f>
        <v>0</v>
      </c>
      <c r="BF640" s="242">
        <f>IF(N640="snížená",J640,0)</f>
        <v>0</v>
      </c>
      <c r="BG640" s="242">
        <f>IF(N640="zákl. přenesená",J640,0)</f>
        <v>0</v>
      </c>
      <c r="BH640" s="242">
        <f>IF(N640="sníž. přenesená",J640,0)</f>
        <v>0</v>
      </c>
      <c r="BI640" s="242">
        <f>IF(N640="nulová",J640,0)</f>
        <v>0</v>
      </c>
      <c r="BJ640" s="17" t="s">
        <v>84</v>
      </c>
      <c r="BK640" s="242">
        <f>ROUND(I640*H640,2)</f>
        <v>0</v>
      </c>
      <c r="BL640" s="17" t="s">
        <v>185</v>
      </c>
      <c r="BM640" s="241" t="s">
        <v>3365</v>
      </c>
    </row>
    <row r="641" s="13" customFormat="1">
      <c r="A641" s="13"/>
      <c r="B641" s="243"/>
      <c r="C641" s="244"/>
      <c r="D641" s="245" t="s">
        <v>286</v>
      </c>
      <c r="E641" s="246" t="s">
        <v>1</v>
      </c>
      <c r="F641" s="247" t="s">
        <v>3366</v>
      </c>
      <c r="G641" s="244"/>
      <c r="H641" s="248">
        <v>1</v>
      </c>
      <c r="I641" s="249"/>
      <c r="J641" s="244"/>
      <c r="K641" s="244"/>
      <c r="L641" s="250"/>
      <c r="M641" s="251"/>
      <c r="N641" s="252"/>
      <c r="O641" s="252"/>
      <c r="P641" s="252"/>
      <c r="Q641" s="252"/>
      <c r="R641" s="252"/>
      <c r="S641" s="252"/>
      <c r="T641" s="25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4" t="s">
        <v>286</v>
      </c>
      <c r="AU641" s="254" t="s">
        <v>86</v>
      </c>
      <c r="AV641" s="13" t="s">
        <v>86</v>
      </c>
      <c r="AW641" s="13" t="s">
        <v>32</v>
      </c>
      <c r="AX641" s="13" t="s">
        <v>84</v>
      </c>
      <c r="AY641" s="254" t="s">
        <v>280</v>
      </c>
    </row>
    <row r="642" s="2" customFormat="1" ht="24.15" customHeight="1">
      <c r="A642" s="38"/>
      <c r="B642" s="39"/>
      <c r="C642" s="229" t="s">
        <v>1457</v>
      </c>
      <c r="D642" s="229" t="s">
        <v>281</v>
      </c>
      <c r="E642" s="230" t="s">
        <v>2871</v>
      </c>
      <c r="F642" s="231" t="s">
        <v>2872</v>
      </c>
      <c r="G642" s="232" t="s">
        <v>309</v>
      </c>
      <c r="H642" s="233">
        <v>54.880000000000003</v>
      </c>
      <c r="I642" s="234"/>
      <c r="J642" s="235">
        <f>ROUND(I642*H642,2)</f>
        <v>0</v>
      </c>
      <c r="K642" s="236"/>
      <c r="L642" s="44"/>
      <c r="M642" s="237" t="s">
        <v>1</v>
      </c>
      <c r="N642" s="238" t="s">
        <v>41</v>
      </c>
      <c r="O642" s="91"/>
      <c r="P642" s="239">
        <f>O642*H642</f>
        <v>0</v>
      </c>
      <c r="Q642" s="239">
        <v>5.0000000000000002E-05</v>
      </c>
      <c r="R642" s="239">
        <f>Q642*H642</f>
        <v>0.0027440000000000003</v>
      </c>
      <c r="S642" s="239">
        <v>0</v>
      </c>
      <c r="T642" s="240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41" t="s">
        <v>185</v>
      </c>
      <c r="AT642" s="241" t="s">
        <v>281</v>
      </c>
      <c r="AU642" s="241" t="s">
        <v>86</v>
      </c>
      <c r="AY642" s="17" t="s">
        <v>280</v>
      </c>
      <c r="BE642" s="242">
        <f>IF(N642="základní",J642,0)</f>
        <v>0</v>
      </c>
      <c r="BF642" s="242">
        <f>IF(N642="snížená",J642,0)</f>
        <v>0</v>
      </c>
      <c r="BG642" s="242">
        <f>IF(N642="zákl. přenesená",J642,0)</f>
        <v>0</v>
      </c>
      <c r="BH642" s="242">
        <f>IF(N642="sníž. přenesená",J642,0)</f>
        <v>0</v>
      </c>
      <c r="BI642" s="242">
        <f>IF(N642="nulová",J642,0)</f>
        <v>0</v>
      </c>
      <c r="BJ642" s="17" t="s">
        <v>84</v>
      </c>
      <c r="BK642" s="242">
        <f>ROUND(I642*H642,2)</f>
        <v>0</v>
      </c>
      <c r="BL642" s="17" t="s">
        <v>185</v>
      </c>
      <c r="BM642" s="241" t="s">
        <v>3367</v>
      </c>
    </row>
    <row r="643" s="13" customFormat="1">
      <c r="A643" s="13"/>
      <c r="B643" s="243"/>
      <c r="C643" s="244"/>
      <c r="D643" s="245" t="s">
        <v>286</v>
      </c>
      <c r="E643" s="246" t="s">
        <v>1</v>
      </c>
      <c r="F643" s="247" t="s">
        <v>3368</v>
      </c>
      <c r="G643" s="244"/>
      <c r="H643" s="248">
        <v>54.880000000000003</v>
      </c>
      <c r="I643" s="249"/>
      <c r="J643" s="244"/>
      <c r="K643" s="244"/>
      <c r="L643" s="250"/>
      <c r="M643" s="251"/>
      <c r="N643" s="252"/>
      <c r="O643" s="252"/>
      <c r="P643" s="252"/>
      <c r="Q643" s="252"/>
      <c r="R643" s="252"/>
      <c r="S643" s="252"/>
      <c r="T643" s="25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4" t="s">
        <v>286</v>
      </c>
      <c r="AU643" s="254" t="s">
        <v>86</v>
      </c>
      <c r="AV643" s="13" t="s">
        <v>86</v>
      </c>
      <c r="AW643" s="13" t="s">
        <v>32</v>
      </c>
      <c r="AX643" s="13" t="s">
        <v>84</v>
      </c>
      <c r="AY643" s="254" t="s">
        <v>280</v>
      </c>
    </row>
    <row r="644" s="2" customFormat="1" ht="16.5" customHeight="1">
      <c r="A644" s="38"/>
      <c r="B644" s="39"/>
      <c r="C644" s="255" t="s">
        <v>1461</v>
      </c>
      <c r="D644" s="255" t="s">
        <v>306</v>
      </c>
      <c r="E644" s="256" t="s">
        <v>3369</v>
      </c>
      <c r="F644" s="257" t="s">
        <v>3370</v>
      </c>
      <c r="G644" s="258" t="s">
        <v>326</v>
      </c>
      <c r="H644" s="259">
        <v>0.055</v>
      </c>
      <c r="I644" s="260"/>
      <c r="J644" s="261">
        <f>ROUND(I644*H644,2)</f>
        <v>0</v>
      </c>
      <c r="K644" s="262"/>
      <c r="L644" s="263"/>
      <c r="M644" s="264" t="s">
        <v>1</v>
      </c>
      <c r="N644" s="265" t="s">
        <v>41</v>
      </c>
      <c r="O644" s="91"/>
      <c r="P644" s="239">
        <f>O644*H644</f>
        <v>0</v>
      </c>
      <c r="Q644" s="239">
        <v>1</v>
      </c>
      <c r="R644" s="239">
        <f>Q644*H644</f>
        <v>0.055</v>
      </c>
      <c r="S644" s="239">
        <v>0</v>
      </c>
      <c r="T644" s="240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41" t="s">
        <v>426</v>
      </c>
      <c r="AT644" s="241" t="s">
        <v>306</v>
      </c>
      <c r="AU644" s="241" t="s">
        <v>86</v>
      </c>
      <c r="AY644" s="17" t="s">
        <v>280</v>
      </c>
      <c r="BE644" s="242">
        <f>IF(N644="základní",J644,0)</f>
        <v>0</v>
      </c>
      <c r="BF644" s="242">
        <f>IF(N644="snížená",J644,0)</f>
        <v>0</v>
      </c>
      <c r="BG644" s="242">
        <f>IF(N644="zákl. přenesená",J644,0)</f>
        <v>0</v>
      </c>
      <c r="BH644" s="242">
        <f>IF(N644="sníž. přenesená",J644,0)</f>
        <v>0</v>
      </c>
      <c r="BI644" s="242">
        <f>IF(N644="nulová",J644,0)</f>
        <v>0</v>
      </c>
      <c r="BJ644" s="17" t="s">
        <v>84</v>
      </c>
      <c r="BK644" s="242">
        <f>ROUND(I644*H644,2)</f>
        <v>0</v>
      </c>
      <c r="BL644" s="17" t="s">
        <v>185</v>
      </c>
      <c r="BM644" s="241" t="s">
        <v>3371</v>
      </c>
    </row>
    <row r="645" s="2" customFormat="1">
      <c r="A645" s="38"/>
      <c r="B645" s="39"/>
      <c r="C645" s="40"/>
      <c r="D645" s="245" t="s">
        <v>540</v>
      </c>
      <c r="E645" s="40"/>
      <c r="F645" s="287" t="s">
        <v>3372</v>
      </c>
      <c r="G645" s="40"/>
      <c r="H645" s="40"/>
      <c r="I645" s="288"/>
      <c r="J645" s="40"/>
      <c r="K645" s="40"/>
      <c r="L645" s="44"/>
      <c r="M645" s="289"/>
      <c r="N645" s="290"/>
      <c r="O645" s="91"/>
      <c r="P645" s="91"/>
      <c r="Q645" s="91"/>
      <c r="R645" s="91"/>
      <c r="S645" s="91"/>
      <c r="T645" s="92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T645" s="17" t="s">
        <v>540</v>
      </c>
      <c r="AU645" s="17" t="s">
        <v>86</v>
      </c>
    </row>
    <row r="646" s="13" customFormat="1">
      <c r="A646" s="13"/>
      <c r="B646" s="243"/>
      <c r="C646" s="244"/>
      <c r="D646" s="245" t="s">
        <v>286</v>
      </c>
      <c r="E646" s="246" t="s">
        <v>1</v>
      </c>
      <c r="F646" s="247" t="s">
        <v>3373</v>
      </c>
      <c r="G646" s="244"/>
      <c r="H646" s="248">
        <v>0.055</v>
      </c>
      <c r="I646" s="249"/>
      <c r="J646" s="244"/>
      <c r="K646" s="244"/>
      <c r="L646" s="250"/>
      <c r="M646" s="251"/>
      <c r="N646" s="252"/>
      <c r="O646" s="252"/>
      <c r="P646" s="252"/>
      <c r="Q646" s="252"/>
      <c r="R646" s="252"/>
      <c r="S646" s="252"/>
      <c r="T646" s="25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4" t="s">
        <v>286</v>
      </c>
      <c r="AU646" s="254" t="s">
        <v>86</v>
      </c>
      <c r="AV646" s="13" t="s">
        <v>86</v>
      </c>
      <c r="AW646" s="13" t="s">
        <v>32</v>
      </c>
      <c r="AX646" s="13" t="s">
        <v>84</v>
      </c>
      <c r="AY646" s="254" t="s">
        <v>280</v>
      </c>
    </row>
    <row r="647" s="2" customFormat="1" ht="24.15" customHeight="1">
      <c r="A647" s="38"/>
      <c r="B647" s="39"/>
      <c r="C647" s="229" t="s">
        <v>1465</v>
      </c>
      <c r="D647" s="229" t="s">
        <v>281</v>
      </c>
      <c r="E647" s="230" t="s">
        <v>3374</v>
      </c>
      <c r="F647" s="231" t="s">
        <v>2374</v>
      </c>
      <c r="G647" s="232" t="s">
        <v>2375</v>
      </c>
      <c r="H647" s="233">
        <v>10</v>
      </c>
      <c r="I647" s="234"/>
      <c r="J647" s="235">
        <f>ROUND(I647*H647,2)</f>
        <v>0</v>
      </c>
      <c r="K647" s="236"/>
      <c r="L647" s="44"/>
      <c r="M647" s="237" t="s">
        <v>1</v>
      </c>
      <c r="N647" s="238" t="s">
        <v>41</v>
      </c>
      <c r="O647" s="91"/>
      <c r="P647" s="239">
        <f>O647*H647</f>
        <v>0</v>
      </c>
      <c r="Q647" s="239">
        <v>0</v>
      </c>
      <c r="R647" s="239">
        <f>Q647*H647</f>
        <v>0</v>
      </c>
      <c r="S647" s="239">
        <v>0</v>
      </c>
      <c r="T647" s="240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41" t="s">
        <v>185</v>
      </c>
      <c r="AT647" s="241" t="s">
        <v>281</v>
      </c>
      <c r="AU647" s="241" t="s">
        <v>86</v>
      </c>
      <c r="AY647" s="17" t="s">
        <v>280</v>
      </c>
      <c r="BE647" s="242">
        <f>IF(N647="základní",J647,0)</f>
        <v>0</v>
      </c>
      <c r="BF647" s="242">
        <f>IF(N647="snížená",J647,0)</f>
        <v>0</v>
      </c>
      <c r="BG647" s="242">
        <f>IF(N647="zákl. přenesená",J647,0)</f>
        <v>0</v>
      </c>
      <c r="BH647" s="242">
        <f>IF(N647="sníž. přenesená",J647,0)</f>
        <v>0</v>
      </c>
      <c r="BI647" s="242">
        <f>IF(N647="nulová",J647,0)</f>
        <v>0</v>
      </c>
      <c r="BJ647" s="17" t="s">
        <v>84</v>
      </c>
      <c r="BK647" s="242">
        <f>ROUND(I647*H647,2)</f>
        <v>0</v>
      </c>
      <c r="BL647" s="17" t="s">
        <v>185</v>
      </c>
      <c r="BM647" s="241" t="s">
        <v>3375</v>
      </c>
    </row>
    <row r="648" s="13" customFormat="1">
      <c r="A648" s="13"/>
      <c r="B648" s="243"/>
      <c r="C648" s="244"/>
      <c r="D648" s="245" t="s">
        <v>286</v>
      </c>
      <c r="E648" s="246" t="s">
        <v>1</v>
      </c>
      <c r="F648" s="247" t="s">
        <v>2846</v>
      </c>
      <c r="G648" s="244"/>
      <c r="H648" s="248">
        <v>10</v>
      </c>
      <c r="I648" s="249"/>
      <c r="J648" s="244"/>
      <c r="K648" s="244"/>
      <c r="L648" s="250"/>
      <c r="M648" s="251"/>
      <c r="N648" s="252"/>
      <c r="O648" s="252"/>
      <c r="P648" s="252"/>
      <c r="Q648" s="252"/>
      <c r="R648" s="252"/>
      <c r="S648" s="252"/>
      <c r="T648" s="25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4" t="s">
        <v>286</v>
      </c>
      <c r="AU648" s="254" t="s">
        <v>86</v>
      </c>
      <c r="AV648" s="13" t="s">
        <v>86</v>
      </c>
      <c r="AW648" s="13" t="s">
        <v>32</v>
      </c>
      <c r="AX648" s="13" t="s">
        <v>84</v>
      </c>
      <c r="AY648" s="254" t="s">
        <v>280</v>
      </c>
    </row>
    <row r="649" s="2" customFormat="1" ht="16.5" customHeight="1">
      <c r="A649" s="38"/>
      <c r="B649" s="39"/>
      <c r="C649" s="229" t="s">
        <v>1469</v>
      </c>
      <c r="D649" s="229" t="s">
        <v>281</v>
      </c>
      <c r="E649" s="230" t="s">
        <v>3376</v>
      </c>
      <c r="F649" s="231" t="s">
        <v>3377</v>
      </c>
      <c r="G649" s="232" t="s">
        <v>309</v>
      </c>
      <c r="H649" s="233">
        <v>22</v>
      </c>
      <c r="I649" s="234"/>
      <c r="J649" s="235">
        <f>ROUND(I649*H649,2)</f>
        <v>0</v>
      </c>
      <c r="K649" s="236"/>
      <c r="L649" s="44"/>
      <c r="M649" s="237" t="s">
        <v>1</v>
      </c>
      <c r="N649" s="238" t="s">
        <v>41</v>
      </c>
      <c r="O649" s="91"/>
      <c r="P649" s="239">
        <f>O649*H649</f>
        <v>0</v>
      </c>
      <c r="Q649" s="239">
        <v>0.021999999999999999</v>
      </c>
      <c r="R649" s="239">
        <f>Q649*H649</f>
        <v>0.48399999999999999</v>
      </c>
      <c r="S649" s="239">
        <v>0</v>
      </c>
      <c r="T649" s="240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41" t="s">
        <v>185</v>
      </c>
      <c r="AT649" s="241" t="s">
        <v>281</v>
      </c>
      <c r="AU649" s="241" t="s">
        <v>86</v>
      </c>
      <c r="AY649" s="17" t="s">
        <v>280</v>
      </c>
      <c r="BE649" s="242">
        <f>IF(N649="základní",J649,0)</f>
        <v>0</v>
      </c>
      <c r="BF649" s="242">
        <f>IF(N649="snížená",J649,0)</f>
        <v>0</v>
      </c>
      <c r="BG649" s="242">
        <f>IF(N649="zákl. přenesená",J649,0)</f>
        <v>0</v>
      </c>
      <c r="BH649" s="242">
        <f>IF(N649="sníž. přenesená",J649,0)</f>
        <v>0</v>
      </c>
      <c r="BI649" s="242">
        <f>IF(N649="nulová",J649,0)</f>
        <v>0</v>
      </c>
      <c r="BJ649" s="17" t="s">
        <v>84</v>
      </c>
      <c r="BK649" s="242">
        <f>ROUND(I649*H649,2)</f>
        <v>0</v>
      </c>
      <c r="BL649" s="17" t="s">
        <v>185</v>
      </c>
      <c r="BM649" s="241" t="s">
        <v>3378</v>
      </c>
    </row>
    <row r="650" s="13" customFormat="1">
      <c r="A650" s="13"/>
      <c r="B650" s="243"/>
      <c r="C650" s="244"/>
      <c r="D650" s="245" t="s">
        <v>286</v>
      </c>
      <c r="E650" s="246" t="s">
        <v>1</v>
      </c>
      <c r="F650" s="247" t="s">
        <v>3379</v>
      </c>
      <c r="G650" s="244"/>
      <c r="H650" s="248">
        <v>22</v>
      </c>
      <c r="I650" s="249"/>
      <c r="J650" s="244"/>
      <c r="K650" s="244"/>
      <c r="L650" s="250"/>
      <c r="M650" s="251"/>
      <c r="N650" s="252"/>
      <c r="O650" s="252"/>
      <c r="P650" s="252"/>
      <c r="Q650" s="252"/>
      <c r="R650" s="252"/>
      <c r="S650" s="252"/>
      <c r="T650" s="25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4" t="s">
        <v>286</v>
      </c>
      <c r="AU650" s="254" t="s">
        <v>86</v>
      </c>
      <c r="AV650" s="13" t="s">
        <v>86</v>
      </c>
      <c r="AW650" s="13" t="s">
        <v>32</v>
      </c>
      <c r="AX650" s="13" t="s">
        <v>84</v>
      </c>
      <c r="AY650" s="254" t="s">
        <v>280</v>
      </c>
    </row>
    <row r="651" s="2" customFormat="1" ht="24.15" customHeight="1">
      <c r="A651" s="38"/>
      <c r="B651" s="39"/>
      <c r="C651" s="229" t="s">
        <v>1473</v>
      </c>
      <c r="D651" s="229" t="s">
        <v>281</v>
      </c>
      <c r="E651" s="230" t="s">
        <v>1620</v>
      </c>
      <c r="F651" s="231" t="s">
        <v>1621</v>
      </c>
      <c r="G651" s="232" t="s">
        <v>326</v>
      </c>
      <c r="H651" s="233">
        <v>0.63900000000000001</v>
      </c>
      <c r="I651" s="234"/>
      <c r="J651" s="235">
        <f>ROUND(I651*H651,2)</f>
        <v>0</v>
      </c>
      <c r="K651" s="236"/>
      <c r="L651" s="44"/>
      <c r="M651" s="237" t="s">
        <v>1</v>
      </c>
      <c r="N651" s="238" t="s">
        <v>41</v>
      </c>
      <c r="O651" s="91"/>
      <c r="P651" s="239">
        <f>O651*H651</f>
        <v>0</v>
      </c>
      <c r="Q651" s="239">
        <v>0</v>
      </c>
      <c r="R651" s="239">
        <f>Q651*H651</f>
        <v>0</v>
      </c>
      <c r="S651" s="239">
        <v>0</v>
      </c>
      <c r="T651" s="240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41" t="s">
        <v>185</v>
      </c>
      <c r="AT651" s="241" t="s">
        <v>281</v>
      </c>
      <c r="AU651" s="241" t="s">
        <v>86</v>
      </c>
      <c r="AY651" s="17" t="s">
        <v>280</v>
      </c>
      <c r="BE651" s="242">
        <f>IF(N651="základní",J651,0)</f>
        <v>0</v>
      </c>
      <c r="BF651" s="242">
        <f>IF(N651="snížená",J651,0)</f>
        <v>0</v>
      </c>
      <c r="BG651" s="242">
        <f>IF(N651="zákl. přenesená",J651,0)</f>
        <v>0</v>
      </c>
      <c r="BH651" s="242">
        <f>IF(N651="sníž. přenesená",J651,0)</f>
        <v>0</v>
      </c>
      <c r="BI651" s="242">
        <f>IF(N651="nulová",J651,0)</f>
        <v>0</v>
      </c>
      <c r="BJ651" s="17" t="s">
        <v>84</v>
      </c>
      <c r="BK651" s="242">
        <f>ROUND(I651*H651,2)</f>
        <v>0</v>
      </c>
      <c r="BL651" s="17" t="s">
        <v>185</v>
      </c>
      <c r="BM651" s="241" t="s">
        <v>3380</v>
      </c>
    </row>
    <row r="652" s="12" customFormat="1" ht="22.8" customHeight="1">
      <c r="A652" s="12"/>
      <c r="B652" s="213"/>
      <c r="C652" s="214"/>
      <c r="D652" s="215" t="s">
        <v>75</v>
      </c>
      <c r="E652" s="227" t="s">
        <v>1623</v>
      </c>
      <c r="F652" s="227" t="s">
        <v>1624</v>
      </c>
      <c r="G652" s="214"/>
      <c r="H652" s="214"/>
      <c r="I652" s="217"/>
      <c r="J652" s="228">
        <f>BK652</f>
        <v>0</v>
      </c>
      <c r="K652" s="214"/>
      <c r="L652" s="219"/>
      <c r="M652" s="220"/>
      <c r="N652" s="221"/>
      <c r="O652" s="221"/>
      <c r="P652" s="222">
        <f>SUM(P653:P659)</f>
        <v>0</v>
      </c>
      <c r="Q652" s="221"/>
      <c r="R652" s="222">
        <f>SUM(R653:R659)</f>
        <v>0.39402241999999998</v>
      </c>
      <c r="S652" s="221"/>
      <c r="T652" s="223">
        <f>SUM(T653:T659)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24" t="s">
        <v>86</v>
      </c>
      <c r="AT652" s="225" t="s">
        <v>75</v>
      </c>
      <c r="AU652" s="225" t="s">
        <v>84</v>
      </c>
      <c r="AY652" s="224" t="s">
        <v>280</v>
      </c>
      <c r="BK652" s="226">
        <f>SUM(BK653:BK659)</f>
        <v>0</v>
      </c>
    </row>
    <row r="653" s="2" customFormat="1" ht="16.5" customHeight="1">
      <c r="A653" s="38"/>
      <c r="B653" s="39"/>
      <c r="C653" s="229" t="s">
        <v>1477</v>
      </c>
      <c r="D653" s="229" t="s">
        <v>281</v>
      </c>
      <c r="E653" s="230" t="s">
        <v>1626</v>
      </c>
      <c r="F653" s="231" t="s">
        <v>1627</v>
      </c>
      <c r="G653" s="232" t="s">
        <v>194</v>
      </c>
      <c r="H653" s="233">
        <v>13.917999999999999</v>
      </c>
      <c r="I653" s="234"/>
      <c r="J653" s="235">
        <f>ROUND(I653*H653,2)</f>
        <v>0</v>
      </c>
      <c r="K653" s="236"/>
      <c r="L653" s="44"/>
      <c r="M653" s="237" t="s">
        <v>1</v>
      </c>
      <c r="N653" s="238" t="s">
        <v>41</v>
      </c>
      <c r="O653" s="91"/>
      <c r="P653" s="239">
        <f>O653*H653</f>
        <v>0</v>
      </c>
      <c r="Q653" s="239">
        <v>0.00029999999999999997</v>
      </c>
      <c r="R653" s="239">
        <f>Q653*H653</f>
        <v>0.0041753999999999993</v>
      </c>
      <c r="S653" s="239">
        <v>0</v>
      </c>
      <c r="T653" s="240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41" t="s">
        <v>185</v>
      </c>
      <c r="AT653" s="241" t="s">
        <v>281</v>
      </c>
      <c r="AU653" s="241" t="s">
        <v>86</v>
      </c>
      <c r="AY653" s="17" t="s">
        <v>280</v>
      </c>
      <c r="BE653" s="242">
        <f>IF(N653="základní",J653,0)</f>
        <v>0</v>
      </c>
      <c r="BF653" s="242">
        <f>IF(N653="snížená",J653,0)</f>
        <v>0</v>
      </c>
      <c r="BG653" s="242">
        <f>IF(N653="zákl. přenesená",J653,0)</f>
        <v>0</v>
      </c>
      <c r="BH653" s="242">
        <f>IF(N653="sníž. přenesená",J653,0)</f>
        <v>0</v>
      </c>
      <c r="BI653" s="242">
        <f>IF(N653="nulová",J653,0)</f>
        <v>0</v>
      </c>
      <c r="BJ653" s="17" t="s">
        <v>84</v>
      </c>
      <c r="BK653" s="242">
        <f>ROUND(I653*H653,2)</f>
        <v>0</v>
      </c>
      <c r="BL653" s="17" t="s">
        <v>185</v>
      </c>
      <c r="BM653" s="241" t="s">
        <v>3381</v>
      </c>
    </row>
    <row r="654" s="13" customFormat="1">
      <c r="A654" s="13"/>
      <c r="B654" s="243"/>
      <c r="C654" s="244"/>
      <c r="D654" s="245" t="s">
        <v>286</v>
      </c>
      <c r="E654" s="246" t="s">
        <v>1</v>
      </c>
      <c r="F654" s="247" t="s">
        <v>3382</v>
      </c>
      <c r="G654" s="244"/>
      <c r="H654" s="248">
        <v>13.917999999999999</v>
      </c>
      <c r="I654" s="249"/>
      <c r="J654" s="244"/>
      <c r="K654" s="244"/>
      <c r="L654" s="250"/>
      <c r="M654" s="251"/>
      <c r="N654" s="252"/>
      <c r="O654" s="252"/>
      <c r="P654" s="252"/>
      <c r="Q654" s="252"/>
      <c r="R654" s="252"/>
      <c r="S654" s="252"/>
      <c r="T654" s="25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4" t="s">
        <v>286</v>
      </c>
      <c r="AU654" s="254" t="s">
        <v>86</v>
      </c>
      <c r="AV654" s="13" t="s">
        <v>86</v>
      </c>
      <c r="AW654" s="13" t="s">
        <v>32</v>
      </c>
      <c r="AX654" s="13" t="s">
        <v>84</v>
      </c>
      <c r="AY654" s="254" t="s">
        <v>280</v>
      </c>
    </row>
    <row r="655" s="2" customFormat="1" ht="37.8" customHeight="1">
      <c r="A655" s="38"/>
      <c r="B655" s="39"/>
      <c r="C655" s="229" t="s">
        <v>1481</v>
      </c>
      <c r="D655" s="229" t="s">
        <v>281</v>
      </c>
      <c r="E655" s="230" t="s">
        <v>1631</v>
      </c>
      <c r="F655" s="231" t="s">
        <v>1632</v>
      </c>
      <c r="G655" s="232" t="s">
        <v>194</v>
      </c>
      <c r="H655" s="233">
        <v>13.917999999999999</v>
      </c>
      <c r="I655" s="234"/>
      <c r="J655" s="235">
        <f>ROUND(I655*H655,2)</f>
        <v>0</v>
      </c>
      <c r="K655" s="236"/>
      <c r="L655" s="44"/>
      <c r="M655" s="237" t="s">
        <v>1</v>
      </c>
      <c r="N655" s="238" t="s">
        <v>41</v>
      </c>
      <c r="O655" s="91"/>
      <c r="P655" s="239">
        <f>O655*H655</f>
        <v>0</v>
      </c>
      <c r="Q655" s="239">
        <v>0.0068900000000000003</v>
      </c>
      <c r="R655" s="239">
        <f>Q655*H655</f>
        <v>0.095895019999999997</v>
      </c>
      <c r="S655" s="239">
        <v>0</v>
      </c>
      <c r="T655" s="240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41" t="s">
        <v>185</v>
      </c>
      <c r="AT655" s="241" t="s">
        <v>281</v>
      </c>
      <c r="AU655" s="241" t="s">
        <v>86</v>
      </c>
      <c r="AY655" s="17" t="s">
        <v>280</v>
      </c>
      <c r="BE655" s="242">
        <f>IF(N655="základní",J655,0)</f>
        <v>0</v>
      </c>
      <c r="BF655" s="242">
        <f>IF(N655="snížená",J655,0)</f>
        <v>0</v>
      </c>
      <c r="BG655" s="242">
        <f>IF(N655="zákl. přenesená",J655,0)</f>
        <v>0</v>
      </c>
      <c r="BH655" s="242">
        <f>IF(N655="sníž. přenesená",J655,0)</f>
        <v>0</v>
      </c>
      <c r="BI655" s="242">
        <f>IF(N655="nulová",J655,0)</f>
        <v>0</v>
      </c>
      <c r="BJ655" s="17" t="s">
        <v>84</v>
      </c>
      <c r="BK655" s="242">
        <f>ROUND(I655*H655,2)</f>
        <v>0</v>
      </c>
      <c r="BL655" s="17" t="s">
        <v>185</v>
      </c>
      <c r="BM655" s="241" t="s">
        <v>3383</v>
      </c>
    </row>
    <row r="656" s="13" customFormat="1">
      <c r="A656" s="13"/>
      <c r="B656" s="243"/>
      <c r="C656" s="244"/>
      <c r="D656" s="245" t="s">
        <v>286</v>
      </c>
      <c r="E656" s="246" t="s">
        <v>1</v>
      </c>
      <c r="F656" s="247" t="s">
        <v>3382</v>
      </c>
      <c r="G656" s="244"/>
      <c r="H656" s="248">
        <v>13.917999999999999</v>
      </c>
      <c r="I656" s="249"/>
      <c r="J656" s="244"/>
      <c r="K656" s="244"/>
      <c r="L656" s="250"/>
      <c r="M656" s="251"/>
      <c r="N656" s="252"/>
      <c r="O656" s="252"/>
      <c r="P656" s="252"/>
      <c r="Q656" s="252"/>
      <c r="R656" s="252"/>
      <c r="S656" s="252"/>
      <c r="T656" s="25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4" t="s">
        <v>286</v>
      </c>
      <c r="AU656" s="254" t="s">
        <v>86</v>
      </c>
      <c r="AV656" s="13" t="s">
        <v>86</v>
      </c>
      <c r="AW656" s="13" t="s">
        <v>32</v>
      </c>
      <c r="AX656" s="13" t="s">
        <v>84</v>
      </c>
      <c r="AY656" s="254" t="s">
        <v>280</v>
      </c>
    </row>
    <row r="657" s="2" customFormat="1" ht="37.8" customHeight="1">
      <c r="A657" s="38"/>
      <c r="B657" s="39"/>
      <c r="C657" s="255" t="s">
        <v>1485</v>
      </c>
      <c r="D657" s="255" t="s">
        <v>306</v>
      </c>
      <c r="E657" s="256" t="s">
        <v>1635</v>
      </c>
      <c r="F657" s="257" t="s">
        <v>1636</v>
      </c>
      <c r="G657" s="258" t="s">
        <v>194</v>
      </c>
      <c r="H657" s="259">
        <v>15.310000000000001</v>
      </c>
      <c r="I657" s="260"/>
      <c r="J657" s="261">
        <f>ROUND(I657*H657,2)</f>
        <v>0</v>
      </c>
      <c r="K657" s="262"/>
      <c r="L657" s="263"/>
      <c r="M657" s="264" t="s">
        <v>1</v>
      </c>
      <c r="N657" s="265" t="s">
        <v>41</v>
      </c>
      <c r="O657" s="91"/>
      <c r="P657" s="239">
        <f>O657*H657</f>
        <v>0</v>
      </c>
      <c r="Q657" s="239">
        <v>0.019199999999999998</v>
      </c>
      <c r="R657" s="239">
        <f>Q657*H657</f>
        <v>0.29395199999999999</v>
      </c>
      <c r="S657" s="239">
        <v>0</v>
      </c>
      <c r="T657" s="240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41" t="s">
        <v>426</v>
      </c>
      <c r="AT657" s="241" t="s">
        <v>306</v>
      </c>
      <c r="AU657" s="241" t="s">
        <v>86</v>
      </c>
      <c r="AY657" s="17" t="s">
        <v>280</v>
      </c>
      <c r="BE657" s="242">
        <f>IF(N657="základní",J657,0)</f>
        <v>0</v>
      </c>
      <c r="BF657" s="242">
        <f>IF(N657="snížená",J657,0)</f>
        <v>0</v>
      </c>
      <c r="BG657" s="242">
        <f>IF(N657="zákl. přenesená",J657,0)</f>
        <v>0</v>
      </c>
      <c r="BH657" s="242">
        <f>IF(N657="sníž. přenesená",J657,0)</f>
        <v>0</v>
      </c>
      <c r="BI657" s="242">
        <f>IF(N657="nulová",J657,0)</f>
        <v>0</v>
      </c>
      <c r="BJ657" s="17" t="s">
        <v>84</v>
      </c>
      <c r="BK657" s="242">
        <f>ROUND(I657*H657,2)</f>
        <v>0</v>
      </c>
      <c r="BL657" s="17" t="s">
        <v>185</v>
      </c>
      <c r="BM657" s="241" t="s">
        <v>3384</v>
      </c>
    </row>
    <row r="658" s="13" customFormat="1">
      <c r="A658" s="13"/>
      <c r="B658" s="243"/>
      <c r="C658" s="244"/>
      <c r="D658" s="245" t="s">
        <v>286</v>
      </c>
      <c r="E658" s="244"/>
      <c r="F658" s="247" t="s">
        <v>3385</v>
      </c>
      <c r="G658" s="244"/>
      <c r="H658" s="248">
        <v>15.310000000000001</v>
      </c>
      <c r="I658" s="249"/>
      <c r="J658" s="244"/>
      <c r="K658" s="244"/>
      <c r="L658" s="250"/>
      <c r="M658" s="251"/>
      <c r="N658" s="252"/>
      <c r="O658" s="252"/>
      <c r="P658" s="252"/>
      <c r="Q658" s="252"/>
      <c r="R658" s="252"/>
      <c r="S658" s="252"/>
      <c r="T658" s="25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4" t="s">
        <v>286</v>
      </c>
      <c r="AU658" s="254" t="s">
        <v>86</v>
      </c>
      <c r="AV658" s="13" t="s">
        <v>86</v>
      </c>
      <c r="AW658" s="13" t="s">
        <v>4</v>
      </c>
      <c r="AX658" s="13" t="s">
        <v>84</v>
      </c>
      <c r="AY658" s="254" t="s">
        <v>280</v>
      </c>
    </row>
    <row r="659" s="2" customFormat="1" ht="24.15" customHeight="1">
      <c r="A659" s="38"/>
      <c r="B659" s="39"/>
      <c r="C659" s="229" t="s">
        <v>1489</v>
      </c>
      <c r="D659" s="229" t="s">
        <v>281</v>
      </c>
      <c r="E659" s="230" t="s">
        <v>1640</v>
      </c>
      <c r="F659" s="231" t="s">
        <v>1641</v>
      </c>
      <c r="G659" s="232" t="s">
        <v>326</v>
      </c>
      <c r="H659" s="233">
        <v>0.39400000000000002</v>
      </c>
      <c r="I659" s="234"/>
      <c r="J659" s="235">
        <f>ROUND(I659*H659,2)</f>
        <v>0</v>
      </c>
      <c r="K659" s="236"/>
      <c r="L659" s="44"/>
      <c r="M659" s="237" t="s">
        <v>1</v>
      </c>
      <c r="N659" s="238" t="s">
        <v>41</v>
      </c>
      <c r="O659" s="91"/>
      <c r="P659" s="239">
        <f>O659*H659</f>
        <v>0</v>
      </c>
      <c r="Q659" s="239">
        <v>0</v>
      </c>
      <c r="R659" s="239">
        <f>Q659*H659</f>
        <v>0</v>
      </c>
      <c r="S659" s="239">
        <v>0</v>
      </c>
      <c r="T659" s="240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41" t="s">
        <v>185</v>
      </c>
      <c r="AT659" s="241" t="s">
        <v>281</v>
      </c>
      <c r="AU659" s="241" t="s">
        <v>86</v>
      </c>
      <c r="AY659" s="17" t="s">
        <v>280</v>
      </c>
      <c r="BE659" s="242">
        <f>IF(N659="základní",J659,0)</f>
        <v>0</v>
      </c>
      <c r="BF659" s="242">
        <f>IF(N659="snížená",J659,0)</f>
        <v>0</v>
      </c>
      <c r="BG659" s="242">
        <f>IF(N659="zákl. přenesená",J659,0)</f>
        <v>0</v>
      </c>
      <c r="BH659" s="242">
        <f>IF(N659="sníž. přenesená",J659,0)</f>
        <v>0</v>
      </c>
      <c r="BI659" s="242">
        <f>IF(N659="nulová",J659,0)</f>
        <v>0</v>
      </c>
      <c r="BJ659" s="17" t="s">
        <v>84</v>
      </c>
      <c r="BK659" s="242">
        <f>ROUND(I659*H659,2)</f>
        <v>0</v>
      </c>
      <c r="BL659" s="17" t="s">
        <v>185</v>
      </c>
      <c r="BM659" s="241" t="s">
        <v>3386</v>
      </c>
    </row>
    <row r="660" s="12" customFormat="1" ht="22.8" customHeight="1">
      <c r="A660" s="12"/>
      <c r="B660" s="213"/>
      <c r="C660" s="214"/>
      <c r="D660" s="215" t="s">
        <v>75</v>
      </c>
      <c r="E660" s="227" t="s">
        <v>1643</v>
      </c>
      <c r="F660" s="227" t="s">
        <v>1644</v>
      </c>
      <c r="G660" s="214"/>
      <c r="H660" s="214"/>
      <c r="I660" s="217"/>
      <c r="J660" s="228">
        <f>BK660</f>
        <v>0</v>
      </c>
      <c r="K660" s="214"/>
      <c r="L660" s="219"/>
      <c r="M660" s="220"/>
      <c r="N660" s="221"/>
      <c r="O660" s="221"/>
      <c r="P660" s="222">
        <f>SUM(P661:P662)</f>
        <v>0</v>
      </c>
      <c r="Q660" s="221"/>
      <c r="R660" s="222">
        <f>SUM(R661:R662)</f>
        <v>0</v>
      </c>
      <c r="S660" s="221"/>
      <c r="T660" s="223">
        <f>SUM(T661:T662)</f>
        <v>0.053003999999999996</v>
      </c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R660" s="224" t="s">
        <v>86</v>
      </c>
      <c r="AT660" s="225" t="s">
        <v>75</v>
      </c>
      <c r="AU660" s="225" t="s">
        <v>84</v>
      </c>
      <c r="AY660" s="224" t="s">
        <v>280</v>
      </c>
      <c r="BK660" s="226">
        <f>SUM(BK661:BK662)</f>
        <v>0</v>
      </c>
    </row>
    <row r="661" s="2" customFormat="1" ht="24.15" customHeight="1">
      <c r="A661" s="38"/>
      <c r="B661" s="39"/>
      <c r="C661" s="229" t="s">
        <v>1493</v>
      </c>
      <c r="D661" s="229" t="s">
        <v>281</v>
      </c>
      <c r="E661" s="230" t="s">
        <v>1646</v>
      </c>
      <c r="F661" s="231" t="s">
        <v>1647</v>
      </c>
      <c r="G661" s="232" t="s">
        <v>194</v>
      </c>
      <c r="H661" s="233">
        <v>17.667999999999999</v>
      </c>
      <c r="I661" s="234"/>
      <c r="J661" s="235">
        <f>ROUND(I661*H661,2)</f>
        <v>0</v>
      </c>
      <c r="K661" s="236"/>
      <c r="L661" s="44"/>
      <c r="M661" s="237" t="s">
        <v>1</v>
      </c>
      <c r="N661" s="238" t="s">
        <v>41</v>
      </c>
      <c r="O661" s="91"/>
      <c r="P661" s="239">
        <f>O661*H661</f>
        <v>0</v>
      </c>
      <c r="Q661" s="239">
        <v>0</v>
      </c>
      <c r="R661" s="239">
        <f>Q661*H661</f>
        <v>0</v>
      </c>
      <c r="S661" s="239">
        <v>0.0030000000000000001</v>
      </c>
      <c r="T661" s="240">
        <f>S661*H661</f>
        <v>0.053003999999999996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41" t="s">
        <v>185</v>
      </c>
      <c r="AT661" s="241" t="s">
        <v>281</v>
      </c>
      <c r="AU661" s="241" t="s">
        <v>86</v>
      </c>
      <c r="AY661" s="17" t="s">
        <v>280</v>
      </c>
      <c r="BE661" s="242">
        <f>IF(N661="základní",J661,0)</f>
        <v>0</v>
      </c>
      <c r="BF661" s="242">
        <f>IF(N661="snížená",J661,0)</f>
        <v>0</v>
      </c>
      <c r="BG661" s="242">
        <f>IF(N661="zákl. přenesená",J661,0)</f>
        <v>0</v>
      </c>
      <c r="BH661" s="242">
        <f>IF(N661="sníž. přenesená",J661,0)</f>
        <v>0</v>
      </c>
      <c r="BI661" s="242">
        <f>IF(N661="nulová",J661,0)</f>
        <v>0</v>
      </c>
      <c r="BJ661" s="17" t="s">
        <v>84</v>
      </c>
      <c r="BK661" s="242">
        <f>ROUND(I661*H661,2)</f>
        <v>0</v>
      </c>
      <c r="BL661" s="17" t="s">
        <v>185</v>
      </c>
      <c r="BM661" s="241" t="s">
        <v>3387</v>
      </c>
    </row>
    <row r="662" s="13" customFormat="1">
      <c r="A662" s="13"/>
      <c r="B662" s="243"/>
      <c r="C662" s="244"/>
      <c r="D662" s="245" t="s">
        <v>286</v>
      </c>
      <c r="E662" s="246" t="s">
        <v>1</v>
      </c>
      <c r="F662" s="247" t="s">
        <v>3192</v>
      </c>
      <c r="G662" s="244"/>
      <c r="H662" s="248">
        <v>17.667999999999999</v>
      </c>
      <c r="I662" s="249"/>
      <c r="J662" s="244"/>
      <c r="K662" s="244"/>
      <c r="L662" s="250"/>
      <c r="M662" s="251"/>
      <c r="N662" s="252"/>
      <c r="O662" s="252"/>
      <c r="P662" s="252"/>
      <c r="Q662" s="252"/>
      <c r="R662" s="252"/>
      <c r="S662" s="252"/>
      <c r="T662" s="25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4" t="s">
        <v>286</v>
      </c>
      <c r="AU662" s="254" t="s">
        <v>86</v>
      </c>
      <c r="AV662" s="13" t="s">
        <v>86</v>
      </c>
      <c r="AW662" s="13" t="s">
        <v>32</v>
      </c>
      <c r="AX662" s="13" t="s">
        <v>84</v>
      </c>
      <c r="AY662" s="254" t="s">
        <v>280</v>
      </c>
    </row>
    <row r="663" s="12" customFormat="1" ht="22.8" customHeight="1">
      <c r="A663" s="12"/>
      <c r="B663" s="213"/>
      <c r="C663" s="214"/>
      <c r="D663" s="215" t="s">
        <v>75</v>
      </c>
      <c r="E663" s="227" t="s">
        <v>1649</v>
      </c>
      <c r="F663" s="227" t="s">
        <v>1650</v>
      </c>
      <c r="G663" s="214"/>
      <c r="H663" s="214"/>
      <c r="I663" s="217"/>
      <c r="J663" s="228">
        <f>BK663</f>
        <v>0</v>
      </c>
      <c r="K663" s="214"/>
      <c r="L663" s="219"/>
      <c r="M663" s="220"/>
      <c r="N663" s="221"/>
      <c r="O663" s="221"/>
      <c r="P663" s="222">
        <f>SUM(P664:P665)</f>
        <v>0</v>
      </c>
      <c r="Q663" s="221"/>
      <c r="R663" s="222">
        <f>SUM(R664:R665)</f>
        <v>0</v>
      </c>
      <c r="S663" s="221"/>
      <c r="T663" s="223">
        <f>SUM(T664:T665)</f>
        <v>1.166685</v>
      </c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R663" s="224" t="s">
        <v>86</v>
      </c>
      <c r="AT663" s="225" t="s">
        <v>75</v>
      </c>
      <c r="AU663" s="225" t="s">
        <v>84</v>
      </c>
      <c r="AY663" s="224" t="s">
        <v>280</v>
      </c>
      <c r="BK663" s="226">
        <f>SUM(BK664:BK665)</f>
        <v>0</v>
      </c>
    </row>
    <row r="664" s="2" customFormat="1" ht="21.75" customHeight="1">
      <c r="A664" s="38"/>
      <c r="B664" s="39"/>
      <c r="C664" s="229" t="s">
        <v>1497</v>
      </c>
      <c r="D664" s="229" t="s">
        <v>281</v>
      </c>
      <c r="E664" s="230" t="s">
        <v>1652</v>
      </c>
      <c r="F664" s="231" t="s">
        <v>1653</v>
      </c>
      <c r="G664" s="232" t="s">
        <v>194</v>
      </c>
      <c r="H664" s="233">
        <v>29.914999999999999</v>
      </c>
      <c r="I664" s="234"/>
      <c r="J664" s="235">
        <f>ROUND(I664*H664,2)</f>
        <v>0</v>
      </c>
      <c r="K664" s="236"/>
      <c r="L664" s="44"/>
      <c r="M664" s="237" t="s">
        <v>1</v>
      </c>
      <c r="N664" s="238" t="s">
        <v>41</v>
      </c>
      <c r="O664" s="91"/>
      <c r="P664" s="239">
        <f>O664*H664</f>
        <v>0</v>
      </c>
      <c r="Q664" s="239">
        <v>0</v>
      </c>
      <c r="R664" s="239">
        <f>Q664*H664</f>
        <v>0</v>
      </c>
      <c r="S664" s="239">
        <v>0.039</v>
      </c>
      <c r="T664" s="240">
        <f>S664*H664</f>
        <v>1.166685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241" t="s">
        <v>185</v>
      </c>
      <c r="AT664" s="241" t="s">
        <v>281</v>
      </c>
      <c r="AU664" s="241" t="s">
        <v>86</v>
      </c>
      <c r="AY664" s="17" t="s">
        <v>280</v>
      </c>
      <c r="BE664" s="242">
        <f>IF(N664="základní",J664,0)</f>
        <v>0</v>
      </c>
      <c r="BF664" s="242">
        <f>IF(N664="snížená",J664,0)</f>
        <v>0</v>
      </c>
      <c r="BG664" s="242">
        <f>IF(N664="zákl. přenesená",J664,0)</f>
        <v>0</v>
      </c>
      <c r="BH664" s="242">
        <f>IF(N664="sníž. přenesená",J664,0)</f>
        <v>0</v>
      </c>
      <c r="BI664" s="242">
        <f>IF(N664="nulová",J664,0)</f>
        <v>0</v>
      </c>
      <c r="BJ664" s="17" t="s">
        <v>84</v>
      </c>
      <c r="BK664" s="242">
        <f>ROUND(I664*H664,2)</f>
        <v>0</v>
      </c>
      <c r="BL664" s="17" t="s">
        <v>185</v>
      </c>
      <c r="BM664" s="241" t="s">
        <v>3388</v>
      </c>
    </row>
    <row r="665" s="13" customFormat="1">
      <c r="A665" s="13"/>
      <c r="B665" s="243"/>
      <c r="C665" s="244"/>
      <c r="D665" s="245" t="s">
        <v>286</v>
      </c>
      <c r="E665" s="246" t="s">
        <v>1</v>
      </c>
      <c r="F665" s="247" t="s">
        <v>2906</v>
      </c>
      <c r="G665" s="244"/>
      <c r="H665" s="248">
        <v>29.914999999999999</v>
      </c>
      <c r="I665" s="249"/>
      <c r="J665" s="244"/>
      <c r="K665" s="244"/>
      <c r="L665" s="250"/>
      <c r="M665" s="251"/>
      <c r="N665" s="252"/>
      <c r="O665" s="252"/>
      <c r="P665" s="252"/>
      <c r="Q665" s="252"/>
      <c r="R665" s="252"/>
      <c r="S665" s="252"/>
      <c r="T665" s="25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4" t="s">
        <v>286</v>
      </c>
      <c r="AU665" s="254" t="s">
        <v>86</v>
      </c>
      <c r="AV665" s="13" t="s">
        <v>86</v>
      </c>
      <c r="AW665" s="13" t="s">
        <v>32</v>
      </c>
      <c r="AX665" s="13" t="s">
        <v>84</v>
      </c>
      <c r="AY665" s="254" t="s">
        <v>280</v>
      </c>
    </row>
    <row r="666" s="12" customFormat="1" ht="22.8" customHeight="1">
      <c r="A666" s="12"/>
      <c r="B666" s="213"/>
      <c r="C666" s="214"/>
      <c r="D666" s="215" t="s">
        <v>75</v>
      </c>
      <c r="E666" s="227" t="s">
        <v>1655</v>
      </c>
      <c r="F666" s="227" t="s">
        <v>1656</v>
      </c>
      <c r="G666" s="214"/>
      <c r="H666" s="214"/>
      <c r="I666" s="217"/>
      <c r="J666" s="228">
        <f>BK666</f>
        <v>0</v>
      </c>
      <c r="K666" s="214"/>
      <c r="L666" s="219"/>
      <c r="M666" s="220"/>
      <c r="N666" s="221"/>
      <c r="O666" s="221"/>
      <c r="P666" s="222">
        <f>SUM(P667:P674)</f>
        <v>0</v>
      </c>
      <c r="Q666" s="221"/>
      <c r="R666" s="222">
        <f>SUM(R667:R674)</f>
        <v>0.0024835400000000002</v>
      </c>
      <c r="S666" s="221"/>
      <c r="T666" s="223">
        <f>SUM(T667:T674)</f>
        <v>0</v>
      </c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R666" s="224" t="s">
        <v>86</v>
      </c>
      <c r="AT666" s="225" t="s">
        <v>75</v>
      </c>
      <c r="AU666" s="225" t="s">
        <v>84</v>
      </c>
      <c r="AY666" s="224" t="s">
        <v>280</v>
      </c>
      <c r="BK666" s="226">
        <f>SUM(BK667:BK674)</f>
        <v>0</v>
      </c>
    </row>
    <row r="667" s="2" customFormat="1" ht="24.15" customHeight="1">
      <c r="A667" s="38"/>
      <c r="B667" s="39"/>
      <c r="C667" s="229" t="s">
        <v>1501</v>
      </c>
      <c r="D667" s="229" t="s">
        <v>281</v>
      </c>
      <c r="E667" s="230" t="s">
        <v>1658</v>
      </c>
      <c r="F667" s="231" t="s">
        <v>1659</v>
      </c>
      <c r="G667" s="232" t="s">
        <v>194</v>
      </c>
      <c r="H667" s="233">
        <v>0.96799999999999997</v>
      </c>
      <c r="I667" s="234"/>
      <c r="J667" s="235">
        <f>ROUND(I667*H667,2)</f>
        <v>0</v>
      </c>
      <c r="K667" s="236"/>
      <c r="L667" s="44"/>
      <c r="M667" s="237" t="s">
        <v>1</v>
      </c>
      <c r="N667" s="238" t="s">
        <v>41</v>
      </c>
      <c r="O667" s="91"/>
      <c r="P667" s="239">
        <f>O667*H667</f>
        <v>0</v>
      </c>
      <c r="Q667" s="239">
        <v>0.00013999999999999999</v>
      </c>
      <c r="R667" s="239">
        <f>Q667*H667</f>
        <v>0.00013551999999999998</v>
      </c>
      <c r="S667" s="239">
        <v>0</v>
      </c>
      <c r="T667" s="240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241" t="s">
        <v>185</v>
      </c>
      <c r="AT667" s="241" t="s">
        <v>281</v>
      </c>
      <c r="AU667" s="241" t="s">
        <v>86</v>
      </c>
      <c r="AY667" s="17" t="s">
        <v>280</v>
      </c>
      <c r="BE667" s="242">
        <f>IF(N667="základní",J667,0)</f>
        <v>0</v>
      </c>
      <c r="BF667" s="242">
        <f>IF(N667="snížená",J667,0)</f>
        <v>0</v>
      </c>
      <c r="BG667" s="242">
        <f>IF(N667="zákl. přenesená",J667,0)</f>
        <v>0</v>
      </c>
      <c r="BH667" s="242">
        <f>IF(N667="sníž. přenesená",J667,0)</f>
        <v>0</v>
      </c>
      <c r="BI667" s="242">
        <f>IF(N667="nulová",J667,0)</f>
        <v>0</v>
      </c>
      <c r="BJ667" s="17" t="s">
        <v>84</v>
      </c>
      <c r="BK667" s="242">
        <f>ROUND(I667*H667,2)</f>
        <v>0</v>
      </c>
      <c r="BL667" s="17" t="s">
        <v>185</v>
      </c>
      <c r="BM667" s="241" t="s">
        <v>3389</v>
      </c>
    </row>
    <row r="668" s="13" customFormat="1">
      <c r="A668" s="13"/>
      <c r="B668" s="243"/>
      <c r="C668" s="244"/>
      <c r="D668" s="245" t="s">
        <v>286</v>
      </c>
      <c r="E668" s="246" t="s">
        <v>1</v>
      </c>
      <c r="F668" s="247" t="s">
        <v>3390</v>
      </c>
      <c r="G668" s="244"/>
      <c r="H668" s="248">
        <v>0.96799999999999997</v>
      </c>
      <c r="I668" s="249"/>
      <c r="J668" s="244"/>
      <c r="K668" s="244"/>
      <c r="L668" s="250"/>
      <c r="M668" s="251"/>
      <c r="N668" s="252"/>
      <c r="O668" s="252"/>
      <c r="P668" s="252"/>
      <c r="Q668" s="252"/>
      <c r="R668" s="252"/>
      <c r="S668" s="252"/>
      <c r="T668" s="25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4" t="s">
        <v>286</v>
      </c>
      <c r="AU668" s="254" t="s">
        <v>86</v>
      </c>
      <c r="AV668" s="13" t="s">
        <v>86</v>
      </c>
      <c r="AW668" s="13" t="s">
        <v>32</v>
      </c>
      <c r="AX668" s="13" t="s">
        <v>84</v>
      </c>
      <c r="AY668" s="254" t="s">
        <v>280</v>
      </c>
    </row>
    <row r="669" s="2" customFormat="1" ht="24.15" customHeight="1">
      <c r="A669" s="38"/>
      <c r="B669" s="39"/>
      <c r="C669" s="229" t="s">
        <v>1505</v>
      </c>
      <c r="D669" s="229" t="s">
        <v>281</v>
      </c>
      <c r="E669" s="230" t="s">
        <v>1664</v>
      </c>
      <c r="F669" s="231" t="s">
        <v>1665</v>
      </c>
      <c r="G669" s="232" t="s">
        <v>194</v>
      </c>
      <c r="H669" s="233">
        <v>0.96799999999999997</v>
      </c>
      <c r="I669" s="234"/>
      <c r="J669" s="235">
        <f>ROUND(I669*H669,2)</f>
        <v>0</v>
      </c>
      <c r="K669" s="236"/>
      <c r="L669" s="44"/>
      <c r="M669" s="237" t="s">
        <v>1</v>
      </c>
      <c r="N669" s="238" t="s">
        <v>41</v>
      </c>
      <c r="O669" s="91"/>
      <c r="P669" s="239">
        <f>O669*H669</f>
        <v>0</v>
      </c>
      <c r="Q669" s="239">
        <v>0.00013999999999999999</v>
      </c>
      <c r="R669" s="239">
        <f>Q669*H669</f>
        <v>0.00013551999999999998</v>
      </c>
      <c r="S669" s="239">
        <v>0</v>
      </c>
      <c r="T669" s="240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41" t="s">
        <v>185</v>
      </c>
      <c r="AT669" s="241" t="s">
        <v>281</v>
      </c>
      <c r="AU669" s="241" t="s">
        <v>86</v>
      </c>
      <c r="AY669" s="17" t="s">
        <v>280</v>
      </c>
      <c r="BE669" s="242">
        <f>IF(N669="základní",J669,0)</f>
        <v>0</v>
      </c>
      <c r="BF669" s="242">
        <f>IF(N669="snížená",J669,0)</f>
        <v>0</v>
      </c>
      <c r="BG669" s="242">
        <f>IF(N669="zákl. přenesená",J669,0)</f>
        <v>0</v>
      </c>
      <c r="BH669" s="242">
        <f>IF(N669="sníž. přenesená",J669,0)</f>
        <v>0</v>
      </c>
      <c r="BI669" s="242">
        <f>IF(N669="nulová",J669,0)</f>
        <v>0</v>
      </c>
      <c r="BJ669" s="17" t="s">
        <v>84</v>
      </c>
      <c r="BK669" s="242">
        <f>ROUND(I669*H669,2)</f>
        <v>0</v>
      </c>
      <c r="BL669" s="17" t="s">
        <v>185</v>
      </c>
      <c r="BM669" s="241" t="s">
        <v>3391</v>
      </c>
    </row>
    <row r="670" s="13" customFormat="1">
      <c r="A670" s="13"/>
      <c r="B670" s="243"/>
      <c r="C670" s="244"/>
      <c r="D670" s="245" t="s">
        <v>286</v>
      </c>
      <c r="E670" s="246" t="s">
        <v>1</v>
      </c>
      <c r="F670" s="247" t="s">
        <v>3390</v>
      </c>
      <c r="G670" s="244"/>
      <c r="H670" s="248">
        <v>0.96799999999999997</v>
      </c>
      <c r="I670" s="249"/>
      <c r="J670" s="244"/>
      <c r="K670" s="244"/>
      <c r="L670" s="250"/>
      <c r="M670" s="251"/>
      <c r="N670" s="252"/>
      <c r="O670" s="252"/>
      <c r="P670" s="252"/>
      <c r="Q670" s="252"/>
      <c r="R670" s="252"/>
      <c r="S670" s="252"/>
      <c r="T670" s="25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4" t="s">
        <v>286</v>
      </c>
      <c r="AU670" s="254" t="s">
        <v>86</v>
      </c>
      <c r="AV670" s="13" t="s">
        <v>86</v>
      </c>
      <c r="AW670" s="13" t="s">
        <v>32</v>
      </c>
      <c r="AX670" s="13" t="s">
        <v>84</v>
      </c>
      <c r="AY670" s="254" t="s">
        <v>280</v>
      </c>
    </row>
    <row r="671" s="2" customFormat="1" ht="24.15" customHeight="1">
      <c r="A671" s="38"/>
      <c r="B671" s="39"/>
      <c r="C671" s="229" t="s">
        <v>1509</v>
      </c>
      <c r="D671" s="229" t="s">
        <v>281</v>
      </c>
      <c r="E671" s="230" t="s">
        <v>1669</v>
      </c>
      <c r="F671" s="231" t="s">
        <v>1670</v>
      </c>
      <c r="G671" s="232" t="s">
        <v>194</v>
      </c>
      <c r="H671" s="233">
        <v>3.75</v>
      </c>
      <c r="I671" s="234"/>
      <c r="J671" s="235">
        <f>ROUND(I671*H671,2)</f>
        <v>0</v>
      </c>
      <c r="K671" s="236"/>
      <c r="L671" s="44"/>
      <c r="M671" s="237" t="s">
        <v>1</v>
      </c>
      <c r="N671" s="238" t="s">
        <v>41</v>
      </c>
      <c r="O671" s="91"/>
      <c r="P671" s="239">
        <f>O671*H671</f>
        <v>0</v>
      </c>
      <c r="Q671" s="239">
        <v>0.00021000000000000001</v>
      </c>
      <c r="R671" s="239">
        <f>Q671*H671</f>
        <v>0.00078750000000000001</v>
      </c>
      <c r="S671" s="239">
        <v>0</v>
      </c>
      <c r="T671" s="240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41" t="s">
        <v>185</v>
      </c>
      <c r="AT671" s="241" t="s">
        <v>281</v>
      </c>
      <c r="AU671" s="241" t="s">
        <v>86</v>
      </c>
      <c r="AY671" s="17" t="s">
        <v>280</v>
      </c>
      <c r="BE671" s="242">
        <f>IF(N671="základní",J671,0)</f>
        <v>0</v>
      </c>
      <c r="BF671" s="242">
        <f>IF(N671="snížená",J671,0)</f>
        <v>0</v>
      </c>
      <c r="BG671" s="242">
        <f>IF(N671="zákl. přenesená",J671,0)</f>
        <v>0</v>
      </c>
      <c r="BH671" s="242">
        <f>IF(N671="sníž. přenesená",J671,0)</f>
        <v>0</v>
      </c>
      <c r="BI671" s="242">
        <f>IF(N671="nulová",J671,0)</f>
        <v>0</v>
      </c>
      <c r="BJ671" s="17" t="s">
        <v>84</v>
      </c>
      <c r="BK671" s="242">
        <f>ROUND(I671*H671,2)</f>
        <v>0</v>
      </c>
      <c r="BL671" s="17" t="s">
        <v>185</v>
      </c>
      <c r="BM671" s="241" t="s">
        <v>3392</v>
      </c>
    </row>
    <row r="672" s="13" customFormat="1">
      <c r="A672" s="13"/>
      <c r="B672" s="243"/>
      <c r="C672" s="244"/>
      <c r="D672" s="245" t="s">
        <v>286</v>
      </c>
      <c r="E672" s="246" t="s">
        <v>1</v>
      </c>
      <c r="F672" s="247" t="s">
        <v>3393</v>
      </c>
      <c r="G672" s="244"/>
      <c r="H672" s="248">
        <v>3.75</v>
      </c>
      <c r="I672" s="249"/>
      <c r="J672" s="244"/>
      <c r="K672" s="244"/>
      <c r="L672" s="250"/>
      <c r="M672" s="251"/>
      <c r="N672" s="252"/>
      <c r="O672" s="252"/>
      <c r="P672" s="252"/>
      <c r="Q672" s="252"/>
      <c r="R672" s="252"/>
      <c r="S672" s="252"/>
      <c r="T672" s="25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4" t="s">
        <v>286</v>
      </c>
      <c r="AU672" s="254" t="s">
        <v>86</v>
      </c>
      <c r="AV672" s="13" t="s">
        <v>86</v>
      </c>
      <c r="AW672" s="13" t="s">
        <v>32</v>
      </c>
      <c r="AX672" s="13" t="s">
        <v>84</v>
      </c>
      <c r="AY672" s="254" t="s">
        <v>280</v>
      </c>
    </row>
    <row r="673" s="2" customFormat="1" ht="21.75" customHeight="1">
      <c r="A673" s="38"/>
      <c r="B673" s="39"/>
      <c r="C673" s="229" t="s">
        <v>1513</v>
      </c>
      <c r="D673" s="229" t="s">
        <v>281</v>
      </c>
      <c r="E673" s="230" t="s">
        <v>1674</v>
      </c>
      <c r="F673" s="231" t="s">
        <v>1675</v>
      </c>
      <c r="G673" s="232" t="s">
        <v>194</v>
      </c>
      <c r="H673" s="233">
        <v>3.75</v>
      </c>
      <c r="I673" s="234"/>
      <c r="J673" s="235">
        <f>ROUND(I673*H673,2)</f>
        <v>0</v>
      </c>
      <c r="K673" s="236"/>
      <c r="L673" s="44"/>
      <c r="M673" s="237" t="s">
        <v>1</v>
      </c>
      <c r="N673" s="238" t="s">
        <v>41</v>
      </c>
      <c r="O673" s="91"/>
      <c r="P673" s="239">
        <f>O673*H673</f>
        <v>0</v>
      </c>
      <c r="Q673" s="239">
        <v>0.00038000000000000002</v>
      </c>
      <c r="R673" s="239">
        <f>Q673*H673</f>
        <v>0.0014250000000000001</v>
      </c>
      <c r="S673" s="239">
        <v>0</v>
      </c>
      <c r="T673" s="240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41" t="s">
        <v>185</v>
      </c>
      <c r="AT673" s="241" t="s">
        <v>281</v>
      </c>
      <c r="AU673" s="241" t="s">
        <v>86</v>
      </c>
      <c r="AY673" s="17" t="s">
        <v>280</v>
      </c>
      <c r="BE673" s="242">
        <f>IF(N673="základní",J673,0)</f>
        <v>0</v>
      </c>
      <c r="BF673" s="242">
        <f>IF(N673="snížená",J673,0)</f>
        <v>0</v>
      </c>
      <c r="BG673" s="242">
        <f>IF(N673="zákl. přenesená",J673,0)</f>
        <v>0</v>
      </c>
      <c r="BH673" s="242">
        <f>IF(N673="sníž. přenesená",J673,0)</f>
        <v>0</v>
      </c>
      <c r="BI673" s="242">
        <f>IF(N673="nulová",J673,0)</f>
        <v>0</v>
      </c>
      <c r="BJ673" s="17" t="s">
        <v>84</v>
      </c>
      <c r="BK673" s="242">
        <f>ROUND(I673*H673,2)</f>
        <v>0</v>
      </c>
      <c r="BL673" s="17" t="s">
        <v>185</v>
      </c>
      <c r="BM673" s="241" t="s">
        <v>3394</v>
      </c>
    </row>
    <row r="674" s="13" customFormat="1">
      <c r="A674" s="13"/>
      <c r="B674" s="243"/>
      <c r="C674" s="244"/>
      <c r="D674" s="245" t="s">
        <v>286</v>
      </c>
      <c r="E674" s="246" t="s">
        <v>1</v>
      </c>
      <c r="F674" s="247" t="s">
        <v>3393</v>
      </c>
      <c r="G674" s="244"/>
      <c r="H674" s="248">
        <v>3.75</v>
      </c>
      <c r="I674" s="249"/>
      <c r="J674" s="244"/>
      <c r="K674" s="244"/>
      <c r="L674" s="250"/>
      <c r="M674" s="251"/>
      <c r="N674" s="252"/>
      <c r="O674" s="252"/>
      <c r="P674" s="252"/>
      <c r="Q674" s="252"/>
      <c r="R674" s="252"/>
      <c r="S674" s="252"/>
      <c r="T674" s="25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4" t="s">
        <v>286</v>
      </c>
      <c r="AU674" s="254" t="s">
        <v>86</v>
      </c>
      <c r="AV674" s="13" t="s">
        <v>86</v>
      </c>
      <c r="AW674" s="13" t="s">
        <v>32</v>
      </c>
      <c r="AX674" s="13" t="s">
        <v>84</v>
      </c>
      <c r="AY674" s="254" t="s">
        <v>280</v>
      </c>
    </row>
    <row r="675" s="12" customFormat="1" ht="22.8" customHeight="1">
      <c r="A675" s="12"/>
      <c r="B675" s="213"/>
      <c r="C675" s="214"/>
      <c r="D675" s="215" t="s">
        <v>75</v>
      </c>
      <c r="E675" s="227" t="s">
        <v>1677</v>
      </c>
      <c r="F675" s="227" t="s">
        <v>1678</v>
      </c>
      <c r="G675" s="214"/>
      <c r="H675" s="214"/>
      <c r="I675" s="217"/>
      <c r="J675" s="228">
        <f>BK675</f>
        <v>0</v>
      </c>
      <c r="K675" s="214"/>
      <c r="L675" s="219"/>
      <c r="M675" s="220"/>
      <c r="N675" s="221"/>
      <c r="O675" s="221"/>
      <c r="P675" s="222">
        <f>SUM(P676:P679)</f>
        <v>0</v>
      </c>
      <c r="Q675" s="221"/>
      <c r="R675" s="222">
        <f>SUM(R676:R679)</f>
        <v>0.34120464</v>
      </c>
      <c r="S675" s="221"/>
      <c r="T675" s="223">
        <f>SUM(T676:T679)</f>
        <v>0</v>
      </c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R675" s="224" t="s">
        <v>86</v>
      </c>
      <c r="AT675" s="225" t="s">
        <v>75</v>
      </c>
      <c r="AU675" s="225" t="s">
        <v>84</v>
      </c>
      <c r="AY675" s="224" t="s">
        <v>280</v>
      </c>
      <c r="BK675" s="226">
        <f>SUM(BK676:BK679)</f>
        <v>0</v>
      </c>
    </row>
    <row r="676" s="2" customFormat="1" ht="21.75" customHeight="1">
      <c r="A676" s="38"/>
      <c r="B676" s="39"/>
      <c r="C676" s="229" t="s">
        <v>1517</v>
      </c>
      <c r="D676" s="229" t="s">
        <v>281</v>
      </c>
      <c r="E676" s="230" t="s">
        <v>1680</v>
      </c>
      <c r="F676" s="231" t="s">
        <v>1681</v>
      </c>
      <c r="G676" s="232" t="s">
        <v>194</v>
      </c>
      <c r="H676" s="233">
        <v>696.33600000000001</v>
      </c>
      <c r="I676" s="234"/>
      <c r="J676" s="235">
        <f>ROUND(I676*H676,2)</f>
        <v>0</v>
      </c>
      <c r="K676" s="236"/>
      <c r="L676" s="44"/>
      <c r="M676" s="237" t="s">
        <v>1</v>
      </c>
      <c r="N676" s="238" t="s">
        <v>41</v>
      </c>
      <c r="O676" s="91"/>
      <c r="P676" s="239">
        <f>O676*H676</f>
        <v>0</v>
      </c>
      <c r="Q676" s="239">
        <v>0.00021000000000000001</v>
      </c>
      <c r="R676" s="239">
        <f>Q676*H676</f>
        <v>0.14623056000000001</v>
      </c>
      <c r="S676" s="239">
        <v>0</v>
      </c>
      <c r="T676" s="240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241" t="s">
        <v>185</v>
      </c>
      <c r="AT676" s="241" t="s">
        <v>281</v>
      </c>
      <c r="AU676" s="241" t="s">
        <v>86</v>
      </c>
      <c r="AY676" s="17" t="s">
        <v>280</v>
      </c>
      <c r="BE676" s="242">
        <f>IF(N676="základní",J676,0)</f>
        <v>0</v>
      </c>
      <c r="BF676" s="242">
        <f>IF(N676="snížená",J676,0)</f>
        <v>0</v>
      </c>
      <c r="BG676" s="242">
        <f>IF(N676="zákl. přenesená",J676,0)</f>
        <v>0</v>
      </c>
      <c r="BH676" s="242">
        <f>IF(N676="sníž. přenesená",J676,0)</f>
        <v>0</v>
      </c>
      <c r="BI676" s="242">
        <f>IF(N676="nulová",J676,0)</f>
        <v>0</v>
      </c>
      <c r="BJ676" s="17" t="s">
        <v>84</v>
      </c>
      <c r="BK676" s="242">
        <f>ROUND(I676*H676,2)</f>
        <v>0</v>
      </c>
      <c r="BL676" s="17" t="s">
        <v>185</v>
      </c>
      <c r="BM676" s="241" t="s">
        <v>3395</v>
      </c>
    </row>
    <row r="677" s="13" customFormat="1">
      <c r="A677" s="13"/>
      <c r="B677" s="243"/>
      <c r="C677" s="244"/>
      <c r="D677" s="245" t="s">
        <v>286</v>
      </c>
      <c r="E677" s="246" t="s">
        <v>1</v>
      </c>
      <c r="F677" s="247" t="s">
        <v>3396</v>
      </c>
      <c r="G677" s="244"/>
      <c r="H677" s="248">
        <v>696.33600000000001</v>
      </c>
      <c r="I677" s="249"/>
      <c r="J677" s="244"/>
      <c r="K677" s="244"/>
      <c r="L677" s="250"/>
      <c r="M677" s="251"/>
      <c r="N677" s="252"/>
      <c r="O677" s="252"/>
      <c r="P677" s="252"/>
      <c r="Q677" s="252"/>
      <c r="R677" s="252"/>
      <c r="S677" s="252"/>
      <c r="T677" s="25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4" t="s">
        <v>286</v>
      </c>
      <c r="AU677" s="254" t="s">
        <v>86</v>
      </c>
      <c r="AV677" s="13" t="s">
        <v>86</v>
      </c>
      <c r="AW677" s="13" t="s">
        <v>32</v>
      </c>
      <c r="AX677" s="13" t="s">
        <v>84</v>
      </c>
      <c r="AY677" s="254" t="s">
        <v>280</v>
      </c>
    </row>
    <row r="678" s="2" customFormat="1" ht="33" customHeight="1">
      <c r="A678" s="38"/>
      <c r="B678" s="39"/>
      <c r="C678" s="229" t="s">
        <v>1523</v>
      </c>
      <c r="D678" s="229" t="s">
        <v>281</v>
      </c>
      <c r="E678" s="230" t="s">
        <v>1685</v>
      </c>
      <c r="F678" s="231" t="s">
        <v>1686</v>
      </c>
      <c r="G678" s="232" t="s">
        <v>194</v>
      </c>
      <c r="H678" s="233">
        <v>696.33600000000001</v>
      </c>
      <c r="I678" s="234"/>
      <c r="J678" s="235">
        <f>ROUND(I678*H678,2)</f>
        <v>0</v>
      </c>
      <c r="K678" s="236"/>
      <c r="L678" s="44"/>
      <c r="M678" s="237" t="s">
        <v>1</v>
      </c>
      <c r="N678" s="238" t="s">
        <v>41</v>
      </c>
      <c r="O678" s="91"/>
      <c r="P678" s="239">
        <f>O678*H678</f>
        <v>0</v>
      </c>
      <c r="Q678" s="239">
        <v>0.00027999999999999998</v>
      </c>
      <c r="R678" s="239">
        <f>Q678*H678</f>
        <v>0.19497407999999999</v>
      </c>
      <c r="S678" s="239">
        <v>0</v>
      </c>
      <c r="T678" s="240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41" t="s">
        <v>185</v>
      </c>
      <c r="AT678" s="241" t="s">
        <v>281</v>
      </c>
      <c r="AU678" s="241" t="s">
        <v>86</v>
      </c>
      <c r="AY678" s="17" t="s">
        <v>280</v>
      </c>
      <c r="BE678" s="242">
        <f>IF(N678="základní",J678,0)</f>
        <v>0</v>
      </c>
      <c r="BF678" s="242">
        <f>IF(N678="snížená",J678,0)</f>
        <v>0</v>
      </c>
      <c r="BG678" s="242">
        <f>IF(N678="zákl. přenesená",J678,0)</f>
        <v>0</v>
      </c>
      <c r="BH678" s="242">
        <f>IF(N678="sníž. přenesená",J678,0)</f>
        <v>0</v>
      </c>
      <c r="BI678" s="242">
        <f>IF(N678="nulová",J678,0)</f>
        <v>0</v>
      </c>
      <c r="BJ678" s="17" t="s">
        <v>84</v>
      </c>
      <c r="BK678" s="242">
        <f>ROUND(I678*H678,2)</f>
        <v>0</v>
      </c>
      <c r="BL678" s="17" t="s">
        <v>185</v>
      </c>
      <c r="BM678" s="241" t="s">
        <v>3397</v>
      </c>
    </row>
    <row r="679" s="13" customFormat="1">
      <c r="A679" s="13"/>
      <c r="B679" s="243"/>
      <c r="C679" s="244"/>
      <c r="D679" s="245" t="s">
        <v>286</v>
      </c>
      <c r="E679" s="246" t="s">
        <v>1</v>
      </c>
      <c r="F679" s="247" t="s">
        <v>3396</v>
      </c>
      <c r="G679" s="244"/>
      <c r="H679" s="248">
        <v>696.33600000000001</v>
      </c>
      <c r="I679" s="249"/>
      <c r="J679" s="244"/>
      <c r="K679" s="244"/>
      <c r="L679" s="250"/>
      <c r="M679" s="251"/>
      <c r="N679" s="252"/>
      <c r="O679" s="252"/>
      <c r="P679" s="252"/>
      <c r="Q679" s="252"/>
      <c r="R679" s="252"/>
      <c r="S679" s="252"/>
      <c r="T679" s="25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4" t="s">
        <v>286</v>
      </c>
      <c r="AU679" s="254" t="s">
        <v>86</v>
      </c>
      <c r="AV679" s="13" t="s">
        <v>86</v>
      </c>
      <c r="AW679" s="13" t="s">
        <v>32</v>
      </c>
      <c r="AX679" s="13" t="s">
        <v>84</v>
      </c>
      <c r="AY679" s="254" t="s">
        <v>280</v>
      </c>
    </row>
    <row r="680" s="12" customFormat="1" ht="22.8" customHeight="1">
      <c r="A680" s="12"/>
      <c r="B680" s="213"/>
      <c r="C680" s="214"/>
      <c r="D680" s="215" t="s">
        <v>75</v>
      </c>
      <c r="E680" s="227" t="s">
        <v>1688</v>
      </c>
      <c r="F680" s="227" t="s">
        <v>1689</v>
      </c>
      <c r="G680" s="214"/>
      <c r="H680" s="214"/>
      <c r="I680" s="217"/>
      <c r="J680" s="228">
        <f>BK680</f>
        <v>0</v>
      </c>
      <c r="K680" s="214"/>
      <c r="L680" s="219"/>
      <c r="M680" s="220"/>
      <c r="N680" s="221"/>
      <c r="O680" s="221"/>
      <c r="P680" s="222">
        <f>SUM(P681:P684)</f>
        <v>0</v>
      </c>
      <c r="Q680" s="221"/>
      <c r="R680" s="222">
        <f>SUM(R681:R684)</f>
        <v>0.044020000000000004</v>
      </c>
      <c r="S680" s="221"/>
      <c r="T680" s="223">
        <f>SUM(T681:T684)</f>
        <v>0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224" t="s">
        <v>86</v>
      </c>
      <c r="AT680" s="225" t="s">
        <v>75</v>
      </c>
      <c r="AU680" s="225" t="s">
        <v>84</v>
      </c>
      <c r="AY680" s="224" t="s">
        <v>280</v>
      </c>
      <c r="BK680" s="226">
        <f>SUM(BK681:BK684)</f>
        <v>0</v>
      </c>
    </row>
    <row r="681" s="2" customFormat="1" ht="24.15" customHeight="1">
      <c r="A681" s="38"/>
      <c r="B681" s="39"/>
      <c r="C681" s="229" t="s">
        <v>1529</v>
      </c>
      <c r="D681" s="229" t="s">
        <v>281</v>
      </c>
      <c r="E681" s="230" t="s">
        <v>3398</v>
      </c>
      <c r="F681" s="231" t="s">
        <v>3399</v>
      </c>
      <c r="G681" s="232" t="s">
        <v>354</v>
      </c>
      <c r="H681" s="233">
        <v>2</v>
      </c>
      <c r="I681" s="234"/>
      <c r="J681" s="235">
        <f>ROUND(I681*H681,2)</f>
        <v>0</v>
      </c>
      <c r="K681" s="236"/>
      <c r="L681" s="44"/>
      <c r="M681" s="237" t="s">
        <v>1</v>
      </c>
      <c r="N681" s="238" t="s">
        <v>41</v>
      </c>
      <c r="O681" s="91"/>
      <c r="P681" s="239">
        <f>O681*H681</f>
        <v>0</v>
      </c>
      <c r="Q681" s="239">
        <v>0.0049699999999999996</v>
      </c>
      <c r="R681" s="239">
        <f>Q681*H681</f>
        <v>0.0099399999999999992</v>
      </c>
      <c r="S681" s="239">
        <v>0</v>
      </c>
      <c r="T681" s="240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41" t="s">
        <v>185</v>
      </c>
      <c r="AT681" s="241" t="s">
        <v>281</v>
      </c>
      <c r="AU681" s="241" t="s">
        <v>86</v>
      </c>
      <c r="AY681" s="17" t="s">
        <v>280</v>
      </c>
      <c r="BE681" s="242">
        <f>IF(N681="základní",J681,0)</f>
        <v>0</v>
      </c>
      <c r="BF681" s="242">
        <f>IF(N681="snížená",J681,0)</f>
        <v>0</v>
      </c>
      <c r="BG681" s="242">
        <f>IF(N681="zákl. přenesená",J681,0)</f>
        <v>0</v>
      </c>
      <c r="BH681" s="242">
        <f>IF(N681="sníž. přenesená",J681,0)</f>
        <v>0</v>
      </c>
      <c r="BI681" s="242">
        <f>IF(N681="nulová",J681,0)</f>
        <v>0</v>
      </c>
      <c r="BJ681" s="17" t="s">
        <v>84</v>
      </c>
      <c r="BK681" s="242">
        <f>ROUND(I681*H681,2)</f>
        <v>0</v>
      </c>
      <c r="BL681" s="17" t="s">
        <v>185</v>
      </c>
      <c r="BM681" s="241" t="s">
        <v>3400</v>
      </c>
    </row>
    <row r="682" s="2" customFormat="1" ht="24.15" customHeight="1">
      <c r="A682" s="38"/>
      <c r="B682" s="39"/>
      <c r="C682" s="229" t="s">
        <v>1533</v>
      </c>
      <c r="D682" s="229" t="s">
        <v>281</v>
      </c>
      <c r="E682" s="230" t="s">
        <v>3401</v>
      </c>
      <c r="F682" s="231" t="s">
        <v>3402</v>
      </c>
      <c r="G682" s="232" t="s">
        <v>354</v>
      </c>
      <c r="H682" s="233">
        <v>2</v>
      </c>
      <c r="I682" s="234"/>
      <c r="J682" s="235">
        <f>ROUND(I682*H682,2)</f>
        <v>0</v>
      </c>
      <c r="K682" s="236"/>
      <c r="L682" s="44"/>
      <c r="M682" s="237" t="s">
        <v>1</v>
      </c>
      <c r="N682" s="238" t="s">
        <v>41</v>
      </c>
      <c r="O682" s="91"/>
      <c r="P682" s="239">
        <f>O682*H682</f>
        <v>0</v>
      </c>
      <c r="Q682" s="239">
        <v>0.0056800000000000002</v>
      </c>
      <c r="R682" s="239">
        <f>Q682*H682</f>
        <v>0.01136</v>
      </c>
      <c r="S682" s="239">
        <v>0</v>
      </c>
      <c r="T682" s="240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41" t="s">
        <v>185</v>
      </c>
      <c r="AT682" s="241" t="s">
        <v>281</v>
      </c>
      <c r="AU682" s="241" t="s">
        <v>86</v>
      </c>
      <c r="AY682" s="17" t="s">
        <v>280</v>
      </c>
      <c r="BE682" s="242">
        <f>IF(N682="základní",J682,0)</f>
        <v>0</v>
      </c>
      <c r="BF682" s="242">
        <f>IF(N682="snížená",J682,0)</f>
        <v>0</v>
      </c>
      <c r="BG682" s="242">
        <f>IF(N682="zákl. přenesená",J682,0)</f>
        <v>0</v>
      </c>
      <c r="BH682" s="242">
        <f>IF(N682="sníž. přenesená",J682,0)</f>
        <v>0</v>
      </c>
      <c r="BI682" s="242">
        <f>IF(N682="nulová",J682,0)</f>
        <v>0</v>
      </c>
      <c r="BJ682" s="17" t="s">
        <v>84</v>
      </c>
      <c r="BK682" s="242">
        <f>ROUND(I682*H682,2)</f>
        <v>0</v>
      </c>
      <c r="BL682" s="17" t="s">
        <v>185</v>
      </c>
      <c r="BM682" s="241" t="s">
        <v>3403</v>
      </c>
    </row>
    <row r="683" s="2" customFormat="1" ht="24.15" customHeight="1">
      <c r="A683" s="38"/>
      <c r="B683" s="39"/>
      <c r="C683" s="229" t="s">
        <v>1538</v>
      </c>
      <c r="D683" s="229" t="s">
        <v>281</v>
      </c>
      <c r="E683" s="230" t="s">
        <v>3404</v>
      </c>
      <c r="F683" s="231" t="s">
        <v>3405</v>
      </c>
      <c r="G683" s="232" t="s">
        <v>354</v>
      </c>
      <c r="H683" s="233">
        <v>4</v>
      </c>
      <c r="I683" s="234"/>
      <c r="J683" s="235">
        <f>ROUND(I683*H683,2)</f>
        <v>0</v>
      </c>
      <c r="K683" s="236"/>
      <c r="L683" s="44"/>
      <c r="M683" s="237" t="s">
        <v>1</v>
      </c>
      <c r="N683" s="238" t="s">
        <v>41</v>
      </c>
      <c r="O683" s="91"/>
      <c r="P683" s="239">
        <f>O683*H683</f>
        <v>0</v>
      </c>
      <c r="Q683" s="239">
        <v>0.0056800000000000002</v>
      </c>
      <c r="R683" s="239">
        <f>Q683*H683</f>
        <v>0.022720000000000001</v>
      </c>
      <c r="S683" s="239">
        <v>0</v>
      </c>
      <c r="T683" s="240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241" t="s">
        <v>185</v>
      </c>
      <c r="AT683" s="241" t="s">
        <v>281</v>
      </c>
      <c r="AU683" s="241" t="s">
        <v>86</v>
      </c>
      <c r="AY683" s="17" t="s">
        <v>280</v>
      </c>
      <c r="BE683" s="242">
        <f>IF(N683="základní",J683,0)</f>
        <v>0</v>
      </c>
      <c r="BF683" s="242">
        <f>IF(N683="snížená",J683,0)</f>
        <v>0</v>
      </c>
      <c r="BG683" s="242">
        <f>IF(N683="zákl. přenesená",J683,0)</f>
        <v>0</v>
      </c>
      <c r="BH683" s="242">
        <f>IF(N683="sníž. přenesená",J683,0)</f>
        <v>0</v>
      </c>
      <c r="BI683" s="242">
        <f>IF(N683="nulová",J683,0)</f>
        <v>0</v>
      </c>
      <c r="BJ683" s="17" t="s">
        <v>84</v>
      </c>
      <c r="BK683" s="242">
        <f>ROUND(I683*H683,2)</f>
        <v>0</v>
      </c>
      <c r="BL683" s="17" t="s">
        <v>185</v>
      </c>
      <c r="BM683" s="241" t="s">
        <v>3406</v>
      </c>
    </row>
    <row r="684" s="2" customFormat="1" ht="24.15" customHeight="1">
      <c r="A684" s="38"/>
      <c r="B684" s="39"/>
      <c r="C684" s="229" t="s">
        <v>1543</v>
      </c>
      <c r="D684" s="229" t="s">
        <v>281</v>
      </c>
      <c r="E684" s="230" t="s">
        <v>1699</v>
      </c>
      <c r="F684" s="231" t="s">
        <v>1700</v>
      </c>
      <c r="G684" s="232" t="s">
        <v>326</v>
      </c>
      <c r="H684" s="233">
        <v>0.043999999999999997</v>
      </c>
      <c r="I684" s="234"/>
      <c r="J684" s="235">
        <f>ROUND(I684*H684,2)</f>
        <v>0</v>
      </c>
      <c r="K684" s="236"/>
      <c r="L684" s="44"/>
      <c r="M684" s="291" t="s">
        <v>1</v>
      </c>
      <c r="N684" s="292" t="s">
        <v>41</v>
      </c>
      <c r="O684" s="293"/>
      <c r="P684" s="294">
        <f>O684*H684</f>
        <v>0</v>
      </c>
      <c r="Q684" s="294">
        <v>0</v>
      </c>
      <c r="R684" s="294">
        <f>Q684*H684</f>
        <v>0</v>
      </c>
      <c r="S684" s="294">
        <v>0</v>
      </c>
      <c r="T684" s="295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41" t="s">
        <v>185</v>
      </c>
      <c r="AT684" s="241" t="s">
        <v>281</v>
      </c>
      <c r="AU684" s="241" t="s">
        <v>86</v>
      </c>
      <c r="AY684" s="17" t="s">
        <v>280</v>
      </c>
      <c r="BE684" s="242">
        <f>IF(N684="základní",J684,0)</f>
        <v>0</v>
      </c>
      <c r="BF684" s="242">
        <f>IF(N684="snížená",J684,0)</f>
        <v>0</v>
      </c>
      <c r="BG684" s="242">
        <f>IF(N684="zákl. přenesená",J684,0)</f>
        <v>0</v>
      </c>
      <c r="BH684" s="242">
        <f>IF(N684="sníž. přenesená",J684,0)</f>
        <v>0</v>
      </c>
      <c r="BI684" s="242">
        <f>IF(N684="nulová",J684,0)</f>
        <v>0</v>
      </c>
      <c r="BJ684" s="17" t="s">
        <v>84</v>
      </c>
      <c r="BK684" s="242">
        <f>ROUND(I684*H684,2)</f>
        <v>0</v>
      </c>
      <c r="BL684" s="17" t="s">
        <v>185</v>
      </c>
      <c r="BM684" s="241" t="s">
        <v>3407</v>
      </c>
    </row>
    <row r="685" s="2" customFormat="1" ht="6.96" customHeight="1">
      <c r="A685" s="38"/>
      <c r="B685" s="66"/>
      <c r="C685" s="67"/>
      <c r="D685" s="67"/>
      <c r="E685" s="67"/>
      <c r="F685" s="67"/>
      <c r="G685" s="67"/>
      <c r="H685" s="67"/>
      <c r="I685" s="67"/>
      <c r="J685" s="67"/>
      <c r="K685" s="67"/>
      <c r="L685" s="44"/>
      <c r="M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</row>
  </sheetData>
  <sheetProtection sheet="1" autoFilter="0" formatColumns="0" formatRows="0" objects="1" scenarios="1" spinCount="100000" saltValue="xu5fyRTd0q5gzvVWwz6HSNFL5jENyfiPHkh6dFxYWA47EJpujoCKc7a0YM1xg6eDriMT5o6HwBa+ShSK0xeJTQ==" hashValue="tzRUemcvQR7IRcHyg6OR6wFb6usfuQJQhdg67MpKNWAykKng3g2OON/UMzCxC7OnU+mk7qTrxSRXKWfV/Fu61Q==" algorithmName="SHA-512" password="C5D5"/>
  <autoFilter ref="C144:K684"/>
  <mergeCells count="9">
    <mergeCell ref="E7:H7"/>
    <mergeCell ref="E9:H9"/>
    <mergeCell ref="E18:H18"/>
    <mergeCell ref="E27:H27"/>
    <mergeCell ref="E85:H85"/>
    <mergeCell ref="E87:H87"/>
    <mergeCell ref="E135:H135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  <c r="AZ2" s="147" t="s">
        <v>3408</v>
      </c>
      <c r="BA2" s="147" t="s">
        <v>3409</v>
      </c>
      <c r="BB2" s="147" t="s">
        <v>190</v>
      </c>
      <c r="BC2" s="147" t="s">
        <v>3410</v>
      </c>
      <c r="BD2" s="147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  <c r="AZ3" s="147" t="s">
        <v>3411</v>
      </c>
      <c r="BA3" s="147" t="s">
        <v>3412</v>
      </c>
      <c r="BB3" s="147" t="s">
        <v>194</v>
      </c>
      <c r="BC3" s="147" t="s">
        <v>3413</v>
      </c>
      <c r="BD3" s="147" t="s">
        <v>136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  <c r="AZ4" s="147" t="s">
        <v>3414</v>
      </c>
      <c r="BA4" s="147" t="s">
        <v>2412</v>
      </c>
      <c r="BB4" s="147" t="s">
        <v>194</v>
      </c>
      <c r="BC4" s="147" t="s">
        <v>3413</v>
      </c>
      <c r="BD4" s="147" t="s">
        <v>136</v>
      </c>
    </row>
    <row r="5" s="1" customFormat="1" ht="6.96" customHeight="1">
      <c r="B5" s="20"/>
      <c r="L5" s="20"/>
      <c r="AZ5" s="147" t="s">
        <v>3415</v>
      </c>
      <c r="BA5" s="147" t="s">
        <v>2414</v>
      </c>
      <c r="BB5" s="147" t="s">
        <v>194</v>
      </c>
      <c r="BC5" s="147" t="s">
        <v>3416</v>
      </c>
      <c r="BD5" s="147" t="s">
        <v>136</v>
      </c>
    </row>
    <row r="6" s="1" customFormat="1" ht="12" customHeight="1">
      <c r="B6" s="20"/>
      <c r="D6" s="152" t="s">
        <v>16</v>
      </c>
      <c r="L6" s="20"/>
      <c r="AZ6" s="147" t="s">
        <v>3417</v>
      </c>
      <c r="BA6" s="147" t="s">
        <v>3418</v>
      </c>
      <c r="BB6" s="147" t="s">
        <v>194</v>
      </c>
      <c r="BC6" s="147" t="s">
        <v>3419</v>
      </c>
      <c r="BD6" s="147" t="s">
        <v>136</v>
      </c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  <c r="AZ7" s="147" t="s">
        <v>3420</v>
      </c>
      <c r="BA7" s="147" t="s">
        <v>3421</v>
      </c>
      <c r="BB7" s="147" t="s">
        <v>190</v>
      </c>
      <c r="BC7" s="147" t="s">
        <v>3422</v>
      </c>
      <c r="BD7" s="147" t="s">
        <v>136</v>
      </c>
    </row>
    <row r="8" s="2" customFormat="1" ht="12" customHeight="1">
      <c r="A8" s="38"/>
      <c r="B8" s="44"/>
      <c r="C8" s="38"/>
      <c r="D8" s="152" t="s">
        <v>209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47" t="s">
        <v>3423</v>
      </c>
      <c r="BA8" s="147" t="s">
        <v>3424</v>
      </c>
      <c r="BB8" s="147" t="s">
        <v>190</v>
      </c>
      <c r="BC8" s="147" t="s">
        <v>3425</v>
      </c>
      <c r="BD8" s="147" t="s">
        <v>136</v>
      </c>
    </row>
    <row r="9" s="2" customFormat="1" ht="16.5" customHeight="1">
      <c r="A9" s="38"/>
      <c r="B9" s="44"/>
      <c r="C9" s="38"/>
      <c r="D9" s="38"/>
      <c r="E9" s="154" t="s">
        <v>3426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47" t="s">
        <v>3427</v>
      </c>
      <c r="BA9" s="147" t="s">
        <v>3428</v>
      </c>
      <c r="BB9" s="147" t="s">
        <v>194</v>
      </c>
      <c r="BC9" s="147" t="s">
        <v>3429</v>
      </c>
      <c r="BD9" s="147" t="s">
        <v>136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47" t="s">
        <v>3430</v>
      </c>
      <c r="BA10" s="147" t="s">
        <v>2430</v>
      </c>
      <c r="BB10" s="147" t="s">
        <v>194</v>
      </c>
      <c r="BC10" s="147" t="s">
        <v>3431</v>
      </c>
      <c r="BD10" s="147" t="s">
        <v>136</v>
      </c>
    </row>
    <row r="11" s="2" customFormat="1" ht="12" customHeight="1">
      <c r="A11" s="38"/>
      <c r="B11" s="44"/>
      <c r="C11" s="38"/>
      <c r="D11" s="152" t="s">
        <v>18</v>
      </c>
      <c r="E11" s="38"/>
      <c r="F11" s="141" t="s">
        <v>1</v>
      </c>
      <c r="G11" s="38"/>
      <c r="H11" s="38"/>
      <c r="I11" s="152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47" t="s">
        <v>3432</v>
      </c>
      <c r="BA11" s="147" t="s">
        <v>3433</v>
      </c>
      <c r="BB11" s="147" t="s">
        <v>194</v>
      </c>
      <c r="BC11" s="147" t="s">
        <v>3434</v>
      </c>
      <c r="BD11" s="147" t="s">
        <v>136</v>
      </c>
    </row>
    <row r="12" s="2" customFormat="1" ht="12" customHeight="1">
      <c r="A12" s="38"/>
      <c r="B12" s="44"/>
      <c r="C12" s="38"/>
      <c r="D12" s="152" t="s">
        <v>20</v>
      </c>
      <c r="E12" s="38"/>
      <c r="F12" s="141" t="s">
        <v>21</v>
      </c>
      <c r="G12" s="38"/>
      <c r="H12" s="38"/>
      <c r="I12" s="152" t="s">
        <v>22</v>
      </c>
      <c r="J12" s="155" t="str">
        <f>'Rekapitulace stavby'!AN8</f>
        <v>2. 8. 2021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47" t="s">
        <v>3435</v>
      </c>
      <c r="BA12" s="147" t="s">
        <v>3436</v>
      </c>
      <c r="BB12" s="147" t="s">
        <v>190</v>
      </c>
      <c r="BC12" s="147" t="s">
        <v>3437</v>
      </c>
      <c r="BD12" s="147" t="s">
        <v>136</v>
      </c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47" t="s">
        <v>3438</v>
      </c>
      <c r="BA13" s="147" t="s">
        <v>1736</v>
      </c>
      <c r="BB13" s="147" t="s">
        <v>194</v>
      </c>
      <c r="BC13" s="147" t="s">
        <v>3439</v>
      </c>
      <c r="BD13" s="147" t="s">
        <v>136</v>
      </c>
    </row>
    <row r="14" s="2" customFormat="1" ht="12" customHeight="1">
      <c r="A14" s="38"/>
      <c r="B14" s="44"/>
      <c r="C14" s="38"/>
      <c r="D14" s="152" t="s">
        <v>24</v>
      </c>
      <c r="E14" s="38"/>
      <c r="F14" s="38"/>
      <c r="G14" s="38"/>
      <c r="H14" s="38"/>
      <c r="I14" s="152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47" t="s">
        <v>3440</v>
      </c>
      <c r="BA14" s="147" t="s">
        <v>3441</v>
      </c>
      <c r="BB14" s="147" t="s">
        <v>190</v>
      </c>
      <c r="BC14" s="147" t="s">
        <v>3442</v>
      </c>
      <c r="BD14" s="147" t="s">
        <v>136</v>
      </c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2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47" t="s">
        <v>3443</v>
      </c>
      <c r="BA15" s="147" t="s">
        <v>2444</v>
      </c>
      <c r="BB15" s="147" t="s">
        <v>190</v>
      </c>
      <c r="BC15" s="147" t="s">
        <v>3444</v>
      </c>
      <c r="BD15" s="147" t="s">
        <v>136</v>
      </c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147" t="s">
        <v>3445</v>
      </c>
      <c r="BA16" s="147" t="s">
        <v>3446</v>
      </c>
      <c r="BB16" s="147" t="s">
        <v>194</v>
      </c>
      <c r="BC16" s="147" t="s">
        <v>3447</v>
      </c>
      <c r="BD16" s="147" t="s">
        <v>136</v>
      </c>
    </row>
    <row r="17" s="2" customFormat="1" ht="12" customHeight="1">
      <c r="A17" s="38"/>
      <c r="B17" s="44"/>
      <c r="C17" s="38"/>
      <c r="D17" s="152" t="s">
        <v>28</v>
      </c>
      <c r="E17" s="38"/>
      <c r="F17" s="38"/>
      <c r="G17" s="38"/>
      <c r="H17" s="38"/>
      <c r="I17" s="152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147" t="s">
        <v>3448</v>
      </c>
      <c r="BA17" s="147" t="s">
        <v>3449</v>
      </c>
      <c r="BB17" s="147" t="s">
        <v>190</v>
      </c>
      <c r="BC17" s="147" t="s">
        <v>3450</v>
      </c>
      <c r="BD17" s="147" t="s">
        <v>136</v>
      </c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2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147" t="s">
        <v>3451</v>
      </c>
      <c r="BA18" s="147" t="s">
        <v>3452</v>
      </c>
      <c r="BB18" s="147" t="s">
        <v>194</v>
      </c>
      <c r="BC18" s="147" t="s">
        <v>3453</v>
      </c>
      <c r="BD18" s="147" t="s">
        <v>136</v>
      </c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Z19" s="147" t="s">
        <v>3454</v>
      </c>
      <c r="BA19" s="147" t="s">
        <v>3455</v>
      </c>
      <c r="BB19" s="147" t="s">
        <v>194</v>
      </c>
      <c r="BC19" s="147" t="s">
        <v>3456</v>
      </c>
      <c r="BD19" s="147" t="s">
        <v>136</v>
      </c>
    </row>
    <row r="20" s="2" customFormat="1" ht="12" customHeight="1">
      <c r="A20" s="38"/>
      <c r="B20" s="44"/>
      <c r="C20" s="38"/>
      <c r="D20" s="152" t="s">
        <v>30</v>
      </c>
      <c r="E20" s="38"/>
      <c r="F20" s="38"/>
      <c r="G20" s="38"/>
      <c r="H20" s="38"/>
      <c r="I20" s="152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2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2" t="s">
        <v>33</v>
      </c>
      <c r="E23" s="38"/>
      <c r="F23" s="38"/>
      <c r="G23" s="38"/>
      <c r="H23" s="38"/>
      <c r="I23" s="152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31</v>
      </c>
      <c r="F24" s="38"/>
      <c r="G24" s="38"/>
      <c r="H24" s="38"/>
      <c r="I24" s="152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2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0"/>
      <c r="E29" s="160"/>
      <c r="F29" s="160"/>
      <c r="G29" s="160"/>
      <c r="H29" s="160"/>
      <c r="I29" s="160"/>
      <c r="J29" s="160"/>
      <c r="K29" s="16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1" t="s">
        <v>36</v>
      </c>
      <c r="E30" s="38"/>
      <c r="F30" s="38"/>
      <c r="G30" s="38"/>
      <c r="H30" s="38"/>
      <c r="I30" s="38"/>
      <c r="J30" s="162">
        <f>ROUND(J138,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3" t="s">
        <v>38</v>
      </c>
      <c r="G32" s="38"/>
      <c r="H32" s="38"/>
      <c r="I32" s="163" t="s">
        <v>37</v>
      </c>
      <c r="J32" s="16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4" t="s">
        <v>40</v>
      </c>
      <c r="E33" s="152" t="s">
        <v>41</v>
      </c>
      <c r="F33" s="165">
        <f>ROUND((SUM(BE138:BE602)),  2)</f>
        <v>0</v>
      </c>
      <c r="G33" s="38"/>
      <c r="H33" s="38"/>
      <c r="I33" s="166">
        <v>0.20999999999999999</v>
      </c>
      <c r="J33" s="165">
        <f>ROUND(((SUM(BE138:BE602))*I33),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2" t="s">
        <v>42</v>
      </c>
      <c r="F34" s="165">
        <f>ROUND((SUM(BF138:BF602)),  2)</f>
        <v>0</v>
      </c>
      <c r="G34" s="38"/>
      <c r="H34" s="38"/>
      <c r="I34" s="166">
        <v>0.14999999999999999</v>
      </c>
      <c r="J34" s="165">
        <f>ROUND(((SUM(BF138:BF602))*I34),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2" t="s">
        <v>43</v>
      </c>
      <c r="F35" s="165">
        <f>ROUND((SUM(BG138:BG602)),  2)</f>
        <v>0</v>
      </c>
      <c r="G35" s="38"/>
      <c r="H35" s="38"/>
      <c r="I35" s="166">
        <v>0.20999999999999999</v>
      </c>
      <c r="J35" s="16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44</v>
      </c>
      <c r="F36" s="165">
        <f>ROUND((SUM(BH138:BH602)),  2)</f>
        <v>0</v>
      </c>
      <c r="G36" s="38"/>
      <c r="H36" s="38"/>
      <c r="I36" s="166">
        <v>0.14999999999999999</v>
      </c>
      <c r="J36" s="16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45</v>
      </c>
      <c r="F37" s="165">
        <f>ROUND((SUM(BI138:BI602)),  2)</f>
        <v>0</v>
      </c>
      <c r="G37" s="38"/>
      <c r="H37" s="38"/>
      <c r="I37" s="166">
        <v>0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05 - objekt E - stavební úpravy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Žižkova 57, Jihlava</v>
      </c>
      <c r="G89" s="40"/>
      <c r="H89" s="40"/>
      <c r="I89" s="32" t="s">
        <v>22</v>
      </c>
      <c r="J89" s="79" t="str">
        <f>IF(J12="","",J12)</f>
        <v>2. 8. 2021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 Vysočina, Žižkova 57, Jihlava</v>
      </c>
      <c r="G91" s="40"/>
      <c r="H91" s="40"/>
      <c r="I91" s="32" t="s">
        <v>30</v>
      </c>
      <c r="J91" s="36" t="str">
        <f>E21</f>
        <v>CBN 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CBN projekt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233</v>
      </c>
      <c r="D94" s="187"/>
      <c r="E94" s="187"/>
      <c r="F94" s="187"/>
      <c r="G94" s="187"/>
      <c r="H94" s="187"/>
      <c r="I94" s="187"/>
      <c r="J94" s="188" t="s">
        <v>234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235</v>
      </c>
      <c r="D96" s="40"/>
      <c r="E96" s="40"/>
      <c r="F96" s="40"/>
      <c r="G96" s="40"/>
      <c r="H96" s="40"/>
      <c r="I96" s="40"/>
      <c r="J96" s="110">
        <f>J138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236</v>
      </c>
    </row>
    <row r="97" s="9" customFormat="1" ht="24.96" customHeight="1">
      <c r="A97" s="9"/>
      <c r="B97" s="190"/>
      <c r="C97" s="191"/>
      <c r="D97" s="192" t="s">
        <v>237</v>
      </c>
      <c r="E97" s="193"/>
      <c r="F97" s="193"/>
      <c r="G97" s="193"/>
      <c r="H97" s="193"/>
      <c r="I97" s="193"/>
      <c r="J97" s="194">
        <f>J139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3"/>
      <c r="D98" s="197" t="s">
        <v>238</v>
      </c>
      <c r="E98" s="198"/>
      <c r="F98" s="198"/>
      <c r="G98" s="198"/>
      <c r="H98" s="198"/>
      <c r="I98" s="198"/>
      <c r="J98" s="199">
        <f>J140</f>
        <v>0</v>
      </c>
      <c r="K98" s="133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3"/>
      <c r="D99" s="197" t="s">
        <v>239</v>
      </c>
      <c r="E99" s="198"/>
      <c r="F99" s="198"/>
      <c r="G99" s="198"/>
      <c r="H99" s="198"/>
      <c r="I99" s="198"/>
      <c r="J99" s="199">
        <f>J158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3"/>
      <c r="D100" s="197" t="s">
        <v>240</v>
      </c>
      <c r="E100" s="198"/>
      <c r="F100" s="198"/>
      <c r="G100" s="198"/>
      <c r="H100" s="198"/>
      <c r="I100" s="198"/>
      <c r="J100" s="199">
        <f>J170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241</v>
      </c>
      <c r="E101" s="198"/>
      <c r="F101" s="198"/>
      <c r="G101" s="198"/>
      <c r="H101" s="198"/>
      <c r="I101" s="198"/>
      <c r="J101" s="199">
        <f>J176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242</v>
      </c>
      <c r="E102" s="198"/>
      <c r="F102" s="198"/>
      <c r="G102" s="198"/>
      <c r="H102" s="198"/>
      <c r="I102" s="198"/>
      <c r="J102" s="199">
        <f>J183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243</v>
      </c>
      <c r="E103" s="198"/>
      <c r="F103" s="198"/>
      <c r="G103" s="198"/>
      <c r="H103" s="198"/>
      <c r="I103" s="198"/>
      <c r="J103" s="199">
        <f>J292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244</v>
      </c>
      <c r="E104" s="198"/>
      <c r="F104" s="198"/>
      <c r="G104" s="198"/>
      <c r="H104" s="198"/>
      <c r="I104" s="198"/>
      <c r="J104" s="199">
        <f>J335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3"/>
      <c r="D105" s="197" t="s">
        <v>245</v>
      </c>
      <c r="E105" s="198"/>
      <c r="F105" s="198"/>
      <c r="G105" s="198"/>
      <c r="H105" s="198"/>
      <c r="I105" s="198"/>
      <c r="J105" s="199">
        <f>J381</f>
        <v>0</v>
      </c>
      <c r="K105" s="133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246</v>
      </c>
      <c r="E106" s="193"/>
      <c r="F106" s="193"/>
      <c r="G106" s="193"/>
      <c r="H106" s="193"/>
      <c r="I106" s="193"/>
      <c r="J106" s="194">
        <f>J383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3"/>
      <c r="D107" s="197" t="s">
        <v>247</v>
      </c>
      <c r="E107" s="198"/>
      <c r="F107" s="198"/>
      <c r="G107" s="198"/>
      <c r="H107" s="198"/>
      <c r="I107" s="198"/>
      <c r="J107" s="199">
        <f>J384</f>
        <v>0</v>
      </c>
      <c r="K107" s="133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3"/>
      <c r="D108" s="197" t="s">
        <v>248</v>
      </c>
      <c r="E108" s="198"/>
      <c r="F108" s="198"/>
      <c r="G108" s="198"/>
      <c r="H108" s="198"/>
      <c r="I108" s="198"/>
      <c r="J108" s="199">
        <f>J397</f>
        <v>0</v>
      </c>
      <c r="K108" s="133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3"/>
      <c r="D109" s="197" t="s">
        <v>249</v>
      </c>
      <c r="E109" s="198"/>
      <c r="F109" s="198"/>
      <c r="G109" s="198"/>
      <c r="H109" s="198"/>
      <c r="I109" s="198"/>
      <c r="J109" s="199">
        <f>J442</f>
        <v>0</v>
      </c>
      <c r="K109" s="133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3"/>
      <c r="D110" s="197" t="s">
        <v>250</v>
      </c>
      <c r="E110" s="198"/>
      <c r="F110" s="198"/>
      <c r="G110" s="198"/>
      <c r="H110" s="198"/>
      <c r="I110" s="198"/>
      <c r="J110" s="199">
        <f>J492</f>
        <v>0</v>
      </c>
      <c r="K110" s="133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3"/>
      <c r="D111" s="197" t="s">
        <v>253</v>
      </c>
      <c r="E111" s="198"/>
      <c r="F111" s="198"/>
      <c r="G111" s="198"/>
      <c r="H111" s="198"/>
      <c r="I111" s="198"/>
      <c r="J111" s="199">
        <f>J501</f>
        <v>0</v>
      </c>
      <c r="K111" s="133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3"/>
      <c r="D112" s="197" t="s">
        <v>254</v>
      </c>
      <c r="E112" s="198"/>
      <c r="F112" s="198"/>
      <c r="G112" s="198"/>
      <c r="H112" s="198"/>
      <c r="I112" s="198"/>
      <c r="J112" s="199">
        <f>J506</f>
        <v>0</v>
      </c>
      <c r="K112" s="133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3"/>
      <c r="D113" s="197" t="s">
        <v>256</v>
      </c>
      <c r="E113" s="198"/>
      <c r="F113" s="198"/>
      <c r="G113" s="198"/>
      <c r="H113" s="198"/>
      <c r="I113" s="198"/>
      <c r="J113" s="199">
        <f>J510</f>
        <v>0</v>
      </c>
      <c r="K113" s="133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3"/>
      <c r="D114" s="197" t="s">
        <v>257</v>
      </c>
      <c r="E114" s="198"/>
      <c r="F114" s="198"/>
      <c r="G114" s="198"/>
      <c r="H114" s="198"/>
      <c r="I114" s="198"/>
      <c r="J114" s="199">
        <f>J521</f>
        <v>0</v>
      </c>
      <c r="K114" s="133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3"/>
      <c r="D115" s="197" t="s">
        <v>258</v>
      </c>
      <c r="E115" s="198"/>
      <c r="F115" s="198"/>
      <c r="G115" s="198"/>
      <c r="H115" s="198"/>
      <c r="I115" s="198"/>
      <c r="J115" s="199">
        <f>J548</f>
        <v>0</v>
      </c>
      <c r="K115" s="133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3"/>
      <c r="D116" s="197" t="s">
        <v>261</v>
      </c>
      <c r="E116" s="198"/>
      <c r="F116" s="198"/>
      <c r="G116" s="198"/>
      <c r="H116" s="198"/>
      <c r="I116" s="198"/>
      <c r="J116" s="199">
        <f>J584</f>
        <v>0</v>
      </c>
      <c r="K116" s="133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3"/>
      <c r="D117" s="197" t="s">
        <v>262</v>
      </c>
      <c r="E117" s="198"/>
      <c r="F117" s="198"/>
      <c r="G117" s="198"/>
      <c r="H117" s="198"/>
      <c r="I117" s="198"/>
      <c r="J117" s="199">
        <f>J587</f>
        <v>0</v>
      </c>
      <c r="K117" s="133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3"/>
      <c r="D118" s="197" t="s">
        <v>263</v>
      </c>
      <c r="E118" s="198"/>
      <c r="F118" s="198"/>
      <c r="G118" s="198"/>
      <c r="H118" s="198"/>
      <c r="I118" s="198"/>
      <c r="J118" s="199">
        <f>J595</f>
        <v>0</v>
      </c>
      <c r="K118" s="133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265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185" t="str">
        <f>E7</f>
        <v>SPŠ Třebíč - úspory energií- doplnění</v>
      </c>
      <c r="F128" s="32"/>
      <c r="G128" s="32"/>
      <c r="H128" s="32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209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E9</f>
        <v>05 - objekt E - stavební úpravy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F12</f>
        <v>Žižkova 57, Jihlava</v>
      </c>
      <c r="G132" s="40"/>
      <c r="H132" s="40"/>
      <c r="I132" s="32" t="s">
        <v>22</v>
      </c>
      <c r="J132" s="79" t="str">
        <f>IF(J12="","",J12)</f>
        <v>2. 8. 2021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E15</f>
        <v>Kraj Vysočina, Žižkova 57, Jihlava</v>
      </c>
      <c r="G134" s="40"/>
      <c r="H134" s="40"/>
      <c r="I134" s="32" t="s">
        <v>30</v>
      </c>
      <c r="J134" s="36" t="str">
        <f>E21</f>
        <v>CBN projekt s.r.o.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40"/>
      <c r="E135" s="40"/>
      <c r="F135" s="27" t="str">
        <f>IF(E18="","",E18)</f>
        <v>Vyplň údaj</v>
      </c>
      <c r="G135" s="40"/>
      <c r="H135" s="40"/>
      <c r="I135" s="32" t="s">
        <v>33</v>
      </c>
      <c r="J135" s="36" t="str">
        <f>E24</f>
        <v>CBN projekt s.r.o.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201"/>
      <c r="B137" s="202"/>
      <c r="C137" s="203" t="s">
        <v>266</v>
      </c>
      <c r="D137" s="204" t="s">
        <v>61</v>
      </c>
      <c r="E137" s="204" t="s">
        <v>57</v>
      </c>
      <c r="F137" s="204" t="s">
        <v>58</v>
      </c>
      <c r="G137" s="204" t="s">
        <v>267</v>
      </c>
      <c r="H137" s="204" t="s">
        <v>268</v>
      </c>
      <c r="I137" s="204" t="s">
        <v>269</v>
      </c>
      <c r="J137" s="205" t="s">
        <v>234</v>
      </c>
      <c r="K137" s="206" t="s">
        <v>270</v>
      </c>
      <c r="L137" s="207"/>
      <c r="M137" s="100" t="s">
        <v>1</v>
      </c>
      <c r="N137" s="101" t="s">
        <v>40</v>
      </c>
      <c r="O137" s="101" t="s">
        <v>271</v>
      </c>
      <c r="P137" s="101" t="s">
        <v>272</v>
      </c>
      <c r="Q137" s="101" t="s">
        <v>273</v>
      </c>
      <c r="R137" s="101" t="s">
        <v>274</v>
      </c>
      <c r="S137" s="101" t="s">
        <v>275</v>
      </c>
      <c r="T137" s="102" t="s">
        <v>276</v>
      </c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</row>
    <row r="138" s="2" customFormat="1" ht="22.8" customHeight="1">
      <c r="A138" s="38"/>
      <c r="B138" s="39"/>
      <c r="C138" s="107" t="s">
        <v>277</v>
      </c>
      <c r="D138" s="40"/>
      <c r="E138" s="40"/>
      <c r="F138" s="40"/>
      <c r="G138" s="40"/>
      <c r="H138" s="40"/>
      <c r="I138" s="40"/>
      <c r="J138" s="208">
        <f>BK138</f>
        <v>0</v>
      </c>
      <c r="K138" s="40"/>
      <c r="L138" s="44"/>
      <c r="M138" s="103"/>
      <c r="N138" s="209"/>
      <c r="O138" s="104"/>
      <c r="P138" s="210">
        <f>P139+P383</f>
        <v>0</v>
      </c>
      <c r="Q138" s="104"/>
      <c r="R138" s="210">
        <f>R139+R383</f>
        <v>71.303053431999999</v>
      </c>
      <c r="S138" s="104"/>
      <c r="T138" s="211">
        <f>T139+T383</f>
        <v>185.35252080000001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75</v>
      </c>
      <c r="AU138" s="17" t="s">
        <v>236</v>
      </c>
      <c r="BK138" s="212">
        <f>BK139+BK383</f>
        <v>0</v>
      </c>
    </row>
    <row r="139" s="12" customFormat="1" ht="25.92" customHeight="1">
      <c r="A139" s="12"/>
      <c r="B139" s="213"/>
      <c r="C139" s="214"/>
      <c r="D139" s="215" t="s">
        <v>75</v>
      </c>
      <c r="E139" s="216" t="s">
        <v>278</v>
      </c>
      <c r="F139" s="216" t="s">
        <v>279</v>
      </c>
      <c r="G139" s="214"/>
      <c r="H139" s="214"/>
      <c r="I139" s="217"/>
      <c r="J139" s="218">
        <f>BK139</f>
        <v>0</v>
      </c>
      <c r="K139" s="214"/>
      <c r="L139" s="219"/>
      <c r="M139" s="220"/>
      <c r="N139" s="221"/>
      <c r="O139" s="221"/>
      <c r="P139" s="222">
        <f>P140+P158+P170+P176+P183+P292+P335+P381</f>
        <v>0</v>
      </c>
      <c r="Q139" s="221"/>
      <c r="R139" s="222">
        <f>R140+R158+R170+R176+R183+R292+R335+R381</f>
        <v>46.35362688</v>
      </c>
      <c r="S139" s="221"/>
      <c r="T139" s="223">
        <f>T140+T158+T170+T176+T183+T292+T335+T381</f>
        <v>171.001937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84</v>
      </c>
      <c r="AT139" s="225" t="s">
        <v>75</v>
      </c>
      <c r="AU139" s="225" t="s">
        <v>76</v>
      </c>
      <c r="AY139" s="224" t="s">
        <v>280</v>
      </c>
      <c r="BK139" s="226">
        <f>BK140+BK158+BK170+BK176+BK183+BK292+BK335+BK381</f>
        <v>0</v>
      </c>
    </row>
    <row r="140" s="12" customFormat="1" ht="22.8" customHeight="1">
      <c r="A140" s="12"/>
      <c r="B140" s="213"/>
      <c r="C140" s="214"/>
      <c r="D140" s="215" t="s">
        <v>75</v>
      </c>
      <c r="E140" s="227" t="s">
        <v>84</v>
      </c>
      <c r="F140" s="227" t="s">
        <v>148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SUM(P141:P157)</f>
        <v>0</v>
      </c>
      <c r="Q140" s="221"/>
      <c r="R140" s="222">
        <f>SUM(R141:R157)</f>
        <v>2.1514159999999998</v>
      </c>
      <c r="S140" s="221"/>
      <c r="T140" s="223">
        <f>SUM(T141:T157)</f>
        <v>21.917175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84</v>
      </c>
      <c r="AT140" s="225" t="s">
        <v>75</v>
      </c>
      <c r="AU140" s="225" t="s">
        <v>84</v>
      </c>
      <c r="AY140" s="224" t="s">
        <v>280</v>
      </c>
      <c r="BK140" s="226">
        <f>SUM(BK141:BK157)</f>
        <v>0</v>
      </c>
    </row>
    <row r="141" s="2" customFormat="1" ht="24.15" customHeight="1">
      <c r="A141" s="38"/>
      <c r="B141" s="39"/>
      <c r="C141" s="229" t="s">
        <v>84</v>
      </c>
      <c r="D141" s="229" t="s">
        <v>281</v>
      </c>
      <c r="E141" s="230" t="s">
        <v>282</v>
      </c>
      <c r="F141" s="231" t="s">
        <v>283</v>
      </c>
      <c r="G141" s="232" t="s">
        <v>194</v>
      </c>
      <c r="H141" s="233">
        <v>31.27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41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0.28999999999999998</v>
      </c>
      <c r="T141" s="240">
        <f>S141*H141</f>
        <v>9.0682999999999989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284</v>
      </c>
      <c r="AT141" s="241" t="s">
        <v>281</v>
      </c>
      <c r="AU141" s="241" t="s">
        <v>86</v>
      </c>
      <c r="AY141" s="17" t="s">
        <v>280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84</v>
      </c>
      <c r="BK141" s="242">
        <f>ROUND(I141*H141,2)</f>
        <v>0</v>
      </c>
      <c r="BL141" s="17" t="s">
        <v>284</v>
      </c>
      <c r="BM141" s="241" t="s">
        <v>3457</v>
      </c>
    </row>
    <row r="142" s="13" customFormat="1">
      <c r="A142" s="13"/>
      <c r="B142" s="243"/>
      <c r="C142" s="244"/>
      <c r="D142" s="245" t="s">
        <v>286</v>
      </c>
      <c r="E142" s="246" t="s">
        <v>1</v>
      </c>
      <c r="F142" s="247" t="s">
        <v>3458</v>
      </c>
      <c r="G142" s="244"/>
      <c r="H142" s="248">
        <v>31.27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286</v>
      </c>
      <c r="AU142" s="254" t="s">
        <v>86</v>
      </c>
      <c r="AV142" s="13" t="s">
        <v>86</v>
      </c>
      <c r="AW142" s="13" t="s">
        <v>32</v>
      </c>
      <c r="AX142" s="13" t="s">
        <v>84</v>
      </c>
      <c r="AY142" s="254" t="s">
        <v>280</v>
      </c>
    </row>
    <row r="143" s="2" customFormat="1" ht="24.15" customHeight="1">
      <c r="A143" s="38"/>
      <c r="B143" s="39"/>
      <c r="C143" s="229" t="s">
        <v>86</v>
      </c>
      <c r="D143" s="229" t="s">
        <v>281</v>
      </c>
      <c r="E143" s="230" t="s">
        <v>288</v>
      </c>
      <c r="F143" s="231" t="s">
        <v>289</v>
      </c>
      <c r="G143" s="232" t="s">
        <v>194</v>
      </c>
      <c r="H143" s="233">
        <v>33.155000000000001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0.32500000000000001</v>
      </c>
      <c r="T143" s="240">
        <f>S143*H143</f>
        <v>10.775375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284</v>
      </c>
      <c r="AT143" s="241" t="s">
        <v>281</v>
      </c>
      <c r="AU143" s="241" t="s">
        <v>86</v>
      </c>
      <c r="AY143" s="17" t="s">
        <v>280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84</v>
      </c>
      <c r="BK143" s="242">
        <f>ROUND(I143*H143,2)</f>
        <v>0</v>
      </c>
      <c r="BL143" s="17" t="s">
        <v>284</v>
      </c>
      <c r="BM143" s="241" t="s">
        <v>3459</v>
      </c>
    </row>
    <row r="144" s="13" customFormat="1">
      <c r="A144" s="13"/>
      <c r="B144" s="243"/>
      <c r="C144" s="244"/>
      <c r="D144" s="245" t="s">
        <v>286</v>
      </c>
      <c r="E144" s="246" t="s">
        <v>1</v>
      </c>
      <c r="F144" s="247" t="s">
        <v>3460</v>
      </c>
      <c r="G144" s="244"/>
      <c r="H144" s="248">
        <v>33.155000000000001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286</v>
      </c>
      <c r="AU144" s="254" t="s">
        <v>86</v>
      </c>
      <c r="AV144" s="13" t="s">
        <v>86</v>
      </c>
      <c r="AW144" s="13" t="s">
        <v>32</v>
      </c>
      <c r="AX144" s="13" t="s">
        <v>84</v>
      </c>
      <c r="AY144" s="254" t="s">
        <v>280</v>
      </c>
    </row>
    <row r="145" s="2" customFormat="1" ht="24.15" customHeight="1">
      <c r="A145" s="38"/>
      <c r="B145" s="39"/>
      <c r="C145" s="229" t="s">
        <v>136</v>
      </c>
      <c r="D145" s="229" t="s">
        <v>281</v>
      </c>
      <c r="E145" s="230" t="s">
        <v>292</v>
      </c>
      <c r="F145" s="231" t="s">
        <v>293</v>
      </c>
      <c r="G145" s="232" t="s">
        <v>194</v>
      </c>
      <c r="H145" s="233">
        <v>1.885</v>
      </c>
      <c r="I145" s="234"/>
      <c r="J145" s="235">
        <f>ROUND(I145*H145,2)</f>
        <v>0</v>
      </c>
      <c r="K145" s="236"/>
      <c r="L145" s="44"/>
      <c r="M145" s="237" t="s">
        <v>1</v>
      </c>
      <c r="N145" s="238" t="s">
        <v>41</v>
      </c>
      <c r="O145" s="91"/>
      <c r="P145" s="239">
        <f>O145*H145</f>
        <v>0</v>
      </c>
      <c r="Q145" s="239">
        <v>0</v>
      </c>
      <c r="R145" s="239">
        <f>Q145*H145</f>
        <v>0</v>
      </c>
      <c r="S145" s="239">
        <v>0.22</v>
      </c>
      <c r="T145" s="240">
        <f>S145*H145</f>
        <v>0.41470000000000001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284</v>
      </c>
      <c r="AT145" s="241" t="s">
        <v>281</v>
      </c>
      <c r="AU145" s="241" t="s">
        <v>86</v>
      </c>
      <c r="AY145" s="17" t="s">
        <v>280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84</v>
      </c>
      <c r="BK145" s="242">
        <f>ROUND(I145*H145,2)</f>
        <v>0</v>
      </c>
      <c r="BL145" s="17" t="s">
        <v>284</v>
      </c>
      <c r="BM145" s="241" t="s">
        <v>3461</v>
      </c>
    </row>
    <row r="146" s="13" customFormat="1">
      <c r="A146" s="13"/>
      <c r="B146" s="243"/>
      <c r="C146" s="244"/>
      <c r="D146" s="245" t="s">
        <v>286</v>
      </c>
      <c r="E146" s="246" t="s">
        <v>1</v>
      </c>
      <c r="F146" s="247" t="s">
        <v>3462</v>
      </c>
      <c r="G146" s="244"/>
      <c r="H146" s="248">
        <v>1.885</v>
      </c>
      <c r="I146" s="249"/>
      <c r="J146" s="244"/>
      <c r="K146" s="244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286</v>
      </c>
      <c r="AU146" s="254" t="s">
        <v>86</v>
      </c>
      <c r="AV146" s="13" t="s">
        <v>86</v>
      </c>
      <c r="AW146" s="13" t="s">
        <v>32</v>
      </c>
      <c r="AX146" s="13" t="s">
        <v>84</v>
      </c>
      <c r="AY146" s="254" t="s">
        <v>280</v>
      </c>
    </row>
    <row r="147" s="2" customFormat="1" ht="33" customHeight="1">
      <c r="A147" s="38"/>
      <c r="B147" s="39"/>
      <c r="C147" s="229" t="s">
        <v>284</v>
      </c>
      <c r="D147" s="229" t="s">
        <v>281</v>
      </c>
      <c r="E147" s="230" t="s">
        <v>296</v>
      </c>
      <c r="F147" s="231" t="s">
        <v>297</v>
      </c>
      <c r="G147" s="232" t="s">
        <v>194</v>
      </c>
      <c r="H147" s="233">
        <v>3.77</v>
      </c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41</v>
      </c>
      <c r="O147" s="91"/>
      <c r="P147" s="239">
        <f>O147*H147</f>
        <v>0</v>
      </c>
      <c r="Q147" s="239">
        <v>0</v>
      </c>
      <c r="R147" s="239">
        <f>Q147*H147</f>
        <v>0</v>
      </c>
      <c r="S147" s="239">
        <v>0.44</v>
      </c>
      <c r="T147" s="240">
        <f>S147*H147</f>
        <v>1.6588000000000001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284</v>
      </c>
      <c r="AT147" s="241" t="s">
        <v>281</v>
      </c>
      <c r="AU147" s="241" t="s">
        <v>86</v>
      </c>
      <c r="AY147" s="17" t="s">
        <v>280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84</v>
      </c>
      <c r="BK147" s="242">
        <f>ROUND(I147*H147,2)</f>
        <v>0</v>
      </c>
      <c r="BL147" s="17" t="s">
        <v>284</v>
      </c>
      <c r="BM147" s="241" t="s">
        <v>3463</v>
      </c>
    </row>
    <row r="148" s="13" customFormat="1">
      <c r="A148" s="13"/>
      <c r="B148" s="243"/>
      <c r="C148" s="244"/>
      <c r="D148" s="245" t="s">
        <v>286</v>
      </c>
      <c r="E148" s="246" t="s">
        <v>1</v>
      </c>
      <c r="F148" s="247" t="s">
        <v>3464</v>
      </c>
      <c r="G148" s="244"/>
      <c r="H148" s="248">
        <v>3.77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286</v>
      </c>
      <c r="AU148" s="254" t="s">
        <v>86</v>
      </c>
      <c r="AV148" s="13" t="s">
        <v>86</v>
      </c>
      <c r="AW148" s="13" t="s">
        <v>32</v>
      </c>
      <c r="AX148" s="13" t="s">
        <v>84</v>
      </c>
      <c r="AY148" s="254" t="s">
        <v>280</v>
      </c>
    </row>
    <row r="149" s="2" customFormat="1" ht="24.15" customHeight="1">
      <c r="A149" s="38"/>
      <c r="B149" s="39"/>
      <c r="C149" s="229" t="s">
        <v>300</v>
      </c>
      <c r="D149" s="229" t="s">
        <v>281</v>
      </c>
      <c r="E149" s="230" t="s">
        <v>301</v>
      </c>
      <c r="F149" s="231" t="s">
        <v>302</v>
      </c>
      <c r="G149" s="232" t="s">
        <v>194</v>
      </c>
      <c r="H149" s="233">
        <v>176.31</v>
      </c>
      <c r="I149" s="234"/>
      <c r="J149" s="235">
        <f>ROUND(I149*H149,2)</f>
        <v>0</v>
      </c>
      <c r="K149" s="236"/>
      <c r="L149" s="44"/>
      <c r="M149" s="237" t="s">
        <v>1</v>
      </c>
      <c r="N149" s="238" t="s">
        <v>41</v>
      </c>
      <c r="O149" s="91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1" t="s">
        <v>284</v>
      </c>
      <c r="AT149" s="241" t="s">
        <v>281</v>
      </c>
      <c r="AU149" s="241" t="s">
        <v>86</v>
      </c>
      <c r="AY149" s="17" t="s">
        <v>280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7" t="s">
        <v>84</v>
      </c>
      <c r="BK149" s="242">
        <f>ROUND(I149*H149,2)</f>
        <v>0</v>
      </c>
      <c r="BL149" s="17" t="s">
        <v>284</v>
      </c>
      <c r="BM149" s="241" t="s">
        <v>3465</v>
      </c>
    </row>
    <row r="150" s="13" customFormat="1">
      <c r="A150" s="13"/>
      <c r="B150" s="243"/>
      <c r="C150" s="244"/>
      <c r="D150" s="245" t="s">
        <v>286</v>
      </c>
      <c r="E150" s="246" t="s">
        <v>1</v>
      </c>
      <c r="F150" s="247" t="s">
        <v>3466</v>
      </c>
      <c r="G150" s="244"/>
      <c r="H150" s="248">
        <v>176.31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286</v>
      </c>
      <c r="AU150" s="254" t="s">
        <v>86</v>
      </c>
      <c r="AV150" s="13" t="s">
        <v>86</v>
      </c>
      <c r="AW150" s="13" t="s">
        <v>32</v>
      </c>
      <c r="AX150" s="13" t="s">
        <v>84</v>
      </c>
      <c r="AY150" s="254" t="s">
        <v>280</v>
      </c>
    </row>
    <row r="151" s="2" customFormat="1" ht="16.5" customHeight="1">
      <c r="A151" s="38"/>
      <c r="B151" s="39"/>
      <c r="C151" s="255" t="s">
        <v>305</v>
      </c>
      <c r="D151" s="255" t="s">
        <v>306</v>
      </c>
      <c r="E151" s="256" t="s">
        <v>307</v>
      </c>
      <c r="F151" s="257" t="s">
        <v>308</v>
      </c>
      <c r="G151" s="258" t="s">
        <v>309</v>
      </c>
      <c r="H151" s="259">
        <v>3.2360000000000002</v>
      </c>
      <c r="I151" s="260"/>
      <c r="J151" s="261">
        <f>ROUND(I151*H151,2)</f>
        <v>0</v>
      </c>
      <c r="K151" s="262"/>
      <c r="L151" s="263"/>
      <c r="M151" s="264" t="s">
        <v>1</v>
      </c>
      <c r="N151" s="265" t="s">
        <v>41</v>
      </c>
      <c r="O151" s="91"/>
      <c r="P151" s="239">
        <f>O151*H151</f>
        <v>0</v>
      </c>
      <c r="Q151" s="239">
        <v>0.001</v>
      </c>
      <c r="R151" s="239">
        <f>Q151*H151</f>
        <v>0.0032360000000000002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310</v>
      </c>
      <c r="AT151" s="241" t="s">
        <v>306</v>
      </c>
      <c r="AU151" s="241" t="s">
        <v>86</v>
      </c>
      <c r="AY151" s="17" t="s">
        <v>280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84</v>
      </c>
      <c r="BK151" s="242">
        <f>ROUND(I151*H151,2)</f>
        <v>0</v>
      </c>
      <c r="BL151" s="17" t="s">
        <v>284</v>
      </c>
      <c r="BM151" s="241" t="s">
        <v>3467</v>
      </c>
    </row>
    <row r="152" s="13" customFormat="1">
      <c r="A152" s="13"/>
      <c r="B152" s="243"/>
      <c r="C152" s="244"/>
      <c r="D152" s="245" t="s">
        <v>286</v>
      </c>
      <c r="E152" s="244"/>
      <c r="F152" s="247" t="s">
        <v>3468</v>
      </c>
      <c r="G152" s="244"/>
      <c r="H152" s="248">
        <v>3.2360000000000002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286</v>
      </c>
      <c r="AU152" s="254" t="s">
        <v>86</v>
      </c>
      <c r="AV152" s="13" t="s">
        <v>86</v>
      </c>
      <c r="AW152" s="13" t="s">
        <v>4</v>
      </c>
      <c r="AX152" s="13" t="s">
        <v>84</v>
      </c>
      <c r="AY152" s="254" t="s">
        <v>280</v>
      </c>
    </row>
    <row r="153" s="2" customFormat="1" ht="33" customHeight="1">
      <c r="A153" s="38"/>
      <c r="B153" s="39"/>
      <c r="C153" s="229" t="s">
        <v>313</v>
      </c>
      <c r="D153" s="229" t="s">
        <v>281</v>
      </c>
      <c r="E153" s="230" t="s">
        <v>314</v>
      </c>
      <c r="F153" s="231" t="s">
        <v>315</v>
      </c>
      <c r="G153" s="232" t="s">
        <v>194</v>
      </c>
      <c r="H153" s="233">
        <v>176.31</v>
      </c>
      <c r="I153" s="234"/>
      <c r="J153" s="235">
        <f>ROUND(I153*H153,2)</f>
        <v>0</v>
      </c>
      <c r="K153" s="236"/>
      <c r="L153" s="44"/>
      <c r="M153" s="237" t="s">
        <v>1</v>
      </c>
      <c r="N153" s="238" t="s">
        <v>41</v>
      </c>
      <c r="O153" s="91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284</v>
      </c>
      <c r="AT153" s="241" t="s">
        <v>281</v>
      </c>
      <c r="AU153" s="241" t="s">
        <v>86</v>
      </c>
      <c r="AY153" s="17" t="s">
        <v>280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84</v>
      </c>
      <c r="BK153" s="242">
        <f>ROUND(I153*H153,2)</f>
        <v>0</v>
      </c>
      <c r="BL153" s="17" t="s">
        <v>284</v>
      </c>
      <c r="BM153" s="241" t="s">
        <v>3469</v>
      </c>
    </row>
    <row r="154" s="13" customFormat="1">
      <c r="A154" s="13"/>
      <c r="B154" s="243"/>
      <c r="C154" s="244"/>
      <c r="D154" s="245" t="s">
        <v>286</v>
      </c>
      <c r="E154" s="246" t="s">
        <v>1</v>
      </c>
      <c r="F154" s="247" t="s">
        <v>3466</v>
      </c>
      <c r="G154" s="244"/>
      <c r="H154" s="248">
        <v>176.31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286</v>
      </c>
      <c r="AU154" s="254" t="s">
        <v>86</v>
      </c>
      <c r="AV154" s="13" t="s">
        <v>86</v>
      </c>
      <c r="AW154" s="13" t="s">
        <v>32</v>
      </c>
      <c r="AX154" s="13" t="s">
        <v>84</v>
      </c>
      <c r="AY154" s="254" t="s">
        <v>280</v>
      </c>
    </row>
    <row r="155" s="2" customFormat="1" ht="16.5" customHeight="1">
      <c r="A155" s="38"/>
      <c r="B155" s="39"/>
      <c r="C155" s="255" t="s">
        <v>310</v>
      </c>
      <c r="D155" s="255" t="s">
        <v>306</v>
      </c>
      <c r="E155" s="256" t="s">
        <v>317</v>
      </c>
      <c r="F155" s="257" t="s">
        <v>318</v>
      </c>
      <c r="G155" s="258" t="s">
        <v>319</v>
      </c>
      <c r="H155" s="259">
        <v>10.226000000000001</v>
      </c>
      <c r="I155" s="260"/>
      <c r="J155" s="261">
        <f>ROUND(I155*H155,2)</f>
        <v>0</v>
      </c>
      <c r="K155" s="262"/>
      <c r="L155" s="263"/>
      <c r="M155" s="264" t="s">
        <v>1</v>
      </c>
      <c r="N155" s="265" t="s">
        <v>41</v>
      </c>
      <c r="O155" s="91"/>
      <c r="P155" s="239">
        <f>O155*H155</f>
        <v>0</v>
      </c>
      <c r="Q155" s="239">
        <v>0.20999999999999999</v>
      </c>
      <c r="R155" s="239">
        <f>Q155*H155</f>
        <v>2.1474600000000001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310</v>
      </c>
      <c r="AT155" s="241" t="s">
        <v>306</v>
      </c>
      <c r="AU155" s="241" t="s">
        <v>86</v>
      </c>
      <c r="AY155" s="17" t="s">
        <v>280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84</v>
      </c>
      <c r="BK155" s="242">
        <f>ROUND(I155*H155,2)</f>
        <v>0</v>
      </c>
      <c r="BL155" s="17" t="s">
        <v>284</v>
      </c>
      <c r="BM155" s="241" t="s">
        <v>3470</v>
      </c>
    </row>
    <row r="156" s="13" customFormat="1">
      <c r="A156" s="13"/>
      <c r="B156" s="243"/>
      <c r="C156" s="244"/>
      <c r="D156" s="245" t="s">
        <v>286</v>
      </c>
      <c r="E156" s="244"/>
      <c r="F156" s="247" t="s">
        <v>3471</v>
      </c>
      <c r="G156" s="244"/>
      <c r="H156" s="248">
        <v>10.226000000000001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286</v>
      </c>
      <c r="AU156" s="254" t="s">
        <v>86</v>
      </c>
      <c r="AV156" s="13" t="s">
        <v>86</v>
      </c>
      <c r="AW156" s="13" t="s">
        <v>4</v>
      </c>
      <c r="AX156" s="13" t="s">
        <v>84</v>
      </c>
      <c r="AY156" s="254" t="s">
        <v>280</v>
      </c>
    </row>
    <row r="157" s="2" customFormat="1" ht="24.15" customHeight="1">
      <c r="A157" s="38"/>
      <c r="B157" s="39"/>
      <c r="C157" s="229" t="s">
        <v>323</v>
      </c>
      <c r="D157" s="229" t="s">
        <v>281</v>
      </c>
      <c r="E157" s="230" t="s">
        <v>3472</v>
      </c>
      <c r="F157" s="231" t="s">
        <v>1776</v>
      </c>
      <c r="G157" s="232" t="s">
        <v>2303</v>
      </c>
      <c r="H157" s="233">
        <v>2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41</v>
      </c>
      <c r="O157" s="91"/>
      <c r="P157" s="239">
        <f>O157*H157</f>
        <v>0</v>
      </c>
      <c r="Q157" s="239">
        <v>0.00036000000000000002</v>
      </c>
      <c r="R157" s="239">
        <f>Q157*H157</f>
        <v>0.00072000000000000005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284</v>
      </c>
      <c r="AT157" s="241" t="s">
        <v>281</v>
      </c>
      <c r="AU157" s="241" t="s">
        <v>86</v>
      </c>
      <c r="AY157" s="17" t="s">
        <v>280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84</v>
      </c>
      <c r="BK157" s="242">
        <f>ROUND(I157*H157,2)</f>
        <v>0</v>
      </c>
      <c r="BL157" s="17" t="s">
        <v>284</v>
      </c>
      <c r="BM157" s="241" t="s">
        <v>3473</v>
      </c>
    </row>
    <row r="158" s="12" customFormat="1" ht="22.8" customHeight="1">
      <c r="A158" s="12"/>
      <c r="B158" s="213"/>
      <c r="C158" s="214"/>
      <c r="D158" s="215" t="s">
        <v>75</v>
      </c>
      <c r="E158" s="227" t="s">
        <v>136</v>
      </c>
      <c r="F158" s="227" t="s">
        <v>322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SUM(P159:P169)</f>
        <v>0</v>
      </c>
      <c r="Q158" s="221"/>
      <c r="R158" s="222">
        <f>SUM(R159:R169)</f>
        <v>3.89826666</v>
      </c>
      <c r="S158" s="221"/>
      <c r="T158" s="223">
        <f>SUM(T159:T169)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84</v>
      </c>
      <c r="AT158" s="225" t="s">
        <v>75</v>
      </c>
      <c r="AU158" s="225" t="s">
        <v>84</v>
      </c>
      <c r="AY158" s="224" t="s">
        <v>280</v>
      </c>
      <c r="BK158" s="226">
        <f>SUM(BK159:BK169)</f>
        <v>0</v>
      </c>
    </row>
    <row r="159" s="2" customFormat="1" ht="33" customHeight="1">
      <c r="A159" s="38"/>
      <c r="B159" s="39"/>
      <c r="C159" s="229" t="s">
        <v>111</v>
      </c>
      <c r="D159" s="229" t="s">
        <v>281</v>
      </c>
      <c r="E159" s="230" t="s">
        <v>1782</v>
      </c>
      <c r="F159" s="231" t="s">
        <v>1783</v>
      </c>
      <c r="G159" s="232" t="s">
        <v>194</v>
      </c>
      <c r="H159" s="233">
        <v>11.090999999999999</v>
      </c>
      <c r="I159" s="234"/>
      <c r="J159" s="235">
        <f>ROUND(I159*H159,2)</f>
        <v>0</v>
      </c>
      <c r="K159" s="236"/>
      <c r="L159" s="44"/>
      <c r="M159" s="237" t="s">
        <v>1</v>
      </c>
      <c r="N159" s="238" t="s">
        <v>41</v>
      </c>
      <c r="O159" s="91"/>
      <c r="P159" s="239">
        <f>O159*H159</f>
        <v>0</v>
      </c>
      <c r="Q159" s="239">
        <v>0.17351</v>
      </c>
      <c r="R159" s="239">
        <f>Q159*H159</f>
        <v>1.9243994099999999</v>
      </c>
      <c r="S159" s="239">
        <v>0</v>
      </c>
      <c r="T159" s="24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1" t="s">
        <v>284</v>
      </c>
      <c r="AT159" s="241" t="s">
        <v>281</v>
      </c>
      <c r="AU159" s="241" t="s">
        <v>86</v>
      </c>
      <c r="AY159" s="17" t="s">
        <v>280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7" t="s">
        <v>84</v>
      </c>
      <c r="BK159" s="242">
        <f>ROUND(I159*H159,2)</f>
        <v>0</v>
      </c>
      <c r="BL159" s="17" t="s">
        <v>284</v>
      </c>
      <c r="BM159" s="241" t="s">
        <v>3474</v>
      </c>
    </row>
    <row r="160" s="13" customFormat="1">
      <c r="A160" s="13"/>
      <c r="B160" s="243"/>
      <c r="C160" s="244"/>
      <c r="D160" s="245" t="s">
        <v>286</v>
      </c>
      <c r="E160" s="246" t="s">
        <v>1</v>
      </c>
      <c r="F160" s="247" t="s">
        <v>3475</v>
      </c>
      <c r="G160" s="244"/>
      <c r="H160" s="248">
        <v>8.0220000000000002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286</v>
      </c>
      <c r="AU160" s="254" t="s">
        <v>86</v>
      </c>
      <c r="AV160" s="13" t="s">
        <v>86</v>
      </c>
      <c r="AW160" s="13" t="s">
        <v>32</v>
      </c>
      <c r="AX160" s="13" t="s">
        <v>76</v>
      </c>
      <c r="AY160" s="254" t="s">
        <v>280</v>
      </c>
    </row>
    <row r="161" s="13" customFormat="1">
      <c r="A161" s="13"/>
      <c r="B161" s="243"/>
      <c r="C161" s="244"/>
      <c r="D161" s="245" t="s">
        <v>286</v>
      </c>
      <c r="E161" s="246" t="s">
        <v>1</v>
      </c>
      <c r="F161" s="247" t="s">
        <v>3476</v>
      </c>
      <c r="G161" s="244"/>
      <c r="H161" s="248">
        <v>3.069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286</v>
      </c>
      <c r="AU161" s="254" t="s">
        <v>86</v>
      </c>
      <c r="AV161" s="13" t="s">
        <v>86</v>
      </c>
      <c r="AW161" s="13" t="s">
        <v>32</v>
      </c>
      <c r="AX161" s="13" t="s">
        <v>76</v>
      </c>
      <c r="AY161" s="254" t="s">
        <v>280</v>
      </c>
    </row>
    <row r="162" s="14" customFormat="1">
      <c r="A162" s="14"/>
      <c r="B162" s="266"/>
      <c r="C162" s="267"/>
      <c r="D162" s="245" t="s">
        <v>286</v>
      </c>
      <c r="E162" s="268" t="s">
        <v>1</v>
      </c>
      <c r="F162" s="269" t="s">
        <v>378</v>
      </c>
      <c r="G162" s="267"/>
      <c r="H162" s="270">
        <v>11.090999999999999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6" t="s">
        <v>286</v>
      </c>
      <c r="AU162" s="276" t="s">
        <v>86</v>
      </c>
      <c r="AV162" s="14" t="s">
        <v>284</v>
      </c>
      <c r="AW162" s="14" t="s">
        <v>32</v>
      </c>
      <c r="AX162" s="14" t="s">
        <v>84</v>
      </c>
      <c r="AY162" s="276" t="s">
        <v>280</v>
      </c>
    </row>
    <row r="163" s="2" customFormat="1" ht="33" customHeight="1">
      <c r="A163" s="38"/>
      <c r="B163" s="39"/>
      <c r="C163" s="229" t="s">
        <v>114</v>
      </c>
      <c r="D163" s="229" t="s">
        <v>281</v>
      </c>
      <c r="E163" s="230" t="s">
        <v>3477</v>
      </c>
      <c r="F163" s="231" t="s">
        <v>3478</v>
      </c>
      <c r="G163" s="232" t="s">
        <v>354</v>
      </c>
      <c r="H163" s="233">
        <v>2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41</v>
      </c>
      <c r="O163" s="91"/>
      <c r="P163" s="239">
        <f>O163*H163</f>
        <v>0</v>
      </c>
      <c r="Q163" s="239">
        <v>0.039629999999999999</v>
      </c>
      <c r="R163" s="239">
        <f>Q163*H163</f>
        <v>0.079259999999999997</v>
      </c>
      <c r="S163" s="239">
        <v>0</v>
      </c>
      <c r="T163" s="24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284</v>
      </c>
      <c r="AT163" s="241" t="s">
        <v>281</v>
      </c>
      <c r="AU163" s="241" t="s">
        <v>86</v>
      </c>
      <c r="AY163" s="17" t="s">
        <v>280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84</v>
      </c>
      <c r="BK163" s="242">
        <f>ROUND(I163*H163,2)</f>
        <v>0</v>
      </c>
      <c r="BL163" s="17" t="s">
        <v>284</v>
      </c>
      <c r="BM163" s="241" t="s">
        <v>3479</v>
      </c>
    </row>
    <row r="164" s="2" customFormat="1" ht="24.15" customHeight="1">
      <c r="A164" s="38"/>
      <c r="B164" s="39"/>
      <c r="C164" s="229" t="s">
        <v>117</v>
      </c>
      <c r="D164" s="229" t="s">
        <v>281</v>
      </c>
      <c r="E164" s="230" t="s">
        <v>3480</v>
      </c>
      <c r="F164" s="231" t="s">
        <v>3481</v>
      </c>
      <c r="G164" s="232" t="s">
        <v>194</v>
      </c>
      <c r="H164" s="233">
        <v>0.68500000000000005</v>
      </c>
      <c r="I164" s="234"/>
      <c r="J164" s="235">
        <f>ROUND(I164*H164,2)</f>
        <v>0</v>
      </c>
      <c r="K164" s="236"/>
      <c r="L164" s="44"/>
      <c r="M164" s="237" t="s">
        <v>1</v>
      </c>
      <c r="N164" s="238" t="s">
        <v>41</v>
      </c>
      <c r="O164" s="91"/>
      <c r="P164" s="239">
        <f>O164*H164</f>
        <v>0</v>
      </c>
      <c r="Q164" s="239">
        <v>0.058970000000000002</v>
      </c>
      <c r="R164" s="239">
        <f>Q164*H164</f>
        <v>0.040394450000000005</v>
      </c>
      <c r="S164" s="239">
        <v>0</v>
      </c>
      <c r="T164" s="24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1" t="s">
        <v>284</v>
      </c>
      <c r="AT164" s="241" t="s">
        <v>281</v>
      </c>
      <c r="AU164" s="241" t="s">
        <v>86</v>
      </c>
      <c r="AY164" s="17" t="s">
        <v>280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7" t="s">
        <v>84</v>
      </c>
      <c r="BK164" s="242">
        <f>ROUND(I164*H164,2)</f>
        <v>0</v>
      </c>
      <c r="BL164" s="17" t="s">
        <v>284</v>
      </c>
      <c r="BM164" s="241" t="s">
        <v>3482</v>
      </c>
    </row>
    <row r="165" s="13" customFormat="1">
      <c r="A165" s="13"/>
      <c r="B165" s="243"/>
      <c r="C165" s="244"/>
      <c r="D165" s="245" t="s">
        <v>286</v>
      </c>
      <c r="E165" s="246" t="s">
        <v>1</v>
      </c>
      <c r="F165" s="247" t="s">
        <v>3483</v>
      </c>
      <c r="G165" s="244"/>
      <c r="H165" s="248">
        <v>0.68500000000000005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286</v>
      </c>
      <c r="AU165" s="254" t="s">
        <v>86</v>
      </c>
      <c r="AV165" s="13" t="s">
        <v>86</v>
      </c>
      <c r="AW165" s="13" t="s">
        <v>32</v>
      </c>
      <c r="AX165" s="13" t="s">
        <v>84</v>
      </c>
      <c r="AY165" s="254" t="s">
        <v>280</v>
      </c>
    </row>
    <row r="166" s="2" customFormat="1" ht="24.15" customHeight="1">
      <c r="A166" s="38"/>
      <c r="B166" s="39"/>
      <c r="C166" s="229" t="s">
        <v>127</v>
      </c>
      <c r="D166" s="229" t="s">
        <v>281</v>
      </c>
      <c r="E166" s="230" t="s">
        <v>3484</v>
      </c>
      <c r="F166" s="231" t="s">
        <v>3485</v>
      </c>
      <c r="G166" s="232" t="s">
        <v>194</v>
      </c>
      <c r="H166" s="233">
        <v>24.48</v>
      </c>
      <c r="I166" s="234"/>
      <c r="J166" s="235">
        <f>ROUND(I166*H166,2)</f>
        <v>0</v>
      </c>
      <c r="K166" s="236"/>
      <c r="L166" s="44"/>
      <c r="M166" s="237" t="s">
        <v>1</v>
      </c>
      <c r="N166" s="238" t="s">
        <v>41</v>
      </c>
      <c r="O166" s="91"/>
      <c r="P166" s="239">
        <f>O166*H166</f>
        <v>0</v>
      </c>
      <c r="Q166" s="239">
        <v>0.07571</v>
      </c>
      <c r="R166" s="239">
        <f>Q166*H166</f>
        <v>1.8533808000000001</v>
      </c>
      <c r="S166" s="239">
        <v>0</v>
      </c>
      <c r="T166" s="24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1" t="s">
        <v>284</v>
      </c>
      <c r="AT166" s="241" t="s">
        <v>281</v>
      </c>
      <c r="AU166" s="241" t="s">
        <v>86</v>
      </c>
      <c r="AY166" s="17" t="s">
        <v>280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7" t="s">
        <v>84</v>
      </c>
      <c r="BK166" s="242">
        <f>ROUND(I166*H166,2)</f>
        <v>0</v>
      </c>
      <c r="BL166" s="17" t="s">
        <v>284</v>
      </c>
      <c r="BM166" s="241" t="s">
        <v>3486</v>
      </c>
    </row>
    <row r="167" s="13" customFormat="1">
      <c r="A167" s="13"/>
      <c r="B167" s="243"/>
      <c r="C167" s="244"/>
      <c r="D167" s="245" t="s">
        <v>286</v>
      </c>
      <c r="E167" s="246" t="s">
        <v>1</v>
      </c>
      <c r="F167" s="247" t="s">
        <v>3487</v>
      </c>
      <c r="G167" s="244"/>
      <c r="H167" s="248">
        <v>24.48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286</v>
      </c>
      <c r="AU167" s="254" t="s">
        <v>86</v>
      </c>
      <c r="AV167" s="13" t="s">
        <v>86</v>
      </c>
      <c r="AW167" s="13" t="s">
        <v>32</v>
      </c>
      <c r="AX167" s="13" t="s">
        <v>84</v>
      </c>
      <c r="AY167" s="254" t="s">
        <v>280</v>
      </c>
    </row>
    <row r="168" s="2" customFormat="1" ht="24.15" customHeight="1">
      <c r="A168" s="38"/>
      <c r="B168" s="39"/>
      <c r="C168" s="229" t="s">
        <v>130</v>
      </c>
      <c r="D168" s="229" t="s">
        <v>281</v>
      </c>
      <c r="E168" s="230" t="s">
        <v>3488</v>
      </c>
      <c r="F168" s="231" t="s">
        <v>3489</v>
      </c>
      <c r="G168" s="232" t="s">
        <v>190</v>
      </c>
      <c r="H168" s="233">
        <v>6.4000000000000004</v>
      </c>
      <c r="I168" s="234"/>
      <c r="J168" s="235">
        <f>ROUND(I168*H168,2)</f>
        <v>0</v>
      </c>
      <c r="K168" s="236"/>
      <c r="L168" s="44"/>
      <c r="M168" s="237" t="s">
        <v>1</v>
      </c>
      <c r="N168" s="238" t="s">
        <v>41</v>
      </c>
      <c r="O168" s="91"/>
      <c r="P168" s="239">
        <f>O168*H168</f>
        <v>0</v>
      </c>
      <c r="Q168" s="239">
        <v>0.00012999999999999999</v>
      </c>
      <c r="R168" s="239">
        <f>Q168*H168</f>
        <v>0.00083199999999999995</v>
      </c>
      <c r="S168" s="239">
        <v>0</v>
      </c>
      <c r="T168" s="24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1" t="s">
        <v>284</v>
      </c>
      <c r="AT168" s="241" t="s">
        <v>281</v>
      </c>
      <c r="AU168" s="241" t="s">
        <v>86</v>
      </c>
      <c r="AY168" s="17" t="s">
        <v>280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7" t="s">
        <v>84</v>
      </c>
      <c r="BK168" s="242">
        <f>ROUND(I168*H168,2)</f>
        <v>0</v>
      </c>
      <c r="BL168" s="17" t="s">
        <v>284</v>
      </c>
      <c r="BM168" s="241" t="s">
        <v>3490</v>
      </c>
    </row>
    <row r="169" s="13" customFormat="1">
      <c r="A169" s="13"/>
      <c r="B169" s="243"/>
      <c r="C169" s="244"/>
      <c r="D169" s="245" t="s">
        <v>286</v>
      </c>
      <c r="E169" s="246" t="s">
        <v>1</v>
      </c>
      <c r="F169" s="247" t="s">
        <v>3491</v>
      </c>
      <c r="G169" s="244"/>
      <c r="H169" s="248">
        <v>6.4000000000000004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286</v>
      </c>
      <c r="AU169" s="254" t="s">
        <v>86</v>
      </c>
      <c r="AV169" s="13" t="s">
        <v>86</v>
      </c>
      <c r="AW169" s="13" t="s">
        <v>32</v>
      </c>
      <c r="AX169" s="13" t="s">
        <v>84</v>
      </c>
      <c r="AY169" s="254" t="s">
        <v>280</v>
      </c>
    </row>
    <row r="170" s="12" customFormat="1" ht="22.8" customHeight="1">
      <c r="A170" s="12"/>
      <c r="B170" s="213"/>
      <c r="C170" s="214"/>
      <c r="D170" s="215" t="s">
        <v>75</v>
      </c>
      <c r="E170" s="227" t="s">
        <v>284</v>
      </c>
      <c r="F170" s="227" t="s">
        <v>333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SUM(P171:P175)</f>
        <v>0</v>
      </c>
      <c r="Q170" s="221"/>
      <c r="R170" s="222">
        <f>SUM(R171:R175)</f>
        <v>0.74936950000000002</v>
      </c>
      <c r="S170" s="221"/>
      <c r="T170" s="223">
        <f>SUM(T171:T175)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84</v>
      </c>
      <c r="AT170" s="225" t="s">
        <v>75</v>
      </c>
      <c r="AU170" s="225" t="s">
        <v>84</v>
      </c>
      <c r="AY170" s="224" t="s">
        <v>280</v>
      </c>
      <c r="BK170" s="226">
        <f>SUM(BK171:BK175)</f>
        <v>0</v>
      </c>
    </row>
    <row r="171" s="2" customFormat="1" ht="16.5" customHeight="1">
      <c r="A171" s="38"/>
      <c r="B171" s="39"/>
      <c r="C171" s="229" t="s">
        <v>8</v>
      </c>
      <c r="D171" s="229" t="s">
        <v>281</v>
      </c>
      <c r="E171" s="230" t="s">
        <v>3492</v>
      </c>
      <c r="F171" s="231" t="s">
        <v>3493</v>
      </c>
      <c r="G171" s="232" t="s">
        <v>194</v>
      </c>
      <c r="H171" s="233">
        <v>5.2249999999999996</v>
      </c>
      <c r="I171" s="234"/>
      <c r="J171" s="235">
        <f>ROUND(I171*H171,2)</f>
        <v>0</v>
      </c>
      <c r="K171" s="236"/>
      <c r="L171" s="44"/>
      <c r="M171" s="237" t="s">
        <v>1</v>
      </c>
      <c r="N171" s="238" t="s">
        <v>41</v>
      </c>
      <c r="O171" s="91"/>
      <c r="P171" s="239">
        <f>O171*H171</f>
        <v>0</v>
      </c>
      <c r="Q171" s="239">
        <v>0.0057600000000000004</v>
      </c>
      <c r="R171" s="239">
        <f>Q171*H171</f>
        <v>0.030096000000000001</v>
      </c>
      <c r="S171" s="239">
        <v>0</v>
      </c>
      <c r="T171" s="24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1" t="s">
        <v>284</v>
      </c>
      <c r="AT171" s="241" t="s">
        <v>281</v>
      </c>
      <c r="AU171" s="241" t="s">
        <v>86</v>
      </c>
      <c r="AY171" s="17" t="s">
        <v>280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7" t="s">
        <v>84</v>
      </c>
      <c r="BK171" s="242">
        <f>ROUND(I171*H171,2)</f>
        <v>0</v>
      </c>
      <c r="BL171" s="17" t="s">
        <v>284</v>
      </c>
      <c r="BM171" s="241" t="s">
        <v>3494</v>
      </c>
    </row>
    <row r="172" s="13" customFormat="1">
      <c r="A172" s="13"/>
      <c r="B172" s="243"/>
      <c r="C172" s="244"/>
      <c r="D172" s="245" t="s">
        <v>286</v>
      </c>
      <c r="E172" s="246" t="s">
        <v>1</v>
      </c>
      <c r="F172" s="247" t="s">
        <v>3495</v>
      </c>
      <c r="G172" s="244"/>
      <c r="H172" s="248">
        <v>5.2249999999999996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286</v>
      </c>
      <c r="AU172" s="254" t="s">
        <v>86</v>
      </c>
      <c r="AV172" s="13" t="s">
        <v>86</v>
      </c>
      <c r="AW172" s="13" t="s">
        <v>32</v>
      </c>
      <c r="AX172" s="13" t="s">
        <v>84</v>
      </c>
      <c r="AY172" s="254" t="s">
        <v>280</v>
      </c>
    </row>
    <row r="173" s="2" customFormat="1" ht="16.5" customHeight="1">
      <c r="A173" s="38"/>
      <c r="B173" s="39"/>
      <c r="C173" s="229" t="s">
        <v>185</v>
      </c>
      <c r="D173" s="229" t="s">
        <v>281</v>
      </c>
      <c r="E173" s="230" t="s">
        <v>3496</v>
      </c>
      <c r="F173" s="231" t="s">
        <v>3497</v>
      </c>
      <c r="G173" s="232" t="s">
        <v>194</v>
      </c>
      <c r="H173" s="233">
        <v>5.2249999999999996</v>
      </c>
      <c r="I173" s="234"/>
      <c r="J173" s="235">
        <f>ROUND(I173*H173,2)</f>
        <v>0</v>
      </c>
      <c r="K173" s="236"/>
      <c r="L173" s="44"/>
      <c r="M173" s="237" t="s">
        <v>1</v>
      </c>
      <c r="N173" s="238" t="s">
        <v>41</v>
      </c>
      <c r="O173" s="91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1" t="s">
        <v>284</v>
      </c>
      <c r="AT173" s="241" t="s">
        <v>281</v>
      </c>
      <c r="AU173" s="241" t="s">
        <v>86</v>
      </c>
      <c r="AY173" s="17" t="s">
        <v>280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7" t="s">
        <v>84</v>
      </c>
      <c r="BK173" s="242">
        <f>ROUND(I173*H173,2)</f>
        <v>0</v>
      </c>
      <c r="BL173" s="17" t="s">
        <v>284</v>
      </c>
      <c r="BM173" s="241" t="s">
        <v>3498</v>
      </c>
    </row>
    <row r="174" s="2" customFormat="1" ht="24.15" customHeight="1">
      <c r="A174" s="38"/>
      <c r="B174" s="39"/>
      <c r="C174" s="229" t="s">
        <v>357</v>
      </c>
      <c r="D174" s="229" t="s">
        <v>281</v>
      </c>
      <c r="E174" s="230" t="s">
        <v>3499</v>
      </c>
      <c r="F174" s="231" t="s">
        <v>3500</v>
      </c>
      <c r="G174" s="232" t="s">
        <v>190</v>
      </c>
      <c r="H174" s="233">
        <v>10.449999999999999</v>
      </c>
      <c r="I174" s="234"/>
      <c r="J174" s="235">
        <f>ROUND(I174*H174,2)</f>
        <v>0</v>
      </c>
      <c r="K174" s="236"/>
      <c r="L174" s="44"/>
      <c r="M174" s="237" t="s">
        <v>1</v>
      </c>
      <c r="N174" s="238" t="s">
        <v>41</v>
      </c>
      <c r="O174" s="91"/>
      <c r="P174" s="239">
        <f>O174*H174</f>
        <v>0</v>
      </c>
      <c r="Q174" s="239">
        <v>0.068830000000000002</v>
      </c>
      <c r="R174" s="239">
        <f>Q174*H174</f>
        <v>0.71927350000000001</v>
      </c>
      <c r="S174" s="239">
        <v>0</v>
      </c>
      <c r="T174" s="24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1" t="s">
        <v>284</v>
      </c>
      <c r="AT174" s="241" t="s">
        <v>281</v>
      </c>
      <c r="AU174" s="241" t="s">
        <v>86</v>
      </c>
      <c r="AY174" s="17" t="s">
        <v>280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7" t="s">
        <v>84</v>
      </c>
      <c r="BK174" s="242">
        <f>ROUND(I174*H174,2)</f>
        <v>0</v>
      </c>
      <c r="BL174" s="17" t="s">
        <v>284</v>
      </c>
      <c r="BM174" s="241" t="s">
        <v>3501</v>
      </c>
    </row>
    <row r="175" s="13" customFormat="1">
      <c r="A175" s="13"/>
      <c r="B175" s="243"/>
      <c r="C175" s="244"/>
      <c r="D175" s="245" t="s">
        <v>286</v>
      </c>
      <c r="E175" s="246" t="s">
        <v>1</v>
      </c>
      <c r="F175" s="247" t="s">
        <v>3502</v>
      </c>
      <c r="G175" s="244"/>
      <c r="H175" s="248">
        <v>10.449999999999999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286</v>
      </c>
      <c r="AU175" s="254" t="s">
        <v>86</v>
      </c>
      <c r="AV175" s="13" t="s">
        <v>86</v>
      </c>
      <c r="AW175" s="13" t="s">
        <v>32</v>
      </c>
      <c r="AX175" s="13" t="s">
        <v>84</v>
      </c>
      <c r="AY175" s="254" t="s">
        <v>280</v>
      </c>
    </row>
    <row r="176" s="12" customFormat="1" ht="22.8" customHeight="1">
      <c r="A176" s="12"/>
      <c r="B176" s="213"/>
      <c r="C176" s="214"/>
      <c r="D176" s="215" t="s">
        <v>75</v>
      </c>
      <c r="E176" s="227" t="s">
        <v>300</v>
      </c>
      <c r="F176" s="227" t="s">
        <v>356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SUM(P177:P182)</f>
        <v>0</v>
      </c>
      <c r="Q176" s="221"/>
      <c r="R176" s="222">
        <f>SUM(R177:R182)</f>
        <v>13.2304215</v>
      </c>
      <c r="S176" s="221"/>
      <c r="T176" s="223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84</v>
      </c>
      <c r="AT176" s="225" t="s">
        <v>75</v>
      </c>
      <c r="AU176" s="225" t="s">
        <v>84</v>
      </c>
      <c r="AY176" s="224" t="s">
        <v>280</v>
      </c>
      <c r="BK176" s="226">
        <f>SUM(BK177:BK182)</f>
        <v>0</v>
      </c>
    </row>
    <row r="177" s="2" customFormat="1" ht="24.15" customHeight="1">
      <c r="A177" s="38"/>
      <c r="B177" s="39"/>
      <c r="C177" s="229" t="s">
        <v>361</v>
      </c>
      <c r="D177" s="229" t="s">
        <v>281</v>
      </c>
      <c r="E177" s="230" t="s">
        <v>358</v>
      </c>
      <c r="F177" s="231" t="s">
        <v>359</v>
      </c>
      <c r="G177" s="232" t="s">
        <v>194</v>
      </c>
      <c r="H177" s="233">
        <v>33.155000000000001</v>
      </c>
      <c r="I177" s="234"/>
      <c r="J177" s="235">
        <f>ROUND(I177*H177,2)</f>
        <v>0</v>
      </c>
      <c r="K177" s="236"/>
      <c r="L177" s="44"/>
      <c r="M177" s="237" t="s">
        <v>1</v>
      </c>
      <c r="N177" s="238" t="s">
        <v>41</v>
      </c>
      <c r="O177" s="91"/>
      <c r="P177" s="239">
        <f>O177*H177</f>
        <v>0</v>
      </c>
      <c r="Q177" s="239">
        <v>0.29699999999999999</v>
      </c>
      <c r="R177" s="239">
        <f>Q177*H177</f>
        <v>9.847035</v>
      </c>
      <c r="S177" s="239">
        <v>0</v>
      </c>
      <c r="T177" s="24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1" t="s">
        <v>284</v>
      </c>
      <c r="AT177" s="241" t="s">
        <v>281</v>
      </c>
      <c r="AU177" s="241" t="s">
        <v>86</v>
      </c>
      <c r="AY177" s="17" t="s">
        <v>280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7" t="s">
        <v>84</v>
      </c>
      <c r="BK177" s="242">
        <f>ROUND(I177*H177,2)</f>
        <v>0</v>
      </c>
      <c r="BL177" s="17" t="s">
        <v>284</v>
      </c>
      <c r="BM177" s="241" t="s">
        <v>3503</v>
      </c>
    </row>
    <row r="178" s="13" customFormat="1">
      <c r="A178" s="13"/>
      <c r="B178" s="243"/>
      <c r="C178" s="244"/>
      <c r="D178" s="245" t="s">
        <v>286</v>
      </c>
      <c r="E178" s="246" t="s">
        <v>1</v>
      </c>
      <c r="F178" s="247" t="s">
        <v>3460</v>
      </c>
      <c r="G178" s="244"/>
      <c r="H178" s="248">
        <v>33.155000000000001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286</v>
      </c>
      <c r="AU178" s="254" t="s">
        <v>86</v>
      </c>
      <c r="AV178" s="13" t="s">
        <v>86</v>
      </c>
      <c r="AW178" s="13" t="s">
        <v>32</v>
      </c>
      <c r="AX178" s="13" t="s">
        <v>84</v>
      </c>
      <c r="AY178" s="254" t="s">
        <v>280</v>
      </c>
    </row>
    <row r="179" s="2" customFormat="1" ht="33" customHeight="1">
      <c r="A179" s="38"/>
      <c r="B179" s="39"/>
      <c r="C179" s="229" t="s">
        <v>365</v>
      </c>
      <c r="D179" s="229" t="s">
        <v>281</v>
      </c>
      <c r="E179" s="230" t="s">
        <v>362</v>
      </c>
      <c r="F179" s="231" t="s">
        <v>3504</v>
      </c>
      <c r="G179" s="232" t="s">
        <v>194</v>
      </c>
      <c r="H179" s="233">
        <v>3.77</v>
      </c>
      <c r="I179" s="234"/>
      <c r="J179" s="235">
        <f>ROUND(I179*H179,2)</f>
        <v>0</v>
      </c>
      <c r="K179" s="236"/>
      <c r="L179" s="44"/>
      <c r="M179" s="237" t="s">
        <v>1</v>
      </c>
      <c r="N179" s="238" t="s">
        <v>41</v>
      </c>
      <c r="O179" s="91"/>
      <c r="P179" s="239">
        <f>O179*H179</f>
        <v>0</v>
      </c>
      <c r="Q179" s="239">
        <v>0.20745</v>
      </c>
      <c r="R179" s="239">
        <f>Q179*H179</f>
        <v>0.78208650000000002</v>
      </c>
      <c r="S179" s="239">
        <v>0</v>
      </c>
      <c r="T179" s="24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1" t="s">
        <v>284</v>
      </c>
      <c r="AT179" s="241" t="s">
        <v>281</v>
      </c>
      <c r="AU179" s="241" t="s">
        <v>86</v>
      </c>
      <c r="AY179" s="17" t="s">
        <v>280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7" t="s">
        <v>84</v>
      </c>
      <c r="BK179" s="242">
        <f>ROUND(I179*H179,2)</f>
        <v>0</v>
      </c>
      <c r="BL179" s="17" t="s">
        <v>284</v>
      </c>
      <c r="BM179" s="241" t="s">
        <v>3505</v>
      </c>
    </row>
    <row r="180" s="13" customFormat="1">
      <c r="A180" s="13"/>
      <c r="B180" s="243"/>
      <c r="C180" s="244"/>
      <c r="D180" s="245" t="s">
        <v>286</v>
      </c>
      <c r="E180" s="246" t="s">
        <v>1</v>
      </c>
      <c r="F180" s="247" t="s">
        <v>3464</v>
      </c>
      <c r="G180" s="244"/>
      <c r="H180" s="248">
        <v>3.77</v>
      </c>
      <c r="I180" s="249"/>
      <c r="J180" s="244"/>
      <c r="K180" s="244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286</v>
      </c>
      <c r="AU180" s="254" t="s">
        <v>86</v>
      </c>
      <c r="AV180" s="13" t="s">
        <v>86</v>
      </c>
      <c r="AW180" s="13" t="s">
        <v>32</v>
      </c>
      <c r="AX180" s="13" t="s">
        <v>84</v>
      </c>
      <c r="AY180" s="254" t="s">
        <v>280</v>
      </c>
    </row>
    <row r="181" s="2" customFormat="1" ht="33" customHeight="1">
      <c r="A181" s="38"/>
      <c r="B181" s="39"/>
      <c r="C181" s="229" t="s">
        <v>369</v>
      </c>
      <c r="D181" s="229" t="s">
        <v>281</v>
      </c>
      <c r="E181" s="230" t="s">
        <v>366</v>
      </c>
      <c r="F181" s="231" t="s">
        <v>367</v>
      </c>
      <c r="G181" s="232" t="s">
        <v>194</v>
      </c>
      <c r="H181" s="233">
        <v>3.77</v>
      </c>
      <c r="I181" s="234"/>
      <c r="J181" s="235">
        <f>ROUND(I181*H181,2)</f>
        <v>0</v>
      </c>
      <c r="K181" s="236"/>
      <c r="L181" s="44"/>
      <c r="M181" s="237" t="s">
        <v>1</v>
      </c>
      <c r="N181" s="238" t="s">
        <v>41</v>
      </c>
      <c r="O181" s="91"/>
      <c r="P181" s="239">
        <f>O181*H181</f>
        <v>0</v>
      </c>
      <c r="Q181" s="239">
        <v>0.23000000000000001</v>
      </c>
      <c r="R181" s="239">
        <f>Q181*H181</f>
        <v>0.86710000000000009</v>
      </c>
      <c r="S181" s="239">
        <v>0</v>
      </c>
      <c r="T181" s="24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1" t="s">
        <v>284</v>
      </c>
      <c r="AT181" s="241" t="s">
        <v>281</v>
      </c>
      <c r="AU181" s="241" t="s">
        <v>86</v>
      </c>
      <c r="AY181" s="17" t="s">
        <v>280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7" t="s">
        <v>84</v>
      </c>
      <c r="BK181" s="242">
        <f>ROUND(I181*H181,2)</f>
        <v>0</v>
      </c>
      <c r="BL181" s="17" t="s">
        <v>284</v>
      </c>
      <c r="BM181" s="241" t="s">
        <v>3506</v>
      </c>
    </row>
    <row r="182" s="2" customFormat="1" ht="33" customHeight="1">
      <c r="A182" s="38"/>
      <c r="B182" s="39"/>
      <c r="C182" s="229" t="s">
        <v>7</v>
      </c>
      <c r="D182" s="229" t="s">
        <v>281</v>
      </c>
      <c r="E182" s="230" t="s">
        <v>370</v>
      </c>
      <c r="F182" s="231" t="s">
        <v>371</v>
      </c>
      <c r="G182" s="232" t="s">
        <v>194</v>
      </c>
      <c r="H182" s="233">
        <v>3.77</v>
      </c>
      <c r="I182" s="234"/>
      <c r="J182" s="235">
        <f>ROUND(I182*H182,2)</f>
        <v>0</v>
      </c>
      <c r="K182" s="236"/>
      <c r="L182" s="44"/>
      <c r="M182" s="237" t="s">
        <v>1</v>
      </c>
      <c r="N182" s="238" t="s">
        <v>41</v>
      </c>
      <c r="O182" s="91"/>
      <c r="P182" s="239">
        <f>O182*H182</f>
        <v>0</v>
      </c>
      <c r="Q182" s="239">
        <v>0.46000000000000002</v>
      </c>
      <c r="R182" s="239">
        <f>Q182*H182</f>
        <v>1.7342000000000002</v>
      </c>
      <c r="S182" s="239">
        <v>0</v>
      </c>
      <c r="T182" s="24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1" t="s">
        <v>284</v>
      </c>
      <c r="AT182" s="241" t="s">
        <v>281</v>
      </c>
      <c r="AU182" s="241" t="s">
        <v>86</v>
      </c>
      <c r="AY182" s="17" t="s">
        <v>280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7" t="s">
        <v>84</v>
      </c>
      <c r="BK182" s="242">
        <f>ROUND(I182*H182,2)</f>
        <v>0</v>
      </c>
      <c r="BL182" s="17" t="s">
        <v>284</v>
      </c>
      <c r="BM182" s="241" t="s">
        <v>3507</v>
      </c>
    </row>
    <row r="183" s="12" customFormat="1" ht="22.8" customHeight="1">
      <c r="A183" s="12"/>
      <c r="B183" s="213"/>
      <c r="C183" s="214"/>
      <c r="D183" s="215" t="s">
        <v>75</v>
      </c>
      <c r="E183" s="227" t="s">
        <v>305</v>
      </c>
      <c r="F183" s="227" t="s">
        <v>373</v>
      </c>
      <c r="G183" s="214"/>
      <c r="H183" s="214"/>
      <c r="I183" s="217"/>
      <c r="J183" s="228">
        <f>BK183</f>
        <v>0</v>
      </c>
      <c r="K183" s="214"/>
      <c r="L183" s="219"/>
      <c r="M183" s="220"/>
      <c r="N183" s="221"/>
      <c r="O183" s="221"/>
      <c r="P183" s="222">
        <f>SUM(P184:P291)</f>
        <v>0</v>
      </c>
      <c r="Q183" s="221"/>
      <c r="R183" s="222">
        <f>SUM(R184:R291)</f>
        <v>26.321961420000001</v>
      </c>
      <c r="S183" s="221"/>
      <c r="T183" s="223">
        <f>SUM(T184:T291)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4" t="s">
        <v>84</v>
      </c>
      <c r="AT183" s="225" t="s">
        <v>75</v>
      </c>
      <c r="AU183" s="225" t="s">
        <v>84</v>
      </c>
      <c r="AY183" s="224" t="s">
        <v>280</v>
      </c>
      <c r="BK183" s="226">
        <f>SUM(BK184:BK291)</f>
        <v>0</v>
      </c>
    </row>
    <row r="184" s="2" customFormat="1" ht="24.15" customHeight="1">
      <c r="A184" s="38"/>
      <c r="B184" s="39"/>
      <c r="C184" s="229" t="s">
        <v>379</v>
      </c>
      <c r="D184" s="229" t="s">
        <v>281</v>
      </c>
      <c r="E184" s="230" t="s">
        <v>374</v>
      </c>
      <c r="F184" s="231" t="s">
        <v>375</v>
      </c>
      <c r="G184" s="232" t="s">
        <v>194</v>
      </c>
      <c r="H184" s="233">
        <v>101.27500000000001</v>
      </c>
      <c r="I184" s="234"/>
      <c r="J184" s="235">
        <f>ROUND(I184*H184,2)</f>
        <v>0</v>
      </c>
      <c r="K184" s="236"/>
      <c r="L184" s="44"/>
      <c r="M184" s="237" t="s">
        <v>1</v>
      </c>
      <c r="N184" s="238" t="s">
        <v>41</v>
      </c>
      <c r="O184" s="91"/>
      <c r="P184" s="239">
        <f>O184*H184</f>
        <v>0</v>
      </c>
      <c r="Q184" s="239">
        <v>0.0043800000000000002</v>
      </c>
      <c r="R184" s="239">
        <f>Q184*H184</f>
        <v>0.44358450000000005</v>
      </c>
      <c r="S184" s="239">
        <v>0</v>
      </c>
      <c r="T184" s="24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1" t="s">
        <v>284</v>
      </c>
      <c r="AT184" s="241" t="s">
        <v>281</v>
      </c>
      <c r="AU184" s="241" t="s">
        <v>86</v>
      </c>
      <c r="AY184" s="17" t="s">
        <v>280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7" t="s">
        <v>84</v>
      </c>
      <c r="BK184" s="242">
        <f>ROUND(I184*H184,2)</f>
        <v>0</v>
      </c>
      <c r="BL184" s="17" t="s">
        <v>284</v>
      </c>
      <c r="BM184" s="241" t="s">
        <v>3508</v>
      </c>
    </row>
    <row r="185" s="13" customFormat="1">
      <c r="A185" s="13"/>
      <c r="B185" s="243"/>
      <c r="C185" s="244"/>
      <c r="D185" s="245" t="s">
        <v>286</v>
      </c>
      <c r="E185" s="246" t="s">
        <v>1</v>
      </c>
      <c r="F185" s="247" t="s">
        <v>3509</v>
      </c>
      <c r="G185" s="244"/>
      <c r="H185" s="248">
        <v>26.065999999999999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286</v>
      </c>
      <c r="AU185" s="254" t="s">
        <v>86</v>
      </c>
      <c r="AV185" s="13" t="s">
        <v>86</v>
      </c>
      <c r="AW185" s="13" t="s">
        <v>32</v>
      </c>
      <c r="AX185" s="13" t="s">
        <v>76</v>
      </c>
      <c r="AY185" s="254" t="s">
        <v>280</v>
      </c>
    </row>
    <row r="186" s="13" customFormat="1">
      <c r="A186" s="13"/>
      <c r="B186" s="243"/>
      <c r="C186" s="244"/>
      <c r="D186" s="245" t="s">
        <v>286</v>
      </c>
      <c r="E186" s="246" t="s">
        <v>1</v>
      </c>
      <c r="F186" s="247" t="s">
        <v>3510</v>
      </c>
      <c r="G186" s="244"/>
      <c r="H186" s="248">
        <v>11.849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286</v>
      </c>
      <c r="AU186" s="254" t="s">
        <v>86</v>
      </c>
      <c r="AV186" s="13" t="s">
        <v>86</v>
      </c>
      <c r="AW186" s="13" t="s">
        <v>32</v>
      </c>
      <c r="AX186" s="13" t="s">
        <v>76</v>
      </c>
      <c r="AY186" s="254" t="s">
        <v>280</v>
      </c>
    </row>
    <row r="187" s="13" customFormat="1">
      <c r="A187" s="13"/>
      <c r="B187" s="243"/>
      <c r="C187" s="244"/>
      <c r="D187" s="245" t="s">
        <v>286</v>
      </c>
      <c r="E187" s="246" t="s">
        <v>1</v>
      </c>
      <c r="F187" s="247" t="s">
        <v>3511</v>
      </c>
      <c r="G187" s="244"/>
      <c r="H187" s="248">
        <v>24.48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286</v>
      </c>
      <c r="AU187" s="254" t="s">
        <v>86</v>
      </c>
      <c r="AV187" s="13" t="s">
        <v>86</v>
      </c>
      <c r="AW187" s="13" t="s">
        <v>32</v>
      </c>
      <c r="AX187" s="13" t="s">
        <v>76</v>
      </c>
      <c r="AY187" s="254" t="s">
        <v>280</v>
      </c>
    </row>
    <row r="188" s="13" customFormat="1">
      <c r="A188" s="13"/>
      <c r="B188" s="243"/>
      <c r="C188" s="244"/>
      <c r="D188" s="245" t="s">
        <v>286</v>
      </c>
      <c r="E188" s="246" t="s">
        <v>1</v>
      </c>
      <c r="F188" s="247" t="s">
        <v>3451</v>
      </c>
      <c r="G188" s="244"/>
      <c r="H188" s="248">
        <v>38.880000000000003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286</v>
      </c>
      <c r="AU188" s="254" t="s">
        <v>86</v>
      </c>
      <c r="AV188" s="13" t="s">
        <v>86</v>
      </c>
      <c r="AW188" s="13" t="s">
        <v>32</v>
      </c>
      <c r="AX188" s="13" t="s">
        <v>76</v>
      </c>
      <c r="AY188" s="254" t="s">
        <v>280</v>
      </c>
    </row>
    <row r="189" s="14" customFormat="1">
      <c r="A189" s="14"/>
      <c r="B189" s="266"/>
      <c r="C189" s="267"/>
      <c r="D189" s="245" t="s">
        <v>286</v>
      </c>
      <c r="E189" s="268" t="s">
        <v>1</v>
      </c>
      <c r="F189" s="269" t="s">
        <v>1798</v>
      </c>
      <c r="G189" s="267"/>
      <c r="H189" s="270">
        <v>101.27500000000001</v>
      </c>
      <c r="I189" s="271"/>
      <c r="J189" s="267"/>
      <c r="K189" s="267"/>
      <c r="L189" s="272"/>
      <c r="M189" s="273"/>
      <c r="N189" s="274"/>
      <c r="O189" s="274"/>
      <c r="P189" s="274"/>
      <c r="Q189" s="274"/>
      <c r="R189" s="274"/>
      <c r="S189" s="274"/>
      <c r="T189" s="27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6" t="s">
        <v>286</v>
      </c>
      <c r="AU189" s="276" t="s">
        <v>86</v>
      </c>
      <c r="AV189" s="14" t="s">
        <v>284</v>
      </c>
      <c r="AW189" s="14" t="s">
        <v>32</v>
      </c>
      <c r="AX189" s="14" t="s">
        <v>84</v>
      </c>
      <c r="AY189" s="276" t="s">
        <v>280</v>
      </c>
    </row>
    <row r="190" s="2" customFormat="1" ht="24.15" customHeight="1">
      <c r="A190" s="38"/>
      <c r="B190" s="39"/>
      <c r="C190" s="229" t="s">
        <v>383</v>
      </c>
      <c r="D190" s="229" t="s">
        <v>281</v>
      </c>
      <c r="E190" s="230" t="s">
        <v>380</v>
      </c>
      <c r="F190" s="231" t="s">
        <v>381</v>
      </c>
      <c r="G190" s="232" t="s">
        <v>194</v>
      </c>
      <c r="H190" s="233">
        <v>101.27500000000001</v>
      </c>
      <c r="I190" s="234"/>
      <c r="J190" s="235">
        <f>ROUND(I190*H190,2)</f>
        <v>0</v>
      </c>
      <c r="K190" s="236"/>
      <c r="L190" s="44"/>
      <c r="M190" s="237" t="s">
        <v>1</v>
      </c>
      <c r="N190" s="238" t="s">
        <v>41</v>
      </c>
      <c r="O190" s="91"/>
      <c r="P190" s="239">
        <f>O190*H190</f>
        <v>0</v>
      </c>
      <c r="Q190" s="239">
        <v>0.0030000000000000001</v>
      </c>
      <c r="R190" s="239">
        <f>Q190*H190</f>
        <v>0.30382500000000001</v>
      </c>
      <c r="S190" s="239">
        <v>0</v>
      </c>
      <c r="T190" s="24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1" t="s">
        <v>284</v>
      </c>
      <c r="AT190" s="241" t="s">
        <v>281</v>
      </c>
      <c r="AU190" s="241" t="s">
        <v>86</v>
      </c>
      <c r="AY190" s="17" t="s">
        <v>280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7" t="s">
        <v>84</v>
      </c>
      <c r="BK190" s="242">
        <f>ROUND(I190*H190,2)</f>
        <v>0</v>
      </c>
      <c r="BL190" s="17" t="s">
        <v>284</v>
      </c>
      <c r="BM190" s="241" t="s">
        <v>3512</v>
      </c>
    </row>
    <row r="191" s="13" customFormat="1">
      <c r="A191" s="13"/>
      <c r="B191" s="243"/>
      <c r="C191" s="244"/>
      <c r="D191" s="245" t="s">
        <v>286</v>
      </c>
      <c r="E191" s="246" t="s">
        <v>1</v>
      </c>
      <c r="F191" s="247" t="s">
        <v>3509</v>
      </c>
      <c r="G191" s="244"/>
      <c r="H191" s="248">
        <v>26.065999999999999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286</v>
      </c>
      <c r="AU191" s="254" t="s">
        <v>86</v>
      </c>
      <c r="AV191" s="13" t="s">
        <v>86</v>
      </c>
      <c r="AW191" s="13" t="s">
        <v>32</v>
      </c>
      <c r="AX191" s="13" t="s">
        <v>76</v>
      </c>
      <c r="AY191" s="254" t="s">
        <v>280</v>
      </c>
    </row>
    <row r="192" s="13" customFormat="1">
      <c r="A192" s="13"/>
      <c r="B192" s="243"/>
      <c r="C192" s="244"/>
      <c r="D192" s="245" t="s">
        <v>286</v>
      </c>
      <c r="E192" s="246" t="s">
        <v>1</v>
      </c>
      <c r="F192" s="247" t="s">
        <v>3510</v>
      </c>
      <c r="G192" s="244"/>
      <c r="H192" s="248">
        <v>11.849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286</v>
      </c>
      <c r="AU192" s="254" t="s">
        <v>86</v>
      </c>
      <c r="AV192" s="13" t="s">
        <v>86</v>
      </c>
      <c r="AW192" s="13" t="s">
        <v>32</v>
      </c>
      <c r="AX192" s="13" t="s">
        <v>76</v>
      </c>
      <c r="AY192" s="254" t="s">
        <v>280</v>
      </c>
    </row>
    <row r="193" s="13" customFormat="1">
      <c r="A193" s="13"/>
      <c r="B193" s="243"/>
      <c r="C193" s="244"/>
      <c r="D193" s="245" t="s">
        <v>286</v>
      </c>
      <c r="E193" s="246" t="s">
        <v>1</v>
      </c>
      <c r="F193" s="247" t="s">
        <v>3511</v>
      </c>
      <c r="G193" s="244"/>
      <c r="H193" s="248">
        <v>24.48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286</v>
      </c>
      <c r="AU193" s="254" t="s">
        <v>86</v>
      </c>
      <c r="AV193" s="13" t="s">
        <v>86</v>
      </c>
      <c r="AW193" s="13" t="s">
        <v>32</v>
      </c>
      <c r="AX193" s="13" t="s">
        <v>76</v>
      </c>
      <c r="AY193" s="254" t="s">
        <v>280</v>
      </c>
    </row>
    <row r="194" s="13" customFormat="1">
      <c r="A194" s="13"/>
      <c r="B194" s="243"/>
      <c r="C194" s="244"/>
      <c r="D194" s="245" t="s">
        <v>286</v>
      </c>
      <c r="E194" s="246" t="s">
        <v>1</v>
      </c>
      <c r="F194" s="247" t="s">
        <v>3451</v>
      </c>
      <c r="G194" s="244"/>
      <c r="H194" s="248">
        <v>38.880000000000003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286</v>
      </c>
      <c r="AU194" s="254" t="s">
        <v>86</v>
      </c>
      <c r="AV194" s="13" t="s">
        <v>86</v>
      </c>
      <c r="AW194" s="13" t="s">
        <v>32</v>
      </c>
      <c r="AX194" s="13" t="s">
        <v>76</v>
      </c>
      <c r="AY194" s="254" t="s">
        <v>280</v>
      </c>
    </row>
    <row r="195" s="14" customFormat="1">
      <c r="A195" s="14"/>
      <c r="B195" s="266"/>
      <c r="C195" s="267"/>
      <c r="D195" s="245" t="s">
        <v>286</v>
      </c>
      <c r="E195" s="268" t="s">
        <v>1</v>
      </c>
      <c r="F195" s="269" t="s">
        <v>1798</v>
      </c>
      <c r="G195" s="267"/>
      <c r="H195" s="270">
        <v>101.27500000000001</v>
      </c>
      <c r="I195" s="271"/>
      <c r="J195" s="267"/>
      <c r="K195" s="267"/>
      <c r="L195" s="272"/>
      <c r="M195" s="273"/>
      <c r="N195" s="274"/>
      <c r="O195" s="274"/>
      <c r="P195" s="274"/>
      <c r="Q195" s="274"/>
      <c r="R195" s="274"/>
      <c r="S195" s="274"/>
      <c r="T195" s="27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6" t="s">
        <v>286</v>
      </c>
      <c r="AU195" s="276" t="s">
        <v>86</v>
      </c>
      <c r="AV195" s="14" t="s">
        <v>284</v>
      </c>
      <c r="AW195" s="14" t="s">
        <v>32</v>
      </c>
      <c r="AX195" s="14" t="s">
        <v>84</v>
      </c>
      <c r="AY195" s="276" t="s">
        <v>280</v>
      </c>
    </row>
    <row r="196" s="2" customFormat="1" ht="24.15" customHeight="1">
      <c r="A196" s="38"/>
      <c r="B196" s="39"/>
      <c r="C196" s="229" t="s">
        <v>388</v>
      </c>
      <c r="D196" s="229" t="s">
        <v>281</v>
      </c>
      <c r="E196" s="230" t="s">
        <v>394</v>
      </c>
      <c r="F196" s="231" t="s">
        <v>395</v>
      </c>
      <c r="G196" s="232" t="s">
        <v>194</v>
      </c>
      <c r="H196" s="233">
        <v>166.69399999999999</v>
      </c>
      <c r="I196" s="234"/>
      <c r="J196" s="235">
        <f>ROUND(I196*H196,2)</f>
        <v>0</v>
      </c>
      <c r="K196" s="236"/>
      <c r="L196" s="44"/>
      <c r="M196" s="237" t="s">
        <v>1</v>
      </c>
      <c r="N196" s="238" t="s">
        <v>41</v>
      </c>
      <c r="O196" s="91"/>
      <c r="P196" s="239">
        <f>O196*H196</f>
        <v>0</v>
      </c>
      <c r="Q196" s="239">
        <v>0.015599999999999999</v>
      </c>
      <c r="R196" s="239">
        <f>Q196*H196</f>
        <v>2.6004263999999999</v>
      </c>
      <c r="S196" s="239">
        <v>0</v>
      </c>
      <c r="T196" s="24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1" t="s">
        <v>284</v>
      </c>
      <c r="AT196" s="241" t="s">
        <v>281</v>
      </c>
      <c r="AU196" s="241" t="s">
        <v>86</v>
      </c>
      <c r="AY196" s="17" t="s">
        <v>280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7" t="s">
        <v>84</v>
      </c>
      <c r="BK196" s="242">
        <f>ROUND(I196*H196,2)</f>
        <v>0</v>
      </c>
      <c r="BL196" s="17" t="s">
        <v>284</v>
      </c>
      <c r="BM196" s="241" t="s">
        <v>3513</v>
      </c>
    </row>
    <row r="197" s="13" customFormat="1">
      <c r="A197" s="13"/>
      <c r="B197" s="243"/>
      <c r="C197" s="244"/>
      <c r="D197" s="245" t="s">
        <v>286</v>
      </c>
      <c r="E197" s="246" t="s">
        <v>1</v>
      </c>
      <c r="F197" s="247" t="s">
        <v>3514</v>
      </c>
      <c r="G197" s="244"/>
      <c r="H197" s="248">
        <v>166.69399999999999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286</v>
      </c>
      <c r="AU197" s="254" t="s">
        <v>86</v>
      </c>
      <c r="AV197" s="13" t="s">
        <v>86</v>
      </c>
      <c r="AW197" s="13" t="s">
        <v>32</v>
      </c>
      <c r="AX197" s="13" t="s">
        <v>84</v>
      </c>
      <c r="AY197" s="254" t="s">
        <v>280</v>
      </c>
    </row>
    <row r="198" s="2" customFormat="1" ht="16.5" customHeight="1">
      <c r="A198" s="38"/>
      <c r="B198" s="39"/>
      <c r="C198" s="229" t="s">
        <v>393</v>
      </c>
      <c r="D198" s="229" t="s">
        <v>281</v>
      </c>
      <c r="E198" s="230" t="s">
        <v>399</v>
      </c>
      <c r="F198" s="231" t="s">
        <v>400</v>
      </c>
      <c r="G198" s="232" t="s">
        <v>194</v>
      </c>
      <c r="H198" s="233">
        <v>180.28</v>
      </c>
      <c r="I198" s="234"/>
      <c r="J198" s="235">
        <f>ROUND(I198*H198,2)</f>
        <v>0</v>
      </c>
      <c r="K198" s="236"/>
      <c r="L198" s="44"/>
      <c r="M198" s="237" t="s">
        <v>1</v>
      </c>
      <c r="N198" s="238" t="s">
        <v>41</v>
      </c>
      <c r="O198" s="91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1" t="s">
        <v>284</v>
      </c>
      <c r="AT198" s="241" t="s">
        <v>281</v>
      </c>
      <c r="AU198" s="241" t="s">
        <v>86</v>
      </c>
      <c r="AY198" s="17" t="s">
        <v>280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7" t="s">
        <v>84</v>
      </c>
      <c r="BK198" s="242">
        <f>ROUND(I198*H198,2)</f>
        <v>0</v>
      </c>
      <c r="BL198" s="17" t="s">
        <v>284</v>
      </c>
      <c r="BM198" s="241" t="s">
        <v>3515</v>
      </c>
    </row>
    <row r="199" s="13" customFormat="1">
      <c r="A199" s="13"/>
      <c r="B199" s="243"/>
      <c r="C199" s="244"/>
      <c r="D199" s="245" t="s">
        <v>286</v>
      </c>
      <c r="E199" s="246" t="s">
        <v>1</v>
      </c>
      <c r="F199" s="247" t="s">
        <v>3516</v>
      </c>
      <c r="G199" s="244"/>
      <c r="H199" s="248">
        <v>180.28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286</v>
      </c>
      <c r="AU199" s="254" t="s">
        <v>86</v>
      </c>
      <c r="AV199" s="13" t="s">
        <v>86</v>
      </c>
      <c r="AW199" s="13" t="s">
        <v>32</v>
      </c>
      <c r="AX199" s="13" t="s">
        <v>84</v>
      </c>
      <c r="AY199" s="254" t="s">
        <v>280</v>
      </c>
    </row>
    <row r="200" s="2" customFormat="1" ht="24.15" customHeight="1">
      <c r="A200" s="38"/>
      <c r="B200" s="39"/>
      <c r="C200" s="229" t="s">
        <v>398</v>
      </c>
      <c r="D200" s="229" t="s">
        <v>281</v>
      </c>
      <c r="E200" s="230" t="s">
        <v>419</v>
      </c>
      <c r="F200" s="231" t="s">
        <v>420</v>
      </c>
      <c r="G200" s="232" t="s">
        <v>194</v>
      </c>
      <c r="H200" s="233">
        <v>37.524000000000001</v>
      </c>
      <c r="I200" s="234"/>
      <c r="J200" s="235">
        <f>ROUND(I200*H200,2)</f>
        <v>0</v>
      </c>
      <c r="K200" s="236"/>
      <c r="L200" s="44"/>
      <c r="M200" s="237" t="s">
        <v>1</v>
      </c>
      <c r="N200" s="238" t="s">
        <v>41</v>
      </c>
      <c r="O200" s="91"/>
      <c r="P200" s="239">
        <f>O200*H200</f>
        <v>0</v>
      </c>
      <c r="Q200" s="239">
        <v>0.027300000000000001</v>
      </c>
      <c r="R200" s="239">
        <f>Q200*H200</f>
        <v>1.0244052000000001</v>
      </c>
      <c r="S200" s="239">
        <v>0</v>
      </c>
      <c r="T200" s="24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1" t="s">
        <v>284</v>
      </c>
      <c r="AT200" s="241" t="s">
        <v>281</v>
      </c>
      <c r="AU200" s="241" t="s">
        <v>86</v>
      </c>
      <c r="AY200" s="17" t="s">
        <v>280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7" t="s">
        <v>84</v>
      </c>
      <c r="BK200" s="242">
        <f>ROUND(I200*H200,2)</f>
        <v>0</v>
      </c>
      <c r="BL200" s="17" t="s">
        <v>284</v>
      </c>
      <c r="BM200" s="241" t="s">
        <v>3517</v>
      </c>
    </row>
    <row r="201" s="13" customFormat="1">
      <c r="A201" s="13"/>
      <c r="B201" s="243"/>
      <c r="C201" s="244"/>
      <c r="D201" s="245" t="s">
        <v>286</v>
      </c>
      <c r="E201" s="246" t="s">
        <v>1</v>
      </c>
      <c r="F201" s="247" t="s">
        <v>3414</v>
      </c>
      <c r="G201" s="244"/>
      <c r="H201" s="248">
        <v>37.524000000000001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286</v>
      </c>
      <c r="AU201" s="254" t="s">
        <v>86</v>
      </c>
      <c r="AV201" s="13" t="s">
        <v>86</v>
      </c>
      <c r="AW201" s="13" t="s">
        <v>32</v>
      </c>
      <c r="AX201" s="13" t="s">
        <v>84</v>
      </c>
      <c r="AY201" s="254" t="s">
        <v>280</v>
      </c>
    </row>
    <row r="202" s="2" customFormat="1" ht="24.15" customHeight="1">
      <c r="A202" s="38"/>
      <c r="B202" s="39"/>
      <c r="C202" s="229" t="s">
        <v>403</v>
      </c>
      <c r="D202" s="229" t="s">
        <v>281</v>
      </c>
      <c r="E202" s="230" t="s">
        <v>423</v>
      </c>
      <c r="F202" s="231" t="s">
        <v>424</v>
      </c>
      <c r="G202" s="232" t="s">
        <v>194</v>
      </c>
      <c r="H202" s="233">
        <v>37.524000000000001</v>
      </c>
      <c r="I202" s="234"/>
      <c r="J202" s="235">
        <f>ROUND(I202*H202,2)</f>
        <v>0</v>
      </c>
      <c r="K202" s="236"/>
      <c r="L202" s="44"/>
      <c r="M202" s="237" t="s">
        <v>1</v>
      </c>
      <c r="N202" s="238" t="s">
        <v>41</v>
      </c>
      <c r="O202" s="91"/>
      <c r="P202" s="239">
        <f>O202*H202</f>
        <v>0</v>
      </c>
      <c r="Q202" s="239">
        <v>0.010500000000000001</v>
      </c>
      <c r="R202" s="239">
        <f>Q202*H202</f>
        <v>0.39400200000000002</v>
      </c>
      <c r="S202" s="239">
        <v>0</v>
      </c>
      <c r="T202" s="24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1" t="s">
        <v>284</v>
      </c>
      <c r="AT202" s="241" t="s">
        <v>281</v>
      </c>
      <c r="AU202" s="241" t="s">
        <v>86</v>
      </c>
      <c r="AY202" s="17" t="s">
        <v>280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7" t="s">
        <v>84</v>
      </c>
      <c r="BK202" s="242">
        <f>ROUND(I202*H202,2)</f>
        <v>0</v>
      </c>
      <c r="BL202" s="17" t="s">
        <v>284</v>
      </c>
      <c r="BM202" s="241" t="s">
        <v>3518</v>
      </c>
    </row>
    <row r="203" s="13" customFormat="1">
      <c r="A203" s="13"/>
      <c r="B203" s="243"/>
      <c r="C203" s="244"/>
      <c r="D203" s="245" t="s">
        <v>286</v>
      </c>
      <c r="E203" s="246" t="s">
        <v>1</v>
      </c>
      <c r="F203" s="247" t="s">
        <v>3414</v>
      </c>
      <c r="G203" s="244"/>
      <c r="H203" s="248">
        <v>37.524000000000001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286</v>
      </c>
      <c r="AU203" s="254" t="s">
        <v>86</v>
      </c>
      <c r="AV203" s="13" t="s">
        <v>86</v>
      </c>
      <c r="AW203" s="13" t="s">
        <v>32</v>
      </c>
      <c r="AX203" s="13" t="s">
        <v>84</v>
      </c>
      <c r="AY203" s="254" t="s">
        <v>280</v>
      </c>
    </row>
    <row r="204" s="2" customFormat="1" ht="24.15" customHeight="1">
      <c r="A204" s="38"/>
      <c r="B204" s="39"/>
      <c r="C204" s="229" t="s">
        <v>409</v>
      </c>
      <c r="D204" s="229" t="s">
        <v>281</v>
      </c>
      <c r="E204" s="230" t="s">
        <v>427</v>
      </c>
      <c r="F204" s="231" t="s">
        <v>428</v>
      </c>
      <c r="G204" s="232" t="s">
        <v>194</v>
      </c>
      <c r="H204" s="233">
        <v>280.22800000000001</v>
      </c>
      <c r="I204" s="234"/>
      <c r="J204" s="235">
        <f>ROUND(I204*H204,2)</f>
        <v>0</v>
      </c>
      <c r="K204" s="236"/>
      <c r="L204" s="44"/>
      <c r="M204" s="237" t="s">
        <v>1</v>
      </c>
      <c r="N204" s="238" t="s">
        <v>41</v>
      </c>
      <c r="O204" s="91"/>
      <c r="P204" s="239">
        <f>O204*H204</f>
        <v>0</v>
      </c>
      <c r="Q204" s="239">
        <v>0.00025000000000000001</v>
      </c>
      <c r="R204" s="239">
        <f>Q204*H204</f>
        <v>0.070057000000000008</v>
      </c>
      <c r="S204" s="239">
        <v>0</v>
      </c>
      <c r="T204" s="24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1" t="s">
        <v>284</v>
      </c>
      <c r="AT204" s="241" t="s">
        <v>281</v>
      </c>
      <c r="AU204" s="241" t="s">
        <v>86</v>
      </c>
      <c r="AY204" s="17" t="s">
        <v>280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7" t="s">
        <v>84</v>
      </c>
      <c r="BK204" s="242">
        <f>ROUND(I204*H204,2)</f>
        <v>0</v>
      </c>
      <c r="BL204" s="17" t="s">
        <v>284</v>
      </c>
      <c r="BM204" s="241" t="s">
        <v>3519</v>
      </c>
    </row>
    <row r="205" s="13" customFormat="1">
      <c r="A205" s="13"/>
      <c r="B205" s="243"/>
      <c r="C205" s="244"/>
      <c r="D205" s="245" t="s">
        <v>286</v>
      </c>
      <c r="E205" s="246" t="s">
        <v>1</v>
      </c>
      <c r="F205" s="247" t="s">
        <v>3520</v>
      </c>
      <c r="G205" s="244"/>
      <c r="H205" s="248">
        <v>280.22800000000001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286</v>
      </c>
      <c r="AU205" s="254" t="s">
        <v>86</v>
      </c>
      <c r="AV205" s="13" t="s">
        <v>86</v>
      </c>
      <c r="AW205" s="13" t="s">
        <v>32</v>
      </c>
      <c r="AX205" s="13" t="s">
        <v>84</v>
      </c>
      <c r="AY205" s="254" t="s">
        <v>280</v>
      </c>
    </row>
    <row r="206" s="2" customFormat="1" ht="24.15" customHeight="1">
      <c r="A206" s="38"/>
      <c r="B206" s="39"/>
      <c r="C206" s="229" t="s">
        <v>414</v>
      </c>
      <c r="D206" s="229" t="s">
        <v>281</v>
      </c>
      <c r="E206" s="230" t="s">
        <v>432</v>
      </c>
      <c r="F206" s="231" t="s">
        <v>433</v>
      </c>
      <c r="G206" s="232" t="s">
        <v>194</v>
      </c>
      <c r="H206" s="233">
        <v>37.524000000000001</v>
      </c>
      <c r="I206" s="234"/>
      <c r="J206" s="235">
        <f>ROUND(I206*H206,2)</f>
        <v>0</v>
      </c>
      <c r="K206" s="236"/>
      <c r="L206" s="44"/>
      <c r="M206" s="237" t="s">
        <v>1</v>
      </c>
      <c r="N206" s="238" t="s">
        <v>41</v>
      </c>
      <c r="O206" s="91"/>
      <c r="P206" s="239">
        <f>O206*H206</f>
        <v>0</v>
      </c>
      <c r="Q206" s="239">
        <v>0.00020000000000000001</v>
      </c>
      <c r="R206" s="239">
        <f>Q206*H206</f>
        <v>0.0075048000000000007</v>
      </c>
      <c r="S206" s="239">
        <v>0</v>
      </c>
      <c r="T206" s="24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1" t="s">
        <v>284</v>
      </c>
      <c r="AT206" s="241" t="s">
        <v>281</v>
      </c>
      <c r="AU206" s="241" t="s">
        <v>86</v>
      </c>
      <c r="AY206" s="17" t="s">
        <v>280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7" t="s">
        <v>84</v>
      </c>
      <c r="BK206" s="242">
        <f>ROUND(I206*H206,2)</f>
        <v>0</v>
      </c>
      <c r="BL206" s="17" t="s">
        <v>284</v>
      </c>
      <c r="BM206" s="241" t="s">
        <v>3521</v>
      </c>
    </row>
    <row r="207" s="13" customFormat="1">
      <c r="A207" s="13"/>
      <c r="B207" s="243"/>
      <c r="C207" s="244"/>
      <c r="D207" s="245" t="s">
        <v>286</v>
      </c>
      <c r="E207" s="246" t="s">
        <v>1</v>
      </c>
      <c r="F207" s="247" t="s">
        <v>3411</v>
      </c>
      <c r="G207" s="244"/>
      <c r="H207" s="248">
        <v>37.524000000000001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286</v>
      </c>
      <c r="AU207" s="254" t="s">
        <v>86</v>
      </c>
      <c r="AV207" s="13" t="s">
        <v>86</v>
      </c>
      <c r="AW207" s="13" t="s">
        <v>32</v>
      </c>
      <c r="AX207" s="13" t="s">
        <v>84</v>
      </c>
      <c r="AY207" s="254" t="s">
        <v>280</v>
      </c>
    </row>
    <row r="208" s="2" customFormat="1" ht="44.25" customHeight="1">
      <c r="A208" s="38"/>
      <c r="B208" s="39"/>
      <c r="C208" s="229" t="s">
        <v>418</v>
      </c>
      <c r="D208" s="229" t="s">
        <v>281</v>
      </c>
      <c r="E208" s="230" t="s">
        <v>436</v>
      </c>
      <c r="F208" s="231" t="s">
        <v>437</v>
      </c>
      <c r="G208" s="232" t="s">
        <v>194</v>
      </c>
      <c r="H208" s="233">
        <v>249.98599999999999</v>
      </c>
      <c r="I208" s="234"/>
      <c r="J208" s="235">
        <f>ROUND(I208*H208,2)</f>
        <v>0</v>
      </c>
      <c r="K208" s="236"/>
      <c r="L208" s="44"/>
      <c r="M208" s="237" t="s">
        <v>1</v>
      </c>
      <c r="N208" s="238" t="s">
        <v>41</v>
      </c>
      <c r="O208" s="91"/>
      <c r="P208" s="239">
        <f>O208*H208</f>
        <v>0</v>
      </c>
      <c r="Q208" s="239">
        <v>0.0086</v>
      </c>
      <c r="R208" s="239">
        <f>Q208*H208</f>
        <v>2.1498795999999998</v>
      </c>
      <c r="S208" s="239">
        <v>0</v>
      </c>
      <c r="T208" s="24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1" t="s">
        <v>284</v>
      </c>
      <c r="AT208" s="241" t="s">
        <v>281</v>
      </c>
      <c r="AU208" s="241" t="s">
        <v>86</v>
      </c>
      <c r="AY208" s="17" t="s">
        <v>280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7" t="s">
        <v>84</v>
      </c>
      <c r="BK208" s="242">
        <f>ROUND(I208*H208,2)</f>
        <v>0</v>
      </c>
      <c r="BL208" s="17" t="s">
        <v>284</v>
      </c>
      <c r="BM208" s="241" t="s">
        <v>3522</v>
      </c>
    </row>
    <row r="209" s="13" customFormat="1">
      <c r="A209" s="13"/>
      <c r="B209" s="243"/>
      <c r="C209" s="244"/>
      <c r="D209" s="245" t="s">
        <v>286</v>
      </c>
      <c r="E209" s="246" t="s">
        <v>1</v>
      </c>
      <c r="F209" s="247" t="s">
        <v>3523</v>
      </c>
      <c r="G209" s="244"/>
      <c r="H209" s="248">
        <v>249.98599999999999</v>
      </c>
      <c r="I209" s="249"/>
      <c r="J209" s="244"/>
      <c r="K209" s="244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286</v>
      </c>
      <c r="AU209" s="254" t="s">
        <v>86</v>
      </c>
      <c r="AV209" s="13" t="s">
        <v>86</v>
      </c>
      <c r="AW209" s="13" t="s">
        <v>32</v>
      </c>
      <c r="AX209" s="13" t="s">
        <v>84</v>
      </c>
      <c r="AY209" s="254" t="s">
        <v>280</v>
      </c>
    </row>
    <row r="210" s="2" customFormat="1" ht="24.15" customHeight="1">
      <c r="A210" s="38"/>
      <c r="B210" s="39"/>
      <c r="C210" s="255" t="s">
        <v>422</v>
      </c>
      <c r="D210" s="255" t="s">
        <v>306</v>
      </c>
      <c r="E210" s="256" t="s">
        <v>1812</v>
      </c>
      <c r="F210" s="257" t="s">
        <v>1813</v>
      </c>
      <c r="G210" s="258" t="s">
        <v>194</v>
      </c>
      <c r="H210" s="259">
        <v>39.399999999999999</v>
      </c>
      <c r="I210" s="260"/>
      <c r="J210" s="261">
        <f>ROUND(I210*H210,2)</f>
        <v>0</v>
      </c>
      <c r="K210" s="262"/>
      <c r="L210" s="263"/>
      <c r="M210" s="264" t="s">
        <v>1</v>
      </c>
      <c r="N210" s="265" t="s">
        <v>41</v>
      </c>
      <c r="O210" s="91"/>
      <c r="P210" s="239">
        <f>O210*H210</f>
        <v>0</v>
      </c>
      <c r="Q210" s="239">
        <v>0.0048999999999999998</v>
      </c>
      <c r="R210" s="239">
        <f>Q210*H210</f>
        <v>0.19305999999999998</v>
      </c>
      <c r="S210" s="239">
        <v>0</v>
      </c>
      <c r="T210" s="24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1" t="s">
        <v>310</v>
      </c>
      <c r="AT210" s="241" t="s">
        <v>306</v>
      </c>
      <c r="AU210" s="241" t="s">
        <v>86</v>
      </c>
      <c r="AY210" s="17" t="s">
        <v>280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7" t="s">
        <v>84</v>
      </c>
      <c r="BK210" s="242">
        <f>ROUND(I210*H210,2)</f>
        <v>0</v>
      </c>
      <c r="BL210" s="17" t="s">
        <v>284</v>
      </c>
      <c r="BM210" s="241" t="s">
        <v>3524</v>
      </c>
    </row>
    <row r="211" s="13" customFormat="1">
      <c r="A211" s="13"/>
      <c r="B211" s="243"/>
      <c r="C211" s="244"/>
      <c r="D211" s="245" t="s">
        <v>286</v>
      </c>
      <c r="E211" s="246" t="s">
        <v>1</v>
      </c>
      <c r="F211" s="247" t="s">
        <v>3414</v>
      </c>
      <c r="G211" s="244"/>
      <c r="H211" s="248">
        <v>37.524000000000001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286</v>
      </c>
      <c r="AU211" s="254" t="s">
        <v>86</v>
      </c>
      <c r="AV211" s="13" t="s">
        <v>86</v>
      </c>
      <c r="AW211" s="13" t="s">
        <v>32</v>
      </c>
      <c r="AX211" s="13" t="s">
        <v>84</v>
      </c>
      <c r="AY211" s="254" t="s">
        <v>280</v>
      </c>
    </row>
    <row r="212" s="13" customFormat="1">
      <c r="A212" s="13"/>
      <c r="B212" s="243"/>
      <c r="C212" s="244"/>
      <c r="D212" s="245" t="s">
        <v>286</v>
      </c>
      <c r="E212" s="244"/>
      <c r="F212" s="247" t="s">
        <v>3525</v>
      </c>
      <c r="G212" s="244"/>
      <c r="H212" s="248">
        <v>39.399999999999999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286</v>
      </c>
      <c r="AU212" s="254" t="s">
        <v>86</v>
      </c>
      <c r="AV212" s="13" t="s">
        <v>86</v>
      </c>
      <c r="AW212" s="13" t="s">
        <v>4</v>
      </c>
      <c r="AX212" s="13" t="s">
        <v>84</v>
      </c>
      <c r="AY212" s="254" t="s">
        <v>280</v>
      </c>
    </row>
    <row r="213" s="2" customFormat="1" ht="21.75" customHeight="1">
      <c r="A213" s="38"/>
      <c r="B213" s="39"/>
      <c r="C213" s="255" t="s">
        <v>426</v>
      </c>
      <c r="D213" s="255" t="s">
        <v>306</v>
      </c>
      <c r="E213" s="256" t="s">
        <v>1816</v>
      </c>
      <c r="F213" s="257" t="s">
        <v>1817</v>
      </c>
      <c r="G213" s="258" t="s">
        <v>194</v>
      </c>
      <c r="H213" s="259">
        <v>223.08500000000001</v>
      </c>
      <c r="I213" s="260"/>
      <c r="J213" s="261">
        <f>ROUND(I213*H213,2)</f>
        <v>0</v>
      </c>
      <c r="K213" s="262"/>
      <c r="L213" s="263"/>
      <c r="M213" s="264" t="s">
        <v>1</v>
      </c>
      <c r="N213" s="265" t="s">
        <v>41</v>
      </c>
      <c r="O213" s="91"/>
      <c r="P213" s="239">
        <f>O213*H213</f>
        <v>0</v>
      </c>
      <c r="Q213" s="239">
        <v>0.0023999999999999998</v>
      </c>
      <c r="R213" s="239">
        <f>Q213*H213</f>
        <v>0.53540399999999999</v>
      </c>
      <c r="S213" s="239">
        <v>0</v>
      </c>
      <c r="T213" s="24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1" t="s">
        <v>310</v>
      </c>
      <c r="AT213" s="241" t="s">
        <v>306</v>
      </c>
      <c r="AU213" s="241" t="s">
        <v>86</v>
      </c>
      <c r="AY213" s="17" t="s">
        <v>280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7" t="s">
        <v>84</v>
      </c>
      <c r="BK213" s="242">
        <f>ROUND(I213*H213,2)</f>
        <v>0</v>
      </c>
      <c r="BL213" s="17" t="s">
        <v>284</v>
      </c>
      <c r="BM213" s="241" t="s">
        <v>3526</v>
      </c>
    </row>
    <row r="214" s="13" customFormat="1">
      <c r="A214" s="13"/>
      <c r="B214" s="243"/>
      <c r="C214" s="244"/>
      <c r="D214" s="245" t="s">
        <v>286</v>
      </c>
      <c r="E214" s="246" t="s">
        <v>1</v>
      </c>
      <c r="F214" s="247" t="s">
        <v>3415</v>
      </c>
      <c r="G214" s="244"/>
      <c r="H214" s="248">
        <v>212.46199999999999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286</v>
      </c>
      <c r="AU214" s="254" t="s">
        <v>86</v>
      </c>
      <c r="AV214" s="13" t="s">
        <v>86</v>
      </c>
      <c r="AW214" s="13" t="s">
        <v>32</v>
      </c>
      <c r="AX214" s="13" t="s">
        <v>84</v>
      </c>
      <c r="AY214" s="254" t="s">
        <v>280</v>
      </c>
    </row>
    <row r="215" s="13" customFormat="1">
      <c r="A215" s="13"/>
      <c r="B215" s="243"/>
      <c r="C215" s="244"/>
      <c r="D215" s="245" t="s">
        <v>286</v>
      </c>
      <c r="E215" s="244"/>
      <c r="F215" s="247" t="s">
        <v>3527</v>
      </c>
      <c r="G215" s="244"/>
      <c r="H215" s="248">
        <v>223.08500000000001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286</v>
      </c>
      <c r="AU215" s="254" t="s">
        <v>86</v>
      </c>
      <c r="AV215" s="13" t="s">
        <v>86</v>
      </c>
      <c r="AW215" s="13" t="s">
        <v>4</v>
      </c>
      <c r="AX215" s="13" t="s">
        <v>84</v>
      </c>
      <c r="AY215" s="254" t="s">
        <v>280</v>
      </c>
    </row>
    <row r="216" s="2" customFormat="1" ht="44.25" customHeight="1">
      <c r="A216" s="38"/>
      <c r="B216" s="39"/>
      <c r="C216" s="229" t="s">
        <v>431</v>
      </c>
      <c r="D216" s="229" t="s">
        <v>281</v>
      </c>
      <c r="E216" s="230" t="s">
        <v>457</v>
      </c>
      <c r="F216" s="231" t="s">
        <v>458</v>
      </c>
      <c r="G216" s="232" t="s">
        <v>194</v>
      </c>
      <c r="H216" s="233">
        <v>56.286000000000001</v>
      </c>
      <c r="I216" s="234"/>
      <c r="J216" s="235">
        <f>ROUND(I216*H216,2)</f>
        <v>0</v>
      </c>
      <c r="K216" s="236"/>
      <c r="L216" s="44"/>
      <c r="M216" s="237" t="s">
        <v>1</v>
      </c>
      <c r="N216" s="238" t="s">
        <v>41</v>
      </c>
      <c r="O216" s="91"/>
      <c r="P216" s="239">
        <f>O216*H216</f>
        <v>0</v>
      </c>
      <c r="Q216" s="239">
        <v>0.011599999999999999</v>
      </c>
      <c r="R216" s="239">
        <f>Q216*H216</f>
        <v>0.65291759999999999</v>
      </c>
      <c r="S216" s="239">
        <v>0</v>
      </c>
      <c r="T216" s="24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1" t="s">
        <v>284</v>
      </c>
      <c r="AT216" s="241" t="s">
        <v>281</v>
      </c>
      <c r="AU216" s="241" t="s">
        <v>86</v>
      </c>
      <c r="AY216" s="17" t="s">
        <v>280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7" t="s">
        <v>84</v>
      </c>
      <c r="BK216" s="242">
        <f>ROUND(I216*H216,2)</f>
        <v>0</v>
      </c>
      <c r="BL216" s="17" t="s">
        <v>284</v>
      </c>
      <c r="BM216" s="241" t="s">
        <v>3528</v>
      </c>
    </row>
    <row r="217" s="13" customFormat="1">
      <c r="A217" s="13"/>
      <c r="B217" s="243"/>
      <c r="C217" s="244"/>
      <c r="D217" s="245" t="s">
        <v>286</v>
      </c>
      <c r="E217" s="246" t="s">
        <v>1</v>
      </c>
      <c r="F217" s="247" t="s">
        <v>3417</v>
      </c>
      <c r="G217" s="244"/>
      <c r="H217" s="248">
        <v>56.286000000000001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286</v>
      </c>
      <c r="AU217" s="254" t="s">
        <v>86</v>
      </c>
      <c r="AV217" s="13" t="s">
        <v>86</v>
      </c>
      <c r="AW217" s="13" t="s">
        <v>32</v>
      </c>
      <c r="AX217" s="13" t="s">
        <v>84</v>
      </c>
      <c r="AY217" s="254" t="s">
        <v>280</v>
      </c>
    </row>
    <row r="218" s="2" customFormat="1" ht="24.15" customHeight="1">
      <c r="A218" s="38"/>
      <c r="B218" s="39"/>
      <c r="C218" s="255" t="s">
        <v>435</v>
      </c>
      <c r="D218" s="255" t="s">
        <v>306</v>
      </c>
      <c r="E218" s="256" t="s">
        <v>1821</v>
      </c>
      <c r="F218" s="257" t="s">
        <v>1822</v>
      </c>
      <c r="G218" s="258" t="s">
        <v>194</v>
      </c>
      <c r="H218" s="259">
        <v>59.100000000000001</v>
      </c>
      <c r="I218" s="260"/>
      <c r="J218" s="261">
        <f>ROUND(I218*H218,2)</f>
        <v>0</v>
      </c>
      <c r="K218" s="262"/>
      <c r="L218" s="263"/>
      <c r="M218" s="264" t="s">
        <v>1</v>
      </c>
      <c r="N218" s="265" t="s">
        <v>41</v>
      </c>
      <c r="O218" s="91"/>
      <c r="P218" s="239">
        <f>O218*H218</f>
        <v>0</v>
      </c>
      <c r="Q218" s="239">
        <v>0.017999999999999999</v>
      </c>
      <c r="R218" s="239">
        <f>Q218*H218</f>
        <v>1.0637999999999999</v>
      </c>
      <c r="S218" s="239">
        <v>0</v>
      </c>
      <c r="T218" s="24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1" t="s">
        <v>310</v>
      </c>
      <c r="AT218" s="241" t="s">
        <v>306</v>
      </c>
      <c r="AU218" s="241" t="s">
        <v>86</v>
      </c>
      <c r="AY218" s="17" t="s">
        <v>280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7" t="s">
        <v>84</v>
      </c>
      <c r="BK218" s="242">
        <f>ROUND(I218*H218,2)</f>
        <v>0</v>
      </c>
      <c r="BL218" s="17" t="s">
        <v>284</v>
      </c>
      <c r="BM218" s="241" t="s">
        <v>3529</v>
      </c>
    </row>
    <row r="219" s="13" customFormat="1">
      <c r="A219" s="13"/>
      <c r="B219" s="243"/>
      <c r="C219" s="244"/>
      <c r="D219" s="245" t="s">
        <v>286</v>
      </c>
      <c r="E219" s="244"/>
      <c r="F219" s="247" t="s">
        <v>3530</v>
      </c>
      <c r="G219" s="244"/>
      <c r="H219" s="248">
        <v>59.100000000000001</v>
      </c>
      <c r="I219" s="249"/>
      <c r="J219" s="244"/>
      <c r="K219" s="244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286</v>
      </c>
      <c r="AU219" s="254" t="s">
        <v>86</v>
      </c>
      <c r="AV219" s="13" t="s">
        <v>86</v>
      </c>
      <c r="AW219" s="13" t="s">
        <v>4</v>
      </c>
      <c r="AX219" s="13" t="s">
        <v>84</v>
      </c>
      <c r="AY219" s="254" t="s">
        <v>280</v>
      </c>
    </row>
    <row r="220" s="2" customFormat="1" ht="37.8" customHeight="1">
      <c r="A220" s="38"/>
      <c r="B220" s="39"/>
      <c r="C220" s="229" t="s">
        <v>440</v>
      </c>
      <c r="D220" s="229" t="s">
        <v>281</v>
      </c>
      <c r="E220" s="230" t="s">
        <v>466</v>
      </c>
      <c r="F220" s="231" t="s">
        <v>467</v>
      </c>
      <c r="G220" s="232" t="s">
        <v>190</v>
      </c>
      <c r="H220" s="233">
        <v>113.33</v>
      </c>
      <c r="I220" s="234"/>
      <c r="J220" s="235">
        <f>ROUND(I220*H220,2)</f>
        <v>0</v>
      </c>
      <c r="K220" s="236"/>
      <c r="L220" s="44"/>
      <c r="M220" s="237" t="s">
        <v>1</v>
      </c>
      <c r="N220" s="238" t="s">
        <v>41</v>
      </c>
      <c r="O220" s="91"/>
      <c r="P220" s="239">
        <f>O220*H220</f>
        <v>0</v>
      </c>
      <c r="Q220" s="239">
        <v>0.0017600000000000001</v>
      </c>
      <c r="R220" s="239">
        <f>Q220*H220</f>
        <v>0.19946079999999999</v>
      </c>
      <c r="S220" s="239">
        <v>0</v>
      </c>
      <c r="T220" s="24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1" t="s">
        <v>284</v>
      </c>
      <c r="AT220" s="241" t="s">
        <v>281</v>
      </c>
      <c r="AU220" s="241" t="s">
        <v>86</v>
      </c>
      <c r="AY220" s="17" t="s">
        <v>280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7" t="s">
        <v>84</v>
      </c>
      <c r="BK220" s="242">
        <f>ROUND(I220*H220,2)</f>
        <v>0</v>
      </c>
      <c r="BL220" s="17" t="s">
        <v>284</v>
      </c>
      <c r="BM220" s="241" t="s">
        <v>3531</v>
      </c>
    </row>
    <row r="221" s="13" customFormat="1">
      <c r="A221" s="13"/>
      <c r="B221" s="243"/>
      <c r="C221" s="244"/>
      <c r="D221" s="245" t="s">
        <v>286</v>
      </c>
      <c r="E221" s="246" t="s">
        <v>1</v>
      </c>
      <c r="F221" s="247" t="s">
        <v>3532</v>
      </c>
      <c r="G221" s="244"/>
      <c r="H221" s="248">
        <v>113.33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286</v>
      </c>
      <c r="AU221" s="254" t="s">
        <v>86</v>
      </c>
      <c r="AV221" s="13" t="s">
        <v>86</v>
      </c>
      <c r="AW221" s="13" t="s">
        <v>32</v>
      </c>
      <c r="AX221" s="13" t="s">
        <v>84</v>
      </c>
      <c r="AY221" s="254" t="s">
        <v>280</v>
      </c>
    </row>
    <row r="222" s="2" customFormat="1" ht="24.15" customHeight="1">
      <c r="A222" s="38"/>
      <c r="B222" s="39"/>
      <c r="C222" s="255" t="s">
        <v>445</v>
      </c>
      <c r="D222" s="255" t="s">
        <v>306</v>
      </c>
      <c r="E222" s="256" t="s">
        <v>471</v>
      </c>
      <c r="F222" s="257" t="s">
        <v>472</v>
      </c>
      <c r="G222" s="258" t="s">
        <v>194</v>
      </c>
      <c r="H222" s="259">
        <v>19.946000000000002</v>
      </c>
      <c r="I222" s="260"/>
      <c r="J222" s="261">
        <f>ROUND(I222*H222,2)</f>
        <v>0</v>
      </c>
      <c r="K222" s="262"/>
      <c r="L222" s="263"/>
      <c r="M222" s="264" t="s">
        <v>1</v>
      </c>
      <c r="N222" s="265" t="s">
        <v>41</v>
      </c>
      <c r="O222" s="91"/>
      <c r="P222" s="239">
        <f>O222*H222</f>
        <v>0</v>
      </c>
      <c r="Q222" s="239">
        <v>0.0465</v>
      </c>
      <c r="R222" s="239">
        <f>Q222*H222</f>
        <v>0.92748900000000012</v>
      </c>
      <c r="S222" s="239">
        <v>0</v>
      </c>
      <c r="T222" s="24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1" t="s">
        <v>310</v>
      </c>
      <c r="AT222" s="241" t="s">
        <v>306</v>
      </c>
      <c r="AU222" s="241" t="s">
        <v>86</v>
      </c>
      <c r="AY222" s="17" t="s">
        <v>280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7" t="s">
        <v>84</v>
      </c>
      <c r="BK222" s="242">
        <f>ROUND(I222*H222,2)</f>
        <v>0</v>
      </c>
      <c r="BL222" s="17" t="s">
        <v>284</v>
      </c>
      <c r="BM222" s="241" t="s">
        <v>3533</v>
      </c>
    </row>
    <row r="223" s="13" customFormat="1">
      <c r="A223" s="13"/>
      <c r="B223" s="243"/>
      <c r="C223" s="244"/>
      <c r="D223" s="245" t="s">
        <v>286</v>
      </c>
      <c r="E223" s="246" t="s">
        <v>1</v>
      </c>
      <c r="F223" s="247" t="s">
        <v>3534</v>
      </c>
      <c r="G223" s="244"/>
      <c r="H223" s="248">
        <v>18.132999999999999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286</v>
      </c>
      <c r="AU223" s="254" t="s">
        <v>86</v>
      </c>
      <c r="AV223" s="13" t="s">
        <v>86</v>
      </c>
      <c r="AW223" s="13" t="s">
        <v>32</v>
      </c>
      <c r="AX223" s="13" t="s">
        <v>84</v>
      </c>
      <c r="AY223" s="254" t="s">
        <v>280</v>
      </c>
    </row>
    <row r="224" s="13" customFormat="1">
      <c r="A224" s="13"/>
      <c r="B224" s="243"/>
      <c r="C224" s="244"/>
      <c r="D224" s="245" t="s">
        <v>286</v>
      </c>
      <c r="E224" s="244"/>
      <c r="F224" s="247" t="s">
        <v>3535</v>
      </c>
      <c r="G224" s="244"/>
      <c r="H224" s="248">
        <v>19.946000000000002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286</v>
      </c>
      <c r="AU224" s="254" t="s">
        <v>86</v>
      </c>
      <c r="AV224" s="13" t="s">
        <v>86</v>
      </c>
      <c r="AW224" s="13" t="s">
        <v>4</v>
      </c>
      <c r="AX224" s="13" t="s">
        <v>84</v>
      </c>
      <c r="AY224" s="254" t="s">
        <v>280</v>
      </c>
    </row>
    <row r="225" s="2" customFormat="1" ht="37.8" customHeight="1">
      <c r="A225" s="38"/>
      <c r="B225" s="39"/>
      <c r="C225" s="229" t="s">
        <v>450</v>
      </c>
      <c r="D225" s="229" t="s">
        <v>281</v>
      </c>
      <c r="E225" s="230" t="s">
        <v>476</v>
      </c>
      <c r="F225" s="231" t="s">
        <v>477</v>
      </c>
      <c r="G225" s="232" t="s">
        <v>194</v>
      </c>
      <c r="H225" s="233">
        <v>249.98599999999999</v>
      </c>
      <c r="I225" s="234"/>
      <c r="J225" s="235">
        <f>ROUND(I225*H225,2)</f>
        <v>0</v>
      </c>
      <c r="K225" s="236"/>
      <c r="L225" s="44"/>
      <c r="M225" s="237" t="s">
        <v>1</v>
      </c>
      <c r="N225" s="238" t="s">
        <v>41</v>
      </c>
      <c r="O225" s="91"/>
      <c r="P225" s="239">
        <f>O225*H225</f>
        <v>0</v>
      </c>
      <c r="Q225" s="239">
        <v>8.0000000000000007E-05</v>
      </c>
      <c r="R225" s="239">
        <f>Q225*H225</f>
        <v>0.01999888</v>
      </c>
      <c r="S225" s="239">
        <v>0</v>
      </c>
      <c r="T225" s="24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1" t="s">
        <v>284</v>
      </c>
      <c r="AT225" s="241" t="s">
        <v>281</v>
      </c>
      <c r="AU225" s="241" t="s">
        <v>86</v>
      </c>
      <c r="AY225" s="17" t="s">
        <v>280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7" t="s">
        <v>84</v>
      </c>
      <c r="BK225" s="242">
        <f>ROUND(I225*H225,2)</f>
        <v>0</v>
      </c>
      <c r="BL225" s="17" t="s">
        <v>284</v>
      </c>
      <c r="BM225" s="241" t="s">
        <v>3536</v>
      </c>
    </row>
    <row r="226" s="13" customFormat="1">
      <c r="A226" s="13"/>
      <c r="B226" s="243"/>
      <c r="C226" s="244"/>
      <c r="D226" s="245" t="s">
        <v>286</v>
      </c>
      <c r="E226" s="246" t="s">
        <v>1</v>
      </c>
      <c r="F226" s="247" t="s">
        <v>3523</v>
      </c>
      <c r="G226" s="244"/>
      <c r="H226" s="248">
        <v>249.98599999999999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286</v>
      </c>
      <c r="AU226" s="254" t="s">
        <v>86</v>
      </c>
      <c r="AV226" s="13" t="s">
        <v>86</v>
      </c>
      <c r="AW226" s="13" t="s">
        <v>32</v>
      </c>
      <c r="AX226" s="13" t="s">
        <v>84</v>
      </c>
      <c r="AY226" s="254" t="s">
        <v>280</v>
      </c>
    </row>
    <row r="227" s="2" customFormat="1" ht="37.8" customHeight="1">
      <c r="A227" s="38"/>
      <c r="B227" s="39"/>
      <c r="C227" s="229" t="s">
        <v>456</v>
      </c>
      <c r="D227" s="229" t="s">
        <v>281</v>
      </c>
      <c r="E227" s="230" t="s">
        <v>480</v>
      </c>
      <c r="F227" s="231" t="s">
        <v>481</v>
      </c>
      <c r="G227" s="232" t="s">
        <v>194</v>
      </c>
      <c r="H227" s="233">
        <v>56.286000000000001</v>
      </c>
      <c r="I227" s="234"/>
      <c r="J227" s="235">
        <f>ROUND(I227*H227,2)</f>
        <v>0</v>
      </c>
      <c r="K227" s="236"/>
      <c r="L227" s="44"/>
      <c r="M227" s="237" t="s">
        <v>1</v>
      </c>
      <c r="N227" s="238" t="s">
        <v>41</v>
      </c>
      <c r="O227" s="91"/>
      <c r="P227" s="239">
        <f>O227*H227</f>
        <v>0</v>
      </c>
      <c r="Q227" s="239">
        <v>8.0000000000000007E-05</v>
      </c>
      <c r="R227" s="239">
        <f>Q227*H227</f>
        <v>0.0045028800000000008</v>
      </c>
      <c r="S227" s="239">
        <v>0</v>
      </c>
      <c r="T227" s="24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1" t="s">
        <v>284</v>
      </c>
      <c r="AT227" s="241" t="s">
        <v>281</v>
      </c>
      <c r="AU227" s="241" t="s">
        <v>86</v>
      </c>
      <c r="AY227" s="17" t="s">
        <v>280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7" t="s">
        <v>84</v>
      </c>
      <c r="BK227" s="242">
        <f>ROUND(I227*H227,2)</f>
        <v>0</v>
      </c>
      <c r="BL227" s="17" t="s">
        <v>284</v>
      </c>
      <c r="BM227" s="241" t="s">
        <v>3537</v>
      </c>
    </row>
    <row r="228" s="13" customFormat="1">
      <c r="A228" s="13"/>
      <c r="B228" s="243"/>
      <c r="C228" s="244"/>
      <c r="D228" s="245" t="s">
        <v>286</v>
      </c>
      <c r="E228" s="246" t="s">
        <v>1</v>
      </c>
      <c r="F228" s="247" t="s">
        <v>3417</v>
      </c>
      <c r="G228" s="244"/>
      <c r="H228" s="248">
        <v>56.286000000000001</v>
      </c>
      <c r="I228" s="249"/>
      <c r="J228" s="244"/>
      <c r="K228" s="244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286</v>
      </c>
      <c r="AU228" s="254" t="s">
        <v>86</v>
      </c>
      <c r="AV228" s="13" t="s">
        <v>86</v>
      </c>
      <c r="AW228" s="13" t="s">
        <v>32</v>
      </c>
      <c r="AX228" s="13" t="s">
        <v>84</v>
      </c>
      <c r="AY228" s="254" t="s">
        <v>280</v>
      </c>
    </row>
    <row r="229" s="2" customFormat="1" ht="24.15" customHeight="1">
      <c r="A229" s="38"/>
      <c r="B229" s="39"/>
      <c r="C229" s="229" t="s">
        <v>460</v>
      </c>
      <c r="D229" s="229" t="s">
        <v>281</v>
      </c>
      <c r="E229" s="230" t="s">
        <v>493</v>
      </c>
      <c r="F229" s="231" t="s">
        <v>494</v>
      </c>
      <c r="G229" s="232" t="s">
        <v>190</v>
      </c>
      <c r="H229" s="233">
        <v>58.770000000000003</v>
      </c>
      <c r="I229" s="234"/>
      <c r="J229" s="235">
        <f>ROUND(I229*H229,2)</f>
        <v>0</v>
      </c>
      <c r="K229" s="236"/>
      <c r="L229" s="44"/>
      <c r="M229" s="237" t="s">
        <v>1</v>
      </c>
      <c r="N229" s="238" t="s">
        <v>41</v>
      </c>
      <c r="O229" s="91"/>
      <c r="P229" s="239">
        <f>O229*H229</f>
        <v>0</v>
      </c>
      <c r="Q229" s="239">
        <v>3.0000000000000001E-05</v>
      </c>
      <c r="R229" s="239">
        <f>Q229*H229</f>
        <v>0.0017631000000000001</v>
      </c>
      <c r="S229" s="239">
        <v>0</v>
      </c>
      <c r="T229" s="24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1" t="s">
        <v>284</v>
      </c>
      <c r="AT229" s="241" t="s">
        <v>281</v>
      </c>
      <c r="AU229" s="241" t="s">
        <v>86</v>
      </c>
      <c r="AY229" s="17" t="s">
        <v>280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7" t="s">
        <v>84</v>
      </c>
      <c r="BK229" s="242">
        <f>ROUND(I229*H229,2)</f>
        <v>0</v>
      </c>
      <c r="BL229" s="17" t="s">
        <v>284</v>
      </c>
      <c r="BM229" s="241" t="s">
        <v>3538</v>
      </c>
    </row>
    <row r="230" s="13" customFormat="1">
      <c r="A230" s="13"/>
      <c r="B230" s="243"/>
      <c r="C230" s="244"/>
      <c r="D230" s="245" t="s">
        <v>286</v>
      </c>
      <c r="E230" s="246" t="s">
        <v>1</v>
      </c>
      <c r="F230" s="247" t="s">
        <v>3539</v>
      </c>
      <c r="G230" s="244"/>
      <c r="H230" s="248">
        <v>58.770000000000003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286</v>
      </c>
      <c r="AU230" s="254" t="s">
        <v>86</v>
      </c>
      <c r="AV230" s="13" t="s">
        <v>86</v>
      </c>
      <c r="AW230" s="13" t="s">
        <v>32</v>
      </c>
      <c r="AX230" s="13" t="s">
        <v>84</v>
      </c>
      <c r="AY230" s="254" t="s">
        <v>280</v>
      </c>
    </row>
    <row r="231" s="2" customFormat="1" ht="24.15" customHeight="1">
      <c r="A231" s="38"/>
      <c r="B231" s="39"/>
      <c r="C231" s="255" t="s">
        <v>465</v>
      </c>
      <c r="D231" s="255" t="s">
        <v>306</v>
      </c>
      <c r="E231" s="256" t="s">
        <v>1834</v>
      </c>
      <c r="F231" s="257" t="s">
        <v>1835</v>
      </c>
      <c r="G231" s="258" t="s">
        <v>190</v>
      </c>
      <c r="H231" s="259">
        <v>64.647000000000006</v>
      </c>
      <c r="I231" s="260"/>
      <c r="J231" s="261">
        <f>ROUND(I231*H231,2)</f>
        <v>0</v>
      </c>
      <c r="K231" s="262"/>
      <c r="L231" s="263"/>
      <c r="M231" s="264" t="s">
        <v>1</v>
      </c>
      <c r="N231" s="265" t="s">
        <v>41</v>
      </c>
      <c r="O231" s="91"/>
      <c r="P231" s="239">
        <f>O231*H231</f>
        <v>0</v>
      </c>
      <c r="Q231" s="239">
        <v>0.00059999999999999995</v>
      </c>
      <c r="R231" s="239">
        <f>Q231*H231</f>
        <v>0.038788200000000002</v>
      </c>
      <c r="S231" s="239">
        <v>0</v>
      </c>
      <c r="T231" s="24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1" t="s">
        <v>310</v>
      </c>
      <c r="AT231" s="241" t="s">
        <v>306</v>
      </c>
      <c r="AU231" s="241" t="s">
        <v>86</v>
      </c>
      <c r="AY231" s="17" t="s">
        <v>280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7" t="s">
        <v>84</v>
      </c>
      <c r="BK231" s="242">
        <f>ROUND(I231*H231,2)</f>
        <v>0</v>
      </c>
      <c r="BL231" s="17" t="s">
        <v>284</v>
      </c>
      <c r="BM231" s="241" t="s">
        <v>3540</v>
      </c>
    </row>
    <row r="232" s="13" customFormat="1">
      <c r="A232" s="13"/>
      <c r="B232" s="243"/>
      <c r="C232" s="244"/>
      <c r="D232" s="245" t="s">
        <v>286</v>
      </c>
      <c r="E232" s="244"/>
      <c r="F232" s="247" t="s">
        <v>3541</v>
      </c>
      <c r="G232" s="244"/>
      <c r="H232" s="248">
        <v>64.647000000000006</v>
      </c>
      <c r="I232" s="249"/>
      <c r="J232" s="244"/>
      <c r="K232" s="244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286</v>
      </c>
      <c r="AU232" s="254" t="s">
        <v>86</v>
      </c>
      <c r="AV232" s="13" t="s">
        <v>86</v>
      </c>
      <c r="AW232" s="13" t="s">
        <v>4</v>
      </c>
      <c r="AX232" s="13" t="s">
        <v>84</v>
      </c>
      <c r="AY232" s="254" t="s">
        <v>280</v>
      </c>
    </row>
    <row r="233" s="2" customFormat="1" ht="16.5" customHeight="1">
      <c r="A233" s="38"/>
      <c r="B233" s="39"/>
      <c r="C233" s="229" t="s">
        <v>470</v>
      </c>
      <c r="D233" s="229" t="s">
        <v>281</v>
      </c>
      <c r="E233" s="230" t="s">
        <v>503</v>
      </c>
      <c r="F233" s="231" t="s">
        <v>504</v>
      </c>
      <c r="G233" s="232" t="s">
        <v>190</v>
      </c>
      <c r="H233" s="233">
        <v>283.22000000000003</v>
      </c>
      <c r="I233" s="234"/>
      <c r="J233" s="235">
        <f>ROUND(I233*H233,2)</f>
        <v>0</v>
      </c>
      <c r="K233" s="236"/>
      <c r="L233" s="44"/>
      <c r="M233" s="237" t="s">
        <v>1</v>
      </c>
      <c r="N233" s="238" t="s">
        <v>41</v>
      </c>
      <c r="O233" s="91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1" t="s">
        <v>284</v>
      </c>
      <c r="AT233" s="241" t="s">
        <v>281</v>
      </c>
      <c r="AU233" s="241" t="s">
        <v>86</v>
      </c>
      <c r="AY233" s="17" t="s">
        <v>280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7" t="s">
        <v>84</v>
      </c>
      <c r="BK233" s="242">
        <f>ROUND(I233*H233,2)</f>
        <v>0</v>
      </c>
      <c r="BL233" s="17" t="s">
        <v>284</v>
      </c>
      <c r="BM233" s="241" t="s">
        <v>3542</v>
      </c>
    </row>
    <row r="234" s="13" customFormat="1">
      <c r="A234" s="13"/>
      <c r="B234" s="243"/>
      <c r="C234" s="244"/>
      <c r="D234" s="245" t="s">
        <v>286</v>
      </c>
      <c r="E234" s="246" t="s">
        <v>1</v>
      </c>
      <c r="F234" s="247" t="s">
        <v>3543</v>
      </c>
      <c r="G234" s="244"/>
      <c r="H234" s="248">
        <v>109.62000000000001</v>
      </c>
      <c r="I234" s="249"/>
      <c r="J234" s="244"/>
      <c r="K234" s="244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286</v>
      </c>
      <c r="AU234" s="254" t="s">
        <v>86</v>
      </c>
      <c r="AV234" s="13" t="s">
        <v>86</v>
      </c>
      <c r="AW234" s="13" t="s">
        <v>32</v>
      </c>
      <c r="AX234" s="13" t="s">
        <v>76</v>
      </c>
      <c r="AY234" s="254" t="s">
        <v>280</v>
      </c>
    </row>
    <row r="235" s="13" customFormat="1">
      <c r="A235" s="13"/>
      <c r="B235" s="243"/>
      <c r="C235" s="244"/>
      <c r="D235" s="245" t="s">
        <v>286</v>
      </c>
      <c r="E235" s="246" t="s">
        <v>1</v>
      </c>
      <c r="F235" s="247" t="s">
        <v>1840</v>
      </c>
      <c r="G235" s="244"/>
      <c r="H235" s="248">
        <v>13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286</v>
      </c>
      <c r="AU235" s="254" t="s">
        <v>86</v>
      </c>
      <c r="AV235" s="13" t="s">
        <v>86</v>
      </c>
      <c r="AW235" s="13" t="s">
        <v>32</v>
      </c>
      <c r="AX235" s="13" t="s">
        <v>76</v>
      </c>
      <c r="AY235" s="254" t="s">
        <v>280</v>
      </c>
    </row>
    <row r="236" s="13" customFormat="1">
      <c r="A236" s="13"/>
      <c r="B236" s="243"/>
      <c r="C236" s="244"/>
      <c r="D236" s="245" t="s">
        <v>286</v>
      </c>
      <c r="E236" s="246" t="s">
        <v>1</v>
      </c>
      <c r="F236" s="247" t="s">
        <v>3420</v>
      </c>
      <c r="G236" s="244"/>
      <c r="H236" s="248">
        <v>71.75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286</v>
      </c>
      <c r="AU236" s="254" t="s">
        <v>86</v>
      </c>
      <c r="AV236" s="13" t="s">
        <v>86</v>
      </c>
      <c r="AW236" s="13" t="s">
        <v>32</v>
      </c>
      <c r="AX236" s="13" t="s">
        <v>76</v>
      </c>
      <c r="AY236" s="254" t="s">
        <v>280</v>
      </c>
    </row>
    <row r="237" s="13" customFormat="1">
      <c r="A237" s="13"/>
      <c r="B237" s="243"/>
      <c r="C237" s="244"/>
      <c r="D237" s="245" t="s">
        <v>286</v>
      </c>
      <c r="E237" s="246" t="s">
        <v>1</v>
      </c>
      <c r="F237" s="247" t="s">
        <v>3544</v>
      </c>
      <c r="G237" s="244"/>
      <c r="H237" s="248">
        <v>45.350000000000001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286</v>
      </c>
      <c r="AU237" s="254" t="s">
        <v>86</v>
      </c>
      <c r="AV237" s="13" t="s">
        <v>86</v>
      </c>
      <c r="AW237" s="13" t="s">
        <v>32</v>
      </c>
      <c r="AX237" s="13" t="s">
        <v>76</v>
      </c>
      <c r="AY237" s="254" t="s">
        <v>280</v>
      </c>
    </row>
    <row r="238" s="13" customFormat="1">
      <c r="A238" s="13"/>
      <c r="B238" s="243"/>
      <c r="C238" s="244"/>
      <c r="D238" s="245" t="s">
        <v>286</v>
      </c>
      <c r="E238" s="246" t="s">
        <v>1</v>
      </c>
      <c r="F238" s="247" t="s">
        <v>3423</v>
      </c>
      <c r="G238" s="244"/>
      <c r="H238" s="248">
        <v>41.579999999999998</v>
      </c>
      <c r="I238" s="249"/>
      <c r="J238" s="244"/>
      <c r="K238" s="244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286</v>
      </c>
      <c r="AU238" s="254" t="s">
        <v>86</v>
      </c>
      <c r="AV238" s="13" t="s">
        <v>86</v>
      </c>
      <c r="AW238" s="13" t="s">
        <v>32</v>
      </c>
      <c r="AX238" s="13" t="s">
        <v>76</v>
      </c>
      <c r="AY238" s="254" t="s">
        <v>280</v>
      </c>
    </row>
    <row r="239" s="13" customFormat="1">
      <c r="A239" s="13"/>
      <c r="B239" s="243"/>
      <c r="C239" s="244"/>
      <c r="D239" s="245" t="s">
        <v>286</v>
      </c>
      <c r="E239" s="246" t="s">
        <v>1</v>
      </c>
      <c r="F239" s="247" t="s">
        <v>3545</v>
      </c>
      <c r="G239" s="244"/>
      <c r="H239" s="248">
        <v>1.9199999999999999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286</v>
      </c>
      <c r="AU239" s="254" t="s">
        <v>86</v>
      </c>
      <c r="AV239" s="13" t="s">
        <v>86</v>
      </c>
      <c r="AW239" s="13" t="s">
        <v>32</v>
      </c>
      <c r="AX239" s="13" t="s">
        <v>76</v>
      </c>
      <c r="AY239" s="254" t="s">
        <v>280</v>
      </c>
    </row>
    <row r="240" s="14" customFormat="1">
      <c r="A240" s="14"/>
      <c r="B240" s="266"/>
      <c r="C240" s="267"/>
      <c r="D240" s="245" t="s">
        <v>286</v>
      </c>
      <c r="E240" s="268" t="s">
        <v>1</v>
      </c>
      <c r="F240" s="269" t="s">
        <v>378</v>
      </c>
      <c r="G240" s="267"/>
      <c r="H240" s="270">
        <v>283.22000000000003</v>
      </c>
      <c r="I240" s="271"/>
      <c r="J240" s="267"/>
      <c r="K240" s="267"/>
      <c r="L240" s="272"/>
      <c r="M240" s="273"/>
      <c r="N240" s="274"/>
      <c r="O240" s="274"/>
      <c r="P240" s="274"/>
      <c r="Q240" s="274"/>
      <c r="R240" s="274"/>
      <c r="S240" s="274"/>
      <c r="T240" s="27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6" t="s">
        <v>286</v>
      </c>
      <c r="AU240" s="276" t="s">
        <v>86</v>
      </c>
      <c r="AV240" s="14" t="s">
        <v>284</v>
      </c>
      <c r="AW240" s="14" t="s">
        <v>32</v>
      </c>
      <c r="AX240" s="14" t="s">
        <v>84</v>
      </c>
      <c r="AY240" s="276" t="s">
        <v>280</v>
      </c>
    </row>
    <row r="241" s="2" customFormat="1" ht="24.15" customHeight="1">
      <c r="A241" s="38"/>
      <c r="B241" s="39"/>
      <c r="C241" s="255" t="s">
        <v>475</v>
      </c>
      <c r="D241" s="255" t="s">
        <v>306</v>
      </c>
      <c r="E241" s="256" t="s">
        <v>512</v>
      </c>
      <c r="F241" s="257" t="s">
        <v>513</v>
      </c>
      <c r="G241" s="258" t="s">
        <v>190</v>
      </c>
      <c r="H241" s="259">
        <v>115.101</v>
      </c>
      <c r="I241" s="260"/>
      <c r="J241" s="261">
        <f>ROUND(I241*H241,2)</f>
        <v>0</v>
      </c>
      <c r="K241" s="262"/>
      <c r="L241" s="263"/>
      <c r="M241" s="264" t="s">
        <v>1</v>
      </c>
      <c r="N241" s="265" t="s">
        <v>41</v>
      </c>
      <c r="O241" s="91"/>
      <c r="P241" s="239">
        <f>O241*H241</f>
        <v>0</v>
      </c>
      <c r="Q241" s="239">
        <v>3.0000000000000001E-05</v>
      </c>
      <c r="R241" s="239">
        <f>Q241*H241</f>
        <v>0.0034530300000000002</v>
      </c>
      <c r="S241" s="239">
        <v>0</v>
      </c>
      <c r="T241" s="24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1" t="s">
        <v>310</v>
      </c>
      <c r="AT241" s="241" t="s">
        <v>306</v>
      </c>
      <c r="AU241" s="241" t="s">
        <v>86</v>
      </c>
      <c r="AY241" s="17" t="s">
        <v>280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7" t="s">
        <v>84</v>
      </c>
      <c r="BK241" s="242">
        <f>ROUND(I241*H241,2)</f>
        <v>0</v>
      </c>
      <c r="BL241" s="17" t="s">
        <v>284</v>
      </c>
      <c r="BM241" s="241" t="s">
        <v>3546</v>
      </c>
    </row>
    <row r="242" s="13" customFormat="1">
      <c r="A242" s="13"/>
      <c r="B242" s="243"/>
      <c r="C242" s="244"/>
      <c r="D242" s="245" t="s">
        <v>286</v>
      </c>
      <c r="E242" s="246" t="s">
        <v>1</v>
      </c>
      <c r="F242" s="247" t="s">
        <v>3543</v>
      </c>
      <c r="G242" s="244"/>
      <c r="H242" s="248">
        <v>109.62000000000001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286</v>
      </c>
      <c r="AU242" s="254" t="s">
        <v>86</v>
      </c>
      <c r="AV242" s="13" t="s">
        <v>86</v>
      </c>
      <c r="AW242" s="13" t="s">
        <v>32</v>
      </c>
      <c r="AX242" s="13" t="s">
        <v>84</v>
      </c>
      <c r="AY242" s="254" t="s">
        <v>280</v>
      </c>
    </row>
    <row r="243" s="13" customFormat="1">
      <c r="A243" s="13"/>
      <c r="B243" s="243"/>
      <c r="C243" s="244"/>
      <c r="D243" s="245" t="s">
        <v>286</v>
      </c>
      <c r="E243" s="244"/>
      <c r="F243" s="247" t="s">
        <v>3547</v>
      </c>
      <c r="G243" s="244"/>
      <c r="H243" s="248">
        <v>115.101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286</v>
      </c>
      <c r="AU243" s="254" t="s">
        <v>86</v>
      </c>
      <c r="AV243" s="13" t="s">
        <v>86</v>
      </c>
      <c r="AW243" s="13" t="s">
        <v>4</v>
      </c>
      <c r="AX243" s="13" t="s">
        <v>84</v>
      </c>
      <c r="AY243" s="254" t="s">
        <v>280</v>
      </c>
    </row>
    <row r="244" s="2" customFormat="1" ht="24.15" customHeight="1">
      <c r="A244" s="38"/>
      <c r="B244" s="39"/>
      <c r="C244" s="255" t="s">
        <v>479</v>
      </c>
      <c r="D244" s="255" t="s">
        <v>306</v>
      </c>
      <c r="E244" s="256" t="s">
        <v>522</v>
      </c>
      <c r="F244" s="257" t="s">
        <v>523</v>
      </c>
      <c r="G244" s="258" t="s">
        <v>190</v>
      </c>
      <c r="H244" s="259">
        <v>13.65</v>
      </c>
      <c r="I244" s="260"/>
      <c r="J244" s="261">
        <f>ROUND(I244*H244,2)</f>
        <v>0</v>
      </c>
      <c r="K244" s="262"/>
      <c r="L244" s="263"/>
      <c r="M244" s="264" t="s">
        <v>1</v>
      </c>
      <c r="N244" s="265" t="s">
        <v>41</v>
      </c>
      <c r="O244" s="91"/>
      <c r="P244" s="239">
        <f>O244*H244</f>
        <v>0</v>
      </c>
      <c r="Q244" s="239">
        <v>0.00050000000000000001</v>
      </c>
      <c r="R244" s="239">
        <f>Q244*H244</f>
        <v>0.0068250000000000003</v>
      </c>
      <c r="S244" s="239">
        <v>0</v>
      </c>
      <c r="T244" s="24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1" t="s">
        <v>310</v>
      </c>
      <c r="AT244" s="241" t="s">
        <v>306</v>
      </c>
      <c r="AU244" s="241" t="s">
        <v>86</v>
      </c>
      <c r="AY244" s="17" t="s">
        <v>280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7" t="s">
        <v>84</v>
      </c>
      <c r="BK244" s="242">
        <f>ROUND(I244*H244,2)</f>
        <v>0</v>
      </c>
      <c r="BL244" s="17" t="s">
        <v>284</v>
      </c>
      <c r="BM244" s="241" t="s">
        <v>3548</v>
      </c>
    </row>
    <row r="245" s="13" customFormat="1">
      <c r="A245" s="13"/>
      <c r="B245" s="243"/>
      <c r="C245" s="244"/>
      <c r="D245" s="245" t="s">
        <v>286</v>
      </c>
      <c r="E245" s="246" t="s">
        <v>1</v>
      </c>
      <c r="F245" s="247" t="s">
        <v>1840</v>
      </c>
      <c r="G245" s="244"/>
      <c r="H245" s="248">
        <v>13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286</v>
      </c>
      <c r="AU245" s="254" t="s">
        <v>86</v>
      </c>
      <c r="AV245" s="13" t="s">
        <v>86</v>
      </c>
      <c r="AW245" s="13" t="s">
        <v>32</v>
      </c>
      <c r="AX245" s="13" t="s">
        <v>84</v>
      </c>
      <c r="AY245" s="254" t="s">
        <v>280</v>
      </c>
    </row>
    <row r="246" s="13" customFormat="1">
      <c r="A246" s="13"/>
      <c r="B246" s="243"/>
      <c r="C246" s="244"/>
      <c r="D246" s="245" t="s">
        <v>286</v>
      </c>
      <c r="E246" s="244"/>
      <c r="F246" s="247" t="s">
        <v>1846</v>
      </c>
      <c r="G246" s="244"/>
      <c r="H246" s="248">
        <v>13.65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286</v>
      </c>
      <c r="AU246" s="254" t="s">
        <v>86</v>
      </c>
      <c r="AV246" s="13" t="s">
        <v>86</v>
      </c>
      <c r="AW246" s="13" t="s">
        <v>4</v>
      </c>
      <c r="AX246" s="13" t="s">
        <v>84</v>
      </c>
      <c r="AY246" s="254" t="s">
        <v>280</v>
      </c>
    </row>
    <row r="247" s="2" customFormat="1" ht="24.15" customHeight="1">
      <c r="A247" s="38"/>
      <c r="B247" s="39"/>
      <c r="C247" s="255" t="s">
        <v>483</v>
      </c>
      <c r="D247" s="255" t="s">
        <v>306</v>
      </c>
      <c r="E247" s="256" t="s">
        <v>527</v>
      </c>
      <c r="F247" s="257" t="s">
        <v>528</v>
      </c>
      <c r="G247" s="258" t="s">
        <v>190</v>
      </c>
      <c r="H247" s="259">
        <v>75.337999999999994</v>
      </c>
      <c r="I247" s="260"/>
      <c r="J247" s="261">
        <f>ROUND(I247*H247,2)</f>
        <v>0</v>
      </c>
      <c r="K247" s="262"/>
      <c r="L247" s="263"/>
      <c r="M247" s="264" t="s">
        <v>1</v>
      </c>
      <c r="N247" s="265" t="s">
        <v>41</v>
      </c>
      <c r="O247" s="91"/>
      <c r="P247" s="239">
        <f>O247*H247</f>
        <v>0</v>
      </c>
      <c r="Q247" s="239">
        <v>4.0000000000000003E-05</v>
      </c>
      <c r="R247" s="239">
        <f>Q247*H247</f>
        <v>0.00301352</v>
      </c>
      <c r="S247" s="239">
        <v>0</v>
      </c>
      <c r="T247" s="24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1" t="s">
        <v>310</v>
      </c>
      <c r="AT247" s="241" t="s">
        <v>306</v>
      </c>
      <c r="AU247" s="241" t="s">
        <v>86</v>
      </c>
      <c r="AY247" s="17" t="s">
        <v>280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7" t="s">
        <v>84</v>
      </c>
      <c r="BK247" s="242">
        <f>ROUND(I247*H247,2)</f>
        <v>0</v>
      </c>
      <c r="BL247" s="17" t="s">
        <v>284</v>
      </c>
      <c r="BM247" s="241" t="s">
        <v>3549</v>
      </c>
    </row>
    <row r="248" s="13" customFormat="1">
      <c r="A248" s="13"/>
      <c r="B248" s="243"/>
      <c r="C248" s="244"/>
      <c r="D248" s="245" t="s">
        <v>286</v>
      </c>
      <c r="E248" s="246" t="s">
        <v>1</v>
      </c>
      <c r="F248" s="247" t="s">
        <v>3420</v>
      </c>
      <c r="G248" s="244"/>
      <c r="H248" s="248">
        <v>71.75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286</v>
      </c>
      <c r="AU248" s="254" t="s">
        <v>86</v>
      </c>
      <c r="AV248" s="13" t="s">
        <v>86</v>
      </c>
      <c r="AW248" s="13" t="s">
        <v>32</v>
      </c>
      <c r="AX248" s="13" t="s">
        <v>84</v>
      </c>
      <c r="AY248" s="254" t="s">
        <v>280</v>
      </c>
    </row>
    <row r="249" s="13" customFormat="1">
      <c r="A249" s="13"/>
      <c r="B249" s="243"/>
      <c r="C249" s="244"/>
      <c r="D249" s="245" t="s">
        <v>286</v>
      </c>
      <c r="E249" s="244"/>
      <c r="F249" s="247" t="s">
        <v>3550</v>
      </c>
      <c r="G249" s="244"/>
      <c r="H249" s="248">
        <v>75.337999999999994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286</v>
      </c>
      <c r="AU249" s="254" t="s">
        <v>86</v>
      </c>
      <c r="AV249" s="13" t="s">
        <v>86</v>
      </c>
      <c r="AW249" s="13" t="s">
        <v>4</v>
      </c>
      <c r="AX249" s="13" t="s">
        <v>84</v>
      </c>
      <c r="AY249" s="254" t="s">
        <v>280</v>
      </c>
    </row>
    <row r="250" s="2" customFormat="1" ht="24.15" customHeight="1">
      <c r="A250" s="38"/>
      <c r="B250" s="39"/>
      <c r="C250" s="255" t="s">
        <v>488</v>
      </c>
      <c r="D250" s="255" t="s">
        <v>306</v>
      </c>
      <c r="E250" s="256" t="s">
        <v>532</v>
      </c>
      <c r="F250" s="257" t="s">
        <v>533</v>
      </c>
      <c r="G250" s="258" t="s">
        <v>190</v>
      </c>
      <c r="H250" s="259">
        <v>47.618000000000002</v>
      </c>
      <c r="I250" s="260"/>
      <c r="J250" s="261">
        <f>ROUND(I250*H250,2)</f>
        <v>0</v>
      </c>
      <c r="K250" s="262"/>
      <c r="L250" s="263"/>
      <c r="M250" s="264" t="s">
        <v>1</v>
      </c>
      <c r="N250" s="265" t="s">
        <v>41</v>
      </c>
      <c r="O250" s="91"/>
      <c r="P250" s="239">
        <f>O250*H250</f>
        <v>0</v>
      </c>
      <c r="Q250" s="239">
        <v>0.00050000000000000001</v>
      </c>
      <c r="R250" s="239">
        <f>Q250*H250</f>
        <v>0.023809</v>
      </c>
      <c r="S250" s="239">
        <v>0</v>
      </c>
      <c r="T250" s="24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1" t="s">
        <v>310</v>
      </c>
      <c r="AT250" s="241" t="s">
        <v>306</v>
      </c>
      <c r="AU250" s="241" t="s">
        <v>86</v>
      </c>
      <c r="AY250" s="17" t="s">
        <v>280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7" t="s">
        <v>84</v>
      </c>
      <c r="BK250" s="242">
        <f>ROUND(I250*H250,2)</f>
        <v>0</v>
      </c>
      <c r="BL250" s="17" t="s">
        <v>284</v>
      </c>
      <c r="BM250" s="241" t="s">
        <v>3551</v>
      </c>
    </row>
    <row r="251" s="13" customFormat="1">
      <c r="A251" s="13"/>
      <c r="B251" s="243"/>
      <c r="C251" s="244"/>
      <c r="D251" s="245" t="s">
        <v>286</v>
      </c>
      <c r="E251" s="246" t="s">
        <v>1</v>
      </c>
      <c r="F251" s="247" t="s">
        <v>3544</v>
      </c>
      <c r="G251" s="244"/>
      <c r="H251" s="248">
        <v>45.350000000000001</v>
      </c>
      <c r="I251" s="249"/>
      <c r="J251" s="244"/>
      <c r="K251" s="244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286</v>
      </c>
      <c r="AU251" s="254" t="s">
        <v>86</v>
      </c>
      <c r="AV251" s="13" t="s">
        <v>86</v>
      </c>
      <c r="AW251" s="13" t="s">
        <v>32</v>
      </c>
      <c r="AX251" s="13" t="s">
        <v>84</v>
      </c>
      <c r="AY251" s="254" t="s">
        <v>280</v>
      </c>
    </row>
    <row r="252" s="13" customFormat="1">
      <c r="A252" s="13"/>
      <c r="B252" s="243"/>
      <c r="C252" s="244"/>
      <c r="D252" s="245" t="s">
        <v>286</v>
      </c>
      <c r="E252" s="244"/>
      <c r="F252" s="247" t="s">
        <v>3552</v>
      </c>
      <c r="G252" s="244"/>
      <c r="H252" s="248">
        <v>47.618000000000002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286</v>
      </c>
      <c r="AU252" s="254" t="s">
        <v>86</v>
      </c>
      <c r="AV252" s="13" t="s">
        <v>86</v>
      </c>
      <c r="AW252" s="13" t="s">
        <v>4</v>
      </c>
      <c r="AX252" s="13" t="s">
        <v>84</v>
      </c>
      <c r="AY252" s="254" t="s">
        <v>280</v>
      </c>
    </row>
    <row r="253" s="2" customFormat="1" ht="24.15" customHeight="1">
      <c r="A253" s="38"/>
      <c r="B253" s="39"/>
      <c r="C253" s="255" t="s">
        <v>492</v>
      </c>
      <c r="D253" s="255" t="s">
        <v>306</v>
      </c>
      <c r="E253" s="256" t="s">
        <v>537</v>
      </c>
      <c r="F253" s="257" t="s">
        <v>538</v>
      </c>
      <c r="G253" s="258" t="s">
        <v>190</v>
      </c>
      <c r="H253" s="259">
        <v>43.658999999999999</v>
      </c>
      <c r="I253" s="260"/>
      <c r="J253" s="261">
        <f>ROUND(I253*H253,2)</f>
        <v>0</v>
      </c>
      <c r="K253" s="262"/>
      <c r="L253" s="263"/>
      <c r="M253" s="264" t="s">
        <v>1</v>
      </c>
      <c r="N253" s="265" t="s">
        <v>41</v>
      </c>
      <c r="O253" s="91"/>
      <c r="P253" s="239">
        <f>O253*H253</f>
        <v>0</v>
      </c>
      <c r="Q253" s="239">
        <v>0.00010000000000000001</v>
      </c>
      <c r="R253" s="239">
        <f>Q253*H253</f>
        <v>0.0043658999999999998</v>
      </c>
      <c r="S253" s="239">
        <v>0</v>
      </c>
      <c r="T253" s="24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1" t="s">
        <v>310</v>
      </c>
      <c r="AT253" s="241" t="s">
        <v>306</v>
      </c>
      <c r="AU253" s="241" t="s">
        <v>86</v>
      </c>
      <c r="AY253" s="17" t="s">
        <v>280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7" t="s">
        <v>84</v>
      </c>
      <c r="BK253" s="242">
        <f>ROUND(I253*H253,2)</f>
        <v>0</v>
      </c>
      <c r="BL253" s="17" t="s">
        <v>284</v>
      </c>
      <c r="BM253" s="241" t="s">
        <v>3553</v>
      </c>
    </row>
    <row r="254" s="2" customFormat="1">
      <c r="A254" s="38"/>
      <c r="B254" s="39"/>
      <c r="C254" s="40"/>
      <c r="D254" s="245" t="s">
        <v>540</v>
      </c>
      <c r="E254" s="40"/>
      <c r="F254" s="287" t="s">
        <v>541</v>
      </c>
      <c r="G254" s="40"/>
      <c r="H254" s="40"/>
      <c r="I254" s="288"/>
      <c r="J254" s="40"/>
      <c r="K254" s="40"/>
      <c r="L254" s="44"/>
      <c r="M254" s="289"/>
      <c r="N254" s="290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540</v>
      </c>
      <c r="AU254" s="17" t="s">
        <v>86</v>
      </c>
    </row>
    <row r="255" s="13" customFormat="1">
      <c r="A255" s="13"/>
      <c r="B255" s="243"/>
      <c r="C255" s="244"/>
      <c r="D255" s="245" t="s">
        <v>286</v>
      </c>
      <c r="E255" s="246" t="s">
        <v>1</v>
      </c>
      <c r="F255" s="247" t="s">
        <v>3423</v>
      </c>
      <c r="G255" s="244"/>
      <c r="H255" s="248">
        <v>41.579999999999998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286</v>
      </c>
      <c r="AU255" s="254" t="s">
        <v>86</v>
      </c>
      <c r="AV255" s="13" t="s">
        <v>86</v>
      </c>
      <c r="AW255" s="13" t="s">
        <v>32</v>
      </c>
      <c r="AX255" s="13" t="s">
        <v>84</v>
      </c>
      <c r="AY255" s="254" t="s">
        <v>280</v>
      </c>
    </row>
    <row r="256" s="13" customFormat="1">
      <c r="A256" s="13"/>
      <c r="B256" s="243"/>
      <c r="C256" s="244"/>
      <c r="D256" s="245" t="s">
        <v>286</v>
      </c>
      <c r="E256" s="244"/>
      <c r="F256" s="247" t="s">
        <v>3554</v>
      </c>
      <c r="G256" s="244"/>
      <c r="H256" s="248">
        <v>43.658999999999999</v>
      </c>
      <c r="I256" s="249"/>
      <c r="J256" s="244"/>
      <c r="K256" s="244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286</v>
      </c>
      <c r="AU256" s="254" t="s">
        <v>86</v>
      </c>
      <c r="AV256" s="13" t="s">
        <v>86</v>
      </c>
      <c r="AW256" s="13" t="s">
        <v>4</v>
      </c>
      <c r="AX256" s="13" t="s">
        <v>84</v>
      </c>
      <c r="AY256" s="254" t="s">
        <v>280</v>
      </c>
    </row>
    <row r="257" s="2" customFormat="1" ht="21.75" customHeight="1">
      <c r="A257" s="38"/>
      <c r="B257" s="39"/>
      <c r="C257" s="255" t="s">
        <v>497</v>
      </c>
      <c r="D257" s="255" t="s">
        <v>306</v>
      </c>
      <c r="E257" s="256" t="s">
        <v>544</v>
      </c>
      <c r="F257" s="257" t="s">
        <v>545</v>
      </c>
      <c r="G257" s="258" t="s">
        <v>190</v>
      </c>
      <c r="H257" s="259">
        <v>2.016</v>
      </c>
      <c r="I257" s="260"/>
      <c r="J257" s="261">
        <f>ROUND(I257*H257,2)</f>
        <v>0</v>
      </c>
      <c r="K257" s="262"/>
      <c r="L257" s="263"/>
      <c r="M257" s="264" t="s">
        <v>1</v>
      </c>
      <c r="N257" s="265" t="s">
        <v>41</v>
      </c>
      <c r="O257" s="91"/>
      <c r="P257" s="239">
        <f>O257*H257</f>
        <v>0</v>
      </c>
      <c r="Q257" s="239">
        <v>0.00029999999999999997</v>
      </c>
      <c r="R257" s="239">
        <f>Q257*H257</f>
        <v>0.00060479999999999996</v>
      </c>
      <c r="S257" s="239">
        <v>0</v>
      </c>
      <c r="T257" s="24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1" t="s">
        <v>310</v>
      </c>
      <c r="AT257" s="241" t="s">
        <v>306</v>
      </c>
      <c r="AU257" s="241" t="s">
        <v>86</v>
      </c>
      <c r="AY257" s="17" t="s">
        <v>280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7" t="s">
        <v>84</v>
      </c>
      <c r="BK257" s="242">
        <f>ROUND(I257*H257,2)</f>
        <v>0</v>
      </c>
      <c r="BL257" s="17" t="s">
        <v>284</v>
      </c>
      <c r="BM257" s="241" t="s">
        <v>3555</v>
      </c>
    </row>
    <row r="258" s="13" customFormat="1">
      <c r="A258" s="13"/>
      <c r="B258" s="243"/>
      <c r="C258" s="244"/>
      <c r="D258" s="245" t="s">
        <v>286</v>
      </c>
      <c r="E258" s="246" t="s">
        <v>1</v>
      </c>
      <c r="F258" s="247" t="s">
        <v>3545</v>
      </c>
      <c r="G258" s="244"/>
      <c r="H258" s="248">
        <v>1.9199999999999999</v>
      </c>
      <c r="I258" s="249"/>
      <c r="J258" s="244"/>
      <c r="K258" s="244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286</v>
      </c>
      <c r="AU258" s="254" t="s">
        <v>86</v>
      </c>
      <c r="AV258" s="13" t="s">
        <v>86</v>
      </c>
      <c r="AW258" s="13" t="s">
        <v>32</v>
      </c>
      <c r="AX258" s="13" t="s">
        <v>84</v>
      </c>
      <c r="AY258" s="254" t="s">
        <v>280</v>
      </c>
    </row>
    <row r="259" s="13" customFormat="1">
      <c r="A259" s="13"/>
      <c r="B259" s="243"/>
      <c r="C259" s="244"/>
      <c r="D259" s="245" t="s">
        <v>286</v>
      </c>
      <c r="E259" s="244"/>
      <c r="F259" s="247" t="s">
        <v>3556</v>
      </c>
      <c r="G259" s="244"/>
      <c r="H259" s="248">
        <v>2.016</v>
      </c>
      <c r="I259" s="249"/>
      <c r="J259" s="244"/>
      <c r="K259" s="244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286</v>
      </c>
      <c r="AU259" s="254" t="s">
        <v>86</v>
      </c>
      <c r="AV259" s="13" t="s">
        <v>86</v>
      </c>
      <c r="AW259" s="13" t="s">
        <v>4</v>
      </c>
      <c r="AX259" s="13" t="s">
        <v>84</v>
      </c>
      <c r="AY259" s="254" t="s">
        <v>280</v>
      </c>
    </row>
    <row r="260" s="2" customFormat="1" ht="24.15" customHeight="1">
      <c r="A260" s="38"/>
      <c r="B260" s="39"/>
      <c r="C260" s="229" t="s">
        <v>502</v>
      </c>
      <c r="D260" s="229" t="s">
        <v>281</v>
      </c>
      <c r="E260" s="230" t="s">
        <v>549</v>
      </c>
      <c r="F260" s="231" t="s">
        <v>550</v>
      </c>
      <c r="G260" s="232" t="s">
        <v>194</v>
      </c>
      <c r="H260" s="233">
        <v>268.74799999999999</v>
      </c>
      <c r="I260" s="234"/>
      <c r="J260" s="235">
        <f>ROUND(I260*H260,2)</f>
        <v>0</v>
      </c>
      <c r="K260" s="236"/>
      <c r="L260" s="44"/>
      <c r="M260" s="237" t="s">
        <v>1</v>
      </c>
      <c r="N260" s="238" t="s">
        <v>41</v>
      </c>
      <c r="O260" s="91"/>
      <c r="P260" s="239">
        <f>O260*H260</f>
        <v>0</v>
      </c>
      <c r="Q260" s="239">
        <v>0.01146</v>
      </c>
      <c r="R260" s="239">
        <f>Q260*H260</f>
        <v>3.0798520799999998</v>
      </c>
      <c r="S260" s="239">
        <v>0</v>
      </c>
      <c r="T260" s="24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1" t="s">
        <v>284</v>
      </c>
      <c r="AT260" s="241" t="s">
        <v>281</v>
      </c>
      <c r="AU260" s="241" t="s">
        <v>86</v>
      </c>
      <c r="AY260" s="17" t="s">
        <v>280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7" t="s">
        <v>84</v>
      </c>
      <c r="BK260" s="242">
        <f>ROUND(I260*H260,2)</f>
        <v>0</v>
      </c>
      <c r="BL260" s="17" t="s">
        <v>284</v>
      </c>
      <c r="BM260" s="241" t="s">
        <v>3557</v>
      </c>
    </row>
    <row r="261" s="13" customFormat="1">
      <c r="A261" s="13"/>
      <c r="B261" s="243"/>
      <c r="C261" s="244"/>
      <c r="D261" s="245" t="s">
        <v>286</v>
      </c>
      <c r="E261" s="246" t="s">
        <v>1</v>
      </c>
      <c r="F261" s="247" t="s">
        <v>3558</v>
      </c>
      <c r="G261" s="244"/>
      <c r="H261" s="248">
        <v>268.74799999999999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286</v>
      </c>
      <c r="AU261" s="254" t="s">
        <v>86</v>
      </c>
      <c r="AV261" s="13" t="s">
        <v>86</v>
      </c>
      <c r="AW261" s="13" t="s">
        <v>32</v>
      </c>
      <c r="AX261" s="13" t="s">
        <v>84</v>
      </c>
      <c r="AY261" s="254" t="s">
        <v>280</v>
      </c>
    </row>
    <row r="262" s="2" customFormat="1" ht="24.15" customHeight="1">
      <c r="A262" s="38"/>
      <c r="B262" s="39"/>
      <c r="C262" s="229" t="s">
        <v>511</v>
      </c>
      <c r="D262" s="229" t="s">
        <v>281</v>
      </c>
      <c r="E262" s="230" t="s">
        <v>554</v>
      </c>
      <c r="F262" s="231" t="s">
        <v>555</v>
      </c>
      <c r="G262" s="232" t="s">
        <v>194</v>
      </c>
      <c r="H262" s="233">
        <v>37.524000000000001</v>
      </c>
      <c r="I262" s="234"/>
      <c r="J262" s="235">
        <f>ROUND(I262*H262,2)</f>
        <v>0</v>
      </c>
      <c r="K262" s="236"/>
      <c r="L262" s="44"/>
      <c r="M262" s="237" t="s">
        <v>1</v>
      </c>
      <c r="N262" s="238" t="s">
        <v>41</v>
      </c>
      <c r="O262" s="91"/>
      <c r="P262" s="239">
        <f>O262*H262</f>
        <v>0</v>
      </c>
      <c r="Q262" s="239">
        <v>0.0057000000000000002</v>
      </c>
      <c r="R262" s="239">
        <f>Q262*H262</f>
        <v>0.21388680000000002</v>
      </c>
      <c r="S262" s="239">
        <v>0</v>
      </c>
      <c r="T262" s="24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1" t="s">
        <v>284</v>
      </c>
      <c r="AT262" s="241" t="s">
        <v>281</v>
      </c>
      <c r="AU262" s="241" t="s">
        <v>86</v>
      </c>
      <c r="AY262" s="17" t="s">
        <v>280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7" t="s">
        <v>84</v>
      </c>
      <c r="BK262" s="242">
        <f>ROUND(I262*H262,2)</f>
        <v>0</v>
      </c>
      <c r="BL262" s="17" t="s">
        <v>284</v>
      </c>
      <c r="BM262" s="241" t="s">
        <v>3559</v>
      </c>
    </row>
    <row r="263" s="13" customFormat="1">
      <c r="A263" s="13"/>
      <c r="B263" s="243"/>
      <c r="C263" s="244"/>
      <c r="D263" s="245" t="s">
        <v>286</v>
      </c>
      <c r="E263" s="246" t="s">
        <v>1</v>
      </c>
      <c r="F263" s="247" t="s">
        <v>3411</v>
      </c>
      <c r="G263" s="244"/>
      <c r="H263" s="248">
        <v>37.524000000000001</v>
      </c>
      <c r="I263" s="249"/>
      <c r="J263" s="244"/>
      <c r="K263" s="244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286</v>
      </c>
      <c r="AU263" s="254" t="s">
        <v>86</v>
      </c>
      <c r="AV263" s="13" t="s">
        <v>86</v>
      </c>
      <c r="AW263" s="13" t="s">
        <v>32</v>
      </c>
      <c r="AX263" s="13" t="s">
        <v>84</v>
      </c>
      <c r="AY263" s="254" t="s">
        <v>280</v>
      </c>
    </row>
    <row r="264" s="2" customFormat="1" ht="24.15" customHeight="1">
      <c r="A264" s="38"/>
      <c r="B264" s="39"/>
      <c r="C264" s="229" t="s">
        <v>516</v>
      </c>
      <c r="D264" s="229" t="s">
        <v>281</v>
      </c>
      <c r="E264" s="230" t="s">
        <v>558</v>
      </c>
      <c r="F264" s="231" t="s">
        <v>559</v>
      </c>
      <c r="G264" s="232" t="s">
        <v>194</v>
      </c>
      <c r="H264" s="233">
        <v>286.88099999999997</v>
      </c>
      <c r="I264" s="234"/>
      <c r="J264" s="235">
        <f>ROUND(I264*H264,2)</f>
        <v>0</v>
      </c>
      <c r="K264" s="236"/>
      <c r="L264" s="44"/>
      <c r="M264" s="237" t="s">
        <v>1</v>
      </c>
      <c r="N264" s="238" t="s">
        <v>41</v>
      </c>
      <c r="O264" s="91"/>
      <c r="P264" s="239">
        <f>O264*H264</f>
        <v>0</v>
      </c>
      <c r="Q264" s="239">
        <v>0.00363</v>
      </c>
      <c r="R264" s="239">
        <f>Q264*H264</f>
        <v>1.04137803</v>
      </c>
      <c r="S264" s="239">
        <v>0</v>
      </c>
      <c r="T264" s="24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1" t="s">
        <v>284</v>
      </c>
      <c r="AT264" s="241" t="s">
        <v>281</v>
      </c>
      <c r="AU264" s="241" t="s">
        <v>86</v>
      </c>
      <c r="AY264" s="17" t="s">
        <v>280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7" t="s">
        <v>84</v>
      </c>
      <c r="BK264" s="242">
        <f>ROUND(I264*H264,2)</f>
        <v>0</v>
      </c>
      <c r="BL264" s="17" t="s">
        <v>284</v>
      </c>
      <c r="BM264" s="241" t="s">
        <v>3560</v>
      </c>
    </row>
    <row r="265" s="13" customFormat="1">
      <c r="A265" s="13"/>
      <c r="B265" s="243"/>
      <c r="C265" s="244"/>
      <c r="D265" s="245" t="s">
        <v>286</v>
      </c>
      <c r="E265" s="246" t="s">
        <v>1</v>
      </c>
      <c r="F265" s="247" t="s">
        <v>3561</v>
      </c>
      <c r="G265" s="244"/>
      <c r="H265" s="248">
        <v>286.88099999999997</v>
      </c>
      <c r="I265" s="249"/>
      <c r="J265" s="244"/>
      <c r="K265" s="244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286</v>
      </c>
      <c r="AU265" s="254" t="s">
        <v>86</v>
      </c>
      <c r="AV265" s="13" t="s">
        <v>86</v>
      </c>
      <c r="AW265" s="13" t="s">
        <v>32</v>
      </c>
      <c r="AX265" s="13" t="s">
        <v>84</v>
      </c>
      <c r="AY265" s="254" t="s">
        <v>280</v>
      </c>
    </row>
    <row r="266" s="2" customFormat="1" ht="24.15" customHeight="1">
      <c r="A266" s="38"/>
      <c r="B266" s="39"/>
      <c r="C266" s="229" t="s">
        <v>521</v>
      </c>
      <c r="D266" s="229" t="s">
        <v>281</v>
      </c>
      <c r="E266" s="230" t="s">
        <v>562</v>
      </c>
      <c r="F266" s="231" t="s">
        <v>563</v>
      </c>
      <c r="G266" s="232" t="s">
        <v>190</v>
      </c>
      <c r="H266" s="233">
        <v>108.03</v>
      </c>
      <c r="I266" s="234"/>
      <c r="J266" s="235">
        <f>ROUND(I266*H266,2)</f>
        <v>0</v>
      </c>
      <c r="K266" s="236"/>
      <c r="L266" s="44"/>
      <c r="M266" s="237" t="s">
        <v>1</v>
      </c>
      <c r="N266" s="238" t="s">
        <v>41</v>
      </c>
      <c r="O266" s="91"/>
      <c r="P266" s="239">
        <f>O266*H266</f>
        <v>0</v>
      </c>
      <c r="Q266" s="239">
        <v>0.020650000000000002</v>
      </c>
      <c r="R266" s="239">
        <f>Q266*H266</f>
        <v>2.2308195000000004</v>
      </c>
      <c r="S266" s="239">
        <v>0</v>
      </c>
      <c r="T266" s="24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1" t="s">
        <v>284</v>
      </c>
      <c r="AT266" s="241" t="s">
        <v>281</v>
      </c>
      <c r="AU266" s="241" t="s">
        <v>86</v>
      </c>
      <c r="AY266" s="17" t="s">
        <v>280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7" t="s">
        <v>84</v>
      </c>
      <c r="BK266" s="242">
        <f>ROUND(I266*H266,2)</f>
        <v>0</v>
      </c>
      <c r="BL266" s="17" t="s">
        <v>284</v>
      </c>
      <c r="BM266" s="241" t="s">
        <v>3562</v>
      </c>
    </row>
    <row r="267" s="13" customFormat="1">
      <c r="A267" s="13"/>
      <c r="B267" s="243"/>
      <c r="C267" s="244"/>
      <c r="D267" s="245" t="s">
        <v>286</v>
      </c>
      <c r="E267" s="246" t="s">
        <v>1</v>
      </c>
      <c r="F267" s="247" t="s">
        <v>3423</v>
      </c>
      <c r="G267" s="244"/>
      <c r="H267" s="248">
        <v>41.579999999999998</v>
      </c>
      <c r="I267" s="249"/>
      <c r="J267" s="244"/>
      <c r="K267" s="244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286</v>
      </c>
      <c r="AU267" s="254" t="s">
        <v>86</v>
      </c>
      <c r="AV267" s="13" t="s">
        <v>86</v>
      </c>
      <c r="AW267" s="13" t="s">
        <v>32</v>
      </c>
      <c r="AX267" s="13" t="s">
        <v>76</v>
      </c>
      <c r="AY267" s="254" t="s">
        <v>280</v>
      </c>
    </row>
    <row r="268" s="13" customFormat="1">
      <c r="A268" s="13"/>
      <c r="B268" s="243"/>
      <c r="C268" s="244"/>
      <c r="D268" s="245" t="s">
        <v>286</v>
      </c>
      <c r="E268" s="246" t="s">
        <v>1</v>
      </c>
      <c r="F268" s="247" t="s">
        <v>3563</v>
      </c>
      <c r="G268" s="244"/>
      <c r="H268" s="248">
        <v>66.450000000000003</v>
      </c>
      <c r="I268" s="249"/>
      <c r="J268" s="244"/>
      <c r="K268" s="244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286</v>
      </c>
      <c r="AU268" s="254" t="s">
        <v>86</v>
      </c>
      <c r="AV268" s="13" t="s">
        <v>86</v>
      </c>
      <c r="AW268" s="13" t="s">
        <v>32</v>
      </c>
      <c r="AX268" s="13" t="s">
        <v>76</v>
      </c>
      <c r="AY268" s="254" t="s">
        <v>280</v>
      </c>
    </row>
    <row r="269" s="14" customFormat="1">
      <c r="A269" s="14"/>
      <c r="B269" s="266"/>
      <c r="C269" s="267"/>
      <c r="D269" s="245" t="s">
        <v>286</v>
      </c>
      <c r="E269" s="268" t="s">
        <v>1</v>
      </c>
      <c r="F269" s="269" t="s">
        <v>378</v>
      </c>
      <c r="G269" s="267"/>
      <c r="H269" s="270">
        <v>108.03</v>
      </c>
      <c r="I269" s="271"/>
      <c r="J269" s="267"/>
      <c r="K269" s="267"/>
      <c r="L269" s="272"/>
      <c r="M269" s="273"/>
      <c r="N269" s="274"/>
      <c r="O269" s="274"/>
      <c r="P269" s="274"/>
      <c r="Q269" s="274"/>
      <c r="R269" s="274"/>
      <c r="S269" s="274"/>
      <c r="T269" s="27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6" t="s">
        <v>286</v>
      </c>
      <c r="AU269" s="276" t="s">
        <v>86</v>
      </c>
      <c r="AV269" s="14" t="s">
        <v>284</v>
      </c>
      <c r="AW269" s="14" t="s">
        <v>32</v>
      </c>
      <c r="AX269" s="14" t="s">
        <v>84</v>
      </c>
      <c r="AY269" s="276" t="s">
        <v>280</v>
      </c>
    </row>
    <row r="270" s="2" customFormat="1" ht="16.5" customHeight="1">
      <c r="A270" s="38"/>
      <c r="B270" s="39"/>
      <c r="C270" s="229" t="s">
        <v>526</v>
      </c>
      <c r="D270" s="229" t="s">
        <v>281</v>
      </c>
      <c r="E270" s="230" t="s">
        <v>567</v>
      </c>
      <c r="F270" s="231" t="s">
        <v>568</v>
      </c>
      <c r="G270" s="232" t="s">
        <v>194</v>
      </c>
      <c r="H270" s="233">
        <v>99.674999999999997</v>
      </c>
      <c r="I270" s="234"/>
      <c r="J270" s="235">
        <f>ROUND(I270*H270,2)</f>
        <v>0</v>
      </c>
      <c r="K270" s="236"/>
      <c r="L270" s="44"/>
      <c r="M270" s="237" t="s">
        <v>1</v>
      </c>
      <c r="N270" s="238" t="s">
        <v>41</v>
      </c>
      <c r="O270" s="91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1" t="s">
        <v>284</v>
      </c>
      <c r="AT270" s="241" t="s">
        <v>281</v>
      </c>
      <c r="AU270" s="241" t="s">
        <v>86</v>
      </c>
      <c r="AY270" s="17" t="s">
        <v>280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7" t="s">
        <v>84</v>
      </c>
      <c r="BK270" s="242">
        <f>ROUND(I270*H270,2)</f>
        <v>0</v>
      </c>
      <c r="BL270" s="17" t="s">
        <v>284</v>
      </c>
      <c r="BM270" s="241" t="s">
        <v>3564</v>
      </c>
    </row>
    <row r="271" s="13" customFormat="1">
      <c r="A271" s="13"/>
      <c r="B271" s="243"/>
      <c r="C271" s="244"/>
      <c r="D271" s="245" t="s">
        <v>286</v>
      </c>
      <c r="E271" s="246" t="s">
        <v>1</v>
      </c>
      <c r="F271" s="247" t="s">
        <v>3565</v>
      </c>
      <c r="G271" s="244"/>
      <c r="H271" s="248">
        <v>99.674999999999997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286</v>
      </c>
      <c r="AU271" s="254" t="s">
        <v>86</v>
      </c>
      <c r="AV271" s="13" t="s">
        <v>86</v>
      </c>
      <c r="AW271" s="13" t="s">
        <v>32</v>
      </c>
      <c r="AX271" s="13" t="s">
        <v>84</v>
      </c>
      <c r="AY271" s="254" t="s">
        <v>280</v>
      </c>
    </row>
    <row r="272" s="2" customFormat="1" ht="21.75" customHeight="1">
      <c r="A272" s="38"/>
      <c r="B272" s="39"/>
      <c r="C272" s="229" t="s">
        <v>531</v>
      </c>
      <c r="D272" s="229" t="s">
        <v>281</v>
      </c>
      <c r="E272" s="230" t="s">
        <v>572</v>
      </c>
      <c r="F272" s="231" t="s">
        <v>573</v>
      </c>
      <c r="G272" s="232" t="s">
        <v>194</v>
      </c>
      <c r="H272" s="233">
        <v>140.30699999999999</v>
      </c>
      <c r="I272" s="234"/>
      <c r="J272" s="235">
        <f>ROUND(I272*H272,2)</f>
        <v>0</v>
      </c>
      <c r="K272" s="236"/>
      <c r="L272" s="44"/>
      <c r="M272" s="237" t="s">
        <v>1</v>
      </c>
      <c r="N272" s="238" t="s">
        <v>41</v>
      </c>
      <c r="O272" s="91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1" t="s">
        <v>284</v>
      </c>
      <c r="AT272" s="241" t="s">
        <v>281</v>
      </c>
      <c r="AU272" s="241" t="s">
        <v>86</v>
      </c>
      <c r="AY272" s="17" t="s">
        <v>280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7" t="s">
        <v>84</v>
      </c>
      <c r="BK272" s="242">
        <f>ROUND(I272*H272,2)</f>
        <v>0</v>
      </c>
      <c r="BL272" s="17" t="s">
        <v>284</v>
      </c>
      <c r="BM272" s="241" t="s">
        <v>3566</v>
      </c>
    </row>
    <row r="273" s="13" customFormat="1">
      <c r="A273" s="13"/>
      <c r="B273" s="243"/>
      <c r="C273" s="244"/>
      <c r="D273" s="245" t="s">
        <v>286</v>
      </c>
      <c r="E273" s="246" t="s">
        <v>1</v>
      </c>
      <c r="F273" s="247" t="s">
        <v>3427</v>
      </c>
      <c r="G273" s="244"/>
      <c r="H273" s="248">
        <v>140.30699999999999</v>
      </c>
      <c r="I273" s="249"/>
      <c r="J273" s="244"/>
      <c r="K273" s="244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286</v>
      </c>
      <c r="AU273" s="254" t="s">
        <v>86</v>
      </c>
      <c r="AV273" s="13" t="s">
        <v>86</v>
      </c>
      <c r="AW273" s="13" t="s">
        <v>32</v>
      </c>
      <c r="AX273" s="13" t="s">
        <v>84</v>
      </c>
      <c r="AY273" s="254" t="s">
        <v>280</v>
      </c>
    </row>
    <row r="274" s="2" customFormat="1" ht="16.5" customHeight="1">
      <c r="A274" s="38"/>
      <c r="B274" s="39"/>
      <c r="C274" s="229" t="s">
        <v>536</v>
      </c>
      <c r="D274" s="229" t="s">
        <v>281</v>
      </c>
      <c r="E274" s="230" t="s">
        <v>576</v>
      </c>
      <c r="F274" s="231" t="s">
        <v>577</v>
      </c>
      <c r="G274" s="232" t="s">
        <v>194</v>
      </c>
      <c r="H274" s="233">
        <v>306.27199999999999</v>
      </c>
      <c r="I274" s="234"/>
      <c r="J274" s="235">
        <f>ROUND(I274*H274,2)</f>
        <v>0</v>
      </c>
      <c r="K274" s="236"/>
      <c r="L274" s="44"/>
      <c r="M274" s="237" t="s">
        <v>1</v>
      </c>
      <c r="N274" s="238" t="s">
        <v>41</v>
      </c>
      <c r="O274" s="91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1" t="s">
        <v>284</v>
      </c>
      <c r="AT274" s="241" t="s">
        <v>281</v>
      </c>
      <c r="AU274" s="241" t="s">
        <v>86</v>
      </c>
      <c r="AY274" s="17" t="s">
        <v>280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7" t="s">
        <v>84</v>
      </c>
      <c r="BK274" s="242">
        <f>ROUND(I274*H274,2)</f>
        <v>0</v>
      </c>
      <c r="BL274" s="17" t="s">
        <v>284</v>
      </c>
      <c r="BM274" s="241" t="s">
        <v>3567</v>
      </c>
    </row>
    <row r="275" s="13" customFormat="1">
      <c r="A275" s="13"/>
      <c r="B275" s="243"/>
      <c r="C275" s="244"/>
      <c r="D275" s="245" t="s">
        <v>286</v>
      </c>
      <c r="E275" s="246" t="s">
        <v>1</v>
      </c>
      <c r="F275" s="247" t="s">
        <v>3568</v>
      </c>
      <c r="G275" s="244"/>
      <c r="H275" s="248">
        <v>306.27199999999999</v>
      </c>
      <c r="I275" s="249"/>
      <c r="J275" s="244"/>
      <c r="K275" s="244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286</v>
      </c>
      <c r="AU275" s="254" t="s">
        <v>86</v>
      </c>
      <c r="AV275" s="13" t="s">
        <v>86</v>
      </c>
      <c r="AW275" s="13" t="s">
        <v>32</v>
      </c>
      <c r="AX275" s="13" t="s">
        <v>84</v>
      </c>
      <c r="AY275" s="254" t="s">
        <v>280</v>
      </c>
    </row>
    <row r="276" s="2" customFormat="1" ht="24.15" customHeight="1">
      <c r="A276" s="38"/>
      <c r="B276" s="39"/>
      <c r="C276" s="229" t="s">
        <v>543</v>
      </c>
      <c r="D276" s="229" t="s">
        <v>281</v>
      </c>
      <c r="E276" s="230" t="s">
        <v>619</v>
      </c>
      <c r="F276" s="231" t="s">
        <v>620</v>
      </c>
      <c r="G276" s="232" t="s">
        <v>194</v>
      </c>
      <c r="H276" s="233">
        <v>31.27</v>
      </c>
      <c r="I276" s="234"/>
      <c r="J276" s="235">
        <f>ROUND(I276*H276,2)</f>
        <v>0</v>
      </c>
      <c r="K276" s="236"/>
      <c r="L276" s="44"/>
      <c r="M276" s="237" t="s">
        <v>1</v>
      </c>
      <c r="N276" s="238" t="s">
        <v>41</v>
      </c>
      <c r="O276" s="91"/>
      <c r="P276" s="239">
        <f>O276*H276</f>
        <v>0</v>
      </c>
      <c r="Q276" s="239">
        <v>0.28361999999999998</v>
      </c>
      <c r="R276" s="239">
        <f>Q276*H276</f>
        <v>8.8687974000000001</v>
      </c>
      <c r="S276" s="239">
        <v>0</v>
      </c>
      <c r="T276" s="24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1" t="s">
        <v>284</v>
      </c>
      <c r="AT276" s="241" t="s">
        <v>281</v>
      </c>
      <c r="AU276" s="241" t="s">
        <v>86</v>
      </c>
      <c r="AY276" s="17" t="s">
        <v>280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7" t="s">
        <v>84</v>
      </c>
      <c r="BK276" s="242">
        <f>ROUND(I276*H276,2)</f>
        <v>0</v>
      </c>
      <c r="BL276" s="17" t="s">
        <v>284</v>
      </c>
      <c r="BM276" s="241" t="s">
        <v>3569</v>
      </c>
    </row>
    <row r="277" s="13" customFormat="1">
      <c r="A277" s="13"/>
      <c r="B277" s="243"/>
      <c r="C277" s="244"/>
      <c r="D277" s="245" t="s">
        <v>286</v>
      </c>
      <c r="E277" s="246" t="s">
        <v>1</v>
      </c>
      <c r="F277" s="247" t="s">
        <v>3570</v>
      </c>
      <c r="G277" s="244"/>
      <c r="H277" s="248">
        <v>31.27</v>
      </c>
      <c r="I277" s="249"/>
      <c r="J277" s="244"/>
      <c r="K277" s="244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286</v>
      </c>
      <c r="AU277" s="254" t="s">
        <v>86</v>
      </c>
      <c r="AV277" s="13" t="s">
        <v>86</v>
      </c>
      <c r="AW277" s="13" t="s">
        <v>32</v>
      </c>
      <c r="AX277" s="13" t="s">
        <v>84</v>
      </c>
      <c r="AY277" s="254" t="s">
        <v>280</v>
      </c>
    </row>
    <row r="278" s="2" customFormat="1" ht="21.75" customHeight="1">
      <c r="A278" s="38"/>
      <c r="B278" s="39"/>
      <c r="C278" s="229" t="s">
        <v>548</v>
      </c>
      <c r="D278" s="229" t="s">
        <v>281</v>
      </c>
      <c r="E278" s="230" t="s">
        <v>624</v>
      </c>
      <c r="F278" s="231" t="s">
        <v>625</v>
      </c>
      <c r="G278" s="232" t="s">
        <v>354</v>
      </c>
      <c r="H278" s="233">
        <v>2</v>
      </c>
      <c r="I278" s="234"/>
      <c r="J278" s="235">
        <f>ROUND(I278*H278,2)</f>
        <v>0</v>
      </c>
      <c r="K278" s="236"/>
      <c r="L278" s="44"/>
      <c r="M278" s="237" t="s">
        <v>1</v>
      </c>
      <c r="N278" s="238" t="s">
        <v>41</v>
      </c>
      <c r="O278" s="91"/>
      <c r="P278" s="239">
        <f>O278*H278</f>
        <v>0</v>
      </c>
      <c r="Q278" s="239">
        <v>0.04684</v>
      </c>
      <c r="R278" s="239">
        <f>Q278*H278</f>
        <v>0.093679999999999999</v>
      </c>
      <c r="S278" s="239">
        <v>0</v>
      </c>
      <c r="T278" s="24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1" t="s">
        <v>284</v>
      </c>
      <c r="AT278" s="241" t="s">
        <v>281</v>
      </c>
      <c r="AU278" s="241" t="s">
        <v>86</v>
      </c>
      <c r="AY278" s="17" t="s">
        <v>280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7" t="s">
        <v>84</v>
      </c>
      <c r="BK278" s="242">
        <f>ROUND(I278*H278,2)</f>
        <v>0</v>
      </c>
      <c r="BL278" s="17" t="s">
        <v>284</v>
      </c>
      <c r="BM278" s="241" t="s">
        <v>3571</v>
      </c>
    </row>
    <row r="279" s="2" customFormat="1" ht="24.15" customHeight="1">
      <c r="A279" s="38"/>
      <c r="B279" s="39"/>
      <c r="C279" s="255" t="s">
        <v>553</v>
      </c>
      <c r="D279" s="255" t="s">
        <v>306</v>
      </c>
      <c r="E279" s="256" t="s">
        <v>3572</v>
      </c>
      <c r="F279" s="257" t="s">
        <v>3573</v>
      </c>
      <c r="G279" s="258" t="s">
        <v>354</v>
      </c>
      <c r="H279" s="259">
        <v>1</v>
      </c>
      <c r="I279" s="260"/>
      <c r="J279" s="261">
        <f>ROUND(I279*H279,2)</f>
        <v>0</v>
      </c>
      <c r="K279" s="262"/>
      <c r="L279" s="263"/>
      <c r="M279" s="264" t="s">
        <v>1</v>
      </c>
      <c r="N279" s="265" t="s">
        <v>41</v>
      </c>
      <c r="O279" s="91"/>
      <c r="P279" s="239">
        <f>O279*H279</f>
        <v>0</v>
      </c>
      <c r="Q279" s="239">
        <v>0.01521</v>
      </c>
      <c r="R279" s="239">
        <f>Q279*H279</f>
        <v>0.01521</v>
      </c>
      <c r="S279" s="239">
        <v>0</v>
      </c>
      <c r="T279" s="24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1" t="s">
        <v>310</v>
      </c>
      <c r="AT279" s="241" t="s">
        <v>306</v>
      </c>
      <c r="AU279" s="241" t="s">
        <v>86</v>
      </c>
      <c r="AY279" s="17" t="s">
        <v>280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7" t="s">
        <v>84</v>
      </c>
      <c r="BK279" s="242">
        <f>ROUND(I279*H279,2)</f>
        <v>0</v>
      </c>
      <c r="BL279" s="17" t="s">
        <v>284</v>
      </c>
      <c r="BM279" s="241" t="s">
        <v>3574</v>
      </c>
    </row>
    <row r="280" s="2" customFormat="1">
      <c r="A280" s="38"/>
      <c r="B280" s="39"/>
      <c r="C280" s="40"/>
      <c r="D280" s="245" t="s">
        <v>540</v>
      </c>
      <c r="E280" s="40"/>
      <c r="F280" s="287" t="s">
        <v>632</v>
      </c>
      <c r="G280" s="40"/>
      <c r="H280" s="40"/>
      <c r="I280" s="288"/>
      <c r="J280" s="40"/>
      <c r="K280" s="40"/>
      <c r="L280" s="44"/>
      <c r="M280" s="289"/>
      <c r="N280" s="290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540</v>
      </c>
      <c r="AU280" s="17" t="s">
        <v>86</v>
      </c>
    </row>
    <row r="281" s="2" customFormat="1" ht="24.15" customHeight="1">
      <c r="A281" s="38"/>
      <c r="B281" s="39"/>
      <c r="C281" s="255" t="s">
        <v>557</v>
      </c>
      <c r="D281" s="255" t="s">
        <v>306</v>
      </c>
      <c r="E281" s="256" t="s">
        <v>3575</v>
      </c>
      <c r="F281" s="257" t="s">
        <v>3576</v>
      </c>
      <c r="G281" s="258" t="s">
        <v>354</v>
      </c>
      <c r="H281" s="259">
        <v>1</v>
      </c>
      <c r="I281" s="260"/>
      <c r="J281" s="261">
        <f>ROUND(I281*H281,2)</f>
        <v>0</v>
      </c>
      <c r="K281" s="262"/>
      <c r="L281" s="263"/>
      <c r="M281" s="264" t="s">
        <v>1</v>
      </c>
      <c r="N281" s="265" t="s">
        <v>41</v>
      </c>
      <c r="O281" s="91"/>
      <c r="P281" s="239">
        <f>O281*H281</f>
        <v>0</v>
      </c>
      <c r="Q281" s="239">
        <v>0.01553</v>
      </c>
      <c r="R281" s="239">
        <f>Q281*H281</f>
        <v>0.01553</v>
      </c>
      <c r="S281" s="239">
        <v>0</v>
      </c>
      <c r="T281" s="24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1" t="s">
        <v>310</v>
      </c>
      <c r="AT281" s="241" t="s">
        <v>306</v>
      </c>
      <c r="AU281" s="241" t="s">
        <v>86</v>
      </c>
      <c r="AY281" s="17" t="s">
        <v>280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7" t="s">
        <v>84</v>
      </c>
      <c r="BK281" s="242">
        <f>ROUND(I281*H281,2)</f>
        <v>0</v>
      </c>
      <c r="BL281" s="17" t="s">
        <v>284</v>
      </c>
      <c r="BM281" s="241" t="s">
        <v>3577</v>
      </c>
    </row>
    <row r="282" s="2" customFormat="1">
      <c r="A282" s="38"/>
      <c r="B282" s="39"/>
      <c r="C282" s="40"/>
      <c r="D282" s="245" t="s">
        <v>540</v>
      </c>
      <c r="E282" s="40"/>
      <c r="F282" s="287" t="s">
        <v>632</v>
      </c>
      <c r="G282" s="40"/>
      <c r="H282" s="40"/>
      <c r="I282" s="288"/>
      <c r="J282" s="40"/>
      <c r="K282" s="40"/>
      <c r="L282" s="44"/>
      <c r="M282" s="289"/>
      <c r="N282" s="290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540</v>
      </c>
      <c r="AU282" s="17" t="s">
        <v>86</v>
      </c>
    </row>
    <row r="283" s="2" customFormat="1" ht="16.5" customHeight="1">
      <c r="A283" s="38"/>
      <c r="B283" s="39"/>
      <c r="C283" s="229" t="s">
        <v>561</v>
      </c>
      <c r="D283" s="229" t="s">
        <v>281</v>
      </c>
      <c r="E283" s="230" t="s">
        <v>634</v>
      </c>
      <c r="F283" s="231" t="s">
        <v>635</v>
      </c>
      <c r="G283" s="232" t="s">
        <v>190</v>
      </c>
      <c r="H283" s="233">
        <v>71.75</v>
      </c>
      <c r="I283" s="234"/>
      <c r="J283" s="235">
        <f>ROUND(I283*H283,2)</f>
        <v>0</v>
      </c>
      <c r="K283" s="236"/>
      <c r="L283" s="44"/>
      <c r="M283" s="237" t="s">
        <v>1</v>
      </c>
      <c r="N283" s="238" t="s">
        <v>41</v>
      </c>
      <c r="O283" s="91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1" t="s">
        <v>284</v>
      </c>
      <c r="AT283" s="241" t="s">
        <v>281</v>
      </c>
      <c r="AU283" s="241" t="s">
        <v>86</v>
      </c>
      <c r="AY283" s="17" t="s">
        <v>280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7" t="s">
        <v>84</v>
      </c>
      <c r="BK283" s="242">
        <f>ROUND(I283*H283,2)</f>
        <v>0</v>
      </c>
      <c r="BL283" s="17" t="s">
        <v>284</v>
      </c>
      <c r="BM283" s="241" t="s">
        <v>3578</v>
      </c>
    </row>
    <row r="284" s="13" customFormat="1">
      <c r="A284" s="13"/>
      <c r="B284" s="243"/>
      <c r="C284" s="244"/>
      <c r="D284" s="245" t="s">
        <v>286</v>
      </c>
      <c r="E284" s="246" t="s">
        <v>1</v>
      </c>
      <c r="F284" s="247" t="s">
        <v>3420</v>
      </c>
      <c r="G284" s="244"/>
      <c r="H284" s="248">
        <v>71.75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286</v>
      </c>
      <c r="AU284" s="254" t="s">
        <v>86</v>
      </c>
      <c r="AV284" s="13" t="s">
        <v>86</v>
      </c>
      <c r="AW284" s="13" t="s">
        <v>32</v>
      </c>
      <c r="AX284" s="13" t="s">
        <v>84</v>
      </c>
      <c r="AY284" s="254" t="s">
        <v>280</v>
      </c>
    </row>
    <row r="285" s="2" customFormat="1" ht="16.5" customHeight="1">
      <c r="A285" s="38"/>
      <c r="B285" s="39"/>
      <c r="C285" s="255" t="s">
        <v>566</v>
      </c>
      <c r="D285" s="255" t="s">
        <v>306</v>
      </c>
      <c r="E285" s="256" t="s">
        <v>638</v>
      </c>
      <c r="F285" s="257" t="s">
        <v>639</v>
      </c>
      <c r="G285" s="258" t="s">
        <v>190</v>
      </c>
      <c r="H285" s="259">
        <v>75.337999999999994</v>
      </c>
      <c r="I285" s="260"/>
      <c r="J285" s="261">
        <f>ROUND(I285*H285,2)</f>
        <v>0</v>
      </c>
      <c r="K285" s="262"/>
      <c r="L285" s="263"/>
      <c r="M285" s="264" t="s">
        <v>1</v>
      </c>
      <c r="N285" s="265" t="s">
        <v>41</v>
      </c>
      <c r="O285" s="91"/>
      <c r="P285" s="239">
        <f>O285*H285</f>
        <v>0</v>
      </c>
      <c r="Q285" s="239">
        <v>0.00029999999999999997</v>
      </c>
      <c r="R285" s="239">
        <f>Q285*H285</f>
        <v>0.022601399999999997</v>
      </c>
      <c r="S285" s="239">
        <v>0</v>
      </c>
      <c r="T285" s="24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1" t="s">
        <v>310</v>
      </c>
      <c r="AT285" s="241" t="s">
        <v>306</v>
      </c>
      <c r="AU285" s="241" t="s">
        <v>86</v>
      </c>
      <c r="AY285" s="17" t="s">
        <v>280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7" t="s">
        <v>84</v>
      </c>
      <c r="BK285" s="242">
        <f>ROUND(I285*H285,2)</f>
        <v>0</v>
      </c>
      <c r="BL285" s="17" t="s">
        <v>284</v>
      </c>
      <c r="BM285" s="241" t="s">
        <v>3579</v>
      </c>
    </row>
    <row r="286" s="13" customFormat="1">
      <c r="A286" s="13"/>
      <c r="B286" s="243"/>
      <c r="C286" s="244"/>
      <c r="D286" s="245" t="s">
        <v>286</v>
      </c>
      <c r="E286" s="244"/>
      <c r="F286" s="247" t="s">
        <v>3550</v>
      </c>
      <c r="G286" s="244"/>
      <c r="H286" s="248">
        <v>75.337999999999994</v>
      </c>
      <c r="I286" s="249"/>
      <c r="J286" s="244"/>
      <c r="K286" s="244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286</v>
      </c>
      <c r="AU286" s="254" t="s">
        <v>86</v>
      </c>
      <c r="AV286" s="13" t="s">
        <v>86</v>
      </c>
      <c r="AW286" s="13" t="s">
        <v>4</v>
      </c>
      <c r="AX286" s="13" t="s">
        <v>84</v>
      </c>
      <c r="AY286" s="254" t="s">
        <v>280</v>
      </c>
    </row>
    <row r="287" s="2" customFormat="1" ht="24.15" customHeight="1">
      <c r="A287" s="38"/>
      <c r="B287" s="39"/>
      <c r="C287" s="229" t="s">
        <v>571</v>
      </c>
      <c r="D287" s="229" t="s">
        <v>281</v>
      </c>
      <c r="E287" s="230" t="s">
        <v>3580</v>
      </c>
      <c r="F287" s="231" t="s">
        <v>643</v>
      </c>
      <c r="G287" s="232" t="s">
        <v>190</v>
      </c>
      <c r="H287" s="233">
        <v>66.599999999999994</v>
      </c>
      <c r="I287" s="234"/>
      <c r="J287" s="235">
        <f>ROUND(I287*H287,2)</f>
        <v>0</v>
      </c>
      <c r="K287" s="236"/>
      <c r="L287" s="44"/>
      <c r="M287" s="237" t="s">
        <v>1</v>
      </c>
      <c r="N287" s="238" t="s">
        <v>41</v>
      </c>
      <c r="O287" s="91"/>
      <c r="P287" s="239">
        <f>O287*H287</f>
        <v>0</v>
      </c>
      <c r="Q287" s="239">
        <v>0.00046000000000000001</v>
      </c>
      <c r="R287" s="239">
        <f>Q287*H287</f>
        <v>0.030636</v>
      </c>
      <c r="S287" s="239">
        <v>0</v>
      </c>
      <c r="T287" s="24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1" t="s">
        <v>284</v>
      </c>
      <c r="AT287" s="241" t="s">
        <v>281</v>
      </c>
      <c r="AU287" s="241" t="s">
        <v>86</v>
      </c>
      <c r="AY287" s="17" t="s">
        <v>280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7" t="s">
        <v>84</v>
      </c>
      <c r="BK287" s="242">
        <f>ROUND(I287*H287,2)</f>
        <v>0</v>
      </c>
      <c r="BL287" s="17" t="s">
        <v>284</v>
      </c>
      <c r="BM287" s="241" t="s">
        <v>3581</v>
      </c>
    </row>
    <row r="288" s="13" customFormat="1">
      <c r="A288" s="13"/>
      <c r="B288" s="243"/>
      <c r="C288" s="244"/>
      <c r="D288" s="245" t="s">
        <v>286</v>
      </c>
      <c r="E288" s="246" t="s">
        <v>1</v>
      </c>
      <c r="F288" s="247" t="s">
        <v>3582</v>
      </c>
      <c r="G288" s="244"/>
      <c r="H288" s="248">
        <v>66.599999999999994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286</v>
      </c>
      <c r="AU288" s="254" t="s">
        <v>86</v>
      </c>
      <c r="AV288" s="13" t="s">
        <v>86</v>
      </c>
      <c r="AW288" s="13" t="s">
        <v>32</v>
      </c>
      <c r="AX288" s="13" t="s">
        <v>84</v>
      </c>
      <c r="AY288" s="254" t="s">
        <v>280</v>
      </c>
    </row>
    <row r="289" s="2" customFormat="1" ht="16.5" customHeight="1">
      <c r="A289" s="38"/>
      <c r="B289" s="39"/>
      <c r="C289" s="229" t="s">
        <v>575</v>
      </c>
      <c r="D289" s="229" t="s">
        <v>281</v>
      </c>
      <c r="E289" s="230" t="s">
        <v>3583</v>
      </c>
      <c r="F289" s="231" t="s">
        <v>648</v>
      </c>
      <c r="G289" s="232" t="s">
        <v>190</v>
      </c>
      <c r="H289" s="233">
        <v>66.599999999999994</v>
      </c>
      <c r="I289" s="234"/>
      <c r="J289" s="235">
        <f>ROUND(I289*H289,2)</f>
        <v>0</v>
      </c>
      <c r="K289" s="236"/>
      <c r="L289" s="44"/>
      <c r="M289" s="237" t="s">
        <v>1</v>
      </c>
      <c r="N289" s="238" t="s">
        <v>41</v>
      </c>
      <c r="O289" s="91"/>
      <c r="P289" s="239">
        <f>O289*H289</f>
        <v>0</v>
      </c>
      <c r="Q289" s="239">
        <v>0.00046000000000000001</v>
      </c>
      <c r="R289" s="239">
        <f>Q289*H289</f>
        <v>0.030636</v>
      </c>
      <c r="S289" s="239">
        <v>0</v>
      </c>
      <c r="T289" s="24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1" t="s">
        <v>284</v>
      </c>
      <c r="AT289" s="241" t="s">
        <v>281</v>
      </c>
      <c r="AU289" s="241" t="s">
        <v>86</v>
      </c>
      <c r="AY289" s="17" t="s">
        <v>280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7" t="s">
        <v>84</v>
      </c>
      <c r="BK289" s="242">
        <f>ROUND(I289*H289,2)</f>
        <v>0</v>
      </c>
      <c r="BL289" s="17" t="s">
        <v>284</v>
      </c>
      <c r="BM289" s="241" t="s">
        <v>3584</v>
      </c>
    </row>
    <row r="290" s="13" customFormat="1">
      <c r="A290" s="13"/>
      <c r="B290" s="243"/>
      <c r="C290" s="244"/>
      <c r="D290" s="245" t="s">
        <v>286</v>
      </c>
      <c r="E290" s="246" t="s">
        <v>1</v>
      </c>
      <c r="F290" s="247" t="s">
        <v>3582</v>
      </c>
      <c r="G290" s="244"/>
      <c r="H290" s="248">
        <v>66.599999999999994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286</v>
      </c>
      <c r="AU290" s="254" t="s">
        <v>86</v>
      </c>
      <c r="AV290" s="13" t="s">
        <v>86</v>
      </c>
      <c r="AW290" s="13" t="s">
        <v>32</v>
      </c>
      <c r="AX290" s="13" t="s">
        <v>84</v>
      </c>
      <c r="AY290" s="254" t="s">
        <v>280</v>
      </c>
    </row>
    <row r="291" s="2" customFormat="1" ht="21.75" customHeight="1">
      <c r="A291" s="38"/>
      <c r="B291" s="39"/>
      <c r="C291" s="255" t="s">
        <v>580</v>
      </c>
      <c r="D291" s="255" t="s">
        <v>306</v>
      </c>
      <c r="E291" s="256" t="s">
        <v>651</v>
      </c>
      <c r="F291" s="257" t="s">
        <v>652</v>
      </c>
      <c r="G291" s="258" t="s">
        <v>190</v>
      </c>
      <c r="H291" s="259">
        <v>66.599999999999994</v>
      </c>
      <c r="I291" s="260"/>
      <c r="J291" s="261">
        <f>ROUND(I291*H291,2)</f>
        <v>0</v>
      </c>
      <c r="K291" s="262"/>
      <c r="L291" s="263"/>
      <c r="M291" s="264" t="s">
        <v>1</v>
      </c>
      <c r="N291" s="265" t="s">
        <v>41</v>
      </c>
      <c r="O291" s="91"/>
      <c r="P291" s="239">
        <f>O291*H291</f>
        <v>0</v>
      </c>
      <c r="Q291" s="239">
        <v>9.0000000000000006E-05</v>
      </c>
      <c r="R291" s="239">
        <f>Q291*H291</f>
        <v>0.0059940000000000002</v>
      </c>
      <c r="S291" s="239">
        <v>0</v>
      </c>
      <c r="T291" s="24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1" t="s">
        <v>310</v>
      </c>
      <c r="AT291" s="241" t="s">
        <v>306</v>
      </c>
      <c r="AU291" s="241" t="s">
        <v>86</v>
      </c>
      <c r="AY291" s="17" t="s">
        <v>280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7" t="s">
        <v>84</v>
      </c>
      <c r="BK291" s="242">
        <f>ROUND(I291*H291,2)</f>
        <v>0</v>
      </c>
      <c r="BL291" s="17" t="s">
        <v>284</v>
      </c>
      <c r="BM291" s="241" t="s">
        <v>3585</v>
      </c>
    </row>
    <row r="292" s="12" customFormat="1" ht="22.8" customHeight="1">
      <c r="A292" s="12"/>
      <c r="B292" s="213"/>
      <c r="C292" s="214"/>
      <c r="D292" s="215" t="s">
        <v>75</v>
      </c>
      <c r="E292" s="227" t="s">
        <v>323</v>
      </c>
      <c r="F292" s="227" t="s">
        <v>654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SUM(P293:P334)</f>
        <v>0</v>
      </c>
      <c r="Q292" s="221"/>
      <c r="R292" s="222">
        <f>SUM(R293:R334)</f>
        <v>0.0021918000000000003</v>
      </c>
      <c r="S292" s="221"/>
      <c r="T292" s="223">
        <f>SUM(T293:T334)</f>
        <v>149.08476200000001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84</v>
      </c>
      <c r="AT292" s="225" t="s">
        <v>75</v>
      </c>
      <c r="AU292" s="225" t="s">
        <v>84</v>
      </c>
      <c r="AY292" s="224" t="s">
        <v>280</v>
      </c>
      <c r="BK292" s="226">
        <f>SUM(BK293:BK334)</f>
        <v>0</v>
      </c>
    </row>
    <row r="293" s="2" customFormat="1" ht="24.15" customHeight="1">
      <c r="A293" s="38"/>
      <c r="B293" s="39"/>
      <c r="C293" s="229" t="s">
        <v>585</v>
      </c>
      <c r="D293" s="229" t="s">
        <v>281</v>
      </c>
      <c r="E293" s="230" t="s">
        <v>656</v>
      </c>
      <c r="F293" s="231" t="s">
        <v>657</v>
      </c>
      <c r="G293" s="232" t="s">
        <v>190</v>
      </c>
      <c r="H293" s="233">
        <v>5.7699999999999996</v>
      </c>
      <c r="I293" s="234"/>
      <c r="J293" s="235">
        <f>ROUND(I293*H293,2)</f>
        <v>0</v>
      </c>
      <c r="K293" s="236"/>
      <c r="L293" s="44"/>
      <c r="M293" s="237" t="s">
        <v>1</v>
      </c>
      <c r="N293" s="238" t="s">
        <v>41</v>
      </c>
      <c r="O293" s="91"/>
      <c r="P293" s="239">
        <f>O293*H293</f>
        <v>0</v>
      </c>
      <c r="Q293" s="239">
        <v>0.00034000000000000002</v>
      </c>
      <c r="R293" s="239">
        <f>Q293*H293</f>
        <v>0.0019618000000000001</v>
      </c>
      <c r="S293" s="239">
        <v>0</v>
      </c>
      <c r="T293" s="24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1" t="s">
        <v>284</v>
      </c>
      <c r="AT293" s="241" t="s">
        <v>281</v>
      </c>
      <c r="AU293" s="241" t="s">
        <v>86</v>
      </c>
      <c r="AY293" s="17" t="s">
        <v>280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7" t="s">
        <v>84</v>
      </c>
      <c r="BK293" s="242">
        <f>ROUND(I293*H293,2)</f>
        <v>0</v>
      </c>
      <c r="BL293" s="17" t="s">
        <v>284</v>
      </c>
      <c r="BM293" s="241" t="s">
        <v>3586</v>
      </c>
    </row>
    <row r="294" s="13" customFormat="1">
      <c r="A294" s="13"/>
      <c r="B294" s="243"/>
      <c r="C294" s="244"/>
      <c r="D294" s="245" t="s">
        <v>286</v>
      </c>
      <c r="E294" s="246" t="s">
        <v>1</v>
      </c>
      <c r="F294" s="247" t="s">
        <v>3587</v>
      </c>
      <c r="G294" s="244"/>
      <c r="H294" s="248">
        <v>5.7699999999999996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286</v>
      </c>
      <c r="AU294" s="254" t="s">
        <v>86</v>
      </c>
      <c r="AV294" s="13" t="s">
        <v>86</v>
      </c>
      <c r="AW294" s="13" t="s">
        <v>32</v>
      </c>
      <c r="AX294" s="13" t="s">
        <v>84</v>
      </c>
      <c r="AY294" s="254" t="s">
        <v>280</v>
      </c>
    </row>
    <row r="295" s="2" customFormat="1" ht="24.15" customHeight="1">
      <c r="A295" s="38"/>
      <c r="B295" s="39"/>
      <c r="C295" s="229" t="s">
        <v>590</v>
      </c>
      <c r="D295" s="229" t="s">
        <v>281</v>
      </c>
      <c r="E295" s="230" t="s">
        <v>661</v>
      </c>
      <c r="F295" s="231" t="s">
        <v>662</v>
      </c>
      <c r="G295" s="232" t="s">
        <v>190</v>
      </c>
      <c r="H295" s="233">
        <v>4.7699999999999996</v>
      </c>
      <c r="I295" s="234"/>
      <c r="J295" s="235">
        <f>ROUND(I295*H295,2)</f>
        <v>0</v>
      </c>
      <c r="K295" s="236"/>
      <c r="L295" s="44"/>
      <c r="M295" s="237" t="s">
        <v>1</v>
      </c>
      <c r="N295" s="238" t="s">
        <v>41</v>
      </c>
      <c r="O295" s="91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1" t="s">
        <v>284</v>
      </c>
      <c r="AT295" s="241" t="s">
        <v>281</v>
      </c>
      <c r="AU295" s="241" t="s">
        <v>86</v>
      </c>
      <c r="AY295" s="17" t="s">
        <v>280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7" t="s">
        <v>84</v>
      </c>
      <c r="BK295" s="242">
        <f>ROUND(I295*H295,2)</f>
        <v>0</v>
      </c>
      <c r="BL295" s="17" t="s">
        <v>284</v>
      </c>
      <c r="BM295" s="241" t="s">
        <v>3588</v>
      </c>
    </row>
    <row r="296" s="13" customFormat="1">
      <c r="A296" s="13"/>
      <c r="B296" s="243"/>
      <c r="C296" s="244"/>
      <c r="D296" s="245" t="s">
        <v>286</v>
      </c>
      <c r="E296" s="246" t="s">
        <v>1</v>
      </c>
      <c r="F296" s="247" t="s">
        <v>3589</v>
      </c>
      <c r="G296" s="244"/>
      <c r="H296" s="248">
        <v>4.7699999999999996</v>
      </c>
      <c r="I296" s="249"/>
      <c r="J296" s="244"/>
      <c r="K296" s="244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286</v>
      </c>
      <c r="AU296" s="254" t="s">
        <v>86</v>
      </c>
      <c r="AV296" s="13" t="s">
        <v>86</v>
      </c>
      <c r="AW296" s="13" t="s">
        <v>32</v>
      </c>
      <c r="AX296" s="13" t="s">
        <v>84</v>
      </c>
      <c r="AY296" s="254" t="s">
        <v>280</v>
      </c>
    </row>
    <row r="297" s="2" customFormat="1" ht="33" customHeight="1">
      <c r="A297" s="38"/>
      <c r="B297" s="39"/>
      <c r="C297" s="229" t="s">
        <v>594</v>
      </c>
      <c r="D297" s="229" t="s">
        <v>281</v>
      </c>
      <c r="E297" s="230" t="s">
        <v>666</v>
      </c>
      <c r="F297" s="231" t="s">
        <v>667</v>
      </c>
      <c r="G297" s="232" t="s">
        <v>194</v>
      </c>
      <c r="H297" s="233">
        <v>411.12200000000001</v>
      </c>
      <c r="I297" s="234"/>
      <c r="J297" s="235">
        <f>ROUND(I297*H297,2)</f>
        <v>0</v>
      </c>
      <c r="K297" s="236"/>
      <c r="L297" s="44"/>
      <c r="M297" s="237" t="s">
        <v>1</v>
      </c>
      <c r="N297" s="238" t="s">
        <v>41</v>
      </c>
      <c r="O297" s="91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1" t="s">
        <v>284</v>
      </c>
      <c r="AT297" s="241" t="s">
        <v>281</v>
      </c>
      <c r="AU297" s="241" t="s">
        <v>86</v>
      </c>
      <c r="AY297" s="17" t="s">
        <v>280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7" t="s">
        <v>84</v>
      </c>
      <c r="BK297" s="242">
        <f>ROUND(I297*H297,2)</f>
        <v>0</v>
      </c>
      <c r="BL297" s="17" t="s">
        <v>284</v>
      </c>
      <c r="BM297" s="241" t="s">
        <v>3590</v>
      </c>
    </row>
    <row r="298" s="13" customFormat="1">
      <c r="A298" s="13"/>
      <c r="B298" s="243"/>
      <c r="C298" s="244"/>
      <c r="D298" s="245" t="s">
        <v>286</v>
      </c>
      <c r="E298" s="246" t="s">
        <v>1</v>
      </c>
      <c r="F298" s="247" t="s">
        <v>3430</v>
      </c>
      <c r="G298" s="244"/>
      <c r="H298" s="248">
        <v>411.12200000000001</v>
      </c>
      <c r="I298" s="249"/>
      <c r="J298" s="244"/>
      <c r="K298" s="244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286</v>
      </c>
      <c r="AU298" s="254" t="s">
        <v>86</v>
      </c>
      <c r="AV298" s="13" t="s">
        <v>86</v>
      </c>
      <c r="AW298" s="13" t="s">
        <v>32</v>
      </c>
      <c r="AX298" s="13" t="s">
        <v>84</v>
      </c>
      <c r="AY298" s="254" t="s">
        <v>280</v>
      </c>
    </row>
    <row r="299" s="2" customFormat="1" ht="33" customHeight="1">
      <c r="A299" s="38"/>
      <c r="B299" s="39"/>
      <c r="C299" s="229" t="s">
        <v>598</v>
      </c>
      <c r="D299" s="229" t="s">
        <v>281</v>
      </c>
      <c r="E299" s="230" t="s">
        <v>670</v>
      </c>
      <c r="F299" s="231" t="s">
        <v>671</v>
      </c>
      <c r="G299" s="232" t="s">
        <v>194</v>
      </c>
      <c r="H299" s="233">
        <v>16444.880000000001</v>
      </c>
      <c r="I299" s="234"/>
      <c r="J299" s="235">
        <f>ROUND(I299*H299,2)</f>
        <v>0</v>
      </c>
      <c r="K299" s="236"/>
      <c r="L299" s="44"/>
      <c r="M299" s="237" t="s">
        <v>1</v>
      </c>
      <c r="N299" s="238" t="s">
        <v>41</v>
      </c>
      <c r="O299" s="91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1" t="s">
        <v>284</v>
      </c>
      <c r="AT299" s="241" t="s">
        <v>281</v>
      </c>
      <c r="AU299" s="241" t="s">
        <v>86</v>
      </c>
      <c r="AY299" s="17" t="s">
        <v>280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7" t="s">
        <v>84</v>
      </c>
      <c r="BK299" s="242">
        <f>ROUND(I299*H299,2)</f>
        <v>0</v>
      </c>
      <c r="BL299" s="17" t="s">
        <v>284</v>
      </c>
      <c r="BM299" s="241" t="s">
        <v>3591</v>
      </c>
    </row>
    <row r="300" s="13" customFormat="1">
      <c r="A300" s="13"/>
      <c r="B300" s="243"/>
      <c r="C300" s="244"/>
      <c r="D300" s="245" t="s">
        <v>286</v>
      </c>
      <c r="E300" s="246" t="s">
        <v>1</v>
      </c>
      <c r="F300" s="247" t="s">
        <v>3592</v>
      </c>
      <c r="G300" s="244"/>
      <c r="H300" s="248">
        <v>16444.880000000001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286</v>
      </c>
      <c r="AU300" s="254" t="s">
        <v>86</v>
      </c>
      <c r="AV300" s="13" t="s">
        <v>86</v>
      </c>
      <c r="AW300" s="13" t="s">
        <v>32</v>
      </c>
      <c r="AX300" s="13" t="s">
        <v>84</v>
      </c>
      <c r="AY300" s="254" t="s">
        <v>280</v>
      </c>
    </row>
    <row r="301" s="2" customFormat="1" ht="33" customHeight="1">
      <c r="A301" s="38"/>
      <c r="B301" s="39"/>
      <c r="C301" s="229" t="s">
        <v>603</v>
      </c>
      <c r="D301" s="229" t="s">
        <v>281</v>
      </c>
      <c r="E301" s="230" t="s">
        <v>675</v>
      </c>
      <c r="F301" s="231" t="s">
        <v>676</v>
      </c>
      <c r="G301" s="232" t="s">
        <v>194</v>
      </c>
      <c r="H301" s="233">
        <v>411.12200000000001</v>
      </c>
      <c r="I301" s="234"/>
      <c r="J301" s="235">
        <f>ROUND(I301*H301,2)</f>
        <v>0</v>
      </c>
      <c r="K301" s="236"/>
      <c r="L301" s="44"/>
      <c r="M301" s="237" t="s">
        <v>1</v>
      </c>
      <c r="N301" s="238" t="s">
        <v>41</v>
      </c>
      <c r="O301" s="91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1" t="s">
        <v>284</v>
      </c>
      <c r="AT301" s="241" t="s">
        <v>281</v>
      </c>
      <c r="AU301" s="241" t="s">
        <v>86</v>
      </c>
      <c r="AY301" s="17" t="s">
        <v>280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7" t="s">
        <v>84</v>
      </c>
      <c r="BK301" s="242">
        <f>ROUND(I301*H301,2)</f>
        <v>0</v>
      </c>
      <c r="BL301" s="17" t="s">
        <v>284</v>
      </c>
      <c r="BM301" s="241" t="s">
        <v>3593</v>
      </c>
    </row>
    <row r="302" s="13" customFormat="1">
      <c r="A302" s="13"/>
      <c r="B302" s="243"/>
      <c r="C302" s="244"/>
      <c r="D302" s="245" t="s">
        <v>286</v>
      </c>
      <c r="E302" s="246" t="s">
        <v>1</v>
      </c>
      <c r="F302" s="247" t="s">
        <v>3430</v>
      </c>
      <c r="G302" s="244"/>
      <c r="H302" s="248">
        <v>411.12200000000001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286</v>
      </c>
      <c r="AU302" s="254" t="s">
        <v>86</v>
      </c>
      <c r="AV302" s="13" t="s">
        <v>86</v>
      </c>
      <c r="AW302" s="13" t="s">
        <v>32</v>
      </c>
      <c r="AX302" s="13" t="s">
        <v>84</v>
      </c>
      <c r="AY302" s="254" t="s">
        <v>280</v>
      </c>
    </row>
    <row r="303" s="2" customFormat="1" ht="16.5" customHeight="1">
      <c r="A303" s="38"/>
      <c r="B303" s="39"/>
      <c r="C303" s="229" t="s">
        <v>607</v>
      </c>
      <c r="D303" s="229" t="s">
        <v>281</v>
      </c>
      <c r="E303" s="230" t="s">
        <v>679</v>
      </c>
      <c r="F303" s="231" t="s">
        <v>680</v>
      </c>
      <c r="G303" s="232" t="s">
        <v>194</v>
      </c>
      <c r="H303" s="233">
        <v>411.12200000000001</v>
      </c>
      <c r="I303" s="234"/>
      <c r="J303" s="235">
        <f>ROUND(I303*H303,2)</f>
        <v>0</v>
      </c>
      <c r="K303" s="236"/>
      <c r="L303" s="44"/>
      <c r="M303" s="237" t="s">
        <v>1</v>
      </c>
      <c r="N303" s="238" t="s">
        <v>41</v>
      </c>
      <c r="O303" s="91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41" t="s">
        <v>284</v>
      </c>
      <c r="AT303" s="241" t="s">
        <v>281</v>
      </c>
      <c r="AU303" s="241" t="s">
        <v>86</v>
      </c>
      <c r="AY303" s="17" t="s">
        <v>280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7" t="s">
        <v>84</v>
      </c>
      <c r="BK303" s="242">
        <f>ROUND(I303*H303,2)</f>
        <v>0</v>
      </c>
      <c r="BL303" s="17" t="s">
        <v>284</v>
      </c>
      <c r="BM303" s="241" t="s">
        <v>3594</v>
      </c>
    </row>
    <row r="304" s="13" customFormat="1">
      <c r="A304" s="13"/>
      <c r="B304" s="243"/>
      <c r="C304" s="244"/>
      <c r="D304" s="245" t="s">
        <v>286</v>
      </c>
      <c r="E304" s="246" t="s">
        <v>1</v>
      </c>
      <c r="F304" s="247" t="s">
        <v>3430</v>
      </c>
      <c r="G304" s="244"/>
      <c r="H304" s="248">
        <v>411.12200000000001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286</v>
      </c>
      <c r="AU304" s="254" t="s">
        <v>86</v>
      </c>
      <c r="AV304" s="13" t="s">
        <v>86</v>
      </c>
      <c r="AW304" s="13" t="s">
        <v>32</v>
      </c>
      <c r="AX304" s="13" t="s">
        <v>84</v>
      </c>
      <c r="AY304" s="254" t="s">
        <v>280</v>
      </c>
    </row>
    <row r="305" s="2" customFormat="1" ht="21.75" customHeight="1">
      <c r="A305" s="38"/>
      <c r="B305" s="39"/>
      <c r="C305" s="229" t="s">
        <v>613</v>
      </c>
      <c r="D305" s="229" t="s">
        <v>281</v>
      </c>
      <c r="E305" s="230" t="s">
        <v>683</v>
      </c>
      <c r="F305" s="231" t="s">
        <v>684</v>
      </c>
      <c r="G305" s="232" t="s">
        <v>194</v>
      </c>
      <c r="H305" s="233">
        <v>16444.880000000001</v>
      </c>
      <c r="I305" s="234"/>
      <c r="J305" s="235">
        <f>ROUND(I305*H305,2)</f>
        <v>0</v>
      </c>
      <c r="K305" s="236"/>
      <c r="L305" s="44"/>
      <c r="M305" s="237" t="s">
        <v>1</v>
      </c>
      <c r="N305" s="238" t="s">
        <v>41</v>
      </c>
      <c r="O305" s="91"/>
      <c r="P305" s="239">
        <f>O305*H305</f>
        <v>0</v>
      </c>
      <c r="Q305" s="239">
        <v>0</v>
      </c>
      <c r="R305" s="239">
        <f>Q305*H305</f>
        <v>0</v>
      </c>
      <c r="S305" s="239">
        <v>0</v>
      </c>
      <c r="T305" s="24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41" t="s">
        <v>284</v>
      </c>
      <c r="AT305" s="241" t="s">
        <v>281</v>
      </c>
      <c r="AU305" s="241" t="s">
        <v>86</v>
      </c>
      <c r="AY305" s="17" t="s">
        <v>280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7" t="s">
        <v>84</v>
      </c>
      <c r="BK305" s="242">
        <f>ROUND(I305*H305,2)</f>
        <v>0</v>
      </c>
      <c r="BL305" s="17" t="s">
        <v>284</v>
      </c>
      <c r="BM305" s="241" t="s">
        <v>3595</v>
      </c>
    </row>
    <row r="306" s="13" customFormat="1">
      <c r="A306" s="13"/>
      <c r="B306" s="243"/>
      <c r="C306" s="244"/>
      <c r="D306" s="245" t="s">
        <v>286</v>
      </c>
      <c r="E306" s="246" t="s">
        <v>1</v>
      </c>
      <c r="F306" s="247" t="s">
        <v>3592</v>
      </c>
      <c r="G306" s="244"/>
      <c r="H306" s="248">
        <v>16444.880000000001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286</v>
      </c>
      <c r="AU306" s="254" t="s">
        <v>86</v>
      </c>
      <c r="AV306" s="13" t="s">
        <v>86</v>
      </c>
      <c r="AW306" s="13" t="s">
        <v>32</v>
      </c>
      <c r="AX306" s="13" t="s">
        <v>84</v>
      </c>
      <c r="AY306" s="254" t="s">
        <v>280</v>
      </c>
    </row>
    <row r="307" s="2" customFormat="1" ht="21.75" customHeight="1">
      <c r="A307" s="38"/>
      <c r="B307" s="39"/>
      <c r="C307" s="229" t="s">
        <v>618</v>
      </c>
      <c r="D307" s="229" t="s">
        <v>281</v>
      </c>
      <c r="E307" s="230" t="s">
        <v>687</v>
      </c>
      <c r="F307" s="231" t="s">
        <v>688</v>
      </c>
      <c r="G307" s="232" t="s">
        <v>194</v>
      </c>
      <c r="H307" s="233">
        <v>411.12200000000001</v>
      </c>
      <c r="I307" s="234"/>
      <c r="J307" s="235">
        <f>ROUND(I307*H307,2)</f>
        <v>0</v>
      </c>
      <c r="K307" s="236"/>
      <c r="L307" s="44"/>
      <c r="M307" s="237" t="s">
        <v>1</v>
      </c>
      <c r="N307" s="238" t="s">
        <v>41</v>
      </c>
      <c r="O307" s="91"/>
      <c r="P307" s="239">
        <f>O307*H307</f>
        <v>0</v>
      </c>
      <c r="Q307" s="239">
        <v>0</v>
      </c>
      <c r="R307" s="239">
        <f>Q307*H307</f>
        <v>0</v>
      </c>
      <c r="S307" s="239">
        <v>0</v>
      </c>
      <c r="T307" s="24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41" t="s">
        <v>284</v>
      </c>
      <c r="AT307" s="241" t="s">
        <v>281</v>
      </c>
      <c r="AU307" s="241" t="s">
        <v>86</v>
      </c>
      <c r="AY307" s="17" t="s">
        <v>280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7" t="s">
        <v>84</v>
      </c>
      <c r="BK307" s="242">
        <f>ROUND(I307*H307,2)</f>
        <v>0</v>
      </c>
      <c r="BL307" s="17" t="s">
        <v>284</v>
      </c>
      <c r="BM307" s="241" t="s">
        <v>3596</v>
      </c>
    </row>
    <row r="308" s="13" customFormat="1">
      <c r="A308" s="13"/>
      <c r="B308" s="243"/>
      <c r="C308" s="244"/>
      <c r="D308" s="245" t="s">
        <v>286</v>
      </c>
      <c r="E308" s="246" t="s">
        <v>1</v>
      </c>
      <c r="F308" s="247" t="s">
        <v>3430</v>
      </c>
      <c r="G308" s="244"/>
      <c r="H308" s="248">
        <v>411.12200000000001</v>
      </c>
      <c r="I308" s="249"/>
      <c r="J308" s="244"/>
      <c r="K308" s="244"/>
      <c r="L308" s="250"/>
      <c r="M308" s="251"/>
      <c r="N308" s="252"/>
      <c r="O308" s="252"/>
      <c r="P308" s="252"/>
      <c r="Q308" s="252"/>
      <c r="R308" s="252"/>
      <c r="S308" s="252"/>
      <c r="T308" s="25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4" t="s">
        <v>286</v>
      </c>
      <c r="AU308" s="254" t="s">
        <v>86</v>
      </c>
      <c r="AV308" s="13" t="s">
        <v>86</v>
      </c>
      <c r="AW308" s="13" t="s">
        <v>32</v>
      </c>
      <c r="AX308" s="13" t="s">
        <v>84</v>
      </c>
      <c r="AY308" s="254" t="s">
        <v>280</v>
      </c>
    </row>
    <row r="309" s="2" customFormat="1" ht="33" customHeight="1">
      <c r="A309" s="38"/>
      <c r="B309" s="39"/>
      <c r="C309" s="229" t="s">
        <v>623</v>
      </c>
      <c r="D309" s="229" t="s">
        <v>281</v>
      </c>
      <c r="E309" s="230" t="s">
        <v>1891</v>
      </c>
      <c r="F309" s="231" t="s">
        <v>1892</v>
      </c>
      <c r="G309" s="232" t="s">
        <v>354</v>
      </c>
      <c r="H309" s="233">
        <v>2</v>
      </c>
      <c r="I309" s="234"/>
      <c r="J309" s="235">
        <f>ROUND(I309*H309,2)</f>
        <v>0</v>
      </c>
      <c r="K309" s="236"/>
      <c r="L309" s="44"/>
      <c r="M309" s="237" t="s">
        <v>1</v>
      </c>
      <c r="N309" s="238" t="s">
        <v>41</v>
      </c>
      <c r="O309" s="91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1" t="s">
        <v>284</v>
      </c>
      <c r="AT309" s="241" t="s">
        <v>281</v>
      </c>
      <c r="AU309" s="241" t="s">
        <v>86</v>
      </c>
      <c r="AY309" s="17" t="s">
        <v>280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7" t="s">
        <v>84</v>
      </c>
      <c r="BK309" s="242">
        <f>ROUND(I309*H309,2)</f>
        <v>0</v>
      </c>
      <c r="BL309" s="17" t="s">
        <v>284</v>
      </c>
      <c r="BM309" s="241" t="s">
        <v>3597</v>
      </c>
    </row>
    <row r="310" s="2" customFormat="1" ht="33" customHeight="1">
      <c r="A310" s="38"/>
      <c r="B310" s="39"/>
      <c r="C310" s="229" t="s">
        <v>628</v>
      </c>
      <c r="D310" s="229" t="s">
        <v>281</v>
      </c>
      <c r="E310" s="230" t="s">
        <v>1894</v>
      </c>
      <c r="F310" s="231" t="s">
        <v>1895</v>
      </c>
      <c r="G310" s="232" t="s">
        <v>354</v>
      </c>
      <c r="H310" s="233">
        <v>40</v>
      </c>
      <c r="I310" s="234"/>
      <c r="J310" s="235">
        <f>ROUND(I310*H310,2)</f>
        <v>0</v>
      </c>
      <c r="K310" s="236"/>
      <c r="L310" s="44"/>
      <c r="M310" s="237" t="s">
        <v>1</v>
      </c>
      <c r="N310" s="238" t="s">
        <v>41</v>
      </c>
      <c r="O310" s="91"/>
      <c r="P310" s="239">
        <f>O310*H310</f>
        <v>0</v>
      </c>
      <c r="Q310" s="239">
        <v>0</v>
      </c>
      <c r="R310" s="239">
        <f>Q310*H310</f>
        <v>0</v>
      </c>
      <c r="S310" s="239">
        <v>0</v>
      </c>
      <c r="T310" s="24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41" t="s">
        <v>284</v>
      </c>
      <c r="AT310" s="241" t="s">
        <v>281</v>
      </c>
      <c r="AU310" s="241" t="s">
        <v>86</v>
      </c>
      <c r="AY310" s="17" t="s">
        <v>280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7" t="s">
        <v>84</v>
      </c>
      <c r="BK310" s="242">
        <f>ROUND(I310*H310,2)</f>
        <v>0</v>
      </c>
      <c r="BL310" s="17" t="s">
        <v>284</v>
      </c>
      <c r="BM310" s="241" t="s">
        <v>3598</v>
      </c>
    </row>
    <row r="311" s="13" customFormat="1">
      <c r="A311" s="13"/>
      <c r="B311" s="243"/>
      <c r="C311" s="244"/>
      <c r="D311" s="245" t="s">
        <v>286</v>
      </c>
      <c r="E311" s="246" t="s">
        <v>1</v>
      </c>
      <c r="F311" s="247" t="s">
        <v>1897</v>
      </c>
      <c r="G311" s="244"/>
      <c r="H311" s="248">
        <v>40</v>
      </c>
      <c r="I311" s="249"/>
      <c r="J311" s="244"/>
      <c r="K311" s="244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286</v>
      </c>
      <c r="AU311" s="254" t="s">
        <v>86</v>
      </c>
      <c r="AV311" s="13" t="s">
        <v>86</v>
      </c>
      <c r="AW311" s="13" t="s">
        <v>32</v>
      </c>
      <c r="AX311" s="13" t="s">
        <v>84</v>
      </c>
      <c r="AY311" s="254" t="s">
        <v>280</v>
      </c>
    </row>
    <row r="312" s="2" customFormat="1" ht="33" customHeight="1">
      <c r="A312" s="38"/>
      <c r="B312" s="39"/>
      <c r="C312" s="229" t="s">
        <v>633</v>
      </c>
      <c r="D312" s="229" t="s">
        <v>281</v>
      </c>
      <c r="E312" s="230" t="s">
        <v>1898</v>
      </c>
      <c r="F312" s="231" t="s">
        <v>1899</v>
      </c>
      <c r="G312" s="232" t="s">
        <v>354</v>
      </c>
      <c r="H312" s="233">
        <v>2</v>
      </c>
      <c r="I312" s="234"/>
      <c r="J312" s="235">
        <f>ROUND(I312*H312,2)</f>
        <v>0</v>
      </c>
      <c r="K312" s="236"/>
      <c r="L312" s="44"/>
      <c r="M312" s="237" t="s">
        <v>1</v>
      </c>
      <c r="N312" s="238" t="s">
        <v>41</v>
      </c>
      <c r="O312" s="91"/>
      <c r="P312" s="239">
        <f>O312*H312</f>
        <v>0</v>
      </c>
      <c r="Q312" s="239">
        <v>0</v>
      </c>
      <c r="R312" s="239">
        <f>Q312*H312</f>
        <v>0</v>
      </c>
      <c r="S312" s="239">
        <v>0</v>
      </c>
      <c r="T312" s="24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41" t="s">
        <v>284</v>
      </c>
      <c r="AT312" s="241" t="s">
        <v>281</v>
      </c>
      <c r="AU312" s="241" t="s">
        <v>86</v>
      </c>
      <c r="AY312" s="17" t="s">
        <v>280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7" t="s">
        <v>84</v>
      </c>
      <c r="BK312" s="242">
        <f>ROUND(I312*H312,2)</f>
        <v>0</v>
      </c>
      <c r="BL312" s="17" t="s">
        <v>284</v>
      </c>
      <c r="BM312" s="241" t="s">
        <v>3599</v>
      </c>
    </row>
    <row r="313" s="2" customFormat="1" ht="24.15" customHeight="1">
      <c r="A313" s="38"/>
      <c r="B313" s="39"/>
      <c r="C313" s="229" t="s">
        <v>637</v>
      </c>
      <c r="D313" s="229" t="s">
        <v>281</v>
      </c>
      <c r="E313" s="230" t="s">
        <v>691</v>
      </c>
      <c r="F313" s="231" t="s">
        <v>692</v>
      </c>
      <c r="G313" s="232" t="s">
        <v>693</v>
      </c>
      <c r="H313" s="233">
        <v>2</v>
      </c>
      <c r="I313" s="234"/>
      <c r="J313" s="235">
        <f>ROUND(I313*H313,2)</f>
        <v>0</v>
      </c>
      <c r="K313" s="236"/>
      <c r="L313" s="44"/>
      <c r="M313" s="237" t="s">
        <v>1</v>
      </c>
      <c r="N313" s="238" t="s">
        <v>41</v>
      </c>
      <c r="O313" s="91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1" t="s">
        <v>284</v>
      </c>
      <c r="AT313" s="241" t="s">
        <v>281</v>
      </c>
      <c r="AU313" s="241" t="s">
        <v>86</v>
      </c>
      <c r="AY313" s="17" t="s">
        <v>280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7" t="s">
        <v>84</v>
      </c>
      <c r="BK313" s="242">
        <f>ROUND(I313*H313,2)</f>
        <v>0</v>
      </c>
      <c r="BL313" s="17" t="s">
        <v>284</v>
      </c>
      <c r="BM313" s="241" t="s">
        <v>3600</v>
      </c>
    </row>
    <row r="314" s="2" customFormat="1" ht="24.15" customHeight="1">
      <c r="A314" s="38"/>
      <c r="B314" s="39"/>
      <c r="C314" s="229" t="s">
        <v>641</v>
      </c>
      <c r="D314" s="229" t="s">
        <v>281</v>
      </c>
      <c r="E314" s="230" t="s">
        <v>696</v>
      </c>
      <c r="F314" s="231" t="s">
        <v>697</v>
      </c>
      <c r="G314" s="232" t="s">
        <v>693</v>
      </c>
      <c r="H314" s="233">
        <v>40</v>
      </c>
      <c r="I314" s="234"/>
      <c r="J314" s="235">
        <f>ROUND(I314*H314,2)</f>
        <v>0</v>
      </c>
      <c r="K314" s="236"/>
      <c r="L314" s="44"/>
      <c r="M314" s="237" t="s">
        <v>1</v>
      </c>
      <c r="N314" s="238" t="s">
        <v>41</v>
      </c>
      <c r="O314" s="91"/>
      <c r="P314" s="239">
        <f>O314*H314</f>
        <v>0</v>
      </c>
      <c r="Q314" s="239">
        <v>0</v>
      </c>
      <c r="R314" s="239">
        <f>Q314*H314</f>
        <v>0</v>
      </c>
      <c r="S314" s="239">
        <v>0</v>
      </c>
      <c r="T314" s="24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41" t="s">
        <v>284</v>
      </c>
      <c r="AT314" s="241" t="s">
        <v>281</v>
      </c>
      <c r="AU314" s="241" t="s">
        <v>86</v>
      </c>
      <c r="AY314" s="17" t="s">
        <v>280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7" t="s">
        <v>84</v>
      </c>
      <c r="BK314" s="242">
        <f>ROUND(I314*H314,2)</f>
        <v>0</v>
      </c>
      <c r="BL314" s="17" t="s">
        <v>284</v>
      </c>
      <c r="BM314" s="241" t="s">
        <v>3601</v>
      </c>
    </row>
    <row r="315" s="13" customFormat="1">
      <c r="A315" s="13"/>
      <c r="B315" s="243"/>
      <c r="C315" s="244"/>
      <c r="D315" s="245" t="s">
        <v>286</v>
      </c>
      <c r="E315" s="246" t="s">
        <v>1</v>
      </c>
      <c r="F315" s="247" t="s">
        <v>1897</v>
      </c>
      <c r="G315" s="244"/>
      <c r="H315" s="248">
        <v>40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286</v>
      </c>
      <c r="AU315" s="254" t="s">
        <v>86</v>
      </c>
      <c r="AV315" s="13" t="s">
        <v>86</v>
      </c>
      <c r="AW315" s="13" t="s">
        <v>32</v>
      </c>
      <c r="AX315" s="13" t="s">
        <v>84</v>
      </c>
      <c r="AY315" s="254" t="s">
        <v>280</v>
      </c>
    </row>
    <row r="316" s="2" customFormat="1" ht="24.15" customHeight="1">
      <c r="A316" s="38"/>
      <c r="B316" s="39"/>
      <c r="C316" s="229" t="s">
        <v>646</v>
      </c>
      <c r="D316" s="229" t="s">
        <v>281</v>
      </c>
      <c r="E316" s="230" t="s">
        <v>701</v>
      </c>
      <c r="F316" s="231" t="s">
        <v>702</v>
      </c>
      <c r="G316" s="232" t="s">
        <v>693</v>
      </c>
      <c r="H316" s="233">
        <v>2</v>
      </c>
      <c r="I316" s="234"/>
      <c r="J316" s="235">
        <f>ROUND(I316*H316,2)</f>
        <v>0</v>
      </c>
      <c r="K316" s="236"/>
      <c r="L316" s="44"/>
      <c r="M316" s="237" t="s">
        <v>1</v>
      </c>
      <c r="N316" s="238" t="s">
        <v>41</v>
      </c>
      <c r="O316" s="91"/>
      <c r="P316" s="239">
        <f>O316*H316</f>
        <v>0</v>
      </c>
      <c r="Q316" s="239">
        <v>0</v>
      </c>
      <c r="R316" s="239">
        <f>Q316*H316</f>
        <v>0</v>
      </c>
      <c r="S316" s="239">
        <v>0</v>
      </c>
      <c r="T316" s="24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41" t="s">
        <v>284</v>
      </c>
      <c r="AT316" s="241" t="s">
        <v>281</v>
      </c>
      <c r="AU316" s="241" t="s">
        <v>86</v>
      </c>
      <c r="AY316" s="17" t="s">
        <v>280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7" t="s">
        <v>84</v>
      </c>
      <c r="BK316" s="242">
        <f>ROUND(I316*H316,2)</f>
        <v>0</v>
      </c>
      <c r="BL316" s="17" t="s">
        <v>284</v>
      </c>
      <c r="BM316" s="241" t="s">
        <v>3602</v>
      </c>
    </row>
    <row r="317" s="2" customFormat="1" ht="16.5" customHeight="1">
      <c r="A317" s="38"/>
      <c r="B317" s="39"/>
      <c r="C317" s="229" t="s">
        <v>650</v>
      </c>
      <c r="D317" s="229" t="s">
        <v>281</v>
      </c>
      <c r="E317" s="230" t="s">
        <v>705</v>
      </c>
      <c r="F317" s="231" t="s">
        <v>706</v>
      </c>
      <c r="G317" s="232" t="s">
        <v>194</v>
      </c>
      <c r="H317" s="233">
        <v>371.10000000000002</v>
      </c>
      <c r="I317" s="234"/>
      <c r="J317" s="235">
        <f>ROUND(I317*H317,2)</f>
        <v>0</v>
      </c>
      <c r="K317" s="236"/>
      <c r="L317" s="44"/>
      <c r="M317" s="237" t="s">
        <v>1</v>
      </c>
      <c r="N317" s="238" t="s">
        <v>41</v>
      </c>
      <c r="O317" s="91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41" t="s">
        <v>284</v>
      </c>
      <c r="AT317" s="241" t="s">
        <v>281</v>
      </c>
      <c r="AU317" s="241" t="s">
        <v>86</v>
      </c>
      <c r="AY317" s="17" t="s">
        <v>280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7" t="s">
        <v>84</v>
      </c>
      <c r="BK317" s="242">
        <f>ROUND(I317*H317,2)</f>
        <v>0</v>
      </c>
      <c r="BL317" s="17" t="s">
        <v>284</v>
      </c>
      <c r="BM317" s="241" t="s">
        <v>3603</v>
      </c>
    </row>
    <row r="318" s="13" customFormat="1">
      <c r="A318" s="13"/>
      <c r="B318" s="243"/>
      <c r="C318" s="244"/>
      <c r="D318" s="245" t="s">
        <v>286</v>
      </c>
      <c r="E318" s="246" t="s">
        <v>1</v>
      </c>
      <c r="F318" s="247" t="s">
        <v>3438</v>
      </c>
      <c r="G318" s="244"/>
      <c r="H318" s="248">
        <v>371.10000000000002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286</v>
      </c>
      <c r="AU318" s="254" t="s">
        <v>86</v>
      </c>
      <c r="AV318" s="13" t="s">
        <v>86</v>
      </c>
      <c r="AW318" s="13" t="s">
        <v>32</v>
      </c>
      <c r="AX318" s="13" t="s">
        <v>84</v>
      </c>
      <c r="AY318" s="254" t="s">
        <v>280</v>
      </c>
    </row>
    <row r="319" s="2" customFormat="1" ht="16.5" customHeight="1">
      <c r="A319" s="38"/>
      <c r="B319" s="39"/>
      <c r="C319" s="229" t="s">
        <v>655</v>
      </c>
      <c r="D319" s="229" t="s">
        <v>281</v>
      </c>
      <c r="E319" s="230" t="s">
        <v>710</v>
      </c>
      <c r="F319" s="231" t="s">
        <v>711</v>
      </c>
      <c r="G319" s="232" t="s">
        <v>194</v>
      </c>
      <c r="H319" s="233">
        <v>371.10000000000002</v>
      </c>
      <c r="I319" s="234"/>
      <c r="J319" s="235">
        <f>ROUND(I319*H319,2)</f>
        <v>0</v>
      </c>
      <c r="K319" s="236"/>
      <c r="L319" s="44"/>
      <c r="M319" s="237" t="s">
        <v>1</v>
      </c>
      <c r="N319" s="238" t="s">
        <v>41</v>
      </c>
      <c r="O319" s="91"/>
      <c r="P319" s="239">
        <f>O319*H319</f>
        <v>0</v>
      </c>
      <c r="Q319" s="239">
        <v>0</v>
      </c>
      <c r="R319" s="239">
        <f>Q319*H319</f>
        <v>0</v>
      </c>
      <c r="S319" s="239">
        <v>0</v>
      </c>
      <c r="T319" s="24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41" t="s">
        <v>284</v>
      </c>
      <c r="AT319" s="241" t="s">
        <v>281</v>
      </c>
      <c r="AU319" s="241" t="s">
        <v>86</v>
      </c>
      <c r="AY319" s="17" t="s">
        <v>280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7" t="s">
        <v>84</v>
      </c>
      <c r="BK319" s="242">
        <f>ROUND(I319*H319,2)</f>
        <v>0</v>
      </c>
      <c r="BL319" s="17" t="s">
        <v>284</v>
      </c>
      <c r="BM319" s="241" t="s">
        <v>3604</v>
      </c>
    </row>
    <row r="320" s="13" customFormat="1">
      <c r="A320" s="13"/>
      <c r="B320" s="243"/>
      <c r="C320" s="244"/>
      <c r="D320" s="245" t="s">
        <v>286</v>
      </c>
      <c r="E320" s="246" t="s">
        <v>1</v>
      </c>
      <c r="F320" s="247" t="s">
        <v>3605</v>
      </c>
      <c r="G320" s="244"/>
      <c r="H320" s="248">
        <v>371.10000000000002</v>
      </c>
      <c r="I320" s="249"/>
      <c r="J320" s="244"/>
      <c r="K320" s="244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286</v>
      </c>
      <c r="AU320" s="254" t="s">
        <v>86</v>
      </c>
      <c r="AV320" s="13" t="s">
        <v>86</v>
      </c>
      <c r="AW320" s="13" t="s">
        <v>32</v>
      </c>
      <c r="AX320" s="13" t="s">
        <v>84</v>
      </c>
      <c r="AY320" s="254" t="s">
        <v>280</v>
      </c>
    </row>
    <row r="321" s="2" customFormat="1" ht="33" customHeight="1">
      <c r="A321" s="38"/>
      <c r="B321" s="39"/>
      <c r="C321" s="229" t="s">
        <v>660</v>
      </c>
      <c r="D321" s="229" t="s">
        <v>281</v>
      </c>
      <c r="E321" s="230" t="s">
        <v>3606</v>
      </c>
      <c r="F321" s="231" t="s">
        <v>3607</v>
      </c>
      <c r="G321" s="232" t="s">
        <v>319</v>
      </c>
      <c r="H321" s="233">
        <v>66.798000000000002</v>
      </c>
      <c r="I321" s="234"/>
      <c r="J321" s="235">
        <f>ROUND(I321*H321,2)</f>
        <v>0</v>
      </c>
      <c r="K321" s="236"/>
      <c r="L321" s="44"/>
      <c r="M321" s="237" t="s">
        <v>1</v>
      </c>
      <c r="N321" s="238" t="s">
        <v>41</v>
      </c>
      <c r="O321" s="91"/>
      <c r="P321" s="239">
        <f>O321*H321</f>
        <v>0</v>
      </c>
      <c r="Q321" s="239">
        <v>0</v>
      </c>
      <c r="R321" s="239">
        <f>Q321*H321</f>
        <v>0</v>
      </c>
      <c r="S321" s="239">
        <v>1.6000000000000001</v>
      </c>
      <c r="T321" s="240">
        <f>S321*H321</f>
        <v>106.8768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41" t="s">
        <v>284</v>
      </c>
      <c r="AT321" s="241" t="s">
        <v>281</v>
      </c>
      <c r="AU321" s="241" t="s">
        <v>86</v>
      </c>
      <c r="AY321" s="17" t="s">
        <v>280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7" t="s">
        <v>84</v>
      </c>
      <c r="BK321" s="242">
        <f>ROUND(I321*H321,2)</f>
        <v>0</v>
      </c>
      <c r="BL321" s="17" t="s">
        <v>284</v>
      </c>
      <c r="BM321" s="241" t="s">
        <v>3608</v>
      </c>
    </row>
    <row r="322" s="13" customFormat="1">
      <c r="A322" s="13"/>
      <c r="B322" s="243"/>
      <c r="C322" s="244"/>
      <c r="D322" s="245" t="s">
        <v>286</v>
      </c>
      <c r="E322" s="246" t="s">
        <v>1</v>
      </c>
      <c r="F322" s="247" t="s">
        <v>3609</v>
      </c>
      <c r="G322" s="244"/>
      <c r="H322" s="248">
        <v>66.798000000000002</v>
      </c>
      <c r="I322" s="249"/>
      <c r="J322" s="244"/>
      <c r="K322" s="244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286</v>
      </c>
      <c r="AU322" s="254" t="s">
        <v>86</v>
      </c>
      <c r="AV322" s="13" t="s">
        <v>86</v>
      </c>
      <c r="AW322" s="13" t="s">
        <v>32</v>
      </c>
      <c r="AX322" s="13" t="s">
        <v>84</v>
      </c>
      <c r="AY322" s="254" t="s">
        <v>280</v>
      </c>
    </row>
    <row r="323" s="2" customFormat="1" ht="37.8" customHeight="1">
      <c r="A323" s="38"/>
      <c r="B323" s="39"/>
      <c r="C323" s="229" t="s">
        <v>665</v>
      </c>
      <c r="D323" s="229" t="s">
        <v>281</v>
      </c>
      <c r="E323" s="230" t="s">
        <v>1916</v>
      </c>
      <c r="F323" s="231" t="s">
        <v>1917</v>
      </c>
      <c r="G323" s="232" t="s">
        <v>194</v>
      </c>
      <c r="H323" s="233">
        <v>371.10000000000002</v>
      </c>
      <c r="I323" s="234"/>
      <c r="J323" s="235">
        <f>ROUND(I323*H323,2)</f>
        <v>0</v>
      </c>
      <c r="K323" s="236"/>
      <c r="L323" s="44"/>
      <c r="M323" s="237" t="s">
        <v>1</v>
      </c>
      <c r="N323" s="238" t="s">
        <v>41</v>
      </c>
      <c r="O323" s="91"/>
      <c r="P323" s="239">
        <f>O323*H323</f>
        <v>0</v>
      </c>
      <c r="Q323" s="239">
        <v>0</v>
      </c>
      <c r="R323" s="239">
        <f>Q323*H323</f>
        <v>0</v>
      </c>
      <c r="S323" s="239">
        <v>0.089999999999999997</v>
      </c>
      <c r="T323" s="240">
        <f>S323*H323</f>
        <v>33.399000000000001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41" t="s">
        <v>284</v>
      </c>
      <c r="AT323" s="241" t="s">
        <v>281</v>
      </c>
      <c r="AU323" s="241" t="s">
        <v>86</v>
      </c>
      <c r="AY323" s="17" t="s">
        <v>280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7" t="s">
        <v>84</v>
      </c>
      <c r="BK323" s="242">
        <f>ROUND(I323*H323,2)</f>
        <v>0</v>
      </c>
      <c r="BL323" s="17" t="s">
        <v>284</v>
      </c>
      <c r="BM323" s="241" t="s">
        <v>3610</v>
      </c>
    </row>
    <row r="324" s="13" customFormat="1">
      <c r="A324" s="13"/>
      <c r="B324" s="243"/>
      <c r="C324" s="244"/>
      <c r="D324" s="245" t="s">
        <v>286</v>
      </c>
      <c r="E324" s="246" t="s">
        <v>1</v>
      </c>
      <c r="F324" s="247" t="s">
        <v>3438</v>
      </c>
      <c r="G324" s="244"/>
      <c r="H324" s="248">
        <v>371.10000000000002</v>
      </c>
      <c r="I324" s="249"/>
      <c r="J324" s="244"/>
      <c r="K324" s="244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286</v>
      </c>
      <c r="AU324" s="254" t="s">
        <v>86</v>
      </c>
      <c r="AV324" s="13" t="s">
        <v>86</v>
      </c>
      <c r="AW324" s="13" t="s">
        <v>32</v>
      </c>
      <c r="AX324" s="13" t="s">
        <v>84</v>
      </c>
      <c r="AY324" s="254" t="s">
        <v>280</v>
      </c>
    </row>
    <row r="325" s="2" customFormat="1" ht="21.75" customHeight="1">
      <c r="A325" s="38"/>
      <c r="B325" s="39"/>
      <c r="C325" s="229" t="s">
        <v>669</v>
      </c>
      <c r="D325" s="229" t="s">
        <v>281</v>
      </c>
      <c r="E325" s="230" t="s">
        <v>3611</v>
      </c>
      <c r="F325" s="231" t="s">
        <v>3612</v>
      </c>
      <c r="G325" s="232" t="s">
        <v>194</v>
      </c>
      <c r="H325" s="233">
        <v>1.8899999999999999</v>
      </c>
      <c r="I325" s="234"/>
      <c r="J325" s="235">
        <f>ROUND(I325*H325,2)</f>
        <v>0</v>
      </c>
      <c r="K325" s="236"/>
      <c r="L325" s="44"/>
      <c r="M325" s="237" t="s">
        <v>1</v>
      </c>
      <c r="N325" s="238" t="s">
        <v>41</v>
      </c>
      <c r="O325" s="91"/>
      <c r="P325" s="239">
        <f>O325*H325</f>
        <v>0</v>
      </c>
      <c r="Q325" s="239">
        <v>0</v>
      </c>
      <c r="R325" s="239">
        <f>Q325*H325</f>
        <v>0</v>
      </c>
      <c r="S325" s="239">
        <v>0.087999999999999995</v>
      </c>
      <c r="T325" s="240">
        <f>S325*H325</f>
        <v>0.16632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41" t="s">
        <v>284</v>
      </c>
      <c r="AT325" s="241" t="s">
        <v>281</v>
      </c>
      <c r="AU325" s="241" t="s">
        <v>86</v>
      </c>
      <c r="AY325" s="17" t="s">
        <v>280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7" t="s">
        <v>84</v>
      </c>
      <c r="BK325" s="242">
        <f>ROUND(I325*H325,2)</f>
        <v>0</v>
      </c>
      <c r="BL325" s="17" t="s">
        <v>284</v>
      </c>
      <c r="BM325" s="241" t="s">
        <v>3613</v>
      </c>
    </row>
    <row r="326" s="2" customFormat="1" ht="24.15" customHeight="1">
      <c r="A326" s="38"/>
      <c r="B326" s="39"/>
      <c r="C326" s="229" t="s">
        <v>674</v>
      </c>
      <c r="D326" s="229" t="s">
        <v>281</v>
      </c>
      <c r="E326" s="230" t="s">
        <v>1919</v>
      </c>
      <c r="F326" s="231" t="s">
        <v>1920</v>
      </c>
      <c r="G326" s="232" t="s">
        <v>194</v>
      </c>
      <c r="H326" s="233">
        <v>2.262</v>
      </c>
      <c r="I326" s="234"/>
      <c r="J326" s="235">
        <f>ROUND(I326*H326,2)</f>
        <v>0</v>
      </c>
      <c r="K326" s="236"/>
      <c r="L326" s="44"/>
      <c r="M326" s="237" t="s">
        <v>1</v>
      </c>
      <c r="N326" s="238" t="s">
        <v>41</v>
      </c>
      <c r="O326" s="91"/>
      <c r="P326" s="239">
        <f>O326*H326</f>
        <v>0</v>
      </c>
      <c r="Q326" s="239">
        <v>0</v>
      </c>
      <c r="R326" s="239">
        <f>Q326*H326</f>
        <v>0</v>
      </c>
      <c r="S326" s="239">
        <v>0.072999999999999995</v>
      </c>
      <c r="T326" s="240">
        <f>S326*H326</f>
        <v>0.165126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41" t="s">
        <v>284</v>
      </c>
      <c r="AT326" s="241" t="s">
        <v>281</v>
      </c>
      <c r="AU326" s="241" t="s">
        <v>86</v>
      </c>
      <c r="AY326" s="17" t="s">
        <v>280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7" t="s">
        <v>84</v>
      </c>
      <c r="BK326" s="242">
        <f>ROUND(I326*H326,2)</f>
        <v>0</v>
      </c>
      <c r="BL326" s="17" t="s">
        <v>284</v>
      </c>
      <c r="BM326" s="241" t="s">
        <v>3614</v>
      </c>
    </row>
    <row r="327" s="13" customFormat="1">
      <c r="A327" s="13"/>
      <c r="B327" s="243"/>
      <c r="C327" s="244"/>
      <c r="D327" s="245" t="s">
        <v>286</v>
      </c>
      <c r="E327" s="246" t="s">
        <v>1</v>
      </c>
      <c r="F327" s="247" t="s">
        <v>3615</v>
      </c>
      <c r="G327" s="244"/>
      <c r="H327" s="248">
        <v>2.262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286</v>
      </c>
      <c r="AU327" s="254" t="s">
        <v>86</v>
      </c>
      <c r="AV327" s="13" t="s">
        <v>86</v>
      </c>
      <c r="AW327" s="13" t="s">
        <v>32</v>
      </c>
      <c r="AX327" s="13" t="s">
        <v>84</v>
      </c>
      <c r="AY327" s="254" t="s">
        <v>280</v>
      </c>
    </row>
    <row r="328" s="2" customFormat="1" ht="21.75" customHeight="1">
      <c r="A328" s="38"/>
      <c r="B328" s="39"/>
      <c r="C328" s="229" t="s">
        <v>678</v>
      </c>
      <c r="D328" s="229" t="s">
        <v>281</v>
      </c>
      <c r="E328" s="230" t="s">
        <v>1926</v>
      </c>
      <c r="F328" s="231" t="s">
        <v>1927</v>
      </c>
      <c r="G328" s="232" t="s">
        <v>194</v>
      </c>
      <c r="H328" s="233">
        <v>136.21799999999999</v>
      </c>
      <c r="I328" s="234"/>
      <c r="J328" s="235">
        <f>ROUND(I328*H328,2)</f>
        <v>0</v>
      </c>
      <c r="K328" s="236"/>
      <c r="L328" s="44"/>
      <c r="M328" s="237" t="s">
        <v>1</v>
      </c>
      <c r="N328" s="238" t="s">
        <v>41</v>
      </c>
      <c r="O328" s="91"/>
      <c r="P328" s="239">
        <f>O328*H328</f>
        <v>0</v>
      </c>
      <c r="Q328" s="239">
        <v>0</v>
      </c>
      <c r="R328" s="239">
        <f>Q328*H328</f>
        <v>0</v>
      </c>
      <c r="S328" s="239">
        <v>0.062</v>
      </c>
      <c r="T328" s="240">
        <f>S328*H328</f>
        <v>8.4455159999999996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41" t="s">
        <v>284</v>
      </c>
      <c r="AT328" s="241" t="s">
        <v>281</v>
      </c>
      <c r="AU328" s="241" t="s">
        <v>86</v>
      </c>
      <c r="AY328" s="17" t="s">
        <v>280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7" t="s">
        <v>84</v>
      </c>
      <c r="BK328" s="242">
        <f>ROUND(I328*H328,2)</f>
        <v>0</v>
      </c>
      <c r="BL328" s="17" t="s">
        <v>284</v>
      </c>
      <c r="BM328" s="241" t="s">
        <v>3616</v>
      </c>
    </row>
    <row r="329" s="13" customFormat="1">
      <c r="A329" s="13"/>
      <c r="B329" s="243"/>
      <c r="C329" s="244"/>
      <c r="D329" s="245" t="s">
        <v>286</v>
      </c>
      <c r="E329" s="246" t="s">
        <v>1</v>
      </c>
      <c r="F329" s="247" t="s">
        <v>3617</v>
      </c>
      <c r="G329" s="244"/>
      <c r="H329" s="248">
        <v>46.817999999999998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286</v>
      </c>
      <c r="AU329" s="254" t="s">
        <v>86</v>
      </c>
      <c r="AV329" s="13" t="s">
        <v>86</v>
      </c>
      <c r="AW329" s="13" t="s">
        <v>32</v>
      </c>
      <c r="AX329" s="13" t="s">
        <v>76</v>
      </c>
      <c r="AY329" s="254" t="s">
        <v>280</v>
      </c>
    </row>
    <row r="330" s="13" customFormat="1">
      <c r="A330" s="13"/>
      <c r="B330" s="243"/>
      <c r="C330" s="244"/>
      <c r="D330" s="245" t="s">
        <v>286</v>
      </c>
      <c r="E330" s="246" t="s">
        <v>1</v>
      </c>
      <c r="F330" s="247" t="s">
        <v>3618</v>
      </c>
      <c r="G330" s="244"/>
      <c r="H330" s="248">
        <v>89.400000000000006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286</v>
      </c>
      <c r="AU330" s="254" t="s">
        <v>86</v>
      </c>
      <c r="AV330" s="13" t="s">
        <v>86</v>
      </c>
      <c r="AW330" s="13" t="s">
        <v>32</v>
      </c>
      <c r="AX330" s="13" t="s">
        <v>76</v>
      </c>
      <c r="AY330" s="254" t="s">
        <v>280</v>
      </c>
    </row>
    <row r="331" s="14" customFormat="1">
      <c r="A331" s="14"/>
      <c r="B331" s="266"/>
      <c r="C331" s="267"/>
      <c r="D331" s="245" t="s">
        <v>286</v>
      </c>
      <c r="E331" s="268" t="s">
        <v>1</v>
      </c>
      <c r="F331" s="269" t="s">
        <v>378</v>
      </c>
      <c r="G331" s="267"/>
      <c r="H331" s="270">
        <v>136.21799999999999</v>
      </c>
      <c r="I331" s="271"/>
      <c r="J331" s="267"/>
      <c r="K331" s="267"/>
      <c r="L331" s="272"/>
      <c r="M331" s="273"/>
      <c r="N331" s="274"/>
      <c r="O331" s="274"/>
      <c r="P331" s="274"/>
      <c r="Q331" s="274"/>
      <c r="R331" s="274"/>
      <c r="S331" s="274"/>
      <c r="T331" s="27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6" t="s">
        <v>286</v>
      </c>
      <c r="AU331" s="276" t="s">
        <v>86</v>
      </c>
      <c r="AV331" s="14" t="s">
        <v>284</v>
      </c>
      <c r="AW331" s="14" t="s">
        <v>32</v>
      </c>
      <c r="AX331" s="14" t="s">
        <v>84</v>
      </c>
      <c r="AY331" s="276" t="s">
        <v>280</v>
      </c>
    </row>
    <row r="332" s="2" customFormat="1" ht="24.15" customHeight="1">
      <c r="A332" s="38"/>
      <c r="B332" s="39"/>
      <c r="C332" s="229" t="s">
        <v>682</v>
      </c>
      <c r="D332" s="229" t="s">
        <v>281</v>
      </c>
      <c r="E332" s="230" t="s">
        <v>759</v>
      </c>
      <c r="F332" s="231" t="s">
        <v>760</v>
      </c>
      <c r="G332" s="232" t="s">
        <v>354</v>
      </c>
      <c r="H332" s="233">
        <v>4</v>
      </c>
      <c r="I332" s="234"/>
      <c r="J332" s="235">
        <f>ROUND(I332*H332,2)</f>
        <v>0</v>
      </c>
      <c r="K332" s="236"/>
      <c r="L332" s="44"/>
      <c r="M332" s="237" t="s">
        <v>1</v>
      </c>
      <c r="N332" s="238" t="s">
        <v>41</v>
      </c>
      <c r="O332" s="91"/>
      <c r="P332" s="239">
        <f>O332*H332</f>
        <v>0</v>
      </c>
      <c r="Q332" s="239">
        <v>0</v>
      </c>
      <c r="R332" s="239">
        <f>Q332*H332</f>
        <v>0</v>
      </c>
      <c r="S332" s="239">
        <v>0.0080000000000000002</v>
      </c>
      <c r="T332" s="240">
        <f>S332*H332</f>
        <v>0.032000000000000001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41" t="s">
        <v>284</v>
      </c>
      <c r="AT332" s="241" t="s">
        <v>281</v>
      </c>
      <c r="AU332" s="241" t="s">
        <v>86</v>
      </c>
      <c r="AY332" s="17" t="s">
        <v>280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7" t="s">
        <v>84</v>
      </c>
      <c r="BK332" s="242">
        <f>ROUND(I332*H332,2)</f>
        <v>0</v>
      </c>
      <c r="BL332" s="17" t="s">
        <v>284</v>
      </c>
      <c r="BM332" s="241" t="s">
        <v>3619</v>
      </c>
    </row>
    <row r="333" s="13" customFormat="1">
      <c r="A333" s="13"/>
      <c r="B333" s="243"/>
      <c r="C333" s="244"/>
      <c r="D333" s="245" t="s">
        <v>286</v>
      </c>
      <c r="E333" s="246" t="s">
        <v>1</v>
      </c>
      <c r="F333" s="247" t="s">
        <v>1931</v>
      </c>
      <c r="G333" s="244"/>
      <c r="H333" s="248">
        <v>4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286</v>
      </c>
      <c r="AU333" s="254" t="s">
        <v>86</v>
      </c>
      <c r="AV333" s="13" t="s">
        <v>86</v>
      </c>
      <c r="AW333" s="13" t="s">
        <v>32</v>
      </c>
      <c r="AX333" s="13" t="s">
        <v>84</v>
      </c>
      <c r="AY333" s="254" t="s">
        <v>280</v>
      </c>
    </row>
    <row r="334" s="2" customFormat="1" ht="24.15" customHeight="1">
      <c r="A334" s="38"/>
      <c r="B334" s="39"/>
      <c r="C334" s="229" t="s">
        <v>686</v>
      </c>
      <c r="D334" s="229" t="s">
        <v>281</v>
      </c>
      <c r="E334" s="230" t="s">
        <v>3620</v>
      </c>
      <c r="F334" s="231" t="s">
        <v>785</v>
      </c>
      <c r="G334" s="232" t="s">
        <v>354</v>
      </c>
      <c r="H334" s="233">
        <v>1</v>
      </c>
      <c r="I334" s="234"/>
      <c r="J334" s="235">
        <f>ROUND(I334*H334,2)</f>
        <v>0</v>
      </c>
      <c r="K334" s="236"/>
      <c r="L334" s="44"/>
      <c r="M334" s="237" t="s">
        <v>1</v>
      </c>
      <c r="N334" s="238" t="s">
        <v>41</v>
      </c>
      <c r="O334" s="91"/>
      <c r="P334" s="239">
        <f>O334*H334</f>
        <v>0</v>
      </c>
      <c r="Q334" s="239">
        <v>0.00023000000000000001</v>
      </c>
      <c r="R334" s="239">
        <f>Q334*H334</f>
        <v>0.00023000000000000001</v>
      </c>
      <c r="S334" s="239">
        <v>0</v>
      </c>
      <c r="T334" s="240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41" t="s">
        <v>284</v>
      </c>
      <c r="AT334" s="241" t="s">
        <v>281</v>
      </c>
      <c r="AU334" s="241" t="s">
        <v>86</v>
      </c>
      <c r="AY334" s="17" t="s">
        <v>280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7" t="s">
        <v>84</v>
      </c>
      <c r="BK334" s="242">
        <f>ROUND(I334*H334,2)</f>
        <v>0</v>
      </c>
      <c r="BL334" s="17" t="s">
        <v>284</v>
      </c>
      <c r="BM334" s="241" t="s">
        <v>3621</v>
      </c>
    </row>
    <row r="335" s="12" customFormat="1" ht="22.8" customHeight="1">
      <c r="A335" s="12"/>
      <c r="B335" s="213"/>
      <c r="C335" s="214"/>
      <c r="D335" s="215" t="s">
        <v>75</v>
      </c>
      <c r="E335" s="227" t="s">
        <v>788</v>
      </c>
      <c r="F335" s="227" t="s">
        <v>789</v>
      </c>
      <c r="G335" s="214"/>
      <c r="H335" s="214"/>
      <c r="I335" s="217"/>
      <c r="J335" s="228">
        <f>BK335</f>
        <v>0</v>
      </c>
      <c r="K335" s="214"/>
      <c r="L335" s="219"/>
      <c r="M335" s="220"/>
      <c r="N335" s="221"/>
      <c r="O335" s="221"/>
      <c r="P335" s="222">
        <f>SUM(P336:P380)</f>
        <v>0</v>
      </c>
      <c r="Q335" s="221"/>
      <c r="R335" s="222">
        <f>SUM(R336:R380)</f>
        <v>0</v>
      </c>
      <c r="S335" s="221"/>
      <c r="T335" s="223">
        <f>SUM(T336:T380)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4" t="s">
        <v>84</v>
      </c>
      <c r="AT335" s="225" t="s">
        <v>75</v>
      </c>
      <c r="AU335" s="225" t="s">
        <v>84</v>
      </c>
      <c r="AY335" s="224" t="s">
        <v>280</v>
      </c>
      <c r="BK335" s="226">
        <f>SUM(BK336:BK380)</f>
        <v>0</v>
      </c>
    </row>
    <row r="336" s="2" customFormat="1" ht="16.5" customHeight="1">
      <c r="A336" s="38"/>
      <c r="B336" s="39"/>
      <c r="C336" s="229" t="s">
        <v>690</v>
      </c>
      <c r="D336" s="229" t="s">
        <v>281</v>
      </c>
      <c r="E336" s="230" t="s">
        <v>791</v>
      </c>
      <c r="F336" s="231" t="s">
        <v>792</v>
      </c>
      <c r="G336" s="232" t="s">
        <v>326</v>
      </c>
      <c r="H336" s="233">
        <v>10.300000000000001</v>
      </c>
      <c r="I336" s="234"/>
      <c r="J336" s="235">
        <f>ROUND(I336*H336,2)</f>
        <v>0</v>
      </c>
      <c r="K336" s="236"/>
      <c r="L336" s="44"/>
      <c r="M336" s="237" t="s">
        <v>1</v>
      </c>
      <c r="N336" s="238" t="s">
        <v>41</v>
      </c>
      <c r="O336" s="91"/>
      <c r="P336" s="239">
        <f>O336*H336</f>
        <v>0</v>
      </c>
      <c r="Q336" s="239">
        <v>0</v>
      </c>
      <c r="R336" s="239">
        <f>Q336*H336</f>
        <v>0</v>
      </c>
      <c r="S336" s="239">
        <v>0</v>
      </c>
      <c r="T336" s="24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41" t="s">
        <v>284</v>
      </c>
      <c r="AT336" s="241" t="s">
        <v>281</v>
      </c>
      <c r="AU336" s="241" t="s">
        <v>86</v>
      </c>
      <c r="AY336" s="17" t="s">
        <v>280</v>
      </c>
      <c r="BE336" s="242">
        <f>IF(N336="základní",J336,0)</f>
        <v>0</v>
      </c>
      <c r="BF336" s="242">
        <f>IF(N336="snížená",J336,0)</f>
        <v>0</v>
      </c>
      <c r="BG336" s="242">
        <f>IF(N336="zákl. přenesená",J336,0)</f>
        <v>0</v>
      </c>
      <c r="BH336" s="242">
        <f>IF(N336="sníž. přenesená",J336,0)</f>
        <v>0</v>
      </c>
      <c r="BI336" s="242">
        <f>IF(N336="nulová",J336,0)</f>
        <v>0</v>
      </c>
      <c r="BJ336" s="17" t="s">
        <v>84</v>
      </c>
      <c r="BK336" s="242">
        <f>ROUND(I336*H336,2)</f>
        <v>0</v>
      </c>
      <c r="BL336" s="17" t="s">
        <v>284</v>
      </c>
      <c r="BM336" s="241" t="s">
        <v>3622</v>
      </c>
    </row>
    <row r="337" s="13" customFormat="1">
      <c r="A337" s="13"/>
      <c r="B337" s="243"/>
      <c r="C337" s="244"/>
      <c r="D337" s="245" t="s">
        <v>286</v>
      </c>
      <c r="E337" s="246" t="s">
        <v>1</v>
      </c>
      <c r="F337" s="247" t="s">
        <v>3623</v>
      </c>
      <c r="G337" s="244"/>
      <c r="H337" s="248">
        <v>10.300000000000001</v>
      </c>
      <c r="I337" s="249"/>
      <c r="J337" s="244"/>
      <c r="K337" s="244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286</v>
      </c>
      <c r="AU337" s="254" t="s">
        <v>86</v>
      </c>
      <c r="AV337" s="13" t="s">
        <v>86</v>
      </c>
      <c r="AW337" s="13" t="s">
        <v>32</v>
      </c>
      <c r="AX337" s="13" t="s">
        <v>84</v>
      </c>
      <c r="AY337" s="254" t="s">
        <v>280</v>
      </c>
    </row>
    <row r="338" s="2" customFormat="1" ht="33" customHeight="1">
      <c r="A338" s="38"/>
      <c r="B338" s="39"/>
      <c r="C338" s="229" t="s">
        <v>695</v>
      </c>
      <c r="D338" s="229" t="s">
        <v>281</v>
      </c>
      <c r="E338" s="230" t="s">
        <v>1940</v>
      </c>
      <c r="F338" s="231" t="s">
        <v>1941</v>
      </c>
      <c r="G338" s="232" t="s">
        <v>326</v>
      </c>
      <c r="H338" s="233">
        <v>185.35300000000001</v>
      </c>
      <c r="I338" s="234"/>
      <c r="J338" s="235">
        <f>ROUND(I338*H338,2)</f>
        <v>0</v>
      </c>
      <c r="K338" s="236"/>
      <c r="L338" s="44"/>
      <c r="M338" s="237" t="s">
        <v>1</v>
      </c>
      <c r="N338" s="238" t="s">
        <v>41</v>
      </c>
      <c r="O338" s="91"/>
      <c r="P338" s="239">
        <f>O338*H338</f>
        <v>0</v>
      </c>
      <c r="Q338" s="239">
        <v>0</v>
      </c>
      <c r="R338" s="239">
        <f>Q338*H338</f>
        <v>0</v>
      </c>
      <c r="S338" s="239">
        <v>0</v>
      </c>
      <c r="T338" s="240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41" t="s">
        <v>284</v>
      </c>
      <c r="AT338" s="241" t="s">
        <v>281</v>
      </c>
      <c r="AU338" s="241" t="s">
        <v>86</v>
      </c>
      <c r="AY338" s="17" t="s">
        <v>280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7" t="s">
        <v>84</v>
      </c>
      <c r="BK338" s="242">
        <f>ROUND(I338*H338,2)</f>
        <v>0</v>
      </c>
      <c r="BL338" s="17" t="s">
        <v>284</v>
      </c>
      <c r="BM338" s="241" t="s">
        <v>3624</v>
      </c>
    </row>
    <row r="339" s="2" customFormat="1" ht="16.5" customHeight="1">
      <c r="A339" s="38"/>
      <c r="B339" s="39"/>
      <c r="C339" s="229" t="s">
        <v>700</v>
      </c>
      <c r="D339" s="229" t="s">
        <v>281</v>
      </c>
      <c r="E339" s="230" t="s">
        <v>800</v>
      </c>
      <c r="F339" s="231" t="s">
        <v>801</v>
      </c>
      <c r="G339" s="232" t="s">
        <v>190</v>
      </c>
      <c r="H339" s="233">
        <v>6.5</v>
      </c>
      <c r="I339" s="234"/>
      <c r="J339" s="235">
        <f>ROUND(I339*H339,2)</f>
        <v>0</v>
      </c>
      <c r="K339" s="236"/>
      <c r="L339" s="44"/>
      <c r="M339" s="237" t="s">
        <v>1</v>
      </c>
      <c r="N339" s="238" t="s">
        <v>41</v>
      </c>
      <c r="O339" s="91"/>
      <c r="P339" s="239">
        <f>O339*H339</f>
        <v>0</v>
      </c>
      <c r="Q339" s="239">
        <v>0</v>
      </c>
      <c r="R339" s="239">
        <f>Q339*H339</f>
        <v>0</v>
      </c>
      <c r="S339" s="239">
        <v>0</v>
      </c>
      <c r="T339" s="240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41" t="s">
        <v>284</v>
      </c>
      <c r="AT339" s="241" t="s">
        <v>281</v>
      </c>
      <c r="AU339" s="241" t="s">
        <v>86</v>
      </c>
      <c r="AY339" s="17" t="s">
        <v>280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7" t="s">
        <v>84</v>
      </c>
      <c r="BK339" s="242">
        <f>ROUND(I339*H339,2)</f>
        <v>0</v>
      </c>
      <c r="BL339" s="17" t="s">
        <v>284</v>
      </c>
      <c r="BM339" s="241" t="s">
        <v>3625</v>
      </c>
    </row>
    <row r="340" s="2" customFormat="1" ht="24.15" customHeight="1">
      <c r="A340" s="38"/>
      <c r="B340" s="39"/>
      <c r="C340" s="229" t="s">
        <v>704</v>
      </c>
      <c r="D340" s="229" t="s">
        <v>281</v>
      </c>
      <c r="E340" s="230" t="s">
        <v>804</v>
      </c>
      <c r="F340" s="231" t="s">
        <v>805</v>
      </c>
      <c r="G340" s="232" t="s">
        <v>190</v>
      </c>
      <c r="H340" s="233">
        <v>90</v>
      </c>
      <c r="I340" s="234"/>
      <c r="J340" s="235">
        <f>ROUND(I340*H340,2)</f>
        <v>0</v>
      </c>
      <c r="K340" s="236"/>
      <c r="L340" s="44"/>
      <c r="M340" s="237" t="s">
        <v>1</v>
      </c>
      <c r="N340" s="238" t="s">
        <v>41</v>
      </c>
      <c r="O340" s="91"/>
      <c r="P340" s="239">
        <f>O340*H340</f>
        <v>0</v>
      </c>
      <c r="Q340" s="239">
        <v>0</v>
      </c>
      <c r="R340" s="239">
        <f>Q340*H340</f>
        <v>0</v>
      </c>
      <c r="S340" s="239">
        <v>0</v>
      </c>
      <c r="T340" s="24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41" t="s">
        <v>284</v>
      </c>
      <c r="AT340" s="241" t="s">
        <v>281</v>
      </c>
      <c r="AU340" s="241" t="s">
        <v>86</v>
      </c>
      <c r="AY340" s="17" t="s">
        <v>280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7" t="s">
        <v>84</v>
      </c>
      <c r="BK340" s="242">
        <f>ROUND(I340*H340,2)</f>
        <v>0</v>
      </c>
      <c r="BL340" s="17" t="s">
        <v>284</v>
      </c>
      <c r="BM340" s="241" t="s">
        <v>3626</v>
      </c>
    </row>
    <row r="341" s="13" customFormat="1">
      <c r="A341" s="13"/>
      <c r="B341" s="243"/>
      <c r="C341" s="244"/>
      <c r="D341" s="245" t="s">
        <v>286</v>
      </c>
      <c r="E341" s="246" t="s">
        <v>1</v>
      </c>
      <c r="F341" s="247" t="s">
        <v>1945</v>
      </c>
      <c r="G341" s="244"/>
      <c r="H341" s="248">
        <v>90</v>
      </c>
      <c r="I341" s="249"/>
      <c r="J341" s="244"/>
      <c r="K341" s="244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286</v>
      </c>
      <c r="AU341" s="254" t="s">
        <v>86</v>
      </c>
      <c r="AV341" s="13" t="s">
        <v>86</v>
      </c>
      <c r="AW341" s="13" t="s">
        <v>32</v>
      </c>
      <c r="AX341" s="13" t="s">
        <v>84</v>
      </c>
      <c r="AY341" s="254" t="s">
        <v>280</v>
      </c>
    </row>
    <row r="342" s="2" customFormat="1" ht="24.15" customHeight="1">
      <c r="A342" s="38"/>
      <c r="B342" s="39"/>
      <c r="C342" s="229" t="s">
        <v>709</v>
      </c>
      <c r="D342" s="229" t="s">
        <v>281</v>
      </c>
      <c r="E342" s="230" t="s">
        <v>809</v>
      </c>
      <c r="F342" s="231" t="s">
        <v>810</v>
      </c>
      <c r="G342" s="232" t="s">
        <v>326</v>
      </c>
      <c r="H342" s="233">
        <v>185.35300000000001</v>
      </c>
      <c r="I342" s="234"/>
      <c r="J342" s="235">
        <f>ROUND(I342*H342,2)</f>
        <v>0</v>
      </c>
      <c r="K342" s="236"/>
      <c r="L342" s="44"/>
      <c r="M342" s="237" t="s">
        <v>1</v>
      </c>
      <c r="N342" s="238" t="s">
        <v>41</v>
      </c>
      <c r="O342" s="91"/>
      <c r="P342" s="239">
        <f>O342*H342</f>
        <v>0</v>
      </c>
      <c r="Q342" s="239">
        <v>0</v>
      </c>
      <c r="R342" s="239">
        <f>Q342*H342</f>
        <v>0</v>
      </c>
      <c r="S342" s="239">
        <v>0</v>
      </c>
      <c r="T342" s="240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41" t="s">
        <v>284</v>
      </c>
      <c r="AT342" s="241" t="s">
        <v>281</v>
      </c>
      <c r="AU342" s="241" t="s">
        <v>86</v>
      </c>
      <c r="AY342" s="17" t="s">
        <v>280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7" t="s">
        <v>84</v>
      </c>
      <c r="BK342" s="242">
        <f>ROUND(I342*H342,2)</f>
        <v>0</v>
      </c>
      <c r="BL342" s="17" t="s">
        <v>284</v>
      </c>
      <c r="BM342" s="241" t="s">
        <v>3627</v>
      </c>
    </row>
    <row r="343" s="2" customFormat="1" ht="24.15" customHeight="1">
      <c r="A343" s="38"/>
      <c r="B343" s="39"/>
      <c r="C343" s="229" t="s">
        <v>714</v>
      </c>
      <c r="D343" s="229" t="s">
        <v>281</v>
      </c>
      <c r="E343" s="230" t="s">
        <v>813</v>
      </c>
      <c r="F343" s="231" t="s">
        <v>814</v>
      </c>
      <c r="G343" s="232" t="s">
        <v>326</v>
      </c>
      <c r="H343" s="233">
        <v>2780.2950000000001</v>
      </c>
      <c r="I343" s="234"/>
      <c r="J343" s="235">
        <f>ROUND(I343*H343,2)</f>
        <v>0</v>
      </c>
      <c r="K343" s="236"/>
      <c r="L343" s="44"/>
      <c r="M343" s="237" t="s">
        <v>1</v>
      </c>
      <c r="N343" s="238" t="s">
        <v>41</v>
      </c>
      <c r="O343" s="91"/>
      <c r="P343" s="239">
        <f>O343*H343</f>
        <v>0</v>
      </c>
      <c r="Q343" s="239">
        <v>0</v>
      </c>
      <c r="R343" s="239">
        <f>Q343*H343</f>
        <v>0</v>
      </c>
      <c r="S343" s="239">
        <v>0</v>
      </c>
      <c r="T343" s="24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1" t="s">
        <v>284</v>
      </c>
      <c r="AT343" s="241" t="s">
        <v>281</v>
      </c>
      <c r="AU343" s="241" t="s">
        <v>86</v>
      </c>
      <c r="AY343" s="17" t="s">
        <v>280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7" t="s">
        <v>84</v>
      </c>
      <c r="BK343" s="242">
        <f>ROUND(I343*H343,2)</f>
        <v>0</v>
      </c>
      <c r="BL343" s="17" t="s">
        <v>284</v>
      </c>
      <c r="BM343" s="241" t="s">
        <v>3628</v>
      </c>
    </row>
    <row r="344" s="13" customFormat="1">
      <c r="A344" s="13"/>
      <c r="B344" s="243"/>
      <c r="C344" s="244"/>
      <c r="D344" s="245" t="s">
        <v>286</v>
      </c>
      <c r="E344" s="244"/>
      <c r="F344" s="247" t="s">
        <v>3629</v>
      </c>
      <c r="G344" s="244"/>
      <c r="H344" s="248">
        <v>2780.2950000000001</v>
      </c>
      <c r="I344" s="249"/>
      <c r="J344" s="244"/>
      <c r="K344" s="244"/>
      <c r="L344" s="250"/>
      <c r="M344" s="251"/>
      <c r="N344" s="252"/>
      <c r="O344" s="252"/>
      <c r="P344" s="252"/>
      <c r="Q344" s="252"/>
      <c r="R344" s="252"/>
      <c r="S344" s="252"/>
      <c r="T344" s="25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4" t="s">
        <v>286</v>
      </c>
      <c r="AU344" s="254" t="s">
        <v>86</v>
      </c>
      <c r="AV344" s="13" t="s">
        <v>86</v>
      </c>
      <c r="AW344" s="13" t="s">
        <v>4</v>
      </c>
      <c r="AX344" s="13" t="s">
        <v>84</v>
      </c>
      <c r="AY344" s="254" t="s">
        <v>280</v>
      </c>
    </row>
    <row r="345" s="2" customFormat="1" ht="33" customHeight="1">
      <c r="A345" s="38"/>
      <c r="B345" s="39"/>
      <c r="C345" s="229" t="s">
        <v>719</v>
      </c>
      <c r="D345" s="229" t="s">
        <v>281</v>
      </c>
      <c r="E345" s="230" t="s">
        <v>818</v>
      </c>
      <c r="F345" s="231" t="s">
        <v>819</v>
      </c>
      <c r="G345" s="232" t="s">
        <v>326</v>
      </c>
      <c r="H345" s="233">
        <v>0.216</v>
      </c>
      <c r="I345" s="234"/>
      <c r="J345" s="235">
        <f>ROUND(I345*H345,2)</f>
        <v>0</v>
      </c>
      <c r="K345" s="236"/>
      <c r="L345" s="44"/>
      <c r="M345" s="237" t="s">
        <v>1</v>
      </c>
      <c r="N345" s="238" t="s">
        <v>41</v>
      </c>
      <c r="O345" s="91"/>
      <c r="P345" s="239">
        <f>O345*H345</f>
        <v>0</v>
      </c>
      <c r="Q345" s="239">
        <v>0</v>
      </c>
      <c r="R345" s="239">
        <f>Q345*H345</f>
        <v>0</v>
      </c>
      <c r="S345" s="239">
        <v>0</v>
      </c>
      <c r="T345" s="24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41" t="s">
        <v>284</v>
      </c>
      <c r="AT345" s="241" t="s">
        <v>281</v>
      </c>
      <c r="AU345" s="241" t="s">
        <v>86</v>
      </c>
      <c r="AY345" s="17" t="s">
        <v>280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7" t="s">
        <v>84</v>
      </c>
      <c r="BK345" s="242">
        <f>ROUND(I345*H345,2)</f>
        <v>0</v>
      </c>
      <c r="BL345" s="17" t="s">
        <v>284</v>
      </c>
      <c r="BM345" s="241" t="s">
        <v>3630</v>
      </c>
    </row>
    <row r="346" s="13" customFormat="1">
      <c r="A346" s="13"/>
      <c r="B346" s="243"/>
      <c r="C346" s="244"/>
      <c r="D346" s="245" t="s">
        <v>286</v>
      </c>
      <c r="E346" s="246" t="s">
        <v>1</v>
      </c>
      <c r="F346" s="247" t="s">
        <v>3631</v>
      </c>
      <c r="G346" s="244"/>
      <c r="H346" s="248">
        <v>0.216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286</v>
      </c>
      <c r="AU346" s="254" t="s">
        <v>86</v>
      </c>
      <c r="AV346" s="13" t="s">
        <v>86</v>
      </c>
      <c r="AW346" s="13" t="s">
        <v>32</v>
      </c>
      <c r="AX346" s="13" t="s">
        <v>84</v>
      </c>
      <c r="AY346" s="254" t="s">
        <v>280</v>
      </c>
    </row>
    <row r="347" s="2" customFormat="1" ht="49.05" customHeight="1">
      <c r="A347" s="38"/>
      <c r="B347" s="39"/>
      <c r="C347" s="229" t="s">
        <v>724</v>
      </c>
      <c r="D347" s="229" t="s">
        <v>281</v>
      </c>
      <c r="E347" s="230" t="s">
        <v>828</v>
      </c>
      <c r="F347" s="231" t="s">
        <v>829</v>
      </c>
      <c r="G347" s="232" t="s">
        <v>326</v>
      </c>
      <c r="H347" s="233">
        <v>2.835</v>
      </c>
      <c r="I347" s="234"/>
      <c r="J347" s="235">
        <f>ROUND(I347*H347,2)</f>
        <v>0</v>
      </c>
      <c r="K347" s="236"/>
      <c r="L347" s="44"/>
      <c r="M347" s="237" t="s">
        <v>1</v>
      </c>
      <c r="N347" s="238" t="s">
        <v>41</v>
      </c>
      <c r="O347" s="91"/>
      <c r="P347" s="239">
        <f>O347*H347</f>
        <v>0</v>
      </c>
      <c r="Q347" s="239">
        <v>0</v>
      </c>
      <c r="R347" s="239">
        <f>Q347*H347</f>
        <v>0</v>
      </c>
      <c r="S347" s="239">
        <v>0</v>
      </c>
      <c r="T347" s="24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41" t="s">
        <v>284</v>
      </c>
      <c r="AT347" s="241" t="s">
        <v>281</v>
      </c>
      <c r="AU347" s="241" t="s">
        <v>86</v>
      </c>
      <c r="AY347" s="17" t="s">
        <v>280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7" t="s">
        <v>84</v>
      </c>
      <c r="BK347" s="242">
        <f>ROUND(I347*H347,2)</f>
        <v>0</v>
      </c>
      <c r="BL347" s="17" t="s">
        <v>284</v>
      </c>
      <c r="BM347" s="241" t="s">
        <v>3632</v>
      </c>
    </row>
    <row r="348" s="13" customFormat="1">
      <c r="A348" s="13"/>
      <c r="B348" s="243"/>
      <c r="C348" s="244"/>
      <c r="D348" s="245" t="s">
        <v>286</v>
      </c>
      <c r="E348" s="246" t="s">
        <v>1</v>
      </c>
      <c r="F348" s="247" t="s">
        <v>3633</v>
      </c>
      <c r="G348" s="244"/>
      <c r="H348" s="248">
        <v>2.835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286</v>
      </c>
      <c r="AU348" s="254" t="s">
        <v>86</v>
      </c>
      <c r="AV348" s="13" t="s">
        <v>86</v>
      </c>
      <c r="AW348" s="13" t="s">
        <v>32</v>
      </c>
      <c r="AX348" s="13" t="s">
        <v>84</v>
      </c>
      <c r="AY348" s="254" t="s">
        <v>280</v>
      </c>
    </row>
    <row r="349" s="2" customFormat="1" ht="33" customHeight="1">
      <c r="A349" s="38"/>
      <c r="B349" s="39"/>
      <c r="C349" s="229" t="s">
        <v>729</v>
      </c>
      <c r="D349" s="229" t="s">
        <v>281</v>
      </c>
      <c r="E349" s="230" t="s">
        <v>833</v>
      </c>
      <c r="F349" s="231" t="s">
        <v>834</v>
      </c>
      <c r="G349" s="232" t="s">
        <v>326</v>
      </c>
      <c r="H349" s="233">
        <v>0.092999999999999999</v>
      </c>
      <c r="I349" s="234"/>
      <c r="J349" s="235">
        <f>ROUND(I349*H349,2)</f>
        <v>0</v>
      </c>
      <c r="K349" s="236"/>
      <c r="L349" s="44"/>
      <c r="M349" s="237" t="s">
        <v>1</v>
      </c>
      <c r="N349" s="238" t="s">
        <v>41</v>
      </c>
      <c r="O349" s="91"/>
      <c r="P349" s="239">
        <f>O349*H349</f>
        <v>0</v>
      </c>
      <c r="Q349" s="239">
        <v>0</v>
      </c>
      <c r="R349" s="239">
        <f>Q349*H349</f>
        <v>0</v>
      </c>
      <c r="S349" s="239">
        <v>0</v>
      </c>
      <c r="T349" s="240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41" t="s">
        <v>284</v>
      </c>
      <c r="AT349" s="241" t="s">
        <v>281</v>
      </c>
      <c r="AU349" s="241" t="s">
        <v>86</v>
      </c>
      <c r="AY349" s="17" t="s">
        <v>280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7" t="s">
        <v>84</v>
      </c>
      <c r="BK349" s="242">
        <f>ROUND(I349*H349,2)</f>
        <v>0</v>
      </c>
      <c r="BL349" s="17" t="s">
        <v>284</v>
      </c>
      <c r="BM349" s="241" t="s">
        <v>3634</v>
      </c>
    </row>
    <row r="350" s="13" customFormat="1">
      <c r="A350" s="13"/>
      <c r="B350" s="243"/>
      <c r="C350" s="244"/>
      <c r="D350" s="245" t="s">
        <v>286</v>
      </c>
      <c r="E350" s="246" t="s">
        <v>1</v>
      </c>
      <c r="F350" s="247" t="s">
        <v>3635</v>
      </c>
      <c r="G350" s="244"/>
      <c r="H350" s="248">
        <v>0.092999999999999999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286</v>
      </c>
      <c r="AU350" s="254" t="s">
        <v>86</v>
      </c>
      <c r="AV350" s="13" t="s">
        <v>86</v>
      </c>
      <c r="AW350" s="13" t="s">
        <v>32</v>
      </c>
      <c r="AX350" s="13" t="s">
        <v>84</v>
      </c>
      <c r="AY350" s="254" t="s">
        <v>280</v>
      </c>
    </row>
    <row r="351" s="2" customFormat="1" ht="33" customHeight="1">
      <c r="A351" s="38"/>
      <c r="B351" s="39"/>
      <c r="C351" s="229" t="s">
        <v>736</v>
      </c>
      <c r="D351" s="229" t="s">
        <v>281</v>
      </c>
      <c r="E351" s="230" t="s">
        <v>838</v>
      </c>
      <c r="F351" s="231" t="s">
        <v>839</v>
      </c>
      <c r="G351" s="232" t="s">
        <v>326</v>
      </c>
      <c r="H351" s="233">
        <v>0.0080000000000000002</v>
      </c>
      <c r="I351" s="234"/>
      <c r="J351" s="235">
        <f>ROUND(I351*H351,2)</f>
        <v>0</v>
      </c>
      <c r="K351" s="236"/>
      <c r="L351" s="44"/>
      <c r="M351" s="237" t="s">
        <v>1</v>
      </c>
      <c r="N351" s="238" t="s">
        <v>41</v>
      </c>
      <c r="O351" s="91"/>
      <c r="P351" s="239">
        <f>O351*H351</f>
        <v>0</v>
      </c>
      <c r="Q351" s="239">
        <v>0</v>
      </c>
      <c r="R351" s="239">
        <f>Q351*H351</f>
        <v>0</v>
      </c>
      <c r="S351" s="239">
        <v>0</v>
      </c>
      <c r="T351" s="24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41" t="s">
        <v>284</v>
      </c>
      <c r="AT351" s="241" t="s">
        <v>281</v>
      </c>
      <c r="AU351" s="241" t="s">
        <v>86</v>
      </c>
      <c r="AY351" s="17" t="s">
        <v>280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7" t="s">
        <v>84</v>
      </c>
      <c r="BK351" s="242">
        <f>ROUND(I351*H351,2)</f>
        <v>0</v>
      </c>
      <c r="BL351" s="17" t="s">
        <v>284</v>
      </c>
      <c r="BM351" s="241" t="s">
        <v>3636</v>
      </c>
    </row>
    <row r="352" s="13" customFormat="1">
      <c r="A352" s="13"/>
      <c r="B352" s="243"/>
      <c r="C352" s="244"/>
      <c r="D352" s="245" t="s">
        <v>286</v>
      </c>
      <c r="E352" s="246" t="s">
        <v>1</v>
      </c>
      <c r="F352" s="247" t="s">
        <v>3637</v>
      </c>
      <c r="G352" s="244"/>
      <c r="H352" s="248">
        <v>0.0080000000000000002</v>
      </c>
      <c r="I352" s="249"/>
      <c r="J352" s="244"/>
      <c r="K352" s="244"/>
      <c r="L352" s="250"/>
      <c r="M352" s="251"/>
      <c r="N352" s="252"/>
      <c r="O352" s="252"/>
      <c r="P352" s="252"/>
      <c r="Q352" s="252"/>
      <c r="R352" s="252"/>
      <c r="S352" s="252"/>
      <c r="T352" s="25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4" t="s">
        <v>286</v>
      </c>
      <c r="AU352" s="254" t="s">
        <v>86</v>
      </c>
      <c r="AV352" s="13" t="s">
        <v>86</v>
      </c>
      <c r="AW352" s="13" t="s">
        <v>32</v>
      </c>
      <c r="AX352" s="13" t="s">
        <v>84</v>
      </c>
      <c r="AY352" s="254" t="s">
        <v>280</v>
      </c>
    </row>
    <row r="353" s="2" customFormat="1" ht="24.15" customHeight="1">
      <c r="A353" s="38"/>
      <c r="B353" s="39"/>
      <c r="C353" s="229" t="s">
        <v>740</v>
      </c>
      <c r="D353" s="229" t="s">
        <v>281</v>
      </c>
      <c r="E353" s="230" t="s">
        <v>843</v>
      </c>
      <c r="F353" s="231" t="s">
        <v>844</v>
      </c>
      <c r="G353" s="232" t="s">
        <v>326</v>
      </c>
      <c r="H353" s="233">
        <v>0.215</v>
      </c>
      <c r="I353" s="234"/>
      <c r="J353" s="235">
        <f>ROUND(I353*H353,2)</f>
        <v>0</v>
      </c>
      <c r="K353" s="236"/>
      <c r="L353" s="44"/>
      <c r="M353" s="237" t="s">
        <v>1</v>
      </c>
      <c r="N353" s="238" t="s">
        <v>41</v>
      </c>
      <c r="O353" s="91"/>
      <c r="P353" s="239">
        <f>O353*H353</f>
        <v>0</v>
      </c>
      <c r="Q353" s="239">
        <v>0</v>
      </c>
      <c r="R353" s="239">
        <f>Q353*H353</f>
        <v>0</v>
      </c>
      <c r="S353" s="239">
        <v>0</v>
      </c>
      <c r="T353" s="24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41" t="s">
        <v>284</v>
      </c>
      <c r="AT353" s="241" t="s">
        <v>281</v>
      </c>
      <c r="AU353" s="241" t="s">
        <v>86</v>
      </c>
      <c r="AY353" s="17" t="s">
        <v>280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7" t="s">
        <v>84</v>
      </c>
      <c r="BK353" s="242">
        <f>ROUND(I353*H353,2)</f>
        <v>0</v>
      </c>
      <c r="BL353" s="17" t="s">
        <v>284</v>
      </c>
      <c r="BM353" s="241" t="s">
        <v>3638</v>
      </c>
    </row>
    <row r="354" s="13" customFormat="1">
      <c r="A354" s="13"/>
      <c r="B354" s="243"/>
      <c r="C354" s="244"/>
      <c r="D354" s="245" t="s">
        <v>286</v>
      </c>
      <c r="E354" s="246" t="s">
        <v>1</v>
      </c>
      <c r="F354" s="247" t="s">
        <v>3639</v>
      </c>
      <c r="G354" s="244"/>
      <c r="H354" s="248">
        <v>0.215</v>
      </c>
      <c r="I354" s="249"/>
      <c r="J354" s="244"/>
      <c r="K354" s="244"/>
      <c r="L354" s="250"/>
      <c r="M354" s="251"/>
      <c r="N354" s="252"/>
      <c r="O354" s="252"/>
      <c r="P354" s="252"/>
      <c r="Q354" s="252"/>
      <c r="R354" s="252"/>
      <c r="S354" s="252"/>
      <c r="T354" s="25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4" t="s">
        <v>286</v>
      </c>
      <c r="AU354" s="254" t="s">
        <v>86</v>
      </c>
      <c r="AV354" s="13" t="s">
        <v>86</v>
      </c>
      <c r="AW354" s="13" t="s">
        <v>32</v>
      </c>
      <c r="AX354" s="13" t="s">
        <v>84</v>
      </c>
      <c r="AY354" s="254" t="s">
        <v>280</v>
      </c>
    </row>
    <row r="355" s="2" customFormat="1" ht="33" customHeight="1">
      <c r="A355" s="38"/>
      <c r="B355" s="39"/>
      <c r="C355" s="229" t="s">
        <v>746</v>
      </c>
      <c r="D355" s="229" t="s">
        <v>281</v>
      </c>
      <c r="E355" s="230" t="s">
        <v>848</v>
      </c>
      <c r="F355" s="231" t="s">
        <v>849</v>
      </c>
      <c r="G355" s="232" t="s">
        <v>326</v>
      </c>
      <c r="H355" s="233">
        <v>8.1839999999999993</v>
      </c>
      <c r="I355" s="234"/>
      <c r="J355" s="235">
        <f>ROUND(I355*H355,2)</f>
        <v>0</v>
      </c>
      <c r="K355" s="236"/>
      <c r="L355" s="44"/>
      <c r="M355" s="237" t="s">
        <v>1</v>
      </c>
      <c r="N355" s="238" t="s">
        <v>41</v>
      </c>
      <c r="O355" s="91"/>
      <c r="P355" s="239">
        <f>O355*H355</f>
        <v>0</v>
      </c>
      <c r="Q355" s="239">
        <v>0</v>
      </c>
      <c r="R355" s="239">
        <f>Q355*H355</f>
        <v>0</v>
      </c>
      <c r="S355" s="239">
        <v>0</v>
      </c>
      <c r="T355" s="24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41" t="s">
        <v>284</v>
      </c>
      <c r="AT355" s="241" t="s">
        <v>281</v>
      </c>
      <c r="AU355" s="241" t="s">
        <v>86</v>
      </c>
      <c r="AY355" s="17" t="s">
        <v>280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7" t="s">
        <v>84</v>
      </c>
      <c r="BK355" s="242">
        <f>ROUND(I355*H355,2)</f>
        <v>0</v>
      </c>
      <c r="BL355" s="17" t="s">
        <v>284</v>
      </c>
      <c r="BM355" s="241" t="s">
        <v>3640</v>
      </c>
    </row>
    <row r="356" s="13" customFormat="1">
      <c r="A356" s="13"/>
      <c r="B356" s="243"/>
      <c r="C356" s="244"/>
      <c r="D356" s="245" t="s">
        <v>286</v>
      </c>
      <c r="E356" s="246" t="s">
        <v>1</v>
      </c>
      <c r="F356" s="247" t="s">
        <v>3641</v>
      </c>
      <c r="G356" s="244"/>
      <c r="H356" s="248">
        <v>8.1839999999999993</v>
      </c>
      <c r="I356" s="249"/>
      <c r="J356" s="244"/>
      <c r="K356" s="244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286</v>
      </c>
      <c r="AU356" s="254" t="s">
        <v>86</v>
      </c>
      <c r="AV356" s="13" t="s">
        <v>86</v>
      </c>
      <c r="AW356" s="13" t="s">
        <v>32</v>
      </c>
      <c r="AX356" s="13" t="s">
        <v>84</v>
      </c>
      <c r="AY356" s="254" t="s">
        <v>280</v>
      </c>
    </row>
    <row r="357" s="2" customFormat="1" ht="33" customHeight="1">
      <c r="A357" s="38"/>
      <c r="B357" s="39"/>
      <c r="C357" s="229" t="s">
        <v>753</v>
      </c>
      <c r="D357" s="229" t="s">
        <v>281</v>
      </c>
      <c r="E357" s="230" t="s">
        <v>853</v>
      </c>
      <c r="F357" s="231" t="s">
        <v>854</v>
      </c>
      <c r="G357" s="232" t="s">
        <v>326</v>
      </c>
      <c r="H357" s="233">
        <v>0.20000000000000001</v>
      </c>
      <c r="I357" s="234"/>
      <c r="J357" s="235">
        <f>ROUND(I357*H357,2)</f>
        <v>0</v>
      </c>
      <c r="K357" s="236"/>
      <c r="L357" s="44"/>
      <c r="M357" s="237" t="s">
        <v>1</v>
      </c>
      <c r="N357" s="238" t="s">
        <v>41</v>
      </c>
      <c r="O357" s="91"/>
      <c r="P357" s="239">
        <f>O357*H357</f>
        <v>0</v>
      </c>
      <c r="Q357" s="239">
        <v>0</v>
      </c>
      <c r="R357" s="239">
        <f>Q357*H357</f>
        <v>0</v>
      </c>
      <c r="S357" s="239">
        <v>0</v>
      </c>
      <c r="T357" s="24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41" t="s">
        <v>284</v>
      </c>
      <c r="AT357" s="241" t="s">
        <v>281</v>
      </c>
      <c r="AU357" s="241" t="s">
        <v>86</v>
      </c>
      <c r="AY357" s="17" t="s">
        <v>280</v>
      </c>
      <c r="BE357" s="242">
        <f>IF(N357="základní",J357,0)</f>
        <v>0</v>
      </c>
      <c r="BF357" s="242">
        <f>IF(N357="snížená",J357,0)</f>
        <v>0</v>
      </c>
      <c r="BG357" s="242">
        <f>IF(N357="zákl. přenesená",J357,0)</f>
        <v>0</v>
      </c>
      <c r="BH357" s="242">
        <f>IF(N357="sníž. přenesená",J357,0)</f>
        <v>0</v>
      </c>
      <c r="BI357" s="242">
        <f>IF(N357="nulová",J357,0)</f>
        <v>0</v>
      </c>
      <c r="BJ357" s="17" t="s">
        <v>84</v>
      </c>
      <c r="BK357" s="242">
        <f>ROUND(I357*H357,2)</f>
        <v>0</v>
      </c>
      <c r="BL357" s="17" t="s">
        <v>284</v>
      </c>
      <c r="BM357" s="241" t="s">
        <v>3642</v>
      </c>
    </row>
    <row r="358" s="13" customFormat="1">
      <c r="A358" s="13"/>
      <c r="B358" s="243"/>
      <c r="C358" s="244"/>
      <c r="D358" s="245" t="s">
        <v>286</v>
      </c>
      <c r="E358" s="246" t="s">
        <v>1</v>
      </c>
      <c r="F358" s="247" t="s">
        <v>3643</v>
      </c>
      <c r="G358" s="244"/>
      <c r="H358" s="248">
        <v>0.20000000000000001</v>
      </c>
      <c r="I358" s="249"/>
      <c r="J358" s="244"/>
      <c r="K358" s="244"/>
      <c r="L358" s="250"/>
      <c r="M358" s="251"/>
      <c r="N358" s="252"/>
      <c r="O358" s="252"/>
      <c r="P358" s="252"/>
      <c r="Q358" s="252"/>
      <c r="R358" s="252"/>
      <c r="S358" s="252"/>
      <c r="T358" s="25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4" t="s">
        <v>286</v>
      </c>
      <c r="AU358" s="254" t="s">
        <v>86</v>
      </c>
      <c r="AV358" s="13" t="s">
        <v>86</v>
      </c>
      <c r="AW358" s="13" t="s">
        <v>32</v>
      </c>
      <c r="AX358" s="13" t="s">
        <v>84</v>
      </c>
      <c r="AY358" s="254" t="s">
        <v>280</v>
      </c>
    </row>
    <row r="359" s="2" customFormat="1" ht="37.8" customHeight="1">
      <c r="A359" s="38"/>
      <c r="B359" s="39"/>
      <c r="C359" s="229" t="s">
        <v>758</v>
      </c>
      <c r="D359" s="229" t="s">
        <v>281</v>
      </c>
      <c r="E359" s="230" t="s">
        <v>863</v>
      </c>
      <c r="F359" s="231" t="s">
        <v>864</v>
      </c>
      <c r="G359" s="232" t="s">
        <v>326</v>
      </c>
      <c r="H359" s="233">
        <v>3.3399999999999999</v>
      </c>
      <c r="I359" s="234"/>
      <c r="J359" s="235">
        <f>ROUND(I359*H359,2)</f>
        <v>0</v>
      </c>
      <c r="K359" s="236"/>
      <c r="L359" s="44"/>
      <c r="M359" s="237" t="s">
        <v>1</v>
      </c>
      <c r="N359" s="238" t="s">
        <v>41</v>
      </c>
      <c r="O359" s="91"/>
      <c r="P359" s="239">
        <f>O359*H359</f>
        <v>0</v>
      </c>
      <c r="Q359" s="239">
        <v>0</v>
      </c>
      <c r="R359" s="239">
        <f>Q359*H359</f>
        <v>0</v>
      </c>
      <c r="S359" s="239">
        <v>0</v>
      </c>
      <c r="T359" s="240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41" t="s">
        <v>284</v>
      </c>
      <c r="AT359" s="241" t="s">
        <v>281</v>
      </c>
      <c r="AU359" s="241" t="s">
        <v>86</v>
      </c>
      <c r="AY359" s="17" t="s">
        <v>280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7" t="s">
        <v>84</v>
      </c>
      <c r="BK359" s="242">
        <f>ROUND(I359*H359,2)</f>
        <v>0</v>
      </c>
      <c r="BL359" s="17" t="s">
        <v>284</v>
      </c>
      <c r="BM359" s="241" t="s">
        <v>3644</v>
      </c>
    </row>
    <row r="360" s="13" customFormat="1">
      <c r="A360" s="13"/>
      <c r="B360" s="243"/>
      <c r="C360" s="244"/>
      <c r="D360" s="245" t="s">
        <v>286</v>
      </c>
      <c r="E360" s="246" t="s">
        <v>1</v>
      </c>
      <c r="F360" s="247" t="s">
        <v>3645</v>
      </c>
      <c r="G360" s="244"/>
      <c r="H360" s="248">
        <v>3.3399999999999999</v>
      </c>
      <c r="I360" s="249"/>
      <c r="J360" s="244"/>
      <c r="K360" s="244"/>
      <c r="L360" s="250"/>
      <c r="M360" s="251"/>
      <c r="N360" s="252"/>
      <c r="O360" s="252"/>
      <c r="P360" s="252"/>
      <c r="Q360" s="252"/>
      <c r="R360" s="252"/>
      <c r="S360" s="252"/>
      <c r="T360" s="25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4" t="s">
        <v>286</v>
      </c>
      <c r="AU360" s="254" t="s">
        <v>86</v>
      </c>
      <c r="AV360" s="13" t="s">
        <v>86</v>
      </c>
      <c r="AW360" s="13" t="s">
        <v>32</v>
      </c>
      <c r="AX360" s="13" t="s">
        <v>84</v>
      </c>
      <c r="AY360" s="254" t="s">
        <v>280</v>
      </c>
    </row>
    <row r="361" s="2" customFormat="1" ht="33" customHeight="1">
      <c r="A361" s="38"/>
      <c r="B361" s="39"/>
      <c r="C361" s="229" t="s">
        <v>763</v>
      </c>
      <c r="D361" s="229" t="s">
        <v>281</v>
      </c>
      <c r="E361" s="230" t="s">
        <v>868</v>
      </c>
      <c r="F361" s="231" t="s">
        <v>869</v>
      </c>
      <c r="G361" s="232" t="s">
        <v>326</v>
      </c>
      <c r="H361" s="233">
        <v>0.63700000000000001</v>
      </c>
      <c r="I361" s="234"/>
      <c r="J361" s="235">
        <f>ROUND(I361*H361,2)</f>
        <v>0</v>
      </c>
      <c r="K361" s="236"/>
      <c r="L361" s="44"/>
      <c r="M361" s="237" t="s">
        <v>1</v>
      </c>
      <c r="N361" s="238" t="s">
        <v>41</v>
      </c>
      <c r="O361" s="91"/>
      <c r="P361" s="239">
        <f>O361*H361</f>
        <v>0</v>
      </c>
      <c r="Q361" s="239">
        <v>0</v>
      </c>
      <c r="R361" s="239">
        <f>Q361*H361</f>
        <v>0</v>
      </c>
      <c r="S361" s="239">
        <v>0</v>
      </c>
      <c r="T361" s="24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41" t="s">
        <v>284</v>
      </c>
      <c r="AT361" s="241" t="s">
        <v>281</v>
      </c>
      <c r="AU361" s="241" t="s">
        <v>86</v>
      </c>
      <c r="AY361" s="17" t="s">
        <v>280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7" t="s">
        <v>84</v>
      </c>
      <c r="BK361" s="242">
        <f>ROUND(I361*H361,2)</f>
        <v>0</v>
      </c>
      <c r="BL361" s="17" t="s">
        <v>284</v>
      </c>
      <c r="BM361" s="241" t="s">
        <v>3646</v>
      </c>
    </row>
    <row r="362" s="13" customFormat="1">
      <c r="A362" s="13"/>
      <c r="B362" s="243"/>
      <c r="C362" s="244"/>
      <c r="D362" s="245" t="s">
        <v>286</v>
      </c>
      <c r="E362" s="246" t="s">
        <v>1</v>
      </c>
      <c r="F362" s="247" t="s">
        <v>3647</v>
      </c>
      <c r="G362" s="244"/>
      <c r="H362" s="248">
        <v>0.63700000000000001</v>
      </c>
      <c r="I362" s="249"/>
      <c r="J362" s="244"/>
      <c r="K362" s="244"/>
      <c r="L362" s="250"/>
      <c r="M362" s="251"/>
      <c r="N362" s="252"/>
      <c r="O362" s="252"/>
      <c r="P362" s="252"/>
      <c r="Q362" s="252"/>
      <c r="R362" s="252"/>
      <c r="S362" s="252"/>
      <c r="T362" s="25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4" t="s">
        <v>286</v>
      </c>
      <c r="AU362" s="254" t="s">
        <v>86</v>
      </c>
      <c r="AV362" s="13" t="s">
        <v>86</v>
      </c>
      <c r="AW362" s="13" t="s">
        <v>32</v>
      </c>
      <c r="AX362" s="13" t="s">
        <v>84</v>
      </c>
      <c r="AY362" s="254" t="s">
        <v>280</v>
      </c>
    </row>
    <row r="363" s="2" customFormat="1" ht="33" customHeight="1">
      <c r="A363" s="38"/>
      <c r="B363" s="39"/>
      <c r="C363" s="229" t="s">
        <v>768</v>
      </c>
      <c r="D363" s="229" t="s">
        <v>281</v>
      </c>
      <c r="E363" s="230" t="s">
        <v>873</v>
      </c>
      <c r="F363" s="231" t="s">
        <v>874</v>
      </c>
      <c r="G363" s="232" t="s">
        <v>326</v>
      </c>
      <c r="H363" s="233">
        <v>8.1999999999999993</v>
      </c>
      <c r="I363" s="234"/>
      <c r="J363" s="235">
        <f>ROUND(I363*H363,2)</f>
        <v>0</v>
      </c>
      <c r="K363" s="236"/>
      <c r="L363" s="44"/>
      <c r="M363" s="237" t="s">
        <v>1</v>
      </c>
      <c r="N363" s="238" t="s">
        <v>41</v>
      </c>
      <c r="O363" s="91"/>
      <c r="P363" s="239">
        <f>O363*H363</f>
        <v>0</v>
      </c>
      <c r="Q363" s="239">
        <v>0</v>
      </c>
      <c r="R363" s="239">
        <f>Q363*H363</f>
        <v>0</v>
      </c>
      <c r="S363" s="239">
        <v>0</v>
      </c>
      <c r="T363" s="240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41" t="s">
        <v>284</v>
      </c>
      <c r="AT363" s="241" t="s">
        <v>281</v>
      </c>
      <c r="AU363" s="241" t="s">
        <v>86</v>
      </c>
      <c r="AY363" s="17" t="s">
        <v>280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7" t="s">
        <v>84</v>
      </c>
      <c r="BK363" s="242">
        <f>ROUND(I363*H363,2)</f>
        <v>0</v>
      </c>
      <c r="BL363" s="17" t="s">
        <v>284</v>
      </c>
      <c r="BM363" s="241" t="s">
        <v>3648</v>
      </c>
    </row>
    <row r="364" s="13" customFormat="1">
      <c r="A364" s="13"/>
      <c r="B364" s="243"/>
      <c r="C364" s="244"/>
      <c r="D364" s="245" t="s">
        <v>286</v>
      </c>
      <c r="E364" s="246" t="s">
        <v>1</v>
      </c>
      <c r="F364" s="247" t="s">
        <v>3649</v>
      </c>
      <c r="G364" s="244"/>
      <c r="H364" s="248">
        <v>8.1999999999999993</v>
      </c>
      <c r="I364" s="249"/>
      <c r="J364" s="244"/>
      <c r="K364" s="244"/>
      <c r="L364" s="250"/>
      <c r="M364" s="251"/>
      <c r="N364" s="252"/>
      <c r="O364" s="252"/>
      <c r="P364" s="252"/>
      <c r="Q364" s="252"/>
      <c r="R364" s="252"/>
      <c r="S364" s="252"/>
      <c r="T364" s="25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4" t="s">
        <v>286</v>
      </c>
      <c r="AU364" s="254" t="s">
        <v>86</v>
      </c>
      <c r="AV364" s="13" t="s">
        <v>86</v>
      </c>
      <c r="AW364" s="13" t="s">
        <v>32</v>
      </c>
      <c r="AX364" s="13" t="s">
        <v>84</v>
      </c>
      <c r="AY364" s="254" t="s">
        <v>280</v>
      </c>
    </row>
    <row r="365" s="2" customFormat="1" ht="37.8" customHeight="1">
      <c r="A365" s="38"/>
      <c r="B365" s="39"/>
      <c r="C365" s="229" t="s">
        <v>773</v>
      </c>
      <c r="D365" s="229" t="s">
        <v>281</v>
      </c>
      <c r="E365" s="230" t="s">
        <v>878</v>
      </c>
      <c r="F365" s="231" t="s">
        <v>879</v>
      </c>
      <c r="G365" s="232" t="s">
        <v>326</v>
      </c>
      <c r="H365" s="233">
        <v>10.564</v>
      </c>
      <c r="I365" s="234"/>
      <c r="J365" s="235">
        <f>ROUND(I365*H365,2)</f>
        <v>0</v>
      </c>
      <c r="K365" s="236"/>
      <c r="L365" s="44"/>
      <c r="M365" s="237" t="s">
        <v>1</v>
      </c>
      <c r="N365" s="238" t="s">
        <v>41</v>
      </c>
      <c r="O365" s="91"/>
      <c r="P365" s="239">
        <f>O365*H365</f>
        <v>0</v>
      </c>
      <c r="Q365" s="239">
        <v>0</v>
      </c>
      <c r="R365" s="239">
        <f>Q365*H365</f>
        <v>0</v>
      </c>
      <c r="S365" s="239">
        <v>0</v>
      </c>
      <c r="T365" s="24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41" t="s">
        <v>284</v>
      </c>
      <c r="AT365" s="241" t="s">
        <v>281</v>
      </c>
      <c r="AU365" s="241" t="s">
        <v>86</v>
      </c>
      <c r="AY365" s="17" t="s">
        <v>280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7" t="s">
        <v>84</v>
      </c>
      <c r="BK365" s="242">
        <f>ROUND(I365*H365,2)</f>
        <v>0</v>
      </c>
      <c r="BL365" s="17" t="s">
        <v>284</v>
      </c>
      <c r="BM365" s="241" t="s">
        <v>3650</v>
      </c>
    </row>
    <row r="366" s="13" customFormat="1">
      <c r="A366" s="13"/>
      <c r="B366" s="243"/>
      <c r="C366" s="244"/>
      <c r="D366" s="245" t="s">
        <v>286</v>
      </c>
      <c r="E366" s="246" t="s">
        <v>1</v>
      </c>
      <c r="F366" s="247" t="s">
        <v>3651</v>
      </c>
      <c r="G366" s="244"/>
      <c r="H366" s="248">
        <v>10.564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286</v>
      </c>
      <c r="AU366" s="254" t="s">
        <v>86</v>
      </c>
      <c r="AV366" s="13" t="s">
        <v>86</v>
      </c>
      <c r="AW366" s="13" t="s">
        <v>32</v>
      </c>
      <c r="AX366" s="13" t="s">
        <v>84</v>
      </c>
      <c r="AY366" s="254" t="s">
        <v>280</v>
      </c>
    </row>
    <row r="367" s="2" customFormat="1" ht="44.25" customHeight="1">
      <c r="A367" s="38"/>
      <c r="B367" s="39"/>
      <c r="C367" s="229" t="s">
        <v>779</v>
      </c>
      <c r="D367" s="229" t="s">
        <v>281</v>
      </c>
      <c r="E367" s="230" t="s">
        <v>888</v>
      </c>
      <c r="F367" s="231" t="s">
        <v>889</v>
      </c>
      <c r="G367" s="232" t="s">
        <v>326</v>
      </c>
      <c r="H367" s="233">
        <v>138.93700000000001</v>
      </c>
      <c r="I367" s="234"/>
      <c r="J367" s="235">
        <f>ROUND(I367*H367,2)</f>
        <v>0</v>
      </c>
      <c r="K367" s="236"/>
      <c r="L367" s="44"/>
      <c r="M367" s="237" t="s">
        <v>1</v>
      </c>
      <c r="N367" s="238" t="s">
        <v>41</v>
      </c>
      <c r="O367" s="91"/>
      <c r="P367" s="239">
        <f>O367*H367</f>
        <v>0</v>
      </c>
      <c r="Q367" s="239">
        <v>0</v>
      </c>
      <c r="R367" s="239">
        <f>Q367*H367</f>
        <v>0</v>
      </c>
      <c r="S367" s="239">
        <v>0</v>
      </c>
      <c r="T367" s="24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41" t="s">
        <v>284</v>
      </c>
      <c r="AT367" s="241" t="s">
        <v>281</v>
      </c>
      <c r="AU367" s="241" t="s">
        <v>86</v>
      </c>
      <c r="AY367" s="17" t="s">
        <v>280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7" t="s">
        <v>84</v>
      </c>
      <c r="BK367" s="242">
        <f>ROUND(I367*H367,2)</f>
        <v>0</v>
      </c>
      <c r="BL367" s="17" t="s">
        <v>284</v>
      </c>
      <c r="BM367" s="241" t="s">
        <v>3652</v>
      </c>
    </row>
    <row r="368" s="13" customFormat="1">
      <c r="A368" s="13"/>
      <c r="B368" s="243"/>
      <c r="C368" s="244"/>
      <c r="D368" s="245" t="s">
        <v>286</v>
      </c>
      <c r="E368" s="246" t="s">
        <v>1</v>
      </c>
      <c r="F368" s="247" t="s">
        <v>3653</v>
      </c>
      <c r="G368" s="244"/>
      <c r="H368" s="248">
        <v>138.93700000000001</v>
      </c>
      <c r="I368" s="249"/>
      <c r="J368" s="244"/>
      <c r="K368" s="244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286</v>
      </c>
      <c r="AU368" s="254" t="s">
        <v>86</v>
      </c>
      <c r="AV368" s="13" t="s">
        <v>86</v>
      </c>
      <c r="AW368" s="13" t="s">
        <v>32</v>
      </c>
      <c r="AX368" s="13" t="s">
        <v>84</v>
      </c>
      <c r="AY368" s="254" t="s">
        <v>280</v>
      </c>
    </row>
    <row r="369" s="2" customFormat="1" ht="44.25" customHeight="1">
      <c r="A369" s="38"/>
      <c r="B369" s="39"/>
      <c r="C369" s="229" t="s">
        <v>783</v>
      </c>
      <c r="D369" s="229" t="s">
        <v>281</v>
      </c>
      <c r="E369" s="230" t="s">
        <v>893</v>
      </c>
      <c r="F369" s="231" t="s">
        <v>894</v>
      </c>
      <c r="G369" s="232" t="s">
        <v>326</v>
      </c>
      <c r="H369" s="233">
        <v>10.513</v>
      </c>
      <c r="I369" s="234"/>
      <c r="J369" s="235">
        <f>ROUND(I369*H369,2)</f>
        <v>0</v>
      </c>
      <c r="K369" s="236"/>
      <c r="L369" s="44"/>
      <c r="M369" s="237" t="s">
        <v>1</v>
      </c>
      <c r="N369" s="238" t="s">
        <v>41</v>
      </c>
      <c r="O369" s="91"/>
      <c r="P369" s="239">
        <f>O369*H369</f>
        <v>0</v>
      </c>
      <c r="Q369" s="239">
        <v>0</v>
      </c>
      <c r="R369" s="239">
        <f>Q369*H369</f>
        <v>0</v>
      </c>
      <c r="S369" s="239">
        <v>0</v>
      </c>
      <c r="T369" s="24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41" t="s">
        <v>284</v>
      </c>
      <c r="AT369" s="241" t="s">
        <v>281</v>
      </c>
      <c r="AU369" s="241" t="s">
        <v>86</v>
      </c>
      <c r="AY369" s="17" t="s">
        <v>280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7" t="s">
        <v>84</v>
      </c>
      <c r="BK369" s="242">
        <f>ROUND(I369*H369,2)</f>
        <v>0</v>
      </c>
      <c r="BL369" s="17" t="s">
        <v>284</v>
      </c>
      <c r="BM369" s="241" t="s">
        <v>3654</v>
      </c>
    </row>
    <row r="370" s="13" customFormat="1">
      <c r="A370" s="13"/>
      <c r="B370" s="243"/>
      <c r="C370" s="244"/>
      <c r="D370" s="245" t="s">
        <v>286</v>
      </c>
      <c r="E370" s="246" t="s">
        <v>1</v>
      </c>
      <c r="F370" s="247" t="s">
        <v>3655</v>
      </c>
      <c r="G370" s="244"/>
      <c r="H370" s="248">
        <v>10.513</v>
      </c>
      <c r="I370" s="249"/>
      <c r="J370" s="244"/>
      <c r="K370" s="244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286</v>
      </c>
      <c r="AU370" s="254" t="s">
        <v>86</v>
      </c>
      <c r="AV370" s="13" t="s">
        <v>86</v>
      </c>
      <c r="AW370" s="13" t="s">
        <v>32</v>
      </c>
      <c r="AX370" s="13" t="s">
        <v>84</v>
      </c>
      <c r="AY370" s="254" t="s">
        <v>280</v>
      </c>
    </row>
    <row r="371" s="2" customFormat="1" ht="44.25" customHeight="1">
      <c r="A371" s="38"/>
      <c r="B371" s="39"/>
      <c r="C371" s="229" t="s">
        <v>790</v>
      </c>
      <c r="D371" s="229" t="s">
        <v>281</v>
      </c>
      <c r="E371" s="230" t="s">
        <v>898</v>
      </c>
      <c r="F371" s="231" t="s">
        <v>899</v>
      </c>
      <c r="G371" s="232" t="s">
        <v>326</v>
      </c>
      <c r="H371" s="233">
        <v>0.40200000000000002</v>
      </c>
      <c r="I371" s="234"/>
      <c r="J371" s="235">
        <f>ROUND(I371*H371,2)</f>
        <v>0</v>
      </c>
      <c r="K371" s="236"/>
      <c r="L371" s="44"/>
      <c r="M371" s="237" t="s">
        <v>1</v>
      </c>
      <c r="N371" s="238" t="s">
        <v>41</v>
      </c>
      <c r="O371" s="91"/>
      <c r="P371" s="239">
        <f>O371*H371</f>
        <v>0</v>
      </c>
      <c r="Q371" s="239">
        <v>0</v>
      </c>
      <c r="R371" s="239">
        <f>Q371*H371</f>
        <v>0</v>
      </c>
      <c r="S371" s="239">
        <v>0</v>
      </c>
      <c r="T371" s="240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41" t="s">
        <v>284</v>
      </c>
      <c r="AT371" s="241" t="s">
        <v>281</v>
      </c>
      <c r="AU371" s="241" t="s">
        <v>86</v>
      </c>
      <c r="AY371" s="17" t="s">
        <v>280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7" t="s">
        <v>84</v>
      </c>
      <c r="BK371" s="242">
        <f>ROUND(I371*H371,2)</f>
        <v>0</v>
      </c>
      <c r="BL371" s="17" t="s">
        <v>284</v>
      </c>
      <c r="BM371" s="241" t="s">
        <v>3656</v>
      </c>
    </row>
    <row r="372" s="13" customFormat="1">
      <c r="A372" s="13"/>
      <c r="B372" s="243"/>
      <c r="C372" s="244"/>
      <c r="D372" s="245" t="s">
        <v>286</v>
      </c>
      <c r="E372" s="246" t="s">
        <v>1</v>
      </c>
      <c r="F372" s="247" t="s">
        <v>3657</v>
      </c>
      <c r="G372" s="244"/>
      <c r="H372" s="248">
        <v>0.40200000000000002</v>
      </c>
      <c r="I372" s="249"/>
      <c r="J372" s="244"/>
      <c r="K372" s="244"/>
      <c r="L372" s="250"/>
      <c r="M372" s="251"/>
      <c r="N372" s="252"/>
      <c r="O372" s="252"/>
      <c r="P372" s="252"/>
      <c r="Q372" s="252"/>
      <c r="R372" s="252"/>
      <c r="S372" s="252"/>
      <c r="T372" s="25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4" t="s">
        <v>286</v>
      </c>
      <c r="AU372" s="254" t="s">
        <v>86</v>
      </c>
      <c r="AV372" s="13" t="s">
        <v>86</v>
      </c>
      <c r="AW372" s="13" t="s">
        <v>32</v>
      </c>
      <c r="AX372" s="13" t="s">
        <v>84</v>
      </c>
      <c r="AY372" s="254" t="s">
        <v>280</v>
      </c>
    </row>
    <row r="373" s="2" customFormat="1" ht="44.25" customHeight="1">
      <c r="A373" s="38"/>
      <c r="B373" s="39"/>
      <c r="C373" s="229" t="s">
        <v>795</v>
      </c>
      <c r="D373" s="229" t="s">
        <v>281</v>
      </c>
      <c r="E373" s="230" t="s">
        <v>903</v>
      </c>
      <c r="F373" s="231" t="s">
        <v>904</v>
      </c>
      <c r="G373" s="232" t="s">
        <v>326</v>
      </c>
      <c r="H373" s="233">
        <v>0.55100000000000005</v>
      </c>
      <c r="I373" s="234"/>
      <c r="J373" s="235">
        <f>ROUND(I373*H373,2)</f>
        <v>0</v>
      </c>
      <c r="K373" s="236"/>
      <c r="L373" s="44"/>
      <c r="M373" s="237" t="s">
        <v>1</v>
      </c>
      <c r="N373" s="238" t="s">
        <v>41</v>
      </c>
      <c r="O373" s="91"/>
      <c r="P373" s="239">
        <f>O373*H373</f>
        <v>0</v>
      </c>
      <c r="Q373" s="239">
        <v>0</v>
      </c>
      <c r="R373" s="239">
        <f>Q373*H373</f>
        <v>0</v>
      </c>
      <c r="S373" s="239">
        <v>0</v>
      </c>
      <c r="T373" s="240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41" t="s">
        <v>284</v>
      </c>
      <c r="AT373" s="241" t="s">
        <v>281</v>
      </c>
      <c r="AU373" s="241" t="s">
        <v>86</v>
      </c>
      <c r="AY373" s="17" t="s">
        <v>280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7" t="s">
        <v>84</v>
      </c>
      <c r="BK373" s="242">
        <f>ROUND(I373*H373,2)</f>
        <v>0</v>
      </c>
      <c r="BL373" s="17" t="s">
        <v>284</v>
      </c>
      <c r="BM373" s="241" t="s">
        <v>3658</v>
      </c>
    </row>
    <row r="374" s="13" customFormat="1">
      <c r="A374" s="13"/>
      <c r="B374" s="243"/>
      <c r="C374" s="244"/>
      <c r="D374" s="245" t="s">
        <v>286</v>
      </c>
      <c r="E374" s="246" t="s">
        <v>1</v>
      </c>
      <c r="F374" s="247" t="s">
        <v>3659</v>
      </c>
      <c r="G374" s="244"/>
      <c r="H374" s="248">
        <v>0.55100000000000005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286</v>
      </c>
      <c r="AU374" s="254" t="s">
        <v>86</v>
      </c>
      <c r="AV374" s="13" t="s">
        <v>86</v>
      </c>
      <c r="AW374" s="13" t="s">
        <v>32</v>
      </c>
      <c r="AX374" s="13" t="s">
        <v>84</v>
      </c>
      <c r="AY374" s="254" t="s">
        <v>280</v>
      </c>
    </row>
    <row r="375" s="2" customFormat="1" ht="37.8" customHeight="1">
      <c r="A375" s="38"/>
      <c r="B375" s="39"/>
      <c r="C375" s="229" t="s">
        <v>799</v>
      </c>
      <c r="D375" s="229" t="s">
        <v>281</v>
      </c>
      <c r="E375" s="230" t="s">
        <v>907</v>
      </c>
      <c r="F375" s="231" t="s">
        <v>908</v>
      </c>
      <c r="G375" s="232" t="s">
        <v>326</v>
      </c>
      <c r="H375" s="233">
        <v>0.43099999999999999</v>
      </c>
      <c r="I375" s="234"/>
      <c r="J375" s="235">
        <f>ROUND(I375*H375,2)</f>
        <v>0</v>
      </c>
      <c r="K375" s="236"/>
      <c r="L375" s="44"/>
      <c r="M375" s="237" t="s">
        <v>1</v>
      </c>
      <c r="N375" s="238" t="s">
        <v>41</v>
      </c>
      <c r="O375" s="91"/>
      <c r="P375" s="239">
        <f>O375*H375</f>
        <v>0</v>
      </c>
      <c r="Q375" s="239">
        <v>0</v>
      </c>
      <c r="R375" s="239">
        <f>Q375*H375</f>
        <v>0</v>
      </c>
      <c r="S375" s="239">
        <v>0</v>
      </c>
      <c r="T375" s="24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1" t="s">
        <v>284</v>
      </c>
      <c r="AT375" s="241" t="s">
        <v>281</v>
      </c>
      <c r="AU375" s="241" t="s">
        <v>86</v>
      </c>
      <c r="AY375" s="17" t="s">
        <v>280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7" t="s">
        <v>84</v>
      </c>
      <c r="BK375" s="242">
        <f>ROUND(I375*H375,2)</f>
        <v>0</v>
      </c>
      <c r="BL375" s="17" t="s">
        <v>284</v>
      </c>
      <c r="BM375" s="241" t="s">
        <v>3660</v>
      </c>
    </row>
    <row r="376" s="13" customFormat="1">
      <c r="A376" s="13"/>
      <c r="B376" s="243"/>
      <c r="C376" s="244"/>
      <c r="D376" s="245" t="s">
        <v>286</v>
      </c>
      <c r="E376" s="246" t="s">
        <v>1</v>
      </c>
      <c r="F376" s="247" t="s">
        <v>3661</v>
      </c>
      <c r="G376" s="244"/>
      <c r="H376" s="248">
        <v>0.43099999999999999</v>
      </c>
      <c r="I376" s="249"/>
      <c r="J376" s="244"/>
      <c r="K376" s="244"/>
      <c r="L376" s="250"/>
      <c r="M376" s="251"/>
      <c r="N376" s="252"/>
      <c r="O376" s="252"/>
      <c r="P376" s="252"/>
      <c r="Q376" s="252"/>
      <c r="R376" s="252"/>
      <c r="S376" s="252"/>
      <c r="T376" s="25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286</v>
      </c>
      <c r="AU376" s="254" t="s">
        <v>86</v>
      </c>
      <c r="AV376" s="13" t="s">
        <v>86</v>
      </c>
      <c r="AW376" s="13" t="s">
        <v>32</v>
      </c>
      <c r="AX376" s="13" t="s">
        <v>84</v>
      </c>
      <c r="AY376" s="254" t="s">
        <v>280</v>
      </c>
    </row>
    <row r="377" s="2" customFormat="1" ht="33" customHeight="1">
      <c r="A377" s="38"/>
      <c r="B377" s="39"/>
      <c r="C377" s="229" t="s">
        <v>803</v>
      </c>
      <c r="D377" s="229" t="s">
        <v>281</v>
      </c>
      <c r="E377" s="230" t="s">
        <v>912</v>
      </c>
      <c r="F377" s="231" t="s">
        <v>913</v>
      </c>
      <c r="G377" s="232" t="s">
        <v>326</v>
      </c>
      <c r="H377" s="233">
        <v>0.010999999999999999</v>
      </c>
      <c r="I377" s="234"/>
      <c r="J377" s="235">
        <f>ROUND(I377*H377,2)</f>
        <v>0</v>
      </c>
      <c r="K377" s="236"/>
      <c r="L377" s="44"/>
      <c r="M377" s="237" t="s">
        <v>1</v>
      </c>
      <c r="N377" s="238" t="s">
        <v>41</v>
      </c>
      <c r="O377" s="91"/>
      <c r="P377" s="239">
        <f>O377*H377</f>
        <v>0</v>
      </c>
      <c r="Q377" s="239">
        <v>0</v>
      </c>
      <c r="R377" s="239">
        <f>Q377*H377</f>
        <v>0</v>
      </c>
      <c r="S377" s="239">
        <v>0</v>
      </c>
      <c r="T377" s="24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41" t="s">
        <v>284</v>
      </c>
      <c r="AT377" s="241" t="s">
        <v>281</v>
      </c>
      <c r="AU377" s="241" t="s">
        <v>86</v>
      </c>
      <c r="AY377" s="17" t="s">
        <v>280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7" t="s">
        <v>84</v>
      </c>
      <c r="BK377" s="242">
        <f>ROUND(I377*H377,2)</f>
        <v>0</v>
      </c>
      <c r="BL377" s="17" t="s">
        <v>284</v>
      </c>
      <c r="BM377" s="241" t="s">
        <v>3662</v>
      </c>
    </row>
    <row r="378" s="13" customFormat="1">
      <c r="A378" s="13"/>
      <c r="B378" s="243"/>
      <c r="C378" s="244"/>
      <c r="D378" s="245" t="s">
        <v>286</v>
      </c>
      <c r="E378" s="246" t="s">
        <v>1</v>
      </c>
      <c r="F378" s="247" t="s">
        <v>3663</v>
      </c>
      <c r="G378" s="244"/>
      <c r="H378" s="248">
        <v>0.010999999999999999</v>
      </c>
      <c r="I378" s="249"/>
      <c r="J378" s="244"/>
      <c r="K378" s="244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286</v>
      </c>
      <c r="AU378" s="254" t="s">
        <v>86</v>
      </c>
      <c r="AV378" s="13" t="s">
        <v>86</v>
      </c>
      <c r="AW378" s="13" t="s">
        <v>32</v>
      </c>
      <c r="AX378" s="13" t="s">
        <v>84</v>
      </c>
      <c r="AY378" s="254" t="s">
        <v>280</v>
      </c>
    </row>
    <row r="379" s="2" customFormat="1" ht="33" customHeight="1">
      <c r="A379" s="38"/>
      <c r="B379" s="39"/>
      <c r="C379" s="229" t="s">
        <v>808</v>
      </c>
      <c r="D379" s="229" t="s">
        <v>281</v>
      </c>
      <c r="E379" s="230" t="s">
        <v>917</v>
      </c>
      <c r="F379" s="231" t="s">
        <v>918</v>
      </c>
      <c r="G379" s="232" t="s">
        <v>326</v>
      </c>
      <c r="H379" s="233">
        <v>0.012999999999999999</v>
      </c>
      <c r="I379" s="234"/>
      <c r="J379" s="235">
        <f>ROUND(I379*H379,2)</f>
        <v>0</v>
      </c>
      <c r="K379" s="236"/>
      <c r="L379" s="44"/>
      <c r="M379" s="237" t="s">
        <v>1</v>
      </c>
      <c r="N379" s="238" t="s">
        <v>41</v>
      </c>
      <c r="O379" s="91"/>
      <c r="P379" s="239">
        <f>O379*H379</f>
        <v>0</v>
      </c>
      <c r="Q379" s="239">
        <v>0</v>
      </c>
      <c r="R379" s="239">
        <f>Q379*H379</f>
        <v>0</v>
      </c>
      <c r="S379" s="239">
        <v>0</v>
      </c>
      <c r="T379" s="240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41" t="s">
        <v>284</v>
      </c>
      <c r="AT379" s="241" t="s">
        <v>281</v>
      </c>
      <c r="AU379" s="241" t="s">
        <v>86</v>
      </c>
      <c r="AY379" s="17" t="s">
        <v>280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7" t="s">
        <v>84</v>
      </c>
      <c r="BK379" s="242">
        <f>ROUND(I379*H379,2)</f>
        <v>0</v>
      </c>
      <c r="BL379" s="17" t="s">
        <v>284</v>
      </c>
      <c r="BM379" s="241" t="s">
        <v>3664</v>
      </c>
    </row>
    <row r="380" s="13" customFormat="1">
      <c r="A380" s="13"/>
      <c r="B380" s="243"/>
      <c r="C380" s="244"/>
      <c r="D380" s="245" t="s">
        <v>286</v>
      </c>
      <c r="E380" s="246" t="s">
        <v>1</v>
      </c>
      <c r="F380" s="247" t="s">
        <v>3665</v>
      </c>
      <c r="G380" s="244"/>
      <c r="H380" s="248">
        <v>0.012999999999999999</v>
      </c>
      <c r="I380" s="249"/>
      <c r="J380" s="244"/>
      <c r="K380" s="244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286</v>
      </c>
      <c r="AU380" s="254" t="s">
        <v>86</v>
      </c>
      <c r="AV380" s="13" t="s">
        <v>86</v>
      </c>
      <c r="AW380" s="13" t="s">
        <v>32</v>
      </c>
      <c r="AX380" s="13" t="s">
        <v>84</v>
      </c>
      <c r="AY380" s="254" t="s">
        <v>280</v>
      </c>
    </row>
    <row r="381" s="12" customFormat="1" ht="22.8" customHeight="1">
      <c r="A381" s="12"/>
      <c r="B381" s="213"/>
      <c r="C381" s="214"/>
      <c r="D381" s="215" t="s">
        <v>75</v>
      </c>
      <c r="E381" s="227" t="s">
        <v>921</v>
      </c>
      <c r="F381" s="227" t="s">
        <v>922</v>
      </c>
      <c r="G381" s="214"/>
      <c r="H381" s="214"/>
      <c r="I381" s="217"/>
      <c r="J381" s="228">
        <f>BK381</f>
        <v>0</v>
      </c>
      <c r="K381" s="214"/>
      <c r="L381" s="219"/>
      <c r="M381" s="220"/>
      <c r="N381" s="221"/>
      <c r="O381" s="221"/>
      <c r="P381" s="222">
        <f>P382</f>
        <v>0</v>
      </c>
      <c r="Q381" s="221"/>
      <c r="R381" s="222">
        <f>R382</f>
        <v>0</v>
      </c>
      <c r="S381" s="221"/>
      <c r="T381" s="223">
        <f>T382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24" t="s">
        <v>84</v>
      </c>
      <c r="AT381" s="225" t="s">
        <v>75</v>
      </c>
      <c r="AU381" s="225" t="s">
        <v>84</v>
      </c>
      <c r="AY381" s="224" t="s">
        <v>280</v>
      </c>
      <c r="BK381" s="226">
        <f>BK382</f>
        <v>0</v>
      </c>
    </row>
    <row r="382" s="2" customFormat="1" ht="16.5" customHeight="1">
      <c r="A382" s="38"/>
      <c r="B382" s="39"/>
      <c r="C382" s="229" t="s">
        <v>812</v>
      </c>
      <c r="D382" s="229" t="s">
        <v>281</v>
      </c>
      <c r="E382" s="230" t="s">
        <v>1990</v>
      </c>
      <c r="F382" s="231" t="s">
        <v>1991</v>
      </c>
      <c r="G382" s="232" t="s">
        <v>326</v>
      </c>
      <c r="H382" s="233">
        <v>46.493000000000002</v>
      </c>
      <c r="I382" s="234"/>
      <c r="J382" s="235">
        <f>ROUND(I382*H382,2)</f>
        <v>0</v>
      </c>
      <c r="K382" s="236"/>
      <c r="L382" s="44"/>
      <c r="M382" s="237" t="s">
        <v>1</v>
      </c>
      <c r="N382" s="238" t="s">
        <v>41</v>
      </c>
      <c r="O382" s="91"/>
      <c r="P382" s="239">
        <f>O382*H382</f>
        <v>0</v>
      </c>
      <c r="Q382" s="239">
        <v>0</v>
      </c>
      <c r="R382" s="239">
        <f>Q382*H382</f>
        <v>0</v>
      </c>
      <c r="S382" s="239">
        <v>0</v>
      </c>
      <c r="T382" s="24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41" t="s">
        <v>284</v>
      </c>
      <c r="AT382" s="241" t="s">
        <v>281</v>
      </c>
      <c r="AU382" s="241" t="s">
        <v>86</v>
      </c>
      <c r="AY382" s="17" t="s">
        <v>280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7" t="s">
        <v>84</v>
      </c>
      <c r="BK382" s="242">
        <f>ROUND(I382*H382,2)</f>
        <v>0</v>
      </c>
      <c r="BL382" s="17" t="s">
        <v>284</v>
      </c>
      <c r="BM382" s="241" t="s">
        <v>3666</v>
      </c>
    </row>
    <row r="383" s="12" customFormat="1" ht="25.92" customHeight="1">
      <c r="A383" s="12"/>
      <c r="B383" s="213"/>
      <c r="C383" s="214"/>
      <c r="D383" s="215" t="s">
        <v>75</v>
      </c>
      <c r="E383" s="216" t="s">
        <v>927</v>
      </c>
      <c r="F383" s="216" t="s">
        <v>928</v>
      </c>
      <c r="G383" s="214"/>
      <c r="H383" s="214"/>
      <c r="I383" s="217"/>
      <c r="J383" s="218">
        <f>BK383</f>
        <v>0</v>
      </c>
      <c r="K383" s="214"/>
      <c r="L383" s="219"/>
      <c r="M383" s="220"/>
      <c r="N383" s="221"/>
      <c r="O383" s="221"/>
      <c r="P383" s="222">
        <f>P384+P397+P442+P492+P501+P506+P510+P521+P548+P584+P587+P595</f>
        <v>0</v>
      </c>
      <c r="Q383" s="221"/>
      <c r="R383" s="222">
        <f>R384+R397+R442+R492+R501+R506+R510+R521+R548+R584+R587+R595</f>
        <v>24.949426551999998</v>
      </c>
      <c r="S383" s="221"/>
      <c r="T383" s="223">
        <f>T384+T397+T442+T492+T501+T506+T510+T521+T548+T584+T587+T595</f>
        <v>14.350583800000004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24" t="s">
        <v>86</v>
      </c>
      <c r="AT383" s="225" t="s">
        <v>75</v>
      </c>
      <c r="AU383" s="225" t="s">
        <v>76</v>
      </c>
      <c r="AY383" s="224" t="s">
        <v>280</v>
      </c>
      <c r="BK383" s="226">
        <f>BK384+BK397+BK442+BK492+BK501+BK506+BK510+BK521+BK548+BK584+BK587+BK595</f>
        <v>0</v>
      </c>
    </row>
    <row r="384" s="12" customFormat="1" ht="22.8" customHeight="1">
      <c r="A384" s="12"/>
      <c r="B384" s="213"/>
      <c r="C384" s="214"/>
      <c r="D384" s="215" t="s">
        <v>75</v>
      </c>
      <c r="E384" s="227" t="s">
        <v>929</v>
      </c>
      <c r="F384" s="227" t="s">
        <v>930</v>
      </c>
      <c r="G384" s="214"/>
      <c r="H384" s="214"/>
      <c r="I384" s="217"/>
      <c r="J384" s="228">
        <f>BK384</f>
        <v>0</v>
      </c>
      <c r="K384" s="214"/>
      <c r="L384" s="219"/>
      <c r="M384" s="220"/>
      <c r="N384" s="221"/>
      <c r="O384" s="221"/>
      <c r="P384" s="222">
        <f>SUM(P385:P396)</f>
        <v>0</v>
      </c>
      <c r="Q384" s="221"/>
      <c r="R384" s="222">
        <f>SUM(R385:R396)</f>
        <v>0.27517940000000002</v>
      </c>
      <c r="S384" s="221"/>
      <c r="T384" s="223">
        <f>SUM(T385:T396)</f>
        <v>1.4844000000000002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24" t="s">
        <v>86</v>
      </c>
      <c r="AT384" s="225" t="s">
        <v>75</v>
      </c>
      <c r="AU384" s="225" t="s">
        <v>84</v>
      </c>
      <c r="AY384" s="224" t="s">
        <v>280</v>
      </c>
      <c r="BK384" s="226">
        <f>SUM(BK385:BK396)</f>
        <v>0</v>
      </c>
    </row>
    <row r="385" s="2" customFormat="1" ht="24.15" customHeight="1">
      <c r="A385" s="38"/>
      <c r="B385" s="39"/>
      <c r="C385" s="229" t="s">
        <v>817</v>
      </c>
      <c r="D385" s="229" t="s">
        <v>281</v>
      </c>
      <c r="E385" s="230" t="s">
        <v>932</v>
      </c>
      <c r="F385" s="231" t="s">
        <v>933</v>
      </c>
      <c r="G385" s="232" t="s">
        <v>194</v>
      </c>
      <c r="H385" s="233">
        <v>37.524000000000001</v>
      </c>
      <c r="I385" s="234"/>
      <c r="J385" s="235">
        <f>ROUND(I385*H385,2)</f>
        <v>0</v>
      </c>
      <c r="K385" s="236"/>
      <c r="L385" s="44"/>
      <c r="M385" s="237" t="s">
        <v>1</v>
      </c>
      <c r="N385" s="238" t="s">
        <v>41</v>
      </c>
      <c r="O385" s="91"/>
      <c r="P385" s="239">
        <f>O385*H385</f>
        <v>0</v>
      </c>
      <c r="Q385" s="239">
        <v>0</v>
      </c>
      <c r="R385" s="239">
        <f>Q385*H385</f>
        <v>0</v>
      </c>
      <c r="S385" s="239">
        <v>0</v>
      </c>
      <c r="T385" s="24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41" t="s">
        <v>185</v>
      </c>
      <c r="AT385" s="241" t="s">
        <v>281</v>
      </c>
      <c r="AU385" s="241" t="s">
        <v>86</v>
      </c>
      <c r="AY385" s="17" t="s">
        <v>280</v>
      </c>
      <c r="BE385" s="242">
        <f>IF(N385="základní",J385,0)</f>
        <v>0</v>
      </c>
      <c r="BF385" s="242">
        <f>IF(N385="snížená",J385,0)</f>
        <v>0</v>
      </c>
      <c r="BG385" s="242">
        <f>IF(N385="zákl. přenesená",J385,0)</f>
        <v>0</v>
      </c>
      <c r="BH385" s="242">
        <f>IF(N385="sníž. přenesená",J385,0)</f>
        <v>0</v>
      </c>
      <c r="BI385" s="242">
        <f>IF(N385="nulová",J385,0)</f>
        <v>0</v>
      </c>
      <c r="BJ385" s="17" t="s">
        <v>84</v>
      </c>
      <c r="BK385" s="242">
        <f>ROUND(I385*H385,2)</f>
        <v>0</v>
      </c>
      <c r="BL385" s="17" t="s">
        <v>185</v>
      </c>
      <c r="BM385" s="241" t="s">
        <v>3667</v>
      </c>
    </row>
    <row r="386" s="13" customFormat="1">
      <c r="A386" s="13"/>
      <c r="B386" s="243"/>
      <c r="C386" s="244"/>
      <c r="D386" s="245" t="s">
        <v>286</v>
      </c>
      <c r="E386" s="246" t="s">
        <v>1</v>
      </c>
      <c r="F386" s="247" t="s">
        <v>3414</v>
      </c>
      <c r="G386" s="244"/>
      <c r="H386" s="248">
        <v>37.524000000000001</v>
      </c>
      <c r="I386" s="249"/>
      <c r="J386" s="244"/>
      <c r="K386" s="244"/>
      <c r="L386" s="250"/>
      <c r="M386" s="251"/>
      <c r="N386" s="252"/>
      <c r="O386" s="252"/>
      <c r="P386" s="252"/>
      <c r="Q386" s="252"/>
      <c r="R386" s="252"/>
      <c r="S386" s="252"/>
      <c r="T386" s="25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4" t="s">
        <v>286</v>
      </c>
      <c r="AU386" s="254" t="s">
        <v>86</v>
      </c>
      <c r="AV386" s="13" t="s">
        <v>86</v>
      </c>
      <c r="AW386" s="13" t="s">
        <v>32</v>
      </c>
      <c r="AX386" s="13" t="s">
        <v>84</v>
      </c>
      <c r="AY386" s="254" t="s">
        <v>280</v>
      </c>
    </row>
    <row r="387" s="2" customFormat="1" ht="16.5" customHeight="1">
      <c r="A387" s="38"/>
      <c r="B387" s="39"/>
      <c r="C387" s="255" t="s">
        <v>822</v>
      </c>
      <c r="D387" s="255" t="s">
        <v>306</v>
      </c>
      <c r="E387" s="256" t="s">
        <v>936</v>
      </c>
      <c r="F387" s="257" t="s">
        <v>937</v>
      </c>
      <c r="G387" s="258" t="s">
        <v>938</v>
      </c>
      <c r="H387" s="259">
        <v>12.757999999999999</v>
      </c>
      <c r="I387" s="260"/>
      <c r="J387" s="261">
        <f>ROUND(I387*H387,2)</f>
        <v>0</v>
      </c>
      <c r="K387" s="262"/>
      <c r="L387" s="263"/>
      <c r="M387" s="264" t="s">
        <v>1</v>
      </c>
      <c r="N387" s="265" t="s">
        <v>41</v>
      </c>
      <c r="O387" s="91"/>
      <c r="P387" s="239">
        <f>O387*H387</f>
        <v>0</v>
      </c>
      <c r="Q387" s="239">
        <v>0.001</v>
      </c>
      <c r="R387" s="239">
        <f>Q387*H387</f>
        <v>0.012758</v>
      </c>
      <c r="S387" s="239">
        <v>0</v>
      </c>
      <c r="T387" s="24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41" t="s">
        <v>426</v>
      </c>
      <c r="AT387" s="241" t="s">
        <v>306</v>
      </c>
      <c r="AU387" s="241" t="s">
        <v>86</v>
      </c>
      <c r="AY387" s="17" t="s">
        <v>280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7" t="s">
        <v>84</v>
      </c>
      <c r="BK387" s="242">
        <f>ROUND(I387*H387,2)</f>
        <v>0</v>
      </c>
      <c r="BL387" s="17" t="s">
        <v>185</v>
      </c>
      <c r="BM387" s="241" t="s">
        <v>3668</v>
      </c>
    </row>
    <row r="388" s="13" customFormat="1">
      <c r="A388" s="13"/>
      <c r="B388" s="243"/>
      <c r="C388" s="244"/>
      <c r="D388" s="245" t="s">
        <v>286</v>
      </c>
      <c r="E388" s="244"/>
      <c r="F388" s="247" t="s">
        <v>3669</v>
      </c>
      <c r="G388" s="244"/>
      <c r="H388" s="248">
        <v>12.757999999999999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286</v>
      </c>
      <c r="AU388" s="254" t="s">
        <v>86</v>
      </c>
      <c r="AV388" s="13" t="s">
        <v>86</v>
      </c>
      <c r="AW388" s="13" t="s">
        <v>4</v>
      </c>
      <c r="AX388" s="13" t="s">
        <v>84</v>
      </c>
      <c r="AY388" s="254" t="s">
        <v>280</v>
      </c>
    </row>
    <row r="389" s="2" customFormat="1" ht="16.5" customHeight="1">
      <c r="A389" s="38"/>
      <c r="B389" s="39"/>
      <c r="C389" s="229" t="s">
        <v>827</v>
      </c>
      <c r="D389" s="229" t="s">
        <v>281</v>
      </c>
      <c r="E389" s="230" t="s">
        <v>942</v>
      </c>
      <c r="F389" s="231" t="s">
        <v>943</v>
      </c>
      <c r="G389" s="232" t="s">
        <v>194</v>
      </c>
      <c r="H389" s="233">
        <v>371.10000000000002</v>
      </c>
      <c r="I389" s="234"/>
      <c r="J389" s="235">
        <f>ROUND(I389*H389,2)</f>
        <v>0</v>
      </c>
      <c r="K389" s="236"/>
      <c r="L389" s="44"/>
      <c r="M389" s="237" t="s">
        <v>1</v>
      </c>
      <c r="N389" s="238" t="s">
        <v>41</v>
      </c>
      <c r="O389" s="91"/>
      <c r="P389" s="239">
        <f>O389*H389</f>
        <v>0</v>
      </c>
      <c r="Q389" s="239">
        <v>0</v>
      </c>
      <c r="R389" s="239">
        <f>Q389*H389</f>
        <v>0</v>
      </c>
      <c r="S389" s="239">
        <v>0.0040000000000000001</v>
      </c>
      <c r="T389" s="240">
        <f>S389*H389</f>
        <v>1.4844000000000002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41" t="s">
        <v>284</v>
      </c>
      <c r="AT389" s="241" t="s">
        <v>281</v>
      </c>
      <c r="AU389" s="241" t="s">
        <v>86</v>
      </c>
      <c r="AY389" s="17" t="s">
        <v>280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7" t="s">
        <v>84</v>
      </c>
      <c r="BK389" s="242">
        <f>ROUND(I389*H389,2)</f>
        <v>0</v>
      </c>
      <c r="BL389" s="17" t="s">
        <v>284</v>
      </c>
      <c r="BM389" s="241" t="s">
        <v>3670</v>
      </c>
    </row>
    <row r="390" s="13" customFormat="1">
      <c r="A390" s="13"/>
      <c r="B390" s="243"/>
      <c r="C390" s="244"/>
      <c r="D390" s="245" t="s">
        <v>286</v>
      </c>
      <c r="E390" s="246" t="s">
        <v>1</v>
      </c>
      <c r="F390" s="247" t="s">
        <v>3671</v>
      </c>
      <c r="G390" s="244"/>
      <c r="H390" s="248">
        <v>371.10000000000002</v>
      </c>
      <c r="I390" s="249"/>
      <c r="J390" s="244"/>
      <c r="K390" s="244"/>
      <c r="L390" s="250"/>
      <c r="M390" s="251"/>
      <c r="N390" s="252"/>
      <c r="O390" s="252"/>
      <c r="P390" s="252"/>
      <c r="Q390" s="252"/>
      <c r="R390" s="252"/>
      <c r="S390" s="252"/>
      <c r="T390" s="25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4" t="s">
        <v>286</v>
      </c>
      <c r="AU390" s="254" t="s">
        <v>86</v>
      </c>
      <c r="AV390" s="13" t="s">
        <v>86</v>
      </c>
      <c r="AW390" s="13" t="s">
        <v>32</v>
      </c>
      <c r="AX390" s="13" t="s">
        <v>76</v>
      </c>
      <c r="AY390" s="254" t="s">
        <v>280</v>
      </c>
    </row>
    <row r="391" s="14" customFormat="1">
      <c r="A391" s="14"/>
      <c r="B391" s="266"/>
      <c r="C391" s="267"/>
      <c r="D391" s="245" t="s">
        <v>286</v>
      </c>
      <c r="E391" s="268" t="s">
        <v>1</v>
      </c>
      <c r="F391" s="269" t="s">
        <v>378</v>
      </c>
      <c r="G391" s="267"/>
      <c r="H391" s="270">
        <v>371.10000000000002</v>
      </c>
      <c r="I391" s="271"/>
      <c r="J391" s="267"/>
      <c r="K391" s="267"/>
      <c r="L391" s="272"/>
      <c r="M391" s="273"/>
      <c r="N391" s="274"/>
      <c r="O391" s="274"/>
      <c r="P391" s="274"/>
      <c r="Q391" s="274"/>
      <c r="R391" s="274"/>
      <c r="S391" s="274"/>
      <c r="T391" s="27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6" t="s">
        <v>286</v>
      </c>
      <c r="AU391" s="276" t="s">
        <v>86</v>
      </c>
      <c r="AV391" s="14" t="s">
        <v>284</v>
      </c>
      <c r="AW391" s="14" t="s">
        <v>32</v>
      </c>
      <c r="AX391" s="14" t="s">
        <v>84</v>
      </c>
      <c r="AY391" s="276" t="s">
        <v>280</v>
      </c>
    </row>
    <row r="392" s="2" customFormat="1" ht="24.15" customHeight="1">
      <c r="A392" s="38"/>
      <c r="B392" s="39"/>
      <c r="C392" s="229" t="s">
        <v>832</v>
      </c>
      <c r="D392" s="229" t="s">
        <v>281</v>
      </c>
      <c r="E392" s="230" t="s">
        <v>952</v>
      </c>
      <c r="F392" s="231" t="s">
        <v>953</v>
      </c>
      <c r="G392" s="232" t="s">
        <v>194</v>
      </c>
      <c r="H392" s="233">
        <v>37.524000000000001</v>
      </c>
      <c r="I392" s="234"/>
      <c r="J392" s="235">
        <f>ROUND(I392*H392,2)</f>
        <v>0</v>
      </c>
      <c r="K392" s="236"/>
      <c r="L392" s="44"/>
      <c r="M392" s="237" t="s">
        <v>1</v>
      </c>
      <c r="N392" s="238" t="s">
        <v>41</v>
      </c>
      <c r="O392" s="91"/>
      <c r="P392" s="239">
        <f>O392*H392</f>
        <v>0</v>
      </c>
      <c r="Q392" s="239">
        <v>0.00040000000000000002</v>
      </c>
      <c r="R392" s="239">
        <f>Q392*H392</f>
        <v>0.015009600000000001</v>
      </c>
      <c r="S392" s="239">
        <v>0</v>
      </c>
      <c r="T392" s="240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41" t="s">
        <v>185</v>
      </c>
      <c r="AT392" s="241" t="s">
        <v>281</v>
      </c>
      <c r="AU392" s="241" t="s">
        <v>86</v>
      </c>
      <c r="AY392" s="17" t="s">
        <v>280</v>
      </c>
      <c r="BE392" s="242">
        <f>IF(N392="základní",J392,0)</f>
        <v>0</v>
      </c>
      <c r="BF392" s="242">
        <f>IF(N392="snížená",J392,0)</f>
        <v>0</v>
      </c>
      <c r="BG392" s="242">
        <f>IF(N392="zákl. přenesená",J392,0)</f>
        <v>0</v>
      </c>
      <c r="BH392" s="242">
        <f>IF(N392="sníž. přenesená",J392,0)</f>
        <v>0</v>
      </c>
      <c r="BI392" s="242">
        <f>IF(N392="nulová",J392,0)</f>
        <v>0</v>
      </c>
      <c r="BJ392" s="17" t="s">
        <v>84</v>
      </c>
      <c r="BK392" s="242">
        <f>ROUND(I392*H392,2)</f>
        <v>0</v>
      </c>
      <c r="BL392" s="17" t="s">
        <v>185</v>
      </c>
      <c r="BM392" s="241" t="s">
        <v>3672</v>
      </c>
    </row>
    <row r="393" s="13" customFormat="1">
      <c r="A393" s="13"/>
      <c r="B393" s="243"/>
      <c r="C393" s="244"/>
      <c r="D393" s="245" t="s">
        <v>286</v>
      </c>
      <c r="E393" s="246" t="s">
        <v>1</v>
      </c>
      <c r="F393" s="247" t="s">
        <v>3414</v>
      </c>
      <c r="G393" s="244"/>
      <c r="H393" s="248">
        <v>37.524000000000001</v>
      </c>
      <c r="I393" s="249"/>
      <c r="J393" s="244"/>
      <c r="K393" s="244"/>
      <c r="L393" s="250"/>
      <c r="M393" s="251"/>
      <c r="N393" s="252"/>
      <c r="O393" s="252"/>
      <c r="P393" s="252"/>
      <c r="Q393" s="252"/>
      <c r="R393" s="252"/>
      <c r="S393" s="252"/>
      <c r="T393" s="25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4" t="s">
        <v>286</v>
      </c>
      <c r="AU393" s="254" t="s">
        <v>86</v>
      </c>
      <c r="AV393" s="13" t="s">
        <v>86</v>
      </c>
      <c r="AW393" s="13" t="s">
        <v>32</v>
      </c>
      <c r="AX393" s="13" t="s">
        <v>84</v>
      </c>
      <c r="AY393" s="254" t="s">
        <v>280</v>
      </c>
    </row>
    <row r="394" s="2" customFormat="1" ht="44.25" customHeight="1">
      <c r="A394" s="38"/>
      <c r="B394" s="39"/>
      <c r="C394" s="255" t="s">
        <v>837</v>
      </c>
      <c r="D394" s="255" t="s">
        <v>306</v>
      </c>
      <c r="E394" s="256" t="s">
        <v>956</v>
      </c>
      <c r="F394" s="257" t="s">
        <v>957</v>
      </c>
      <c r="G394" s="258" t="s">
        <v>194</v>
      </c>
      <c r="H394" s="259">
        <v>45.817</v>
      </c>
      <c r="I394" s="260"/>
      <c r="J394" s="261">
        <f>ROUND(I394*H394,2)</f>
        <v>0</v>
      </c>
      <c r="K394" s="262"/>
      <c r="L394" s="263"/>
      <c r="M394" s="264" t="s">
        <v>1</v>
      </c>
      <c r="N394" s="265" t="s">
        <v>41</v>
      </c>
      <c r="O394" s="91"/>
      <c r="P394" s="239">
        <f>O394*H394</f>
        <v>0</v>
      </c>
      <c r="Q394" s="239">
        <v>0.0054000000000000003</v>
      </c>
      <c r="R394" s="239">
        <f>Q394*H394</f>
        <v>0.24741180000000002</v>
      </c>
      <c r="S394" s="239">
        <v>0</v>
      </c>
      <c r="T394" s="24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41" t="s">
        <v>426</v>
      </c>
      <c r="AT394" s="241" t="s">
        <v>306</v>
      </c>
      <c r="AU394" s="241" t="s">
        <v>86</v>
      </c>
      <c r="AY394" s="17" t="s">
        <v>280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7" t="s">
        <v>84</v>
      </c>
      <c r="BK394" s="242">
        <f>ROUND(I394*H394,2)</f>
        <v>0</v>
      </c>
      <c r="BL394" s="17" t="s">
        <v>185</v>
      </c>
      <c r="BM394" s="241" t="s">
        <v>3673</v>
      </c>
    </row>
    <row r="395" s="13" customFormat="1">
      <c r="A395" s="13"/>
      <c r="B395" s="243"/>
      <c r="C395" s="244"/>
      <c r="D395" s="245" t="s">
        <v>286</v>
      </c>
      <c r="E395" s="244"/>
      <c r="F395" s="247" t="s">
        <v>3674</v>
      </c>
      <c r="G395" s="244"/>
      <c r="H395" s="248">
        <v>45.817</v>
      </c>
      <c r="I395" s="249"/>
      <c r="J395" s="244"/>
      <c r="K395" s="244"/>
      <c r="L395" s="250"/>
      <c r="M395" s="251"/>
      <c r="N395" s="252"/>
      <c r="O395" s="252"/>
      <c r="P395" s="252"/>
      <c r="Q395" s="252"/>
      <c r="R395" s="252"/>
      <c r="S395" s="252"/>
      <c r="T395" s="25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4" t="s">
        <v>286</v>
      </c>
      <c r="AU395" s="254" t="s">
        <v>86</v>
      </c>
      <c r="AV395" s="13" t="s">
        <v>86</v>
      </c>
      <c r="AW395" s="13" t="s">
        <v>4</v>
      </c>
      <c r="AX395" s="13" t="s">
        <v>84</v>
      </c>
      <c r="AY395" s="254" t="s">
        <v>280</v>
      </c>
    </row>
    <row r="396" s="2" customFormat="1" ht="24.15" customHeight="1">
      <c r="A396" s="38"/>
      <c r="B396" s="39"/>
      <c r="C396" s="229" t="s">
        <v>842</v>
      </c>
      <c r="D396" s="229" t="s">
        <v>281</v>
      </c>
      <c r="E396" s="230" t="s">
        <v>2002</v>
      </c>
      <c r="F396" s="231" t="s">
        <v>2003</v>
      </c>
      <c r="G396" s="232" t="s">
        <v>326</v>
      </c>
      <c r="H396" s="233">
        <v>0.27500000000000002</v>
      </c>
      <c r="I396" s="234"/>
      <c r="J396" s="235">
        <f>ROUND(I396*H396,2)</f>
        <v>0</v>
      </c>
      <c r="K396" s="236"/>
      <c r="L396" s="44"/>
      <c r="M396" s="237" t="s">
        <v>1</v>
      </c>
      <c r="N396" s="238" t="s">
        <v>41</v>
      </c>
      <c r="O396" s="91"/>
      <c r="P396" s="239">
        <f>O396*H396</f>
        <v>0</v>
      </c>
      <c r="Q396" s="239">
        <v>0</v>
      </c>
      <c r="R396" s="239">
        <f>Q396*H396</f>
        <v>0</v>
      </c>
      <c r="S396" s="239">
        <v>0</v>
      </c>
      <c r="T396" s="240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41" t="s">
        <v>185</v>
      </c>
      <c r="AT396" s="241" t="s">
        <v>281</v>
      </c>
      <c r="AU396" s="241" t="s">
        <v>86</v>
      </c>
      <c r="AY396" s="17" t="s">
        <v>280</v>
      </c>
      <c r="BE396" s="242">
        <f>IF(N396="základní",J396,0)</f>
        <v>0</v>
      </c>
      <c r="BF396" s="242">
        <f>IF(N396="snížená",J396,0)</f>
        <v>0</v>
      </c>
      <c r="BG396" s="242">
        <f>IF(N396="zákl. přenesená",J396,0)</f>
        <v>0</v>
      </c>
      <c r="BH396" s="242">
        <f>IF(N396="sníž. přenesená",J396,0)</f>
        <v>0</v>
      </c>
      <c r="BI396" s="242">
        <f>IF(N396="nulová",J396,0)</f>
        <v>0</v>
      </c>
      <c r="BJ396" s="17" t="s">
        <v>84</v>
      </c>
      <c r="BK396" s="242">
        <f>ROUND(I396*H396,2)</f>
        <v>0</v>
      </c>
      <c r="BL396" s="17" t="s">
        <v>185</v>
      </c>
      <c r="BM396" s="241" t="s">
        <v>3675</v>
      </c>
    </row>
    <row r="397" s="12" customFormat="1" ht="22.8" customHeight="1">
      <c r="A397" s="12"/>
      <c r="B397" s="213"/>
      <c r="C397" s="214"/>
      <c r="D397" s="215" t="s">
        <v>75</v>
      </c>
      <c r="E397" s="227" t="s">
        <v>964</v>
      </c>
      <c r="F397" s="227" t="s">
        <v>965</v>
      </c>
      <c r="G397" s="214"/>
      <c r="H397" s="214"/>
      <c r="I397" s="217"/>
      <c r="J397" s="228">
        <f>BK397</f>
        <v>0</v>
      </c>
      <c r="K397" s="214"/>
      <c r="L397" s="219"/>
      <c r="M397" s="220"/>
      <c r="N397" s="221"/>
      <c r="O397" s="221"/>
      <c r="P397" s="222">
        <f>SUM(P398:P441)</f>
        <v>0</v>
      </c>
      <c r="Q397" s="221"/>
      <c r="R397" s="222">
        <f>SUM(R398:R441)</f>
        <v>7.2614410599999992</v>
      </c>
      <c r="S397" s="221"/>
      <c r="T397" s="223">
        <f>SUM(T398:T441)</f>
        <v>8.2811868000000004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24" t="s">
        <v>86</v>
      </c>
      <c r="AT397" s="225" t="s">
        <v>75</v>
      </c>
      <c r="AU397" s="225" t="s">
        <v>84</v>
      </c>
      <c r="AY397" s="224" t="s">
        <v>280</v>
      </c>
      <c r="BK397" s="226">
        <f>SUM(BK398:BK441)</f>
        <v>0</v>
      </c>
    </row>
    <row r="398" s="2" customFormat="1" ht="24.15" customHeight="1">
      <c r="A398" s="38"/>
      <c r="B398" s="39"/>
      <c r="C398" s="229" t="s">
        <v>847</v>
      </c>
      <c r="D398" s="229" t="s">
        <v>281</v>
      </c>
      <c r="E398" s="230" t="s">
        <v>971</v>
      </c>
      <c r="F398" s="231" t="s">
        <v>972</v>
      </c>
      <c r="G398" s="232" t="s">
        <v>194</v>
      </c>
      <c r="H398" s="233">
        <v>538.68200000000002</v>
      </c>
      <c r="I398" s="234"/>
      <c r="J398" s="235">
        <f>ROUND(I398*H398,2)</f>
        <v>0</v>
      </c>
      <c r="K398" s="236"/>
      <c r="L398" s="44"/>
      <c r="M398" s="237" t="s">
        <v>1</v>
      </c>
      <c r="N398" s="238" t="s">
        <v>41</v>
      </c>
      <c r="O398" s="91"/>
      <c r="P398" s="239">
        <f>O398*H398</f>
        <v>0</v>
      </c>
      <c r="Q398" s="239">
        <v>0</v>
      </c>
      <c r="R398" s="239">
        <f>Q398*H398</f>
        <v>0</v>
      </c>
      <c r="S398" s="239">
        <v>0</v>
      </c>
      <c r="T398" s="240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41" t="s">
        <v>185</v>
      </c>
      <c r="AT398" s="241" t="s">
        <v>281</v>
      </c>
      <c r="AU398" s="241" t="s">
        <v>86</v>
      </c>
      <c r="AY398" s="17" t="s">
        <v>280</v>
      </c>
      <c r="BE398" s="242">
        <f>IF(N398="základní",J398,0)</f>
        <v>0</v>
      </c>
      <c r="BF398" s="242">
        <f>IF(N398="snížená",J398,0)</f>
        <v>0</v>
      </c>
      <c r="BG398" s="242">
        <f>IF(N398="zákl. přenesená",J398,0)</f>
        <v>0</v>
      </c>
      <c r="BH398" s="242">
        <f>IF(N398="sníž. přenesená",J398,0)</f>
        <v>0</v>
      </c>
      <c r="BI398" s="242">
        <f>IF(N398="nulová",J398,0)</f>
        <v>0</v>
      </c>
      <c r="BJ398" s="17" t="s">
        <v>84</v>
      </c>
      <c r="BK398" s="242">
        <f>ROUND(I398*H398,2)</f>
        <v>0</v>
      </c>
      <c r="BL398" s="17" t="s">
        <v>185</v>
      </c>
      <c r="BM398" s="241" t="s">
        <v>3676</v>
      </c>
    </row>
    <row r="399" s="13" customFormat="1">
      <c r="A399" s="13"/>
      <c r="B399" s="243"/>
      <c r="C399" s="244"/>
      <c r="D399" s="245" t="s">
        <v>286</v>
      </c>
      <c r="E399" s="246" t="s">
        <v>1</v>
      </c>
      <c r="F399" s="247" t="s">
        <v>3677</v>
      </c>
      <c r="G399" s="244"/>
      <c r="H399" s="248">
        <v>488.28199999999998</v>
      </c>
      <c r="I399" s="249"/>
      <c r="J399" s="244"/>
      <c r="K399" s="244"/>
      <c r="L399" s="250"/>
      <c r="M399" s="251"/>
      <c r="N399" s="252"/>
      <c r="O399" s="252"/>
      <c r="P399" s="252"/>
      <c r="Q399" s="252"/>
      <c r="R399" s="252"/>
      <c r="S399" s="252"/>
      <c r="T399" s="25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4" t="s">
        <v>286</v>
      </c>
      <c r="AU399" s="254" t="s">
        <v>86</v>
      </c>
      <c r="AV399" s="13" t="s">
        <v>86</v>
      </c>
      <c r="AW399" s="13" t="s">
        <v>32</v>
      </c>
      <c r="AX399" s="13" t="s">
        <v>76</v>
      </c>
      <c r="AY399" s="254" t="s">
        <v>280</v>
      </c>
    </row>
    <row r="400" s="13" customFormat="1">
      <c r="A400" s="13"/>
      <c r="B400" s="243"/>
      <c r="C400" s="244"/>
      <c r="D400" s="245" t="s">
        <v>286</v>
      </c>
      <c r="E400" s="246" t="s">
        <v>1</v>
      </c>
      <c r="F400" s="247" t="s">
        <v>3678</v>
      </c>
      <c r="G400" s="244"/>
      <c r="H400" s="248">
        <v>50.399999999999999</v>
      </c>
      <c r="I400" s="249"/>
      <c r="J400" s="244"/>
      <c r="K400" s="244"/>
      <c r="L400" s="250"/>
      <c r="M400" s="251"/>
      <c r="N400" s="252"/>
      <c r="O400" s="252"/>
      <c r="P400" s="252"/>
      <c r="Q400" s="252"/>
      <c r="R400" s="252"/>
      <c r="S400" s="252"/>
      <c r="T400" s="25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4" t="s">
        <v>286</v>
      </c>
      <c r="AU400" s="254" t="s">
        <v>86</v>
      </c>
      <c r="AV400" s="13" t="s">
        <v>86</v>
      </c>
      <c r="AW400" s="13" t="s">
        <v>32</v>
      </c>
      <c r="AX400" s="13" t="s">
        <v>76</v>
      </c>
      <c r="AY400" s="254" t="s">
        <v>280</v>
      </c>
    </row>
    <row r="401" s="14" customFormat="1">
      <c r="A401" s="14"/>
      <c r="B401" s="266"/>
      <c r="C401" s="267"/>
      <c r="D401" s="245" t="s">
        <v>286</v>
      </c>
      <c r="E401" s="268" t="s">
        <v>1</v>
      </c>
      <c r="F401" s="269" t="s">
        <v>378</v>
      </c>
      <c r="G401" s="267"/>
      <c r="H401" s="270">
        <v>538.68200000000002</v>
      </c>
      <c r="I401" s="271"/>
      <c r="J401" s="267"/>
      <c r="K401" s="267"/>
      <c r="L401" s="272"/>
      <c r="M401" s="273"/>
      <c r="N401" s="274"/>
      <c r="O401" s="274"/>
      <c r="P401" s="274"/>
      <c r="Q401" s="274"/>
      <c r="R401" s="274"/>
      <c r="S401" s="274"/>
      <c r="T401" s="27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76" t="s">
        <v>286</v>
      </c>
      <c r="AU401" s="276" t="s">
        <v>86</v>
      </c>
      <c r="AV401" s="14" t="s">
        <v>284</v>
      </c>
      <c r="AW401" s="14" t="s">
        <v>32</v>
      </c>
      <c r="AX401" s="14" t="s">
        <v>84</v>
      </c>
      <c r="AY401" s="276" t="s">
        <v>280</v>
      </c>
    </row>
    <row r="402" s="2" customFormat="1" ht="16.5" customHeight="1">
      <c r="A402" s="38"/>
      <c r="B402" s="39"/>
      <c r="C402" s="255" t="s">
        <v>852</v>
      </c>
      <c r="D402" s="255" t="s">
        <v>306</v>
      </c>
      <c r="E402" s="256" t="s">
        <v>936</v>
      </c>
      <c r="F402" s="257" t="s">
        <v>937</v>
      </c>
      <c r="G402" s="258" t="s">
        <v>938</v>
      </c>
      <c r="H402" s="259">
        <v>172.37799999999999</v>
      </c>
      <c r="I402" s="260"/>
      <c r="J402" s="261">
        <f>ROUND(I402*H402,2)</f>
        <v>0</v>
      </c>
      <c r="K402" s="262"/>
      <c r="L402" s="263"/>
      <c r="M402" s="264" t="s">
        <v>1</v>
      </c>
      <c r="N402" s="265" t="s">
        <v>41</v>
      </c>
      <c r="O402" s="91"/>
      <c r="P402" s="239">
        <f>O402*H402</f>
        <v>0</v>
      </c>
      <c r="Q402" s="239">
        <v>0.001</v>
      </c>
      <c r="R402" s="239">
        <f>Q402*H402</f>
        <v>0.17237799999999998</v>
      </c>
      <c r="S402" s="239">
        <v>0</v>
      </c>
      <c r="T402" s="24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41" t="s">
        <v>426</v>
      </c>
      <c r="AT402" s="241" t="s">
        <v>306</v>
      </c>
      <c r="AU402" s="241" t="s">
        <v>86</v>
      </c>
      <c r="AY402" s="17" t="s">
        <v>280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7" t="s">
        <v>84</v>
      </c>
      <c r="BK402" s="242">
        <f>ROUND(I402*H402,2)</f>
        <v>0</v>
      </c>
      <c r="BL402" s="17" t="s">
        <v>185</v>
      </c>
      <c r="BM402" s="241" t="s">
        <v>3679</v>
      </c>
    </row>
    <row r="403" s="13" customFormat="1">
      <c r="A403" s="13"/>
      <c r="B403" s="243"/>
      <c r="C403" s="244"/>
      <c r="D403" s="245" t="s">
        <v>286</v>
      </c>
      <c r="E403" s="244"/>
      <c r="F403" s="247" t="s">
        <v>3680</v>
      </c>
      <c r="G403" s="244"/>
      <c r="H403" s="248">
        <v>172.37799999999999</v>
      </c>
      <c r="I403" s="249"/>
      <c r="J403" s="244"/>
      <c r="K403" s="244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286</v>
      </c>
      <c r="AU403" s="254" t="s">
        <v>86</v>
      </c>
      <c r="AV403" s="13" t="s">
        <v>86</v>
      </c>
      <c r="AW403" s="13" t="s">
        <v>4</v>
      </c>
      <c r="AX403" s="13" t="s">
        <v>84</v>
      </c>
      <c r="AY403" s="254" t="s">
        <v>280</v>
      </c>
    </row>
    <row r="404" s="2" customFormat="1" ht="24.15" customHeight="1">
      <c r="A404" s="38"/>
      <c r="B404" s="39"/>
      <c r="C404" s="229" t="s">
        <v>857</v>
      </c>
      <c r="D404" s="229" t="s">
        <v>281</v>
      </c>
      <c r="E404" s="230" t="s">
        <v>979</v>
      </c>
      <c r="F404" s="231" t="s">
        <v>980</v>
      </c>
      <c r="G404" s="232" t="s">
        <v>194</v>
      </c>
      <c r="H404" s="233">
        <v>407.15600000000001</v>
      </c>
      <c r="I404" s="234"/>
      <c r="J404" s="235">
        <f>ROUND(I404*H404,2)</f>
        <v>0</v>
      </c>
      <c r="K404" s="236"/>
      <c r="L404" s="44"/>
      <c r="M404" s="237" t="s">
        <v>1</v>
      </c>
      <c r="N404" s="238" t="s">
        <v>41</v>
      </c>
      <c r="O404" s="91"/>
      <c r="P404" s="239">
        <f>O404*H404</f>
        <v>0</v>
      </c>
      <c r="Q404" s="239">
        <v>0</v>
      </c>
      <c r="R404" s="239">
        <f>Q404*H404</f>
        <v>0</v>
      </c>
      <c r="S404" s="239">
        <v>0.016500000000000001</v>
      </c>
      <c r="T404" s="240">
        <f>S404*H404</f>
        <v>6.7180740000000005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41" t="s">
        <v>185</v>
      </c>
      <c r="AT404" s="241" t="s">
        <v>281</v>
      </c>
      <c r="AU404" s="241" t="s">
        <v>86</v>
      </c>
      <c r="AY404" s="17" t="s">
        <v>280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7" t="s">
        <v>84</v>
      </c>
      <c r="BK404" s="242">
        <f>ROUND(I404*H404,2)</f>
        <v>0</v>
      </c>
      <c r="BL404" s="17" t="s">
        <v>185</v>
      </c>
      <c r="BM404" s="241" t="s">
        <v>3681</v>
      </c>
    </row>
    <row r="405" s="13" customFormat="1">
      <c r="A405" s="13"/>
      <c r="B405" s="243"/>
      <c r="C405" s="244"/>
      <c r="D405" s="245" t="s">
        <v>286</v>
      </c>
      <c r="E405" s="246" t="s">
        <v>1</v>
      </c>
      <c r="F405" s="247" t="s">
        <v>3682</v>
      </c>
      <c r="G405" s="244"/>
      <c r="H405" s="248">
        <v>407.15600000000001</v>
      </c>
      <c r="I405" s="249"/>
      <c r="J405" s="244"/>
      <c r="K405" s="244"/>
      <c r="L405" s="250"/>
      <c r="M405" s="251"/>
      <c r="N405" s="252"/>
      <c r="O405" s="252"/>
      <c r="P405" s="252"/>
      <c r="Q405" s="252"/>
      <c r="R405" s="252"/>
      <c r="S405" s="252"/>
      <c r="T405" s="25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4" t="s">
        <v>286</v>
      </c>
      <c r="AU405" s="254" t="s">
        <v>86</v>
      </c>
      <c r="AV405" s="13" t="s">
        <v>86</v>
      </c>
      <c r="AW405" s="13" t="s">
        <v>32</v>
      </c>
      <c r="AX405" s="13" t="s">
        <v>84</v>
      </c>
      <c r="AY405" s="254" t="s">
        <v>280</v>
      </c>
    </row>
    <row r="406" s="2" customFormat="1" ht="24.15" customHeight="1">
      <c r="A406" s="38"/>
      <c r="B406" s="39"/>
      <c r="C406" s="229" t="s">
        <v>862</v>
      </c>
      <c r="D406" s="229" t="s">
        <v>281</v>
      </c>
      <c r="E406" s="230" t="s">
        <v>984</v>
      </c>
      <c r="F406" s="231" t="s">
        <v>985</v>
      </c>
      <c r="G406" s="232" t="s">
        <v>194</v>
      </c>
      <c r="H406" s="233">
        <v>538.68200000000002</v>
      </c>
      <c r="I406" s="234"/>
      <c r="J406" s="235">
        <f>ROUND(I406*H406,2)</f>
        <v>0</v>
      </c>
      <c r="K406" s="236"/>
      <c r="L406" s="44"/>
      <c r="M406" s="237" t="s">
        <v>1</v>
      </c>
      <c r="N406" s="238" t="s">
        <v>41</v>
      </c>
      <c r="O406" s="91"/>
      <c r="P406" s="239">
        <f>O406*H406</f>
        <v>0</v>
      </c>
      <c r="Q406" s="239">
        <v>0.00088000000000000003</v>
      </c>
      <c r="R406" s="239">
        <f>Q406*H406</f>
        <v>0.47404016000000004</v>
      </c>
      <c r="S406" s="239">
        <v>0</v>
      </c>
      <c r="T406" s="24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41" t="s">
        <v>185</v>
      </c>
      <c r="AT406" s="241" t="s">
        <v>281</v>
      </c>
      <c r="AU406" s="241" t="s">
        <v>86</v>
      </c>
      <c r="AY406" s="17" t="s">
        <v>280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7" t="s">
        <v>84</v>
      </c>
      <c r="BK406" s="242">
        <f>ROUND(I406*H406,2)</f>
        <v>0</v>
      </c>
      <c r="BL406" s="17" t="s">
        <v>185</v>
      </c>
      <c r="BM406" s="241" t="s">
        <v>3683</v>
      </c>
    </row>
    <row r="407" s="13" customFormat="1">
      <c r="A407" s="13"/>
      <c r="B407" s="243"/>
      <c r="C407" s="244"/>
      <c r="D407" s="245" t="s">
        <v>286</v>
      </c>
      <c r="E407" s="246" t="s">
        <v>1</v>
      </c>
      <c r="F407" s="247" t="s">
        <v>3677</v>
      </c>
      <c r="G407" s="244"/>
      <c r="H407" s="248">
        <v>488.28199999999998</v>
      </c>
      <c r="I407" s="249"/>
      <c r="J407" s="244"/>
      <c r="K407" s="244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286</v>
      </c>
      <c r="AU407" s="254" t="s">
        <v>86</v>
      </c>
      <c r="AV407" s="13" t="s">
        <v>86</v>
      </c>
      <c r="AW407" s="13" t="s">
        <v>32</v>
      </c>
      <c r="AX407" s="13" t="s">
        <v>76</v>
      </c>
      <c r="AY407" s="254" t="s">
        <v>280</v>
      </c>
    </row>
    <row r="408" s="13" customFormat="1">
      <c r="A408" s="13"/>
      <c r="B408" s="243"/>
      <c r="C408" s="244"/>
      <c r="D408" s="245" t="s">
        <v>286</v>
      </c>
      <c r="E408" s="246" t="s">
        <v>1</v>
      </c>
      <c r="F408" s="247" t="s">
        <v>3678</v>
      </c>
      <c r="G408" s="244"/>
      <c r="H408" s="248">
        <v>50.399999999999999</v>
      </c>
      <c r="I408" s="249"/>
      <c r="J408" s="244"/>
      <c r="K408" s="244"/>
      <c r="L408" s="250"/>
      <c r="M408" s="251"/>
      <c r="N408" s="252"/>
      <c r="O408" s="252"/>
      <c r="P408" s="252"/>
      <c r="Q408" s="252"/>
      <c r="R408" s="252"/>
      <c r="S408" s="252"/>
      <c r="T408" s="25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4" t="s">
        <v>286</v>
      </c>
      <c r="AU408" s="254" t="s">
        <v>86</v>
      </c>
      <c r="AV408" s="13" t="s">
        <v>86</v>
      </c>
      <c r="AW408" s="13" t="s">
        <v>32</v>
      </c>
      <c r="AX408" s="13" t="s">
        <v>76</v>
      </c>
      <c r="AY408" s="254" t="s">
        <v>280</v>
      </c>
    </row>
    <row r="409" s="14" customFormat="1">
      <c r="A409" s="14"/>
      <c r="B409" s="266"/>
      <c r="C409" s="267"/>
      <c r="D409" s="245" t="s">
        <v>286</v>
      </c>
      <c r="E409" s="268" t="s">
        <v>1</v>
      </c>
      <c r="F409" s="269" t="s">
        <v>378</v>
      </c>
      <c r="G409" s="267"/>
      <c r="H409" s="270">
        <v>538.68200000000002</v>
      </c>
      <c r="I409" s="271"/>
      <c r="J409" s="267"/>
      <c r="K409" s="267"/>
      <c r="L409" s="272"/>
      <c r="M409" s="273"/>
      <c r="N409" s="274"/>
      <c r="O409" s="274"/>
      <c r="P409" s="274"/>
      <c r="Q409" s="274"/>
      <c r="R409" s="274"/>
      <c r="S409" s="274"/>
      <c r="T409" s="27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76" t="s">
        <v>286</v>
      </c>
      <c r="AU409" s="276" t="s">
        <v>86</v>
      </c>
      <c r="AV409" s="14" t="s">
        <v>284</v>
      </c>
      <c r="AW409" s="14" t="s">
        <v>32</v>
      </c>
      <c r="AX409" s="14" t="s">
        <v>84</v>
      </c>
      <c r="AY409" s="276" t="s">
        <v>280</v>
      </c>
    </row>
    <row r="410" s="2" customFormat="1" ht="44.25" customHeight="1">
      <c r="A410" s="38"/>
      <c r="B410" s="39"/>
      <c r="C410" s="255" t="s">
        <v>867</v>
      </c>
      <c r="D410" s="255" t="s">
        <v>306</v>
      </c>
      <c r="E410" s="256" t="s">
        <v>956</v>
      </c>
      <c r="F410" s="257" t="s">
        <v>957</v>
      </c>
      <c r="G410" s="258" t="s">
        <v>194</v>
      </c>
      <c r="H410" s="259">
        <v>627.83399999999995</v>
      </c>
      <c r="I410" s="260"/>
      <c r="J410" s="261">
        <f>ROUND(I410*H410,2)</f>
        <v>0</v>
      </c>
      <c r="K410" s="262"/>
      <c r="L410" s="263"/>
      <c r="M410" s="264" t="s">
        <v>1</v>
      </c>
      <c r="N410" s="265" t="s">
        <v>41</v>
      </c>
      <c r="O410" s="91"/>
      <c r="P410" s="239">
        <f>O410*H410</f>
        <v>0</v>
      </c>
      <c r="Q410" s="239">
        <v>0.0054000000000000003</v>
      </c>
      <c r="R410" s="239">
        <f>Q410*H410</f>
        <v>3.3903035999999998</v>
      </c>
      <c r="S410" s="239">
        <v>0</v>
      </c>
      <c r="T410" s="240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41" t="s">
        <v>426</v>
      </c>
      <c r="AT410" s="241" t="s">
        <v>306</v>
      </c>
      <c r="AU410" s="241" t="s">
        <v>86</v>
      </c>
      <c r="AY410" s="17" t="s">
        <v>280</v>
      </c>
      <c r="BE410" s="242">
        <f>IF(N410="základní",J410,0)</f>
        <v>0</v>
      </c>
      <c r="BF410" s="242">
        <f>IF(N410="snížená",J410,0)</f>
        <v>0</v>
      </c>
      <c r="BG410" s="242">
        <f>IF(N410="zákl. přenesená",J410,0)</f>
        <v>0</v>
      </c>
      <c r="BH410" s="242">
        <f>IF(N410="sníž. přenesená",J410,0)</f>
        <v>0</v>
      </c>
      <c r="BI410" s="242">
        <f>IF(N410="nulová",J410,0)</f>
        <v>0</v>
      </c>
      <c r="BJ410" s="17" t="s">
        <v>84</v>
      </c>
      <c r="BK410" s="242">
        <f>ROUND(I410*H410,2)</f>
        <v>0</v>
      </c>
      <c r="BL410" s="17" t="s">
        <v>185</v>
      </c>
      <c r="BM410" s="241" t="s">
        <v>3684</v>
      </c>
    </row>
    <row r="411" s="13" customFormat="1">
      <c r="A411" s="13"/>
      <c r="B411" s="243"/>
      <c r="C411" s="244"/>
      <c r="D411" s="245" t="s">
        <v>286</v>
      </c>
      <c r="E411" s="244"/>
      <c r="F411" s="247" t="s">
        <v>3685</v>
      </c>
      <c r="G411" s="244"/>
      <c r="H411" s="248">
        <v>627.83399999999995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286</v>
      </c>
      <c r="AU411" s="254" t="s">
        <v>86</v>
      </c>
      <c r="AV411" s="13" t="s">
        <v>86</v>
      </c>
      <c r="AW411" s="13" t="s">
        <v>4</v>
      </c>
      <c r="AX411" s="13" t="s">
        <v>84</v>
      </c>
      <c r="AY411" s="254" t="s">
        <v>280</v>
      </c>
    </row>
    <row r="412" s="2" customFormat="1" ht="37.8" customHeight="1">
      <c r="A412" s="38"/>
      <c r="B412" s="39"/>
      <c r="C412" s="229" t="s">
        <v>872</v>
      </c>
      <c r="D412" s="229" t="s">
        <v>281</v>
      </c>
      <c r="E412" s="230" t="s">
        <v>1004</v>
      </c>
      <c r="F412" s="231" t="s">
        <v>1005</v>
      </c>
      <c r="G412" s="232" t="s">
        <v>190</v>
      </c>
      <c r="H412" s="233">
        <v>164.30000000000001</v>
      </c>
      <c r="I412" s="234"/>
      <c r="J412" s="235">
        <f>ROUND(I412*H412,2)</f>
        <v>0</v>
      </c>
      <c r="K412" s="236"/>
      <c r="L412" s="44"/>
      <c r="M412" s="237" t="s">
        <v>1</v>
      </c>
      <c r="N412" s="238" t="s">
        <v>41</v>
      </c>
      <c r="O412" s="91"/>
      <c r="P412" s="239">
        <f>O412*H412</f>
        <v>0</v>
      </c>
      <c r="Q412" s="239">
        <v>0.00059999999999999995</v>
      </c>
      <c r="R412" s="239">
        <f>Q412*H412</f>
        <v>0.098580000000000001</v>
      </c>
      <c r="S412" s="239">
        <v>0</v>
      </c>
      <c r="T412" s="24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41" t="s">
        <v>185</v>
      </c>
      <c r="AT412" s="241" t="s">
        <v>281</v>
      </c>
      <c r="AU412" s="241" t="s">
        <v>86</v>
      </c>
      <c r="AY412" s="17" t="s">
        <v>280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7" t="s">
        <v>84</v>
      </c>
      <c r="BK412" s="242">
        <f>ROUND(I412*H412,2)</f>
        <v>0</v>
      </c>
      <c r="BL412" s="17" t="s">
        <v>185</v>
      </c>
      <c r="BM412" s="241" t="s">
        <v>3686</v>
      </c>
    </row>
    <row r="413" s="13" customFormat="1">
      <c r="A413" s="13"/>
      <c r="B413" s="243"/>
      <c r="C413" s="244"/>
      <c r="D413" s="245" t="s">
        <v>286</v>
      </c>
      <c r="E413" s="246" t="s">
        <v>1</v>
      </c>
      <c r="F413" s="247" t="s">
        <v>3687</v>
      </c>
      <c r="G413" s="244"/>
      <c r="H413" s="248">
        <v>164.30000000000001</v>
      </c>
      <c r="I413" s="249"/>
      <c r="J413" s="244"/>
      <c r="K413" s="244"/>
      <c r="L413" s="250"/>
      <c r="M413" s="251"/>
      <c r="N413" s="252"/>
      <c r="O413" s="252"/>
      <c r="P413" s="252"/>
      <c r="Q413" s="252"/>
      <c r="R413" s="252"/>
      <c r="S413" s="252"/>
      <c r="T413" s="25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4" t="s">
        <v>286</v>
      </c>
      <c r="AU413" s="254" t="s">
        <v>86</v>
      </c>
      <c r="AV413" s="13" t="s">
        <v>86</v>
      </c>
      <c r="AW413" s="13" t="s">
        <v>32</v>
      </c>
      <c r="AX413" s="13" t="s">
        <v>84</v>
      </c>
      <c r="AY413" s="254" t="s">
        <v>280</v>
      </c>
    </row>
    <row r="414" s="2" customFormat="1" ht="37.8" customHeight="1">
      <c r="A414" s="38"/>
      <c r="B414" s="39"/>
      <c r="C414" s="229" t="s">
        <v>877</v>
      </c>
      <c r="D414" s="229" t="s">
        <v>281</v>
      </c>
      <c r="E414" s="230" t="s">
        <v>1009</v>
      </c>
      <c r="F414" s="231" t="s">
        <v>1010</v>
      </c>
      <c r="G414" s="232" t="s">
        <v>190</v>
      </c>
      <c r="H414" s="233">
        <v>164.30000000000001</v>
      </c>
      <c r="I414" s="234"/>
      <c r="J414" s="235">
        <f>ROUND(I414*H414,2)</f>
        <v>0</v>
      </c>
      <c r="K414" s="236"/>
      <c r="L414" s="44"/>
      <c r="M414" s="237" t="s">
        <v>1</v>
      </c>
      <c r="N414" s="238" t="s">
        <v>41</v>
      </c>
      <c r="O414" s="91"/>
      <c r="P414" s="239">
        <f>O414*H414</f>
        <v>0</v>
      </c>
      <c r="Q414" s="239">
        <v>0.00059999999999999995</v>
      </c>
      <c r="R414" s="239">
        <f>Q414*H414</f>
        <v>0.098580000000000001</v>
      </c>
      <c r="S414" s="239">
        <v>0</v>
      </c>
      <c r="T414" s="240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41" t="s">
        <v>185</v>
      </c>
      <c r="AT414" s="241" t="s">
        <v>281</v>
      </c>
      <c r="AU414" s="241" t="s">
        <v>86</v>
      </c>
      <c r="AY414" s="17" t="s">
        <v>280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7" t="s">
        <v>84</v>
      </c>
      <c r="BK414" s="242">
        <f>ROUND(I414*H414,2)</f>
        <v>0</v>
      </c>
      <c r="BL414" s="17" t="s">
        <v>185</v>
      </c>
      <c r="BM414" s="241" t="s">
        <v>3688</v>
      </c>
    </row>
    <row r="415" s="13" customFormat="1">
      <c r="A415" s="13"/>
      <c r="B415" s="243"/>
      <c r="C415" s="244"/>
      <c r="D415" s="245" t="s">
        <v>286</v>
      </c>
      <c r="E415" s="246" t="s">
        <v>1</v>
      </c>
      <c r="F415" s="247" t="s">
        <v>3689</v>
      </c>
      <c r="G415" s="244"/>
      <c r="H415" s="248">
        <v>164.30000000000001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286</v>
      </c>
      <c r="AU415" s="254" t="s">
        <v>86</v>
      </c>
      <c r="AV415" s="13" t="s">
        <v>86</v>
      </c>
      <c r="AW415" s="13" t="s">
        <v>32</v>
      </c>
      <c r="AX415" s="13" t="s">
        <v>84</v>
      </c>
      <c r="AY415" s="254" t="s">
        <v>280</v>
      </c>
    </row>
    <row r="416" s="2" customFormat="1" ht="24.15" customHeight="1">
      <c r="A416" s="38"/>
      <c r="B416" s="39"/>
      <c r="C416" s="229" t="s">
        <v>882</v>
      </c>
      <c r="D416" s="229" t="s">
        <v>281</v>
      </c>
      <c r="E416" s="230" t="s">
        <v>3690</v>
      </c>
      <c r="F416" s="231" t="s">
        <v>3691</v>
      </c>
      <c r="G416" s="232" t="s">
        <v>190</v>
      </c>
      <c r="H416" s="233">
        <v>71.099999999999994</v>
      </c>
      <c r="I416" s="234"/>
      <c r="J416" s="235">
        <f>ROUND(I416*H416,2)</f>
        <v>0</v>
      </c>
      <c r="K416" s="236"/>
      <c r="L416" s="44"/>
      <c r="M416" s="237" t="s">
        <v>1</v>
      </c>
      <c r="N416" s="238" t="s">
        <v>41</v>
      </c>
      <c r="O416" s="91"/>
      <c r="P416" s="239">
        <f>O416*H416</f>
        <v>0</v>
      </c>
      <c r="Q416" s="239">
        <v>0.00029999999999999997</v>
      </c>
      <c r="R416" s="239">
        <f>Q416*H416</f>
        <v>0.021329999999999995</v>
      </c>
      <c r="S416" s="239">
        <v>0</v>
      </c>
      <c r="T416" s="24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41" t="s">
        <v>185</v>
      </c>
      <c r="AT416" s="241" t="s">
        <v>281</v>
      </c>
      <c r="AU416" s="241" t="s">
        <v>86</v>
      </c>
      <c r="AY416" s="17" t="s">
        <v>280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7" t="s">
        <v>84</v>
      </c>
      <c r="BK416" s="242">
        <f>ROUND(I416*H416,2)</f>
        <v>0</v>
      </c>
      <c r="BL416" s="17" t="s">
        <v>185</v>
      </c>
      <c r="BM416" s="241" t="s">
        <v>3692</v>
      </c>
    </row>
    <row r="417" s="13" customFormat="1">
      <c r="A417" s="13"/>
      <c r="B417" s="243"/>
      <c r="C417" s="244"/>
      <c r="D417" s="245" t="s">
        <v>286</v>
      </c>
      <c r="E417" s="246" t="s">
        <v>1</v>
      </c>
      <c r="F417" s="247" t="s">
        <v>3693</v>
      </c>
      <c r="G417" s="244"/>
      <c r="H417" s="248">
        <v>71.099999999999994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286</v>
      </c>
      <c r="AU417" s="254" t="s">
        <v>86</v>
      </c>
      <c r="AV417" s="13" t="s">
        <v>86</v>
      </c>
      <c r="AW417" s="13" t="s">
        <v>32</v>
      </c>
      <c r="AX417" s="13" t="s">
        <v>84</v>
      </c>
      <c r="AY417" s="254" t="s">
        <v>280</v>
      </c>
    </row>
    <row r="418" s="2" customFormat="1" ht="33" customHeight="1">
      <c r="A418" s="38"/>
      <c r="B418" s="39"/>
      <c r="C418" s="229" t="s">
        <v>887</v>
      </c>
      <c r="D418" s="229" t="s">
        <v>281</v>
      </c>
      <c r="E418" s="230" t="s">
        <v>1014</v>
      </c>
      <c r="F418" s="231" t="s">
        <v>1015</v>
      </c>
      <c r="G418" s="232" t="s">
        <v>194</v>
      </c>
      <c r="H418" s="233">
        <v>481.01499999999999</v>
      </c>
      <c r="I418" s="234"/>
      <c r="J418" s="235">
        <f>ROUND(I418*H418,2)</f>
        <v>0</v>
      </c>
      <c r="K418" s="236"/>
      <c r="L418" s="44"/>
      <c r="M418" s="237" t="s">
        <v>1</v>
      </c>
      <c r="N418" s="238" t="s">
        <v>41</v>
      </c>
      <c r="O418" s="91"/>
      <c r="P418" s="239">
        <f>O418*H418</f>
        <v>0</v>
      </c>
      <c r="Q418" s="239">
        <v>0.00027999999999999998</v>
      </c>
      <c r="R418" s="239">
        <f>Q418*H418</f>
        <v>0.13468419999999998</v>
      </c>
      <c r="S418" s="239">
        <v>0</v>
      </c>
      <c r="T418" s="24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41" t="s">
        <v>284</v>
      </c>
      <c r="AT418" s="241" t="s">
        <v>281</v>
      </c>
      <c r="AU418" s="241" t="s">
        <v>86</v>
      </c>
      <c r="AY418" s="17" t="s">
        <v>280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7" t="s">
        <v>84</v>
      </c>
      <c r="BK418" s="242">
        <f>ROUND(I418*H418,2)</f>
        <v>0</v>
      </c>
      <c r="BL418" s="17" t="s">
        <v>284</v>
      </c>
      <c r="BM418" s="241" t="s">
        <v>3694</v>
      </c>
    </row>
    <row r="419" s="13" customFormat="1">
      <c r="A419" s="13"/>
      <c r="B419" s="243"/>
      <c r="C419" s="244"/>
      <c r="D419" s="245" t="s">
        <v>286</v>
      </c>
      <c r="E419" s="246" t="s">
        <v>1</v>
      </c>
      <c r="F419" s="247" t="s">
        <v>3695</v>
      </c>
      <c r="G419" s="244"/>
      <c r="H419" s="248">
        <v>445.01499999999999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286</v>
      </c>
      <c r="AU419" s="254" t="s">
        <v>86</v>
      </c>
      <c r="AV419" s="13" t="s">
        <v>86</v>
      </c>
      <c r="AW419" s="13" t="s">
        <v>32</v>
      </c>
      <c r="AX419" s="13" t="s">
        <v>76</v>
      </c>
      <c r="AY419" s="254" t="s">
        <v>280</v>
      </c>
    </row>
    <row r="420" s="13" customFormat="1">
      <c r="A420" s="13"/>
      <c r="B420" s="243"/>
      <c r="C420" s="244"/>
      <c r="D420" s="245" t="s">
        <v>286</v>
      </c>
      <c r="E420" s="246" t="s">
        <v>1</v>
      </c>
      <c r="F420" s="247" t="s">
        <v>3696</v>
      </c>
      <c r="G420" s="244"/>
      <c r="H420" s="248">
        <v>36</v>
      </c>
      <c r="I420" s="249"/>
      <c r="J420" s="244"/>
      <c r="K420" s="244"/>
      <c r="L420" s="250"/>
      <c r="M420" s="251"/>
      <c r="N420" s="252"/>
      <c r="O420" s="252"/>
      <c r="P420" s="252"/>
      <c r="Q420" s="252"/>
      <c r="R420" s="252"/>
      <c r="S420" s="252"/>
      <c r="T420" s="25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4" t="s">
        <v>286</v>
      </c>
      <c r="AU420" s="254" t="s">
        <v>86</v>
      </c>
      <c r="AV420" s="13" t="s">
        <v>86</v>
      </c>
      <c r="AW420" s="13" t="s">
        <v>32</v>
      </c>
      <c r="AX420" s="13" t="s">
        <v>76</v>
      </c>
      <c r="AY420" s="254" t="s">
        <v>280</v>
      </c>
    </row>
    <row r="421" s="14" customFormat="1">
      <c r="A421" s="14"/>
      <c r="B421" s="266"/>
      <c r="C421" s="267"/>
      <c r="D421" s="245" t="s">
        <v>286</v>
      </c>
      <c r="E421" s="268" t="s">
        <v>1</v>
      </c>
      <c r="F421" s="269" t="s">
        <v>378</v>
      </c>
      <c r="G421" s="267"/>
      <c r="H421" s="270">
        <v>481.01499999999999</v>
      </c>
      <c r="I421" s="271"/>
      <c r="J421" s="267"/>
      <c r="K421" s="267"/>
      <c r="L421" s="272"/>
      <c r="M421" s="273"/>
      <c r="N421" s="274"/>
      <c r="O421" s="274"/>
      <c r="P421" s="274"/>
      <c r="Q421" s="274"/>
      <c r="R421" s="274"/>
      <c r="S421" s="274"/>
      <c r="T421" s="27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76" t="s">
        <v>286</v>
      </c>
      <c r="AU421" s="276" t="s">
        <v>86</v>
      </c>
      <c r="AV421" s="14" t="s">
        <v>284</v>
      </c>
      <c r="AW421" s="14" t="s">
        <v>32</v>
      </c>
      <c r="AX421" s="14" t="s">
        <v>84</v>
      </c>
      <c r="AY421" s="276" t="s">
        <v>280</v>
      </c>
    </row>
    <row r="422" s="2" customFormat="1" ht="37.8" customHeight="1">
      <c r="A422" s="38"/>
      <c r="B422" s="39"/>
      <c r="C422" s="255" t="s">
        <v>892</v>
      </c>
      <c r="D422" s="255" t="s">
        <v>306</v>
      </c>
      <c r="E422" s="256" t="s">
        <v>1019</v>
      </c>
      <c r="F422" s="257" t="s">
        <v>1020</v>
      </c>
      <c r="G422" s="258" t="s">
        <v>194</v>
      </c>
      <c r="H422" s="259">
        <v>560.62300000000005</v>
      </c>
      <c r="I422" s="260"/>
      <c r="J422" s="261">
        <f>ROUND(I422*H422,2)</f>
        <v>0</v>
      </c>
      <c r="K422" s="262"/>
      <c r="L422" s="263"/>
      <c r="M422" s="264" t="s">
        <v>1</v>
      </c>
      <c r="N422" s="265" t="s">
        <v>41</v>
      </c>
      <c r="O422" s="91"/>
      <c r="P422" s="239">
        <f>O422*H422</f>
        <v>0</v>
      </c>
      <c r="Q422" s="239">
        <v>0.0025000000000000001</v>
      </c>
      <c r="R422" s="239">
        <f>Q422*H422</f>
        <v>1.4015575000000002</v>
      </c>
      <c r="S422" s="239">
        <v>0</v>
      </c>
      <c r="T422" s="240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41" t="s">
        <v>426</v>
      </c>
      <c r="AT422" s="241" t="s">
        <v>306</v>
      </c>
      <c r="AU422" s="241" t="s">
        <v>86</v>
      </c>
      <c r="AY422" s="17" t="s">
        <v>280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7" t="s">
        <v>84</v>
      </c>
      <c r="BK422" s="242">
        <f>ROUND(I422*H422,2)</f>
        <v>0</v>
      </c>
      <c r="BL422" s="17" t="s">
        <v>185</v>
      </c>
      <c r="BM422" s="241" t="s">
        <v>3697</v>
      </c>
    </row>
    <row r="423" s="13" customFormat="1">
      <c r="A423" s="13"/>
      <c r="B423" s="243"/>
      <c r="C423" s="244"/>
      <c r="D423" s="245" t="s">
        <v>286</v>
      </c>
      <c r="E423" s="244"/>
      <c r="F423" s="247" t="s">
        <v>3698</v>
      </c>
      <c r="G423" s="244"/>
      <c r="H423" s="248">
        <v>560.62300000000005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286</v>
      </c>
      <c r="AU423" s="254" t="s">
        <v>86</v>
      </c>
      <c r="AV423" s="13" t="s">
        <v>86</v>
      </c>
      <c r="AW423" s="13" t="s">
        <v>4</v>
      </c>
      <c r="AX423" s="13" t="s">
        <v>84</v>
      </c>
      <c r="AY423" s="254" t="s">
        <v>280</v>
      </c>
    </row>
    <row r="424" s="2" customFormat="1" ht="24.15" customHeight="1">
      <c r="A424" s="38"/>
      <c r="B424" s="39"/>
      <c r="C424" s="229" t="s">
        <v>897</v>
      </c>
      <c r="D424" s="229" t="s">
        <v>281</v>
      </c>
      <c r="E424" s="230" t="s">
        <v>2057</v>
      </c>
      <c r="F424" s="231" t="s">
        <v>2058</v>
      </c>
      <c r="G424" s="232" t="s">
        <v>194</v>
      </c>
      <c r="H424" s="233">
        <v>434.19799999999998</v>
      </c>
      <c r="I424" s="234"/>
      <c r="J424" s="235">
        <f>ROUND(I424*H424,2)</f>
        <v>0</v>
      </c>
      <c r="K424" s="236"/>
      <c r="L424" s="44"/>
      <c r="M424" s="237" t="s">
        <v>1</v>
      </c>
      <c r="N424" s="238" t="s">
        <v>41</v>
      </c>
      <c r="O424" s="91"/>
      <c r="P424" s="239">
        <f>O424*H424</f>
        <v>0</v>
      </c>
      <c r="Q424" s="239">
        <v>0</v>
      </c>
      <c r="R424" s="239">
        <f>Q424*H424</f>
        <v>0</v>
      </c>
      <c r="S424" s="239">
        <v>0.0035999999999999999</v>
      </c>
      <c r="T424" s="240">
        <f>S424*H424</f>
        <v>1.5631127999999999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41" t="s">
        <v>185</v>
      </c>
      <c r="AT424" s="241" t="s">
        <v>281</v>
      </c>
      <c r="AU424" s="241" t="s">
        <v>86</v>
      </c>
      <c r="AY424" s="17" t="s">
        <v>280</v>
      </c>
      <c r="BE424" s="242">
        <f>IF(N424="základní",J424,0)</f>
        <v>0</v>
      </c>
      <c r="BF424" s="242">
        <f>IF(N424="snížená",J424,0)</f>
        <v>0</v>
      </c>
      <c r="BG424" s="242">
        <f>IF(N424="zákl. přenesená",J424,0)</f>
        <v>0</v>
      </c>
      <c r="BH424" s="242">
        <f>IF(N424="sníž. přenesená",J424,0)</f>
        <v>0</v>
      </c>
      <c r="BI424" s="242">
        <f>IF(N424="nulová",J424,0)</f>
        <v>0</v>
      </c>
      <c r="BJ424" s="17" t="s">
        <v>84</v>
      </c>
      <c r="BK424" s="242">
        <f>ROUND(I424*H424,2)</f>
        <v>0</v>
      </c>
      <c r="BL424" s="17" t="s">
        <v>185</v>
      </c>
      <c r="BM424" s="241" t="s">
        <v>3699</v>
      </c>
    </row>
    <row r="425" s="13" customFormat="1">
      <c r="A425" s="13"/>
      <c r="B425" s="243"/>
      <c r="C425" s="244"/>
      <c r="D425" s="245" t="s">
        <v>286</v>
      </c>
      <c r="E425" s="246" t="s">
        <v>1</v>
      </c>
      <c r="F425" s="247" t="s">
        <v>3700</v>
      </c>
      <c r="G425" s="244"/>
      <c r="H425" s="248">
        <v>434.19799999999998</v>
      </c>
      <c r="I425" s="249"/>
      <c r="J425" s="244"/>
      <c r="K425" s="244"/>
      <c r="L425" s="250"/>
      <c r="M425" s="251"/>
      <c r="N425" s="252"/>
      <c r="O425" s="252"/>
      <c r="P425" s="252"/>
      <c r="Q425" s="252"/>
      <c r="R425" s="252"/>
      <c r="S425" s="252"/>
      <c r="T425" s="25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4" t="s">
        <v>286</v>
      </c>
      <c r="AU425" s="254" t="s">
        <v>86</v>
      </c>
      <c r="AV425" s="13" t="s">
        <v>86</v>
      </c>
      <c r="AW425" s="13" t="s">
        <v>32</v>
      </c>
      <c r="AX425" s="13" t="s">
        <v>84</v>
      </c>
      <c r="AY425" s="254" t="s">
        <v>280</v>
      </c>
    </row>
    <row r="426" s="2" customFormat="1" ht="24.15" customHeight="1">
      <c r="A426" s="38"/>
      <c r="B426" s="39"/>
      <c r="C426" s="229" t="s">
        <v>902</v>
      </c>
      <c r="D426" s="229" t="s">
        <v>281</v>
      </c>
      <c r="E426" s="230" t="s">
        <v>1024</v>
      </c>
      <c r="F426" s="231" t="s">
        <v>1025</v>
      </c>
      <c r="G426" s="232" t="s">
        <v>194</v>
      </c>
      <c r="H426" s="233">
        <v>445.01499999999999</v>
      </c>
      <c r="I426" s="234"/>
      <c r="J426" s="235">
        <f>ROUND(I426*H426,2)</f>
        <v>0</v>
      </c>
      <c r="K426" s="236"/>
      <c r="L426" s="44"/>
      <c r="M426" s="237" t="s">
        <v>1</v>
      </c>
      <c r="N426" s="238" t="s">
        <v>41</v>
      </c>
      <c r="O426" s="91"/>
      <c r="P426" s="239">
        <f>O426*H426</f>
        <v>0</v>
      </c>
      <c r="Q426" s="239">
        <v>0</v>
      </c>
      <c r="R426" s="239">
        <f>Q426*H426</f>
        <v>0</v>
      </c>
      <c r="S426" s="239">
        <v>0</v>
      </c>
      <c r="T426" s="240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41" t="s">
        <v>185</v>
      </c>
      <c r="AT426" s="241" t="s">
        <v>281</v>
      </c>
      <c r="AU426" s="241" t="s">
        <v>86</v>
      </c>
      <c r="AY426" s="17" t="s">
        <v>280</v>
      </c>
      <c r="BE426" s="242">
        <f>IF(N426="základní",J426,0)</f>
        <v>0</v>
      </c>
      <c r="BF426" s="242">
        <f>IF(N426="snížená",J426,0)</f>
        <v>0</v>
      </c>
      <c r="BG426" s="242">
        <f>IF(N426="zákl. přenesená",J426,0)</f>
        <v>0</v>
      </c>
      <c r="BH426" s="242">
        <f>IF(N426="sníž. přenesená",J426,0)</f>
        <v>0</v>
      </c>
      <c r="BI426" s="242">
        <f>IF(N426="nulová",J426,0)</f>
        <v>0</v>
      </c>
      <c r="BJ426" s="17" t="s">
        <v>84</v>
      </c>
      <c r="BK426" s="242">
        <f>ROUND(I426*H426,2)</f>
        <v>0</v>
      </c>
      <c r="BL426" s="17" t="s">
        <v>185</v>
      </c>
      <c r="BM426" s="241" t="s">
        <v>3701</v>
      </c>
    </row>
    <row r="427" s="13" customFormat="1">
      <c r="A427" s="13"/>
      <c r="B427" s="243"/>
      <c r="C427" s="244"/>
      <c r="D427" s="245" t="s">
        <v>286</v>
      </c>
      <c r="E427" s="246" t="s">
        <v>1</v>
      </c>
      <c r="F427" s="247" t="s">
        <v>3695</v>
      </c>
      <c r="G427" s="244"/>
      <c r="H427" s="248">
        <v>445.01499999999999</v>
      </c>
      <c r="I427" s="249"/>
      <c r="J427" s="244"/>
      <c r="K427" s="244"/>
      <c r="L427" s="250"/>
      <c r="M427" s="251"/>
      <c r="N427" s="252"/>
      <c r="O427" s="252"/>
      <c r="P427" s="252"/>
      <c r="Q427" s="252"/>
      <c r="R427" s="252"/>
      <c r="S427" s="252"/>
      <c r="T427" s="25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4" t="s">
        <v>286</v>
      </c>
      <c r="AU427" s="254" t="s">
        <v>86</v>
      </c>
      <c r="AV427" s="13" t="s">
        <v>86</v>
      </c>
      <c r="AW427" s="13" t="s">
        <v>32</v>
      </c>
      <c r="AX427" s="13" t="s">
        <v>84</v>
      </c>
      <c r="AY427" s="254" t="s">
        <v>280</v>
      </c>
    </row>
    <row r="428" s="2" customFormat="1" ht="24.15" customHeight="1">
      <c r="A428" s="38"/>
      <c r="B428" s="39"/>
      <c r="C428" s="255" t="s">
        <v>906</v>
      </c>
      <c r="D428" s="255" t="s">
        <v>306</v>
      </c>
      <c r="E428" s="256" t="s">
        <v>2064</v>
      </c>
      <c r="F428" s="257" t="s">
        <v>2065</v>
      </c>
      <c r="G428" s="258" t="s">
        <v>194</v>
      </c>
      <c r="H428" s="259">
        <v>513.99199999999996</v>
      </c>
      <c r="I428" s="260"/>
      <c r="J428" s="261">
        <f>ROUND(I428*H428,2)</f>
        <v>0</v>
      </c>
      <c r="K428" s="262"/>
      <c r="L428" s="263"/>
      <c r="M428" s="264" t="s">
        <v>1</v>
      </c>
      <c r="N428" s="265" t="s">
        <v>41</v>
      </c>
      <c r="O428" s="91"/>
      <c r="P428" s="239">
        <f>O428*H428</f>
        <v>0</v>
      </c>
      <c r="Q428" s="239">
        <v>0.00050000000000000001</v>
      </c>
      <c r="R428" s="239">
        <f>Q428*H428</f>
        <v>0.256996</v>
      </c>
      <c r="S428" s="239">
        <v>0</v>
      </c>
      <c r="T428" s="240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41" t="s">
        <v>426</v>
      </c>
      <c r="AT428" s="241" t="s">
        <v>306</v>
      </c>
      <c r="AU428" s="241" t="s">
        <v>86</v>
      </c>
      <c r="AY428" s="17" t="s">
        <v>280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7" t="s">
        <v>84</v>
      </c>
      <c r="BK428" s="242">
        <f>ROUND(I428*H428,2)</f>
        <v>0</v>
      </c>
      <c r="BL428" s="17" t="s">
        <v>185</v>
      </c>
      <c r="BM428" s="241" t="s">
        <v>3702</v>
      </c>
    </row>
    <row r="429" s="13" customFormat="1">
      <c r="A429" s="13"/>
      <c r="B429" s="243"/>
      <c r="C429" s="244"/>
      <c r="D429" s="245" t="s">
        <v>286</v>
      </c>
      <c r="E429" s="244"/>
      <c r="F429" s="247" t="s">
        <v>3703</v>
      </c>
      <c r="G429" s="244"/>
      <c r="H429" s="248">
        <v>513.99199999999996</v>
      </c>
      <c r="I429" s="249"/>
      <c r="J429" s="244"/>
      <c r="K429" s="244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286</v>
      </c>
      <c r="AU429" s="254" t="s">
        <v>86</v>
      </c>
      <c r="AV429" s="13" t="s">
        <v>86</v>
      </c>
      <c r="AW429" s="13" t="s">
        <v>4</v>
      </c>
      <c r="AX429" s="13" t="s">
        <v>84</v>
      </c>
      <c r="AY429" s="254" t="s">
        <v>280</v>
      </c>
    </row>
    <row r="430" s="2" customFormat="1" ht="24.15" customHeight="1">
      <c r="A430" s="38"/>
      <c r="B430" s="39"/>
      <c r="C430" s="229" t="s">
        <v>911</v>
      </c>
      <c r="D430" s="229" t="s">
        <v>281</v>
      </c>
      <c r="E430" s="230" t="s">
        <v>1033</v>
      </c>
      <c r="F430" s="231" t="s">
        <v>1034</v>
      </c>
      <c r="G430" s="232" t="s">
        <v>194</v>
      </c>
      <c r="H430" s="233">
        <v>41.759999999999998</v>
      </c>
      <c r="I430" s="234"/>
      <c r="J430" s="235">
        <f>ROUND(I430*H430,2)</f>
        <v>0</v>
      </c>
      <c r="K430" s="236"/>
      <c r="L430" s="44"/>
      <c r="M430" s="237" t="s">
        <v>1</v>
      </c>
      <c r="N430" s="238" t="s">
        <v>41</v>
      </c>
      <c r="O430" s="91"/>
      <c r="P430" s="239">
        <f>O430*H430</f>
        <v>0</v>
      </c>
      <c r="Q430" s="239">
        <v>0.020160000000000001</v>
      </c>
      <c r="R430" s="239">
        <f>Q430*H430</f>
        <v>0.84188160000000001</v>
      </c>
      <c r="S430" s="239">
        <v>0</v>
      </c>
      <c r="T430" s="240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41" t="s">
        <v>185</v>
      </c>
      <c r="AT430" s="241" t="s">
        <v>281</v>
      </c>
      <c r="AU430" s="241" t="s">
        <v>86</v>
      </c>
      <c r="AY430" s="17" t="s">
        <v>280</v>
      </c>
      <c r="BE430" s="242">
        <f>IF(N430="základní",J430,0)</f>
        <v>0</v>
      </c>
      <c r="BF430" s="242">
        <f>IF(N430="snížená",J430,0)</f>
        <v>0</v>
      </c>
      <c r="BG430" s="242">
        <f>IF(N430="zákl. přenesená",J430,0)</f>
        <v>0</v>
      </c>
      <c r="BH430" s="242">
        <f>IF(N430="sníž. přenesená",J430,0)</f>
        <v>0</v>
      </c>
      <c r="BI430" s="242">
        <f>IF(N430="nulová",J430,0)</f>
        <v>0</v>
      </c>
      <c r="BJ430" s="17" t="s">
        <v>84</v>
      </c>
      <c r="BK430" s="242">
        <f>ROUND(I430*H430,2)</f>
        <v>0</v>
      </c>
      <c r="BL430" s="17" t="s">
        <v>185</v>
      </c>
      <c r="BM430" s="241" t="s">
        <v>3704</v>
      </c>
    </row>
    <row r="431" s="13" customFormat="1">
      <c r="A431" s="13"/>
      <c r="B431" s="243"/>
      <c r="C431" s="244"/>
      <c r="D431" s="245" t="s">
        <v>286</v>
      </c>
      <c r="E431" s="246" t="s">
        <v>1</v>
      </c>
      <c r="F431" s="247" t="s">
        <v>3705</v>
      </c>
      <c r="G431" s="244"/>
      <c r="H431" s="248">
        <v>41.759999999999998</v>
      </c>
      <c r="I431" s="249"/>
      <c r="J431" s="244"/>
      <c r="K431" s="244"/>
      <c r="L431" s="250"/>
      <c r="M431" s="251"/>
      <c r="N431" s="252"/>
      <c r="O431" s="252"/>
      <c r="P431" s="252"/>
      <c r="Q431" s="252"/>
      <c r="R431" s="252"/>
      <c r="S431" s="252"/>
      <c r="T431" s="25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4" t="s">
        <v>286</v>
      </c>
      <c r="AU431" s="254" t="s">
        <v>86</v>
      </c>
      <c r="AV431" s="13" t="s">
        <v>86</v>
      </c>
      <c r="AW431" s="13" t="s">
        <v>32</v>
      </c>
      <c r="AX431" s="13" t="s">
        <v>84</v>
      </c>
      <c r="AY431" s="254" t="s">
        <v>280</v>
      </c>
    </row>
    <row r="432" s="2" customFormat="1" ht="16.5" customHeight="1">
      <c r="A432" s="38"/>
      <c r="B432" s="39"/>
      <c r="C432" s="255" t="s">
        <v>916</v>
      </c>
      <c r="D432" s="255" t="s">
        <v>306</v>
      </c>
      <c r="E432" s="256" t="s">
        <v>1038</v>
      </c>
      <c r="F432" s="257" t="s">
        <v>1039</v>
      </c>
      <c r="G432" s="258" t="s">
        <v>354</v>
      </c>
      <c r="H432" s="259">
        <v>116</v>
      </c>
      <c r="I432" s="260"/>
      <c r="J432" s="261">
        <f>ROUND(I432*H432,2)</f>
        <v>0</v>
      </c>
      <c r="K432" s="262"/>
      <c r="L432" s="263"/>
      <c r="M432" s="264" t="s">
        <v>1</v>
      </c>
      <c r="N432" s="265" t="s">
        <v>41</v>
      </c>
      <c r="O432" s="91"/>
      <c r="P432" s="239">
        <f>O432*H432</f>
        <v>0</v>
      </c>
      <c r="Q432" s="239">
        <v>0.0023</v>
      </c>
      <c r="R432" s="239">
        <f>Q432*H432</f>
        <v>0.26679999999999998</v>
      </c>
      <c r="S432" s="239">
        <v>0</v>
      </c>
      <c r="T432" s="240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41" t="s">
        <v>426</v>
      </c>
      <c r="AT432" s="241" t="s">
        <v>306</v>
      </c>
      <c r="AU432" s="241" t="s">
        <v>86</v>
      </c>
      <c r="AY432" s="17" t="s">
        <v>280</v>
      </c>
      <c r="BE432" s="242">
        <f>IF(N432="základní",J432,0)</f>
        <v>0</v>
      </c>
      <c r="BF432" s="242">
        <f>IF(N432="snížená",J432,0)</f>
        <v>0</v>
      </c>
      <c r="BG432" s="242">
        <f>IF(N432="zákl. přenesená",J432,0)</f>
        <v>0</v>
      </c>
      <c r="BH432" s="242">
        <f>IF(N432="sníž. přenesená",J432,0)</f>
        <v>0</v>
      </c>
      <c r="BI432" s="242">
        <f>IF(N432="nulová",J432,0)</f>
        <v>0</v>
      </c>
      <c r="BJ432" s="17" t="s">
        <v>84</v>
      </c>
      <c r="BK432" s="242">
        <f>ROUND(I432*H432,2)</f>
        <v>0</v>
      </c>
      <c r="BL432" s="17" t="s">
        <v>185</v>
      </c>
      <c r="BM432" s="241" t="s">
        <v>3706</v>
      </c>
    </row>
    <row r="433" s="2" customFormat="1">
      <c r="A433" s="38"/>
      <c r="B433" s="39"/>
      <c r="C433" s="40"/>
      <c r="D433" s="245" t="s">
        <v>540</v>
      </c>
      <c r="E433" s="40"/>
      <c r="F433" s="287" t="s">
        <v>1041</v>
      </c>
      <c r="G433" s="40"/>
      <c r="H433" s="40"/>
      <c r="I433" s="288"/>
      <c r="J433" s="40"/>
      <c r="K433" s="40"/>
      <c r="L433" s="44"/>
      <c r="M433" s="289"/>
      <c r="N433" s="290"/>
      <c r="O433" s="91"/>
      <c r="P433" s="91"/>
      <c r="Q433" s="91"/>
      <c r="R433" s="91"/>
      <c r="S433" s="91"/>
      <c r="T433" s="92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540</v>
      </c>
      <c r="AU433" s="17" t="s">
        <v>86</v>
      </c>
    </row>
    <row r="434" s="2" customFormat="1" ht="16.5" customHeight="1">
      <c r="A434" s="38"/>
      <c r="B434" s="39"/>
      <c r="C434" s="229" t="s">
        <v>923</v>
      </c>
      <c r="D434" s="229" t="s">
        <v>281</v>
      </c>
      <c r="E434" s="230" t="s">
        <v>1043</v>
      </c>
      <c r="F434" s="231" t="s">
        <v>1044</v>
      </c>
      <c r="G434" s="232" t="s">
        <v>354</v>
      </c>
      <c r="H434" s="233">
        <v>4</v>
      </c>
      <c r="I434" s="234"/>
      <c r="J434" s="235">
        <f>ROUND(I434*H434,2)</f>
        <v>0</v>
      </c>
      <c r="K434" s="236"/>
      <c r="L434" s="44"/>
      <c r="M434" s="237" t="s">
        <v>1</v>
      </c>
      <c r="N434" s="238" t="s">
        <v>41</v>
      </c>
      <c r="O434" s="91"/>
      <c r="P434" s="239">
        <f>O434*H434</f>
        <v>0</v>
      </c>
      <c r="Q434" s="239">
        <v>6.9999999999999994E-05</v>
      </c>
      <c r="R434" s="239">
        <f>Q434*H434</f>
        <v>0.00027999999999999998</v>
      </c>
      <c r="S434" s="239">
        <v>0</v>
      </c>
      <c r="T434" s="240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41" t="s">
        <v>284</v>
      </c>
      <c r="AT434" s="241" t="s">
        <v>281</v>
      </c>
      <c r="AU434" s="241" t="s">
        <v>86</v>
      </c>
      <c r="AY434" s="17" t="s">
        <v>280</v>
      </c>
      <c r="BE434" s="242">
        <f>IF(N434="základní",J434,0)</f>
        <v>0</v>
      </c>
      <c r="BF434" s="242">
        <f>IF(N434="snížená",J434,0)</f>
        <v>0</v>
      </c>
      <c r="BG434" s="242">
        <f>IF(N434="zákl. přenesená",J434,0)</f>
        <v>0</v>
      </c>
      <c r="BH434" s="242">
        <f>IF(N434="sníž. přenesená",J434,0)</f>
        <v>0</v>
      </c>
      <c r="BI434" s="242">
        <f>IF(N434="nulová",J434,0)</f>
        <v>0</v>
      </c>
      <c r="BJ434" s="17" t="s">
        <v>84</v>
      </c>
      <c r="BK434" s="242">
        <f>ROUND(I434*H434,2)</f>
        <v>0</v>
      </c>
      <c r="BL434" s="17" t="s">
        <v>284</v>
      </c>
      <c r="BM434" s="241" t="s">
        <v>3707</v>
      </c>
    </row>
    <row r="435" s="2" customFormat="1" ht="24.15" customHeight="1">
      <c r="A435" s="38"/>
      <c r="B435" s="39"/>
      <c r="C435" s="255" t="s">
        <v>931</v>
      </c>
      <c r="D435" s="255" t="s">
        <v>306</v>
      </c>
      <c r="E435" s="256" t="s">
        <v>1047</v>
      </c>
      <c r="F435" s="257" t="s">
        <v>1048</v>
      </c>
      <c r="G435" s="258" t="s">
        <v>354</v>
      </c>
      <c r="H435" s="259">
        <v>4</v>
      </c>
      <c r="I435" s="260"/>
      <c r="J435" s="261">
        <f>ROUND(I435*H435,2)</f>
        <v>0</v>
      </c>
      <c r="K435" s="262"/>
      <c r="L435" s="263"/>
      <c r="M435" s="264" t="s">
        <v>1</v>
      </c>
      <c r="N435" s="265" t="s">
        <v>41</v>
      </c>
      <c r="O435" s="91"/>
      <c r="P435" s="239">
        <f>O435*H435</f>
        <v>0</v>
      </c>
      <c r="Q435" s="239">
        <v>0.00089999999999999998</v>
      </c>
      <c r="R435" s="239">
        <f>Q435*H435</f>
        <v>0.0035999999999999999</v>
      </c>
      <c r="S435" s="239">
        <v>0</v>
      </c>
      <c r="T435" s="240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41" t="s">
        <v>310</v>
      </c>
      <c r="AT435" s="241" t="s">
        <v>306</v>
      </c>
      <c r="AU435" s="241" t="s">
        <v>86</v>
      </c>
      <c r="AY435" s="17" t="s">
        <v>280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7" t="s">
        <v>84</v>
      </c>
      <c r="BK435" s="242">
        <f>ROUND(I435*H435,2)</f>
        <v>0</v>
      </c>
      <c r="BL435" s="17" t="s">
        <v>284</v>
      </c>
      <c r="BM435" s="241" t="s">
        <v>3708</v>
      </c>
    </row>
    <row r="436" s="13" customFormat="1">
      <c r="A436" s="13"/>
      <c r="B436" s="243"/>
      <c r="C436" s="244"/>
      <c r="D436" s="245" t="s">
        <v>286</v>
      </c>
      <c r="E436" s="246" t="s">
        <v>1</v>
      </c>
      <c r="F436" s="247" t="s">
        <v>3709</v>
      </c>
      <c r="G436" s="244"/>
      <c r="H436" s="248">
        <v>4</v>
      </c>
      <c r="I436" s="249"/>
      <c r="J436" s="244"/>
      <c r="K436" s="244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286</v>
      </c>
      <c r="AU436" s="254" t="s">
        <v>86</v>
      </c>
      <c r="AV436" s="13" t="s">
        <v>86</v>
      </c>
      <c r="AW436" s="13" t="s">
        <v>32</v>
      </c>
      <c r="AX436" s="13" t="s">
        <v>84</v>
      </c>
      <c r="AY436" s="254" t="s">
        <v>280</v>
      </c>
    </row>
    <row r="437" s="2" customFormat="1" ht="24.15" customHeight="1">
      <c r="A437" s="38"/>
      <c r="B437" s="39"/>
      <c r="C437" s="229" t="s">
        <v>935</v>
      </c>
      <c r="D437" s="229" t="s">
        <v>281</v>
      </c>
      <c r="E437" s="230" t="s">
        <v>1052</v>
      </c>
      <c r="F437" s="231" t="s">
        <v>1053</v>
      </c>
      <c r="G437" s="232" t="s">
        <v>354</v>
      </c>
      <c r="H437" s="233">
        <v>4</v>
      </c>
      <c r="I437" s="234"/>
      <c r="J437" s="235">
        <f>ROUND(I437*H437,2)</f>
        <v>0</v>
      </c>
      <c r="K437" s="236"/>
      <c r="L437" s="44"/>
      <c r="M437" s="237" t="s">
        <v>1</v>
      </c>
      <c r="N437" s="238" t="s">
        <v>41</v>
      </c>
      <c r="O437" s="91"/>
      <c r="P437" s="239">
        <f>O437*H437</f>
        <v>0</v>
      </c>
      <c r="Q437" s="239">
        <v>0</v>
      </c>
      <c r="R437" s="239">
        <f>Q437*H437</f>
        <v>0</v>
      </c>
      <c r="S437" s="239">
        <v>0</v>
      </c>
      <c r="T437" s="240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41" t="s">
        <v>284</v>
      </c>
      <c r="AT437" s="241" t="s">
        <v>281</v>
      </c>
      <c r="AU437" s="241" t="s">
        <v>86</v>
      </c>
      <c r="AY437" s="17" t="s">
        <v>280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7" t="s">
        <v>84</v>
      </c>
      <c r="BK437" s="242">
        <f>ROUND(I437*H437,2)</f>
        <v>0</v>
      </c>
      <c r="BL437" s="17" t="s">
        <v>284</v>
      </c>
      <c r="BM437" s="241" t="s">
        <v>3710</v>
      </c>
    </row>
    <row r="438" s="2" customFormat="1" ht="24.15" customHeight="1">
      <c r="A438" s="38"/>
      <c r="B438" s="39"/>
      <c r="C438" s="255" t="s">
        <v>941</v>
      </c>
      <c r="D438" s="255" t="s">
        <v>306</v>
      </c>
      <c r="E438" s="256" t="s">
        <v>1056</v>
      </c>
      <c r="F438" s="257" t="s">
        <v>1057</v>
      </c>
      <c r="G438" s="258" t="s">
        <v>354</v>
      </c>
      <c r="H438" s="259">
        <v>4</v>
      </c>
      <c r="I438" s="260"/>
      <c r="J438" s="261">
        <f>ROUND(I438*H438,2)</f>
        <v>0</v>
      </c>
      <c r="K438" s="262"/>
      <c r="L438" s="263"/>
      <c r="M438" s="264" t="s">
        <v>1</v>
      </c>
      <c r="N438" s="265" t="s">
        <v>41</v>
      </c>
      <c r="O438" s="91"/>
      <c r="P438" s="239">
        <f>O438*H438</f>
        <v>0</v>
      </c>
      <c r="Q438" s="239">
        <v>0.00032000000000000003</v>
      </c>
      <c r="R438" s="239">
        <f>Q438*H438</f>
        <v>0.0012800000000000001</v>
      </c>
      <c r="S438" s="239">
        <v>0</v>
      </c>
      <c r="T438" s="240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41" t="s">
        <v>310</v>
      </c>
      <c r="AT438" s="241" t="s">
        <v>306</v>
      </c>
      <c r="AU438" s="241" t="s">
        <v>86</v>
      </c>
      <c r="AY438" s="17" t="s">
        <v>280</v>
      </c>
      <c r="BE438" s="242">
        <f>IF(N438="základní",J438,0)</f>
        <v>0</v>
      </c>
      <c r="BF438" s="242">
        <f>IF(N438="snížená",J438,0)</f>
        <v>0</v>
      </c>
      <c r="BG438" s="242">
        <f>IF(N438="zákl. přenesená",J438,0)</f>
        <v>0</v>
      </c>
      <c r="BH438" s="242">
        <f>IF(N438="sníž. přenesená",J438,0)</f>
        <v>0</v>
      </c>
      <c r="BI438" s="242">
        <f>IF(N438="nulová",J438,0)</f>
        <v>0</v>
      </c>
      <c r="BJ438" s="17" t="s">
        <v>84</v>
      </c>
      <c r="BK438" s="242">
        <f>ROUND(I438*H438,2)</f>
        <v>0</v>
      </c>
      <c r="BL438" s="17" t="s">
        <v>284</v>
      </c>
      <c r="BM438" s="241" t="s">
        <v>3711</v>
      </c>
    </row>
    <row r="439" s="2" customFormat="1" ht="37.8" customHeight="1">
      <c r="A439" s="38"/>
      <c r="B439" s="39"/>
      <c r="C439" s="229" t="s">
        <v>946</v>
      </c>
      <c r="D439" s="229" t="s">
        <v>281</v>
      </c>
      <c r="E439" s="230" t="s">
        <v>3712</v>
      </c>
      <c r="F439" s="231" t="s">
        <v>1061</v>
      </c>
      <c r="G439" s="232" t="s">
        <v>190</v>
      </c>
      <c r="H439" s="233">
        <v>66.099999999999994</v>
      </c>
      <c r="I439" s="234"/>
      <c r="J439" s="235">
        <f>ROUND(I439*H439,2)</f>
        <v>0</v>
      </c>
      <c r="K439" s="236"/>
      <c r="L439" s="44"/>
      <c r="M439" s="237" t="s">
        <v>1</v>
      </c>
      <c r="N439" s="238" t="s">
        <v>41</v>
      </c>
      <c r="O439" s="91"/>
      <c r="P439" s="239">
        <f>O439*H439</f>
        <v>0</v>
      </c>
      <c r="Q439" s="239">
        <v>0.0015</v>
      </c>
      <c r="R439" s="239">
        <f>Q439*H439</f>
        <v>0.099149999999999988</v>
      </c>
      <c r="S439" s="239">
        <v>0</v>
      </c>
      <c r="T439" s="240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41" t="s">
        <v>185</v>
      </c>
      <c r="AT439" s="241" t="s">
        <v>281</v>
      </c>
      <c r="AU439" s="241" t="s">
        <v>86</v>
      </c>
      <c r="AY439" s="17" t="s">
        <v>280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7" t="s">
        <v>84</v>
      </c>
      <c r="BK439" s="242">
        <f>ROUND(I439*H439,2)</f>
        <v>0</v>
      </c>
      <c r="BL439" s="17" t="s">
        <v>185</v>
      </c>
      <c r="BM439" s="241" t="s">
        <v>3713</v>
      </c>
    </row>
    <row r="440" s="13" customFormat="1">
      <c r="A440" s="13"/>
      <c r="B440" s="243"/>
      <c r="C440" s="244"/>
      <c r="D440" s="245" t="s">
        <v>286</v>
      </c>
      <c r="E440" s="246" t="s">
        <v>1</v>
      </c>
      <c r="F440" s="247" t="s">
        <v>3714</v>
      </c>
      <c r="G440" s="244"/>
      <c r="H440" s="248">
        <v>66.099999999999994</v>
      </c>
      <c r="I440" s="249"/>
      <c r="J440" s="244"/>
      <c r="K440" s="244"/>
      <c r="L440" s="250"/>
      <c r="M440" s="251"/>
      <c r="N440" s="252"/>
      <c r="O440" s="252"/>
      <c r="P440" s="252"/>
      <c r="Q440" s="252"/>
      <c r="R440" s="252"/>
      <c r="S440" s="252"/>
      <c r="T440" s="25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4" t="s">
        <v>286</v>
      </c>
      <c r="AU440" s="254" t="s">
        <v>86</v>
      </c>
      <c r="AV440" s="13" t="s">
        <v>86</v>
      </c>
      <c r="AW440" s="13" t="s">
        <v>32</v>
      </c>
      <c r="AX440" s="13" t="s">
        <v>84</v>
      </c>
      <c r="AY440" s="254" t="s">
        <v>280</v>
      </c>
    </row>
    <row r="441" s="2" customFormat="1" ht="24.15" customHeight="1">
      <c r="A441" s="38"/>
      <c r="B441" s="39"/>
      <c r="C441" s="229" t="s">
        <v>951</v>
      </c>
      <c r="D441" s="229" t="s">
        <v>281</v>
      </c>
      <c r="E441" s="230" t="s">
        <v>2091</v>
      </c>
      <c r="F441" s="231" t="s">
        <v>2092</v>
      </c>
      <c r="G441" s="232" t="s">
        <v>326</v>
      </c>
      <c r="H441" s="233">
        <v>7.1219999999999999</v>
      </c>
      <c r="I441" s="234"/>
      <c r="J441" s="235">
        <f>ROUND(I441*H441,2)</f>
        <v>0</v>
      </c>
      <c r="K441" s="236"/>
      <c r="L441" s="44"/>
      <c r="M441" s="237" t="s">
        <v>1</v>
      </c>
      <c r="N441" s="238" t="s">
        <v>41</v>
      </c>
      <c r="O441" s="91"/>
      <c r="P441" s="239">
        <f>O441*H441</f>
        <v>0</v>
      </c>
      <c r="Q441" s="239">
        <v>0</v>
      </c>
      <c r="R441" s="239">
        <f>Q441*H441</f>
        <v>0</v>
      </c>
      <c r="S441" s="239">
        <v>0</v>
      </c>
      <c r="T441" s="240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41" t="s">
        <v>185</v>
      </c>
      <c r="AT441" s="241" t="s">
        <v>281</v>
      </c>
      <c r="AU441" s="241" t="s">
        <v>86</v>
      </c>
      <c r="AY441" s="17" t="s">
        <v>280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7" t="s">
        <v>84</v>
      </c>
      <c r="BK441" s="242">
        <f>ROUND(I441*H441,2)</f>
        <v>0</v>
      </c>
      <c r="BL441" s="17" t="s">
        <v>185</v>
      </c>
      <c r="BM441" s="241" t="s">
        <v>3715</v>
      </c>
    </row>
    <row r="442" s="12" customFormat="1" ht="22.8" customHeight="1">
      <c r="A442" s="12"/>
      <c r="B442" s="213"/>
      <c r="C442" s="214"/>
      <c r="D442" s="215" t="s">
        <v>75</v>
      </c>
      <c r="E442" s="227" t="s">
        <v>1068</v>
      </c>
      <c r="F442" s="227" t="s">
        <v>1069</v>
      </c>
      <c r="G442" s="214"/>
      <c r="H442" s="214"/>
      <c r="I442" s="217"/>
      <c r="J442" s="228">
        <f>BK442</f>
        <v>0</v>
      </c>
      <c r="K442" s="214"/>
      <c r="L442" s="219"/>
      <c r="M442" s="220"/>
      <c r="N442" s="221"/>
      <c r="O442" s="221"/>
      <c r="P442" s="222">
        <f>SUM(P443:P491)</f>
        <v>0</v>
      </c>
      <c r="Q442" s="221"/>
      <c r="R442" s="222">
        <f>SUM(R443:R491)</f>
        <v>6.3675705499999999</v>
      </c>
      <c r="S442" s="221"/>
      <c r="T442" s="223">
        <f>SUM(T443:T491)</f>
        <v>0.64942500000000003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24" t="s">
        <v>86</v>
      </c>
      <c r="AT442" s="225" t="s">
        <v>75</v>
      </c>
      <c r="AU442" s="225" t="s">
        <v>84</v>
      </c>
      <c r="AY442" s="224" t="s">
        <v>280</v>
      </c>
      <c r="BK442" s="226">
        <f>SUM(BK443:BK491)</f>
        <v>0</v>
      </c>
    </row>
    <row r="443" s="2" customFormat="1" ht="37.8" customHeight="1">
      <c r="A443" s="38"/>
      <c r="B443" s="39"/>
      <c r="C443" s="229" t="s">
        <v>955</v>
      </c>
      <c r="D443" s="229" t="s">
        <v>281</v>
      </c>
      <c r="E443" s="230" t="s">
        <v>1085</v>
      </c>
      <c r="F443" s="231" t="s">
        <v>1086</v>
      </c>
      <c r="G443" s="232" t="s">
        <v>194</v>
      </c>
      <c r="H443" s="233">
        <v>140.53999999999999</v>
      </c>
      <c r="I443" s="234"/>
      <c r="J443" s="235">
        <f>ROUND(I443*H443,2)</f>
        <v>0</v>
      </c>
      <c r="K443" s="236"/>
      <c r="L443" s="44"/>
      <c r="M443" s="237" t="s">
        <v>1</v>
      </c>
      <c r="N443" s="238" t="s">
        <v>41</v>
      </c>
      <c r="O443" s="91"/>
      <c r="P443" s="239">
        <f>O443*H443</f>
        <v>0</v>
      </c>
      <c r="Q443" s="239">
        <v>0.0060600000000000003</v>
      </c>
      <c r="R443" s="239">
        <f>Q443*H443</f>
        <v>0.8516724</v>
      </c>
      <c r="S443" s="239">
        <v>0</v>
      </c>
      <c r="T443" s="240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41" t="s">
        <v>185</v>
      </c>
      <c r="AT443" s="241" t="s">
        <v>281</v>
      </c>
      <c r="AU443" s="241" t="s">
        <v>86</v>
      </c>
      <c r="AY443" s="17" t="s">
        <v>280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7" t="s">
        <v>84</v>
      </c>
      <c r="BK443" s="242">
        <f>ROUND(I443*H443,2)</f>
        <v>0</v>
      </c>
      <c r="BL443" s="17" t="s">
        <v>185</v>
      </c>
      <c r="BM443" s="241" t="s">
        <v>3716</v>
      </c>
    </row>
    <row r="444" s="13" customFormat="1">
      <c r="A444" s="13"/>
      <c r="B444" s="243"/>
      <c r="C444" s="244"/>
      <c r="D444" s="245" t="s">
        <v>286</v>
      </c>
      <c r="E444" s="246" t="s">
        <v>1</v>
      </c>
      <c r="F444" s="247" t="s">
        <v>3717</v>
      </c>
      <c r="G444" s="244"/>
      <c r="H444" s="248">
        <v>140.53999999999999</v>
      </c>
      <c r="I444" s="249"/>
      <c r="J444" s="244"/>
      <c r="K444" s="244"/>
      <c r="L444" s="250"/>
      <c r="M444" s="251"/>
      <c r="N444" s="252"/>
      <c r="O444" s="252"/>
      <c r="P444" s="252"/>
      <c r="Q444" s="252"/>
      <c r="R444" s="252"/>
      <c r="S444" s="252"/>
      <c r="T444" s="25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4" t="s">
        <v>286</v>
      </c>
      <c r="AU444" s="254" t="s">
        <v>86</v>
      </c>
      <c r="AV444" s="13" t="s">
        <v>86</v>
      </c>
      <c r="AW444" s="13" t="s">
        <v>32</v>
      </c>
      <c r="AX444" s="13" t="s">
        <v>84</v>
      </c>
      <c r="AY444" s="254" t="s">
        <v>280</v>
      </c>
    </row>
    <row r="445" s="2" customFormat="1" ht="24.15" customHeight="1">
      <c r="A445" s="38"/>
      <c r="B445" s="39"/>
      <c r="C445" s="255" t="s">
        <v>960</v>
      </c>
      <c r="D445" s="255" t="s">
        <v>306</v>
      </c>
      <c r="E445" s="256" t="s">
        <v>1090</v>
      </c>
      <c r="F445" s="257" t="s">
        <v>1091</v>
      </c>
      <c r="G445" s="258" t="s">
        <v>194</v>
      </c>
      <c r="H445" s="259">
        <v>64.879999999999995</v>
      </c>
      <c r="I445" s="260"/>
      <c r="J445" s="261">
        <f>ROUND(I445*H445,2)</f>
        <v>0</v>
      </c>
      <c r="K445" s="262"/>
      <c r="L445" s="263"/>
      <c r="M445" s="264" t="s">
        <v>1</v>
      </c>
      <c r="N445" s="265" t="s">
        <v>41</v>
      </c>
      <c r="O445" s="91"/>
      <c r="P445" s="239">
        <f>O445*H445</f>
        <v>0</v>
      </c>
      <c r="Q445" s="239">
        <v>0.0028999999999999998</v>
      </c>
      <c r="R445" s="239">
        <f>Q445*H445</f>
        <v>0.18815199999999999</v>
      </c>
      <c r="S445" s="239">
        <v>0</v>
      </c>
      <c r="T445" s="240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41" t="s">
        <v>426</v>
      </c>
      <c r="AT445" s="241" t="s">
        <v>306</v>
      </c>
      <c r="AU445" s="241" t="s">
        <v>86</v>
      </c>
      <c r="AY445" s="17" t="s">
        <v>280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7" t="s">
        <v>84</v>
      </c>
      <c r="BK445" s="242">
        <f>ROUND(I445*H445,2)</f>
        <v>0</v>
      </c>
      <c r="BL445" s="17" t="s">
        <v>185</v>
      </c>
      <c r="BM445" s="241" t="s">
        <v>3718</v>
      </c>
    </row>
    <row r="446" s="13" customFormat="1">
      <c r="A446" s="13"/>
      <c r="B446" s="243"/>
      <c r="C446" s="244"/>
      <c r="D446" s="245" t="s">
        <v>286</v>
      </c>
      <c r="E446" s="246" t="s">
        <v>1</v>
      </c>
      <c r="F446" s="247" t="s">
        <v>3719</v>
      </c>
      <c r="G446" s="244"/>
      <c r="H446" s="248">
        <v>44.990000000000002</v>
      </c>
      <c r="I446" s="249"/>
      <c r="J446" s="244"/>
      <c r="K446" s="244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286</v>
      </c>
      <c r="AU446" s="254" t="s">
        <v>86</v>
      </c>
      <c r="AV446" s="13" t="s">
        <v>86</v>
      </c>
      <c r="AW446" s="13" t="s">
        <v>32</v>
      </c>
      <c r="AX446" s="13" t="s">
        <v>76</v>
      </c>
      <c r="AY446" s="254" t="s">
        <v>280</v>
      </c>
    </row>
    <row r="447" s="13" customFormat="1">
      <c r="A447" s="13"/>
      <c r="B447" s="243"/>
      <c r="C447" s="244"/>
      <c r="D447" s="245" t="s">
        <v>286</v>
      </c>
      <c r="E447" s="246" t="s">
        <v>1</v>
      </c>
      <c r="F447" s="247" t="s">
        <v>3720</v>
      </c>
      <c r="G447" s="244"/>
      <c r="H447" s="248">
        <v>16.800000000000001</v>
      </c>
      <c r="I447" s="249"/>
      <c r="J447" s="244"/>
      <c r="K447" s="244"/>
      <c r="L447" s="250"/>
      <c r="M447" s="251"/>
      <c r="N447" s="252"/>
      <c r="O447" s="252"/>
      <c r="P447" s="252"/>
      <c r="Q447" s="252"/>
      <c r="R447" s="252"/>
      <c r="S447" s="252"/>
      <c r="T447" s="25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4" t="s">
        <v>286</v>
      </c>
      <c r="AU447" s="254" t="s">
        <v>86</v>
      </c>
      <c r="AV447" s="13" t="s">
        <v>86</v>
      </c>
      <c r="AW447" s="13" t="s">
        <v>32</v>
      </c>
      <c r="AX447" s="13" t="s">
        <v>76</v>
      </c>
      <c r="AY447" s="254" t="s">
        <v>280</v>
      </c>
    </row>
    <row r="448" s="14" customFormat="1">
      <c r="A448" s="14"/>
      <c r="B448" s="266"/>
      <c r="C448" s="267"/>
      <c r="D448" s="245" t="s">
        <v>286</v>
      </c>
      <c r="E448" s="268" t="s">
        <v>1</v>
      </c>
      <c r="F448" s="269" t="s">
        <v>378</v>
      </c>
      <c r="G448" s="267"/>
      <c r="H448" s="270">
        <v>61.789999999999999</v>
      </c>
      <c r="I448" s="271"/>
      <c r="J448" s="267"/>
      <c r="K448" s="267"/>
      <c r="L448" s="272"/>
      <c r="M448" s="273"/>
      <c r="N448" s="274"/>
      <c r="O448" s="274"/>
      <c r="P448" s="274"/>
      <c r="Q448" s="274"/>
      <c r="R448" s="274"/>
      <c r="S448" s="274"/>
      <c r="T448" s="27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76" t="s">
        <v>286</v>
      </c>
      <c r="AU448" s="276" t="s">
        <v>86</v>
      </c>
      <c r="AV448" s="14" t="s">
        <v>284</v>
      </c>
      <c r="AW448" s="14" t="s">
        <v>32</v>
      </c>
      <c r="AX448" s="14" t="s">
        <v>84</v>
      </c>
      <c r="AY448" s="276" t="s">
        <v>280</v>
      </c>
    </row>
    <row r="449" s="13" customFormat="1">
      <c r="A449" s="13"/>
      <c r="B449" s="243"/>
      <c r="C449" s="244"/>
      <c r="D449" s="245" t="s">
        <v>286</v>
      </c>
      <c r="E449" s="244"/>
      <c r="F449" s="247" t="s">
        <v>3721</v>
      </c>
      <c r="G449" s="244"/>
      <c r="H449" s="248">
        <v>64.879999999999995</v>
      </c>
      <c r="I449" s="249"/>
      <c r="J449" s="244"/>
      <c r="K449" s="244"/>
      <c r="L449" s="250"/>
      <c r="M449" s="251"/>
      <c r="N449" s="252"/>
      <c r="O449" s="252"/>
      <c r="P449" s="252"/>
      <c r="Q449" s="252"/>
      <c r="R449" s="252"/>
      <c r="S449" s="252"/>
      <c r="T449" s="25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4" t="s">
        <v>286</v>
      </c>
      <c r="AU449" s="254" t="s">
        <v>86</v>
      </c>
      <c r="AV449" s="13" t="s">
        <v>86</v>
      </c>
      <c r="AW449" s="13" t="s">
        <v>4</v>
      </c>
      <c r="AX449" s="13" t="s">
        <v>84</v>
      </c>
      <c r="AY449" s="254" t="s">
        <v>280</v>
      </c>
    </row>
    <row r="450" s="2" customFormat="1" ht="24.15" customHeight="1">
      <c r="A450" s="38"/>
      <c r="B450" s="39"/>
      <c r="C450" s="255" t="s">
        <v>966</v>
      </c>
      <c r="D450" s="255" t="s">
        <v>306</v>
      </c>
      <c r="E450" s="256" t="s">
        <v>2101</v>
      </c>
      <c r="F450" s="257" t="s">
        <v>2102</v>
      </c>
      <c r="G450" s="258" t="s">
        <v>194</v>
      </c>
      <c r="H450" s="259">
        <v>82.688000000000002</v>
      </c>
      <c r="I450" s="260"/>
      <c r="J450" s="261">
        <f>ROUND(I450*H450,2)</f>
        <v>0</v>
      </c>
      <c r="K450" s="262"/>
      <c r="L450" s="263"/>
      <c r="M450" s="264" t="s">
        <v>1</v>
      </c>
      <c r="N450" s="265" t="s">
        <v>41</v>
      </c>
      <c r="O450" s="91"/>
      <c r="P450" s="239">
        <f>O450*H450</f>
        <v>0</v>
      </c>
      <c r="Q450" s="239">
        <v>0.01337</v>
      </c>
      <c r="R450" s="239">
        <f>Q450*H450</f>
        <v>1.1055385600000001</v>
      </c>
      <c r="S450" s="239">
        <v>0</v>
      </c>
      <c r="T450" s="240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41" t="s">
        <v>426</v>
      </c>
      <c r="AT450" s="241" t="s">
        <v>306</v>
      </c>
      <c r="AU450" s="241" t="s">
        <v>86</v>
      </c>
      <c r="AY450" s="17" t="s">
        <v>280</v>
      </c>
      <c r="BE450" s="242">
        <f>IF(N450="základní",J450,0)</f>
        <v>0</v>
      </c>
      <c r="BF450" s="242">
        <f>IF(N450="snížená",J450,0)</f>
        <v>0</v>
      </c>
      <c r="BG450" s="242">
        <f>IF(N450="zákl. přenesená",J450,0)</f>
        <v>0</v>
      </c>
      <c r="BH450" s="242">
        <f>IF(N450="sníž. přenesená",J450,0)</f>
        <v>0</v>
      </c>
      <c r="BI450" s="242">
        <f>IF(N450="nulová",J450,0)</f>
        <v>0</v>
      </c>
      <c r="BJ450" s="17" t="s">
        <v>84</v>
      </c>
      <c r="BK450" s="242">
        <f>ROUND(I450*H450,2)</f>
        <v>0</v>
      </c>
      <c r="BL450" s="17" t="s">
        <v>185</v>
      </c>
      <c r="BM450" s="241" t="s">
        <v>3722</v>
      </c>
    </row>
    <row r="451" s="13" customFormat="1">
      <c r="A451" s="13"/>
      <c r="B451" s="243"/>
      <c r="C451" s="244"/>
      <c r="D451" s="245" t="s">
        <v>286</v>
      </c>
      <c r="E451" s="246" t="s">
        <v>1</v>
      </c>
      <c r="F451" s="247" t="s">
        <v>3723</v>
      </c>
      <c r="G451" s="244"/>
      <c r="H451" s="248">
        <v>45.149999999999999</v>
      </c>
      <c r="I451" s="249"/>
      <c r="J451" s="244"/>
      <c r="K451" s="244"/>
      <c r="L451" s="250"/>
      <c r="M451" s="251"/>
      <c r="N451" s="252"/>
      <c r="O451" s="252"/>
      <c r="P451" s="252"/>
      <c r="Q451" s="252"/>
      <c r="R451" s="252"/>
      <c r="S451" s="252"/>
      <c r="T451" s="25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4" t="s">
        <v>286</v>
      </c>
      <c r="AU451" s="254" t="s">
        <v>86</v>
      </c>
      <c r="AV451" s="13" t="s">
        <v>86</v>
      </c>
      <c r="AW451" s="13" t="s">
        <v>32</v>
      </c>
      <c r="AX451" s="13" t="s">
        <v>76</v>
      </c>
      <c r="AY451" s="254" t="s">
        <v>280</v>
      </c>
    </row>
    <row r="452" s="13" customFormat="1">
      <c r="A452" s="13"/>
      <c r="B452" s="243"/>
      <c r="C452" s="244"/>
      <c r="D452" s="245" t="s">
        <v>286</v>
      </c>
      <c r="E452" s="246" t="s">
        <v>1</v>
      </c>
      <c r="F452" s="247" t="s">
        <v>3724</v>
      </c>
      <c r="G452" s="244"/>
      <c r="H452" s="248">
        <v>33.600000000000001</v>
      </c>
      <c r="I452" s="249"/>
      <c r="J452" s="244"/>
      <c r="K452" s="244"/>
      <c r="L452" s="250"/>
      <c r="M452" s="251"/>
      <c r="N452" s="252"/>
      <c r="O452" s="252"/>
      <c r="P452" s="252"/>
      <c r="Q452" s="252"/>
      <c r="R452" s="252"/>
      <c r="S452" s="252"/>
      <c r="T452" s="25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4" t="s">
        <v>286</v>
      </c>
      <c r="AU452" s="254" t="s">
        <v>86</v>
      </c>
      <c r="AV452" s="13" t="s">
        <v>86</v>
      </c>
      <c r="AW452" s="13" t="s">
        <v>32</v>
      </c>
      <c r="AX452" s="13" t="s">
        <v>76</v>
      </c>
      <c r="AY452" s="254" t="s">
        <v>280</v>
      </c>
    </row>
    <row r="453" s="14" customFormat="1">
      <c r="A453" s="14"/>
      <c r="B453" s="266"/>
      <c r="C453" s="267"/>
      <c r="D453" s="245" t="s">
        <v>286</v>
      </c>
      <c r="E453" s="268" t="s">
        <v>1</v>
      </c>
      <c r="F453" s="269" t="s">
        <v>378</v>
      </c>
      <c r="G453" s="267"/>
      <c r="H453" s="270">
        <v>78.75</v>
      </c>
      <c r="I453" s="271"/>
      <c r="J453" s="267"/>
      <c r="K453" s="267"/>
      <c r="L453" s="272"/>
      <c r="M453" s="273"/>
      <c r="N453" s="274"/>
      <c r="O453" s="274"/>
      <c r="P453" s="274"/>
      <c r="Q453" s="274"/>
      <c r="R453" s="274"/>
      <c r="S453" s="274"/>
      <c r="T453" s="27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76" t="s">
        <v>286</v>
      </c>
      <c r="AU453" s="276" t="s">
        <v>86</v>
      </c>
      <c r="AV453" s="14" t="s">
        <v>284</v>
      </c>
      <c r="AW453" s="14" t="s">
        <v>32</v>
      </c>
      <c r="AX453" s="14" t="s">
        <v>84</v>
      </c>
      <c r="AY453" s="276" t="s">
        <v>280</v>
      </c>
    </row>
    <row r="454" s="13" customFormat="1">
      <c r="A454" s="13"/>
      <c r="B454" s="243"/>
      <c r="C454" s="244"/>
      <c r="D454" s="245" t="s">
        <v>286</v>
      </c>
      <c r="E454" s="244"/>
      <c r="F454" s="247" t="s">
        <v>3725</v>
      </c>
      <c r="G454" s="244"/>
      <c r="H454" s="248">
        <v>82.688000000000002</v>
      </c>
      <c r="I454" s="249"/>
      <c r="J454" s="244"/>
      <c r="K454" s="244"/>
      <c r="L454" s="250"/>
      <c r="M454" s="251"/>
      <c r="N454" s="252"/>
      <c r="O454" s="252"/>
      <c r="P454" s="252"/>
      <c r="Q454" s="252"/>
      <c r="R454" s="252"/>
      <c r="S454" s="252"/>
      <c r="T454" s="25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4" t="s">
        <v>286</v>
      </c>
      <c r="AU454" s="254" t="s">
        <v>86</v>
      </c>
      <c r="AV454" s="13" t="s">
        <v>86</v>
      </c>
      <c r="AW454" s="13" t="s">
        <v>4</v>
      </c>
      <c r="AX454" s="13" t="s">
        <v>84</v>
      </c>
      <c r="AY454" s="254" t="s">
        <v>280</v>
      </c>
    </row>
    <row r="455" s="2" customFormat="1" ht="33" customHeight="1">
      <c r="A455" s="38"/>
      <c r="B455" s="39"/>
      <c r="C455" s="229" t="s">
        <v>970</v>
      </c>
      <c r="D455" s="229" t="s">
        <v>281</v>
      </c>
      <c r="E455" s="230" t="s">
        <v>2106</v>
      </c>
      <c r="F455" s="231" t="s">
        <v>2107</v>
      </c>
      <c r="G455" s="232" t="s">
        <v>194</v>
      </c>
      <c r="H455" s="233">
        <v>371.10000000000002</v>
      </c>
      <c r="I455" s="234"/>
      <c r="J455" s="235">
        <f>ROUND(I455*H455,2)</f>
        <v>0</v>
      </c>
      <c r="K455" s="236"/>
      <c r="L455" s="44"/>
      <c r="M455" s="237" t="s">
        <v>1</v>
      </c>
      <c r="N455" s="238" t="s">
        <v>41</v>
      </c>
      <c r="O455" s="91"/>
      <c r="P455" s="239">
        <f>O455*H455</f>
        <v>0</v>
      </c>
      <c r="Q455" s="239">
        <v>0</v>
      </c>
      <c r="R455" s="239">
        <f>Q455*H455</f>
        <v>0</v>
      </c>
      <c r="S455" s="239">
        <v>0.00175</v>
      </c>
      <c r="T455" s="240">
        <f>S455*H455</f>
        <v>0.64942500000000003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41" t="s">
        <v>185</v>
      </c>
      <c r="AT455" s="241" t="s">
        <v>281</v>
      </c>
      <c r="AU455" s="241" t="s">
        <v>86</v>
      </c>
      <c r="AY455" s="17" t="s">
        <v>280</v>
      </c>
      <c r="BE455" s="242">
        <f>IF(N455="základní",J455,0)</f>
        <v>0</v>
      </c>
      <c r="BF455" s="242">
        <f>IF(N455="snížená",J455,0)</f>
        <v>0</v>
      </c>
      <c r="BG455" s="242">
        <f>IF(N455="zákl. přenesená",J455,0)</f>
        <v>0</v>
      </c>
      <c r="BH455" s="242">
        <f>IF(N455="sníž. přenesená",J455,0)</f>
        <v>0</v>
      </c>
      <c r="BI455" s="242">
        <f>IF(N455="nulová",J455,0)</f>
        <v>0</v>
      </c>
      <c r="BJ455" s="17" t="s">
        <v>84</v>
      </c>
      <c r="BK455" s="242">
        <f>ROUND(I455*H455,2)</f>
        <v>0</v>
      </c>
      <c r="BL455" s="17" t="s">
        <v>185</v>
      </c>
      <c r="BM455" s="241" t="s">
        <v>3726</v>
      </c>
    </row>
    <row r="456" s="13" customFormat="1">
      <c r="A456" s="13"/>
      <c r="B456" s="243"/>
      <c r="C456" s="244"/>
      <c r="D456" s="245" t="s">
        <v>286</v>
      </c>
      <c r="E456" s="246" t="s">
        <v>1</v>
      </c>
      <c r="F456" s="247" t="s">
        <v>3438</v>
      </c>
      <c r="G456" s="244"/>
      <c r="H456" s="248">
        <v>371.10000000000002</v>
      </c>
      <c r="I456" s="249"/>
      <c r="J456" s="244"/>
      <c r="K456" s="244"/>
      <c r="L456" s="250"/>
      <c r="M456" s="251"/>
      <c r="N456" s="252"/>
      <c r="O456" s="252"/>
      <c r="P456" s="252"/>
      <c r="Q456" s="252"/>
      <c r="R456" s="252"/>
      <c r="S456" s="252"/>
      <c r="T456" s="25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4" t="s">
        <v>286</v>
      </c>
      <c r="AU456" s="254" t="s">
        <v>86</v>
      </c>
      <c r="AV456" s="13" t="s">
        <v>86</v>
      </c>
      <c r="AW456" s="13" t="s">
        <v>32</v>
      </c>
      <c r="AX456" s="13" t="s">
        <v>84</v>
      </c>
      <c r="AY456" s="254" t="s">
        <v>280</v>
      </c>
    </row>
    <row r="457" s="2" customFormat="1" ht="24.15" customHeight="1">
      <c r="A457" s="38"/>
      <c r="B457" s="39"/>
      <c r="C457" s="229" t="s">
        <v>975</v>
      </c>
      <c r="D457" s="229" t="s">
        <v>281</v>
      </c>
      <c r="E457" s="230" t="s">
        <v>1100</v>
      </c>
      <c r="F457" s="231" t="s">
        <v>1101</v>
      </c>
      <c r="G457" s="232" t="s">
        <v>194</v>
      </c>
      <c r="H457" s="233">
        <v>371.10000000000002</v>
      </c>
      <c r="I457" s="234"/>
      <c r="J457" s="235">
        <f>ROUND(I457*H457,2)</f>
        <v>0</v>
      </c>
      <c r="K457" s="236"/>
      <c r="L457" s="44"/>
      <c r="M457" s="237" t="s">
        <v>1</v>
      </c>
      <c r="N457" s="238" t="s">
        <v>41</v>
      </c>
      <c r="O457" s="91"/>
      <c r="P457" s="239">
        <f>O457*H457</f>
        <v>0</v>
      </c>
      <c r="Q457" s="239">
        <v>0</v>
      </c>
      <c r="R457" s="239">
        <f>Q457*H457</f>
        <v>0</v>
      </c>
      <c r="S457" s="239">
        <v>0</v>
      </c>
      <c r="T457" s="240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41" t="s">
        <v>185</v>
      </c>
      <c r="AT457" s="241" t="s">
        <v>281</v>
      </c>
      <c r="AU457" s="241" t="s">
        <v>86</v>
      </c>
      <c r="AY457" s="17" t="s">
        <v>280</v>
      </c>
      <c r="BE457" s="242">
        <f>IF(N457="základní",J457,0)</f>
        <v>0</v>
      </c>
      <c r="BF457" s="242">
        <f>IF(N457="snížená",J457,0)</f>
        <v>0</v>
      </c>
      <c r="BG457" s="242">
        <f>IF(N457="zákl. přenesená",J457,0)</f>
        <v>0</v>
      </c>
      <c r="BH457" s="242">
        <f>IF(N457="sníž. přenesená",J457,0)</f>
        <v>0</v>
      </c>
      <c r="BI457" s="242">
        <f>IF(N457="nulová",J457,0)</f>
        <v>0</v>
      </c>
      <c r="BJ457" s="17" t="s">
        <v>84</v>
      </c>
      <c r="BK457" s="242">
        <f>ROUND(I457*H457,2)</f>
        <v>0</v>
      </c>
      <c r="BL457" s="17" t="s">
        <v>185</v>
      </c>
      <c r="BM457" s="241" t="s">
        <v>3727</v>
      </c>
    </row>
    <row r="458" s="13" customFormat="1">
      <c r="A458" s="13"/>
      <c r="B458" s="243"/>
      <c r="C458" s="244"/>
      <c r="D458" s="245" t="s">
        <v>286</v>
      </c>
      <c r="E458" s="246" t="s">
        <v>1</v>
      </c>
      <c r="F458" s="247" t="s">
        <v>3438</v>
      </c>
      <c r="G458" s="244"/>
      <c r="H458" s="248">
        <v>371.10000000000002</v>
      </c>
      <c r="I458" s="249"/>
      <c r="J458" s="244"/>
      <c r="K458" s="244"/>
      <c r="L458" s="250"/>
      <c r="M458" s="251"/>
      <c r="N458" s="252"/>
      <c r="O458" s="252"/>
      <c r="P458" s="252"/>
      <c r="Q458" s="252"/>
      <c r="R458" s="252"/>
      <c r="S458" s="252"/>
      <c r="T458" s="25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4" t="s">
        <v>286</v>
      </c>
      <c r="AU458" s="254" t="s">
        <v>86</v>
      </c>
      <c r="AV458" s="13" t="s">
        <v>86</v>
      </c>
      <c r="AW458" s="13" t="s">
        <v>32</v>
      </c>
      <c r="AX458" s="13" t="s">
        <v>84</v>
      </c>
      <c r="AY458" s="254" t="s">
        <v>280</v>
      </c>
    </row>
    <row r="459" s="2" customFormat="1" ht="33" customHeight="1">
      <c r="A459" s="38"/>
      <c r="B459" s="39"/>
      <c r="C459" s="255" t="s">
        <v>978</v>
      </c>
      <c r="D459" s="255" t="s">
        <v>306</v>
      </c>
      <c r="E459" s="256" t="s">
        <v>1104</v>
      </c>
      <c r="F459" s="257" t="s">
        <v>1105</v>
      </c>
      <c r="G459" s="258" t="s">
        <v>194</v>
      </c>
      <c r="H459" s="259">
        <v>389.65499999999997</v>
      </c>
      <c r="I459" s="260"/>
      <c r="J459" s="261">
        <f>ROUND(I459*H459,2)</f>
        <v>0</v>
      </c>
      <c r="K459" s="262"/>
      <c r="L459" s="263"/>
      <c r="M459" s="264" t="s">
        <v>1</v>
      </c>
      <c r="N459" s="265" t="s">
        <v>41</v>
      </c>
      <c r="O459" s="91"/>
      <c r="P459" s="239">
        <f>O459*H459</f>
        <v>0</v>
      </c>
      <c r="Q459" s="239">
        <v>0.0030000000000000001</v>
      </c>
      <c r="R459" s="239">
        <f>Q459*H459</f>
        <v>1.168965</v>
      </c>
      <c r="S459" s="239">
        <v>0</v>
      </c>
      <c r="T459" s="240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41" t="s">
        <v>426</v>
      </c>
      <c r="AT459" s="241" t="s">
        <v>306</v>
      </c>
      <c r="AU459" s="241" t="s">
        <v>86</v>
      </c>
      <c r="AY459" s="17" t="s">
        <v>280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7" t="s">
        <v>84</v>
      </c>
      <c r="BK459" s="242">
        <f>ROUND(I459*H459,2)</f>
        <v>0</v>
      </c>
      <c r="BL459" s="17" t="s">
        <v>185</v>
      </c>
      <c r="BM459" s="241" t="s">
        <v>3728</v>
      </c>
    </row>
    <row r="460" s="13" customFormat="1">
      <c r="A460" s="13"/>
      <c r="B460" s="243"/>
      <c r="C460" s="244"/>
      <c r="D460" s="245" t="s">
        <v>286</v>
      </c>
      <c r="E460" s="246" t="s">
        <v>1</v>
      </c>
      <c r="F460" s="247" t="s">
        <v>3438</v>
      </c>
      <c r="G460" s="244"/>
      <c r="H460" s="248">
        <v>371.10000000000002</v>
      </c>
      <c r="I460" s="249"/>
      <c r="J460" s="244"/>
      <c r="K460" s="244"/>
      <c r="L460" s="250"/>
      <c r="M460" s="251"/>
      <c r="N460" s="252"/>
      <c r="O460" s="252"/>
      <c r="P460" s="252"/>
      <c r="Q460" s="252"/>
      <c r="R460" s="252"/>
      <c r="S460" s="252"/>
      <c r="T460" s="25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4" t="s">
        <v>286</v>
      </c>
      <c r="AU460" s="254" t="s">
        <v>86</v>
      </c>
      <c r="AV460" s="13" t="s">
        <v>86</v>
      </c>
      <c r="AW460" s="13" t="s">
        <v>32</v>
      </c>
      <c r="AX460" s="13" t="s">
        <v>84</v>
      </c>
      <c r="AY460" s="254" t="s">
        <v>280</v>
      </c>
    </row>
    <row r="461" s="13" customFormat="1">
      <c r="A461" s="13"/>
      <c r="B461" s="243"/>
      <c r="C461" s="244"/>
      <c r="D461" s="245" t="s">
        <v>286</v>
      </c>
      <c r="E461" s="244"/>
      <c r="F461" s="247" t="s">
        <v>3729</v>
      </c>
      <c r="G461" s="244"/>
      <c r="H461" s="248">
        <v>389.65499999999997</v>
      </c>
      <c r="I461" s="249"/>
      <c r="J461" s="244"/>
      <c r="K461" s="244"/>
      <c r="L461" s="250"/>
      <c r="M461" s="251"/>
      <c r="N461" s="252"/>
      <c r="O461" s="252"/>
      <c r="P461" s="252"/>
      <c r="Q461" s="252"/>
      <c r="R461" s="252"/>
      <c r="S461" s="252"/>
      <c r="T461" s="25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4" t="s">
        <v>286</v>
      </c>
      <c r="AU461" s="254" t="s">
        <v>86</v>
      </c>
      <c r="AV461" s="13" t="s">
        <v>86</v>
      </c>
      <c r="AW461" s="13" t="s">
        <v>4</v>
      </c>
      <c r="AX461" s="13" t="s">
        <v>84</v>
      </c>
      <c r="AY461" s="254" t="s">
        <v>280</v>
      </c>
    </row>
    <row r="462" s="2" customFormat="1" ht="24.15" customHeight="1">
      <c r="A462" s="38"/>
      <c r="B462" s="39"/>
      <c r="C462" s="255" t="s">
        <v>983</v>
      </c>
      <c r="D462" s="255" t="s">
        <v>306</v>
      </c>
      <c r="E462" s="256" t="s">
        <v>1109</v>
      </c>
      <c r="F462" s="257" t="s">
        <v>1110</v>
      </c>
      <c r="G462" s="258" t="s">
        <v>194</v>
      </c>
      <c r="H462" s="259">
        <v>194.19399999999999</v>
      </c>
      <c r="I462" s="260"/>
      <c r="J462" s="261">
        <f>ROUND(I462*H462,2)</f>
        <v>0</v>
      </c>
      <c r="K462" s="262"/>
      <c r="L462" s="263"/>
      <c r="M462" s="264" t="s">
        <v>1</v>
      </c>
      <c r="N462" s="265" t="s">
        <v>41</v>
      </c>
      <c r="O462" s="91"/>
      <c r="P462" s="239">
        <f>O462*H462</f>
        <v>0</v>
      </c>
      <c r="Q462" s="239">
        <v>0.0015</v>
      </c>
      <c r="R462" s="239">
        <f>Q462*H462</f>
        <v>0.29129099999999997</v>
      </c>
      <c r="S462" s="239">
        <v>0</v>
      </c>
      <c r="T462" s="240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41" t="s">
        <v>426</v>
      </c>
      <c r="AT462" s="241" t="s">
        <v>306</v>
      </c>
      <c r="AU462" s="241" t="s">
        <v>86</v>
      </c>
      <c r="AY462" s="17" t="s">
        <v>280</v>
      </c>
      <c r="BE462" s="242">
        <f>IF(N462="základní",J462,0)</f>
        <v>0</v>
      </c>
      <c r="BF462" s="242">
        <f>IF(N462="snížená",J462,0)</f>
        <v>0</v>
      </c>
      <c r="BG462" s="242">
        <f>IF(N462="zákl. přenesená",J462,0)</f>
        <v>0</v>
      </c>
      <c r="BH462" s="242">
        <f>IF(N462="sníž. přenesená",J462,0)</f>
        <v>0</v>
      </c>
      <c r="BI462" s="242">
        <f>IF(N462="nulová",J462,0)</f>
        <v>0</v>
      </c>
      <c r="BJ462" s="17" t="s">
        <v>84</v>
      </c>
      <c r="BK462" s="242">
        <f>ROUND(I462*H462,2)</f>
        <v>0</v>
      </c>
      <c r="BL462" s="17" t="s">
        <v>185</v>
      </c>
      <c r="BM462" s="241" t="s">
        <v>3730</v>
      </c>
    </row>
    <row r="463" s="13" customFormat="1">
      <c r="A463" s="13"/>
      <c r="B463" s="243"/>
      <c r="C463" s="244"/>
      <c r="D463" s="245" t="s">
        <v>286</v>
      </c>
      <c r="E463" s="246" t="s">
        <v>1</v>
      </c>
      <c r="F463" s="247" t="s">
        <v>3454</v>
      </c>
      <c r="G463" s="244"/>
      <c r="H463" s="248">
        <v>184.947</v>
      </c>
      <c r="I463" s="249"/>
      <c r="J463" s="244"/>
      <c r="K463" s="244"/>
      <c r="L463" s="250"/>
      <c r="M463" s="251"/>
      <c r="N463" s="252"/>
      <c r="O463" s="252"/>
      <c r="P463" s="252"/>
      <c r="Q463" s="252"/>
      <c r="R463" s="252"/>
      <c r="S463" s="252"/>
      <c r="T463" s="25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4" t="s">
        <v>286</v>
      </c>
      <c r="AU463" s="254" t="s">
        <v>86</v>
      </c>
      <c r="AV463" s="13" t="s">
        <v>86</v>
      </c>
      <c r="AW463" s="13" t="s">
        <v>32</v>
      </c>
      <c r="AX463" s="13" t="s">
        <v>84</v>
      </c>
      <c r="AY463" s="254" t="s">
        <v>280</v>
      </c>
    </row>
    <row r="464" s="13" customFormat="1">
      <c r="A464" s="13"/>
      <c r="B464" s="243"/>
      <c r="C464" s="244"/>
      <c r="D464" s="245" t="s">
        <v>286</v>
      </c>
      <c r="E464" s="244"/>
      <c r="F464" s="247" t="s">
        <v>3731</v>
      </c>
      <c r="G464" s="244"/>
      <c r="H464" s="248">
        <v>194.19399999999999</v>
      </c>
      <c r="I464" s="249"/>
      <c r="J464" s="244"/>
      <c r="K464" s="244"/>
      <c r="L464" s="250"/>
      <c r="M464" s="251"/>
      <c r="N464" s="252"/>
      <c r="O464" s="252"/>
      <c r="P464" s="252"/>
      <c r="Q464" s="252"/>
      <c r="R464" s="252"/>
      <c r="S464" s="252"/>
      <c r="T464" s="25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4" t="s">
        <v>286</v>
      </c>
      <c r="AU464" s="254" t="s">
        <v>86</v>
      </c>
      <c r="AV464" s="13" t="s">
        <v>86</v>
      </c>
      <c r="AW464" s="13" t="s">
        <v>4</v>
      </c>
      <c r="AX464" s="13" t="s">
        <v>84</v>
      </c>
      <c r="AY464" s="254" t="s">
        <v>280</v>
      </c>
    </row>
    <row r="465" s="2" customFormat="1" ht="24.15" customHeight="1">
      <c r="A465" s="38"/>
      <c r="B465" s="39"/>
      <c r="C465" s="255" t="s">
        <v>987</v>
      </c>
      <c r="D465" s="255" t="s">
        <v>306</v>
      </c>
      <c r="E465" s="256" t="s">
        <v>2116</v>
      </c>
      <c r="F465" s="257" t="s">
        <v>2117</v>
      </c>
      <c r="G465" s="258" t="s">
        <v>194</v>
      </c>
      <c r="H465" s="259">
        <v>195.46100000000001</v>
      </c>
      <c r="I465" s="260"/>
      <c r="J465" s="261">
        <f>ROUND(I465*H465,2)</f>
        <v>0</v>
      </c>
      <c r="K465" s="262"/>
      <c r="L465" s="263"/>
      <c r="M465" s="264" t="s">
        <v>1</v>
      </c>
      <c r="N465" s="265" t="s">
        <v>41</v>
      </c>
      <c r="O465" s="91"/>
      <c r="P465" s="239">
        <f>O465*H465</f>
        <v>0</v>
      </c>
      <c r="Q465" s="239">
        <v>0.0066499999999999997</v>
      </c>
      <c r="R465" s="239">
        <f>Q465*H465</f>
        <v>1.29981565</v>
      </c>
      <c r="S465" s="239">
        <v>0</v>
      </c>
      <c r="T465" s="240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41" t="s">
        <v>426</v>
      </c>
      <c r="AT465" s="241" t="s">
        <v>306</v>
      </c>
      <c r="AU465" s="241" t="s">
        <v>86</v>
      </c>
      <c r="AY465" s="17" t="s">
        <v>280</v>
      </c>
      <c r="BE465" s="242">
        <f>IF(N465="základní",J465,0)</f>
        <v>0</v>
      </c>
      <c r="BF465" s="242">
        <f>IF(N465="snížená",J465,0)</f>
        <v>0</v>
      </c>
      <c r="BG465" s="242">
        <f>IF(N465="zákl. přenesená",J465,0)</f>
        <v>0</v>
      </c>
      <c r="BH465" s="242">
        <f>IF(N465="sníž. přenesená",J465,0)</f>
        <v>0</v>
      </c>
      <c r="BI465" s="242">
        <f>IF(N465="nulová",J465,0)</f>
        <v>0</v>
      </c>
      <c r="BJ465" s="17" t="s">
        <v>84</v>
      </c>
      <c r="BK465" s="242">
        <f>ROUND(I465*H465,2)</f>
        <v>0</v>
      </c>
      <c r="BL465" s="17" t="s">
        <v>185</v>
      </c>
      <c r="BM465" s="241" t="s">
        <v>3732</v>
      </c>
    </row>
    <row r="466" s="13" customFormat="1">
      <c r="A466" s="13"/>
      <c r="B466" s="243"/>
      <c r="C466" s="244"/>
      <c r="D466" s="245" t="s">
        <v>286</v>
      </c>
      <c r="E466" s="246" t="s">
        <v>1</v>
      </c>
      <c r="F466" s="247" t="s">
        <v>3445</v>
      </c>
      <c r="G466" s="244"/>
      <c r="H466" s="248">
        <v>186.15299999999999</v>
      </c>
      <c r="I466" s="249"/>
      <c r="J466" s="244"/>
      <c r="K466" s="244"/>
      <c r="L466" s="250"/>
      <c r="M466" s="251"/>
      <c r="N466" s="252"/>
      <c r="O466" s="252"/>
      <c r="P466" s="252"/>
      <c r="Q466" s="252"/>
      <c r="R466" s="252"/>
      <c r="S466" s="252"/>
      <c r="T466" s="25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4" t="s">
        <v>286</v>
      </c>
      <c r="AU466" s="254" t="s">
        <v>86</v>
      </c>
      <c r="AV466" s="13" t="s">
        <v>86</v>
      </c>
      <c r="AW466" s="13" t="s">
        <v>32</v>
      </c>
      <c r="AX466" s="13" t="s">
        <v>84</v>
      </c>
      <c r="AY466" s="254" t="s">
        <v>280</v>
      </c>
    </row>
    <row r="467" s="13" customFormat="1">
      <c r="A467" s="13"/>
      <c r="B467" s="243"/>
      <c r="C467" s="244"/>
      <c r="D467" s="245" t="s">
        <v>286</v>
      </c>
      <c r="E467" s="244"/>
      <c r="F467" s="247" t="s">
        <v>3733</v>
      </c>
      <c r="G467" s="244"/>
      <c r="H467" s="248">
        <v>195.46100000000001</v>
      </c>
      <c r="I467" s="249"/>
      <c r="J467" s="244"/>
      <c r="K467" s="244"/>
      <c r="L467" s="250"/>
      <c r="M467" s="251"/>
      <c r="N467" s="252"/>
      <c r="O467" s="252"/>
      <c r="P467" s="252"/>
      <c r="Q467" s="252"/>
      <c r="R467" s="252"/>
      <c r="S467" s="252"/>
      <c r="T467" s="25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4" t="s">
        <v>286</v>
      </c>
      <c r="AU467" s="254" t="s">
        <v>86</v>
      </c>
      <c r="AV467" s="13" t="s">
        <v>86</v>
      </c>
      <c r="AW467" s="13" t="s">
        <v>4</v>
      </c>
      <c r="AX467" s="13" t="s">
        <v>84</v>
      </c>
      <c r="AY467" s="254" t="s">
        <v>280</v>
      </c>
    </row>
    <row r="468" s="2" customFormat="1" ht="24.15" customHeight="1">
      <c r="A468" s="38"/>
      <c r="B468" s="39"/>
      <c r="C468" s="229" t="s">
        <v>990</v>
      </c>
      <c r="D468" s="229" t="s">
        <v>281</v>
      </c>
      <c r="E468" s="230" t="s">
        <v>1113</v>
      </c>
      <c r="F468" s="231" t="s">
        <v>1114</v>
      </c>
      <c r="G468" s="232" t="s">
        <v>190</v>
      </c>
      <c r="H468" s="233">
        <v>162.13999999999999</v>
      </c>
      <c r="I468" s="234"/>
      <c r="J468" s="235">
        <f>ROUND(I468*H468,2)</f>
        <v>0</v>
      </c>
      <c r="K468" s="236"/>
      <c r="L468" s="44"/>
      <c r="M468" s="237" t="s">
        <v>1</v>
      </c>
      <c r="N468" s="238" t="s">
        <v>41</v>
      </c>
      <c r="O468" s="91"/>
      <c r="P468" s="239">
        <f>O468*H468</f>
        <v>0</v>
      </c>
      <c r="Q468" s="239">
        <v>0</v>
      </c>
      <c r="R468" s="239">
        <f>Q468*H468</f>
        <v>0</v>
      </c>
      <c r="S468" s="239">
        <v>0</v>
      </c>
      <c r="T468" s="240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41" t="s">
        <v>185</v>
      </c>
      <c r="AT468" s="241" t="s">
        <v>281</v>
      </c>
      <c r="AU468" s="241" t="s">
        <v>86</v>
      </c>
      <c r="AY468" s="17" t="s">
        <v>280</v>
      </c>
      <c r="BE468" s="242">
        <f>IF(N468="základní",J468,0)</f>
        <v>0</v>
      </c>
      <c r="BF468" s="242">
        <f>IF(N468="snížená",J468,0)</f>
        <v>0</v>
      </c>
      <c r="BG468" s="242">
        <f>IF(N468="zákl. přenesená",J468,0)</f>
        <v>0</v>
      </c>
      <c r="BH468" s="242">
        <f>IF(N468="sníž. přenesená",J468,0)</f>
        <v>0</v>
      </c>
      <c r="BI468" s="242">
        <f>IF(N468="nulová",J468,0)</f>
        <v>0</v>
      </c>
      <c r="BJ468" s="17" t="s">
        <v>84</v>
      </c>
      <c r="BK468" s="242">
        <f>ROUND(I468*H468,2)</f>
        <v>0</v>
      </c>
      <c r="BL468" s="17" t="s">
        <v>185</v>
      </c>
      <c r="BM468" s="241" t="s">
        <v>3734</v>
      </c>
    </row>
    <row r="469" s="13" customFormat="1">
      <c r="A469" s="13"/>
      <c r="B469" s="243"/>
      <c r="C469" s="244"/>
      <c r="D469" s="245" t="s">
        <v>286</v>
      </c>
      <c r="E469" s="246" t="s">
        <v>1</v>
      </c>
      <c r="F469" s="247" t="s">
        <v>3735</v>
      </c>
      <c r="G469" s="244"/>
      <c r="H469" s="248">
        <v>162.13999999999999</v>
      </c>
      <c r="I469" s="249"/>
      <c r="J469" s="244"/>
      <c r="K469" s="244"/>
      <c r="L469" s="250"/>
      <c r="M469" s="251"/>
      <c r="N469" s="252"/>
      <c r="O469" s="252"/>
      <c r="P469" s="252"/>
      <c r="Q469" s="252"/>
      <c r="R469" s="252"/>
      <c r="S469" s="252"/>
      <c r="T469" s="25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4" t="s">
        <v>286</v>
      </c>
      <c r="AU469" s="254" t="s">
        <v>86</v>
      </c>
      <c r="AV469" s="13" t="s">
        <v>86</v>
      </c>
      <c r="AW469" s="13" t="s">
        <v>32</v>
      </c>
      <c r="AX469" s="13" t="s">
        <v>84</v>
      </c>
      <c r="AY469" s="254" t="s">
        <v>280</v>
      </c>
    </row>
    <row r="470" s="2" customFormat="1" ht="24.15" customHeight="1">
      <c r="A470" s="38"/>
      <c r="B470" s="39"/>
      <c r="C470" s="255" t="s">
        <v>994</v>
      </c>
      <c r="D470" s="255" t="s">
        <v>306</v>
      </c>
      <c r="E470" s="256" t="s">
        <v>1117</v>
      </c>
      <c r="F470" s="257" t="s">
        <v>1118</v>
      </c>
      <c r="G470" s="258" t="s">
        <v>190</v>
      </c>
      <c r="H470" s="259">
        <v>165.38300000000001</v>
      </c>
      <c r="I470" s="260"/>
      <c r="J470" s="261">
        <f>ROUND(I470*H470,2)</f>
        <v>0</v>
      </c>
      <c r="K470" s="262"/>
      <c r="L470" s="263"/>
      <c r="M470" s="264" t="s">
        <v>1</v>
      </c>
      <c r="N470" s="265" t="s">
        <v>41</v>
      </c>
      <c r="O470" s="91"/>
      <c r="P470" s="239">
        <f>O470*H470</f>
        <v>0</v>
      </c>
      <c r="Q470" s="239">
        <v>0.00038000000000000002</v>
      </c>
      <c r="R470" s="239">
        <f>Q470*H470</f>
        <v>0.062845540000000005</v>
      </c>
      <c r="S470" s="239">
        <v>0</v>
      </c>
      <c r="T470" s="240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41" t="s">
        <v>426</v>
      </c>
      <c r="AT470" s="241" t="s">
        <v>306</v>
      </c>
      <c r="AU470" s="241" t="s">
        <v>86</v>
      </c>
      <c r="AY470" s="17" t="s">
        <v>280</v>
      </c>
      <c r="BE470" s="242">
        <f>IF(N470="základní",J470,0)</f>
        <v>0</v>
      </c>
      <c r="BF470" s="242">
        <f>IF(N470="snížená",J470,0)</f>
        <v>0</v>
      </c>
      <c r="BG470" s="242">
        <f>IF(N470="zákl. přenesená",J470,0)</f>
        <v>0</v>
      </c>
      <c r="BH470" s="242">
        <f>IF(N470="sníž. přenesená",J470,0)</f>
        <v>0</v>
      </c>
      <c r="BI470" s="242">
        <f>IF(N470="nulová",J470,0)</f>
        <v>0</v>
      </c>
      <c r="BJ470" s="17" t="s">
        <v>84</v>
      </c>
      <c r="BK470" s="242">
        <f>ROUND(I470*H470,2)</f>
        <v>0</v>
      </c>
      <c r="BL470" s="17" t="s">
        <v>185</v>
      </c>
      <c r="BM470" s="241" t="s">
        <v>3736</v>
      </c>
    </row>
    <row r="471" s="13" customFormat="1">
      <c r="A471" s="13"/>
      <c r="B471" s="243"/>
      <c r="C471" s="244"/>
      <c r="D471" s="245" t="s">
        <v>286</v>
      </c>
      <c r="E471" s="244"/>
      <c r="F471" s="247" t="s">
        <v>3737</v>
      </c>
      <c r="G471" s="244"/>
      <c r="H471" s="248">
        <v>165.38300000000001</v>
      </c>
      <c r="I471" s="249"/>
      <c r="J471" s="244"/>
      <c r="K471" s="244"/>
      <c r="L471" s="250"/>
      <c r="M471" s="251"/>
      <c r="N471" s="252"/>
      <c r="O471" s="252"/>
      <c r="P471" s="252"/>
      <c r="Q471" s="252"/>
      <c r="R471" s="252"/>
      <c r="S471" s="252"/>
      <c r="T471" s="25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4" t="s">
        <v>286</v>
      </c>
      <c r="AU471" s="254" t="s">
        <v>86</v>
      </c>
      <c r="AV471" s="13" t="s">
        <v>86</v>
      </c>
      <c r="AW471" s="13" t="s">
        <v>4</v>
      </c>
      <c r="AX471" s="13" t="s">
        <v>84</v>
      </c>
      <c r="AY471" s="254" t="s">
        <v>280</v>
      </c>
    </row>
    <row r="472" s="2" customFormat="1" ht="24.15" customHeight="1">
      <c r="A472" s="38"/>
      <c r="B472" s="39"/>
      <c r="C472" s="229" t="s">
        <v>999</v>
      </c>
      <c r="D472" s="229" t="s">
        <v>281</v>
      </c>
      <c r="E472" s="230" t="s">
        <v>1122</v>
      </c>
      <c r="F472" s="231" t="s">
        <v>1123</v>
      </c>
      <c r="G472" s="232" t="s">
        <v>194</v>
      </c>
      <c r="H472" s="233">
        <v>371.10000000000002</v>
      </c>
      <c r="I472" s="234"/>
      <c r="J472" s="235">
        <f>ROUND(I472*H472,2)</f>
        <v>0</v>
      </c>
      <c r="K472" s="236"/>
      <c r="L472" s="44"/>
      <c r="M472" s="237" t="s">
        <v>1</v>
      </c>
      <c r="N472" s="238" t="s">
        <v>41</v>
      </c>
      <c r="O472" s="91"/>
      <c r="P472" s="239">
        <f>O472*H472</f>
        <v>0</v>
      </c>
      <c r="Q472" s="239">
        <v>3.0000000000000001E-05</v>
      </c>
      <c r="R472" s="239">
        <f>Q472*H472</f>
        <v>0.011133000000000001</v>
      </c>
      <c r="S472" s="239">
        <v>0</v>
      </c>
      <c r="T472" s="240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41" t="s">
        <v>185</v>
      </c>
      <c r="AT472" s="241" t="s">
        <v>281</v>
      </c>
      <c r="AU472" s="241" t="s">
        <v>86</v>
      </c>
      <c r="AY472" s="17" t="s">
        <v>280</v>
      </c>
      <c r="BE472" s="242">
        <f>IF(N472="základní",J472,0)</f>
        <v>0</v>
      </c>
      <c r="BF472" s="242">
        <f>IF(N472="snížená",J472,0)</f>
        <v>0</v>
      </c>
      <c r="BG472" s="242">
        <f>IF(N472="zákl. přenesená",J472,0)</f>
        <v>0</v>
      </c>
      <c r="BH472" s="242">
        <f>IF(N472="sníž. přenesená",J472,0)</f>
        <v>0</v>
      </c>
      <c r="BI472" s="242">
        <f>IF(N472="nulová",J472,0)</f>
        <v>0</v>
      </c>
      <c r="BJ472" s="17" t="s">
        <v>84</v>
      </c>
      <c r="BK472" s="242">
        <f>ROUND(I472*H472,2)</f>
        <v>0</v>
      </c>
      <c r="BL472" s="17" t="s">
        <v>185</v>
      </c>
      <c r="BM472" s="241" t="s">
        <v>3738</v>
      </c>
    </row>
    <row r="473" s="13" customFormat="1">
      <c r="A473" s="13"/>
      <c r="B473" s="243"/>
      <c r="C473" s="244"/>
      <c r="D473" s="245" t="s">
        <v>286</v>
      </c>
      <c r="E473" s="246" t="s">
        <v>1</v>
      </c>
      <c r="F473" s="247" t="s">
        <v>3739</v>
      </c>
      <c r="G473" s="244"/>
      <c r="H473" s="248">
        <v>371.10000000000002</v>
      </c>
      <c r="I473" s="249"/>
      <c r="J473" s="244"/>
      <c r="K473" s="244"/>
      <c r="L473" s="250"/>
      <c r="M473" s="251"/>
      <c r="N473" s="252"/>
      <c r="O473" s="252"/>
      <c r="P473" s="252"/>
      <c r="Q473" s="252"/>
      <c r="R473" s="252"/>
      <c r="S473" s="252"/>
      <c r="T473" s="25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4" t="s">
        <v>286</v>
      </c>
      <c r="AU473" s="254" t="s">
        <v>86</v>
      </c>
      <c r="AV473" s="13" t="s">
        <v>86</v>
      </c>
      <c r="AW473" s="13" t="s">
        <v>32</v>
      </c>
      <c r="AX473" s="13" t="s">
        <v>84</v>
      </c>
      <c r="AY473" s="254" t="s">
        <v>280</v>
      </c>
    </row>
    <row r="474" s="2" customFormat="1" ht="24.15" customHeight="1">
      <c r="A474" s="38"/>
      <c r="B474" s="39"/>
      <c r="C474" s="229" t="s">
        <v>1003</v>
      </c>
      <c r="D474" s="229" t="s">
        <v>281</v>
      </c>
      <c r="E474" s="230" t="s">
        <v>1127</v>
      </c>
      <c r="F474" s="231" t="s">
        <v>1128</v>
      </c>
      <c r="G474" s="232" t="s">
        <v>194</v>
      </c>
      <c r="H474" s="233">
        <v>371.10000000000002</v>
      </c>
      <c r="I474" s="234"/>
      <c r="J474" s="235">
        <f>ROUND(I474*H474,2)</f>
        <v>0</v>
      </c>
      <c r="K474" s="236"/>
      <c r="L474" s="44"/>
      <c r="M474" s="237" t="s">
        <v>1</v>
      </c>
      <c r="N474" s="238" t="s">
        <v>41</v>
      </c>
      <c r="O474" s="91"/>
      <c r="P474" s="239">
        <f>O474*H474</f>
        <v>0</v>
      </c>
      <c r="Q474" s="239">
        <v>0</v>
      </c>
      <c r="R474" s="239">
        <f>Q474*H474</f>
        <v>0</v>
      </c>
      <c r="S474" s="239">
        <v>0</v>
      </c>
      <c r="T474" s="240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41" t="s">
        <v>185</v>
      </c>
      <c r="AT474" s="241" t="s">
        <v>281</v>
      </c>
      <c r="AU474" s="241" t="s">
        <v>86</v>
      </c>
      <c r="AY474" s="17" t="s">
        <v>280</v>
      </c>
      <c r="BE474" s="242">
        <f>IF(N474="základní",J474,0)</f>
        <v>0</v>
      </c>
      <c r="BF474" s="242">
        <f>IF(N474="snížená",J474,0)</f>
        <v>0</v>
      </c>
      <c r="BG474" s="242">
        <f>IF(N474="zákl. přenesená",J474,0)</f>
        <v>0</v>
      </c>
      <c r="BH474" s="242">
        <f>IF(N474="sníž. přenesená",J474,0)</f>
        <v>0</v>
      </c>
      <c r="BI474" s="242">
        <f>IF(N474="nulová",J474,0)</f>
        <v>0</v>
      </c>
      <c r="BJ474" s="17" t="s">
        <v>84</v>
      </c>
      <c r="BK474" s="242">
        <f>ROUND(I474*H474,2)</f>
        <v>0</v>
      </c>
      <c r="BL474" s="17" t="s">
        <v>185</v>
      </c>
      <c r="BM474" s="241" t="s">
        <v>3740</v>
      </c>
    </row>
    <row r="475" s="13" customFormat="1">
      <c r="A475" s="13"/>
      <c r="B475" s="243"/>
      <c r="C475" s="244"/>
      <c r="D475" s="245" t="s">
        <v>286</v>
      </c>
      <c r="E475" s="246" t="s">
        <v>1</v>
      </c>
      <c r="F475" s="247" t="s">
        <v>3741</v>
      </c>
      <c r="G475" s="244"/>
      <c r="H475" s="248">
        <v>186.15299999999999</v>
      </c>
      <c r="I475" s="249"/>
      <c r="J475" s="244"/>
      <c r="K475" s="244"/>
      <c r="L475" s="250"/>
      <c r="M475" s="251"/>
      <c r="N475" s="252"/>
      <c r="O475" s="252"/>
      <c r="P475" s="252"/>
      <c r="Q475" s="252"/>
      <c r="R475" s="252"/>
      <c r="S475" s="252"/>
      <c r="T475" s="25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4" t="s">
        <v>286</v>
      </c>
      <c r="AU475" s="254" t="s">
        <v>86</v>
      </c>
      <c r="AV475" s="13" t="s">
        <v>86</v>
      </c>
      <c r="AW475" s="13" t="s">
        <v>32</v>
      </c>
      <c r="AX475" s="13" t="s">
        <v>76</v>
      </c>
      <c r="AY475" s="254" t="s">
        <v>280</v>
      </c>
    </row>
    <row r="476" s="13" customFormat="1">
      <c r="A476" s="13"/>
      <c r="B476" s="243"/>
      <c r="C476" s="244"/>
      <c r="D476" s="245" t="s">
        <v>286</v>
      </c>
      <c r="E476" s="246" t="s">
        <v>1</v>
      </c>
      <c r="F476" s="247" t="s">
        <v>3742</v>
      </c>
      <c r="G476" s="244"/>
      <c r="H476" s="248">
        <v>184.947</v>
      </c>
      <c r="I476" s="249"/>
      <c r="J476" s="244"/>
      <c r="K476" s="244"/>
      <c r="L476" s="250"/>
      <c r="M476" s="251"/>
      <c r="N476" s="252"/>
      <c r="O476" s="252"/>
      <c r="P476" s="252"/>
      <c r="Q476" s="252"/>
      <c r="R476" s="252"/>
      <c r="S476" s="252"/>
      <c r="T476" s="25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4" t="s">
        <v>286</v>
      </c>
      <c r="AU476" s="254" t="s">
        <v>86</v>
      </c>
      <c r="AV476" s="13" t="s">
        <v>86</v>
      </c>
      <c r="AW476" s="13" t="s">
        <v>32</v>
      </c>
      <c r="AX476" s="13" t="s">
        <v>76</v>
      </c>
      <c r="AY476" s="254" t="s">
        <v>280</v>
      </c>
    </row>
    <row r="477" s="14" customFormat="1">
      <c r="A477" s="14"/>
      <c r="B477" s="266"/>
      <c r="C477" s="267"/>
      <c r="D477" s="245" t="s">
        <v>286</v>
      </c>
      <c r="E477" s="268" t="s">
        <v>1</v>
      </c>
      <c r="F477" s="269" t="s">
        <v>378</v>
      </c>
      <c r="G477" s="267"/>
      <c r="H477" s="270">
        <v>371.10000000000002</v>
      </c>
      <c r="I477" s="271"/>
      <c r="J477" s="267"/>
      <c r="K477" s="267"/>
      <c r="L477" s="272"/>
      <c r="M477" s="273"/>
      <c r="N477" s="274"/>
      <c r="O477" s="274"/>
      <c r="P477" s="274"/>
      <c r="Q477" s="274"/>
      <c r="R477" s="274"/>
      <c r="S477" s="274"/>
      <c r="T477" s="27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6" t="s">
        <v>286</v>
      </c>
      <c r="AU477" s="276" t="s">
        <v>86</v>
      </c>
      <c r="AV477" s="14" t="s">
        <v>284</v>
      </c>
      <c r="AW477" s="14" t="s">
        <v>32</v>
      </c>
      <c r="AX477" s="14" t="s">
        <v>84</v>
      </c>
      <c r="AY477" s="276" t="s">
        <v>280</v>
      </c>
    </row>
    <row r="478" s="2" customFormat="1" ht="24.15" customHeight="1">
      <c r="A478" s="38"/>
      <c r="B478" s="39"/>
      <c r="C478" s="255" t="s">
        <v>1008</v>
      </c>
      <c r="D478" s="255" t="s">
        <v>306</v>
      </c>
      <c r="E478" s="256" t="s">
        <v>1131</v>
      </c>
      <c r="F478" s="257" t="s">
        <v>1132</v>
      </c>
      <c r="G478" s="258" t="s">
        <v>319</v>
      </c>
      <c r="H478" s="259">
        <v>25.907</v>
      </c>
      <c r="I478" s="260"/>
      <c r="J478" s="261">
        <f>ROUND(I478*H478,2)</f>
        <v>0</v>
      </c>
      <c r="K478" s="262"/>
      <c r="L478" s="263"/>
      <c r="M478" s="264" t="s">
        <v>1</v>
      </c>
      <c r="N478" s="265" t="s">
        <v>41</v>
      </c>
      <c r="O478" s="91"/>
      <c r="P478" s="239">
        <f>O478*H478</f>
        <v>0</v>
      </c>
      <c r="Q478" s="239">
        <v>0.025000000000000001</v>
      </c>
      <c r="R478" s="239">
        <f>Q478*H478</f>
        <v>0.647675</v>
      </c>
      <c r="S478" s="239">
        <v>0</v>
      </c>
      <c r="T478" s="240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41" t="s">
        <v>426</v>
      </c>
      <c r="AT478" s="241" t="s">
        <v>306</v>
      </c>
      <c r="AU478" s="241" t="s">
        <v>86</v>
      </c>
      <c r="AY478" s="17" t="s">
        <v>280</v>
      </c>
      <c r="BE478" s="242">
        <f>IF(N478="základní",J478,0)</f>
        <v>0</v>
      </c>
      <c r="BF478" s="242">
        <f>IF(N478="snížená",J478,0)</f>
        <v>0</v>
      </c>
      <c r="BG478" s="242">
        <f>IF(N478="zákl. přenesená",J478,0)</f>
        <v>0</v>
      </c>
      <c r="BH478" s="242">
        <f>IF(N478="sníž. přenesená",J478,0)</f>
        <v>0</v>
      </c>
      <c r="BI478" s="242">
        <f>IF(N478="nulová",J478,0)</f>
        <v>0</v>
      </c>
      <c r="BJ478" s="17" t="s">
        <v>84</v>
      </c>
      <c r="BK478" s="242">
        <f>ROUND(I478*H478,2)</f>
        <v>0</v>
      </c>
      <c r="BL478" s="17" t="s">
        <v>185</v>
      </c>
      <c r="BM478" s="241" t="s">
        <v>3743</v>
      </c>
    </row>
    <row r="479" s="13" customFormat="1">
      <c r="A479" s="13"/>
      <c r="B479" s="243"/>
      <c r="C479" s="244"/>
      <c r="D479" s="245" t="s">
        <v>286</v>
      </c>
      <c r="E479" s="246" t="s">
        <v>1</v>
      </c>
      <c r="F479" s="247" t="s">
        <v>3744</v>
      </c>
      <c r="G479" s="244"/>
      <c r="H479" s="248">
        <v>0.63</v>
      </c>
      <c r="I479" s="249"/>
      <c r="J479" s="244"/>
      <c r="K479" s="244"/>
      <c r="L479" s="250"/>
      <c r="M479" s="251"/>
      <c r="N479" s="252"/>
      <c r="O479" s="252"/>
      <c r="P479" s="252"/>
      <c r="Q479" s="252"/>
      <c r="R479" s="252"/>
      <c r="S479" s="252"/>
      <c r="T479" s="25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4" t="s">
        <v>286</v>
      </c>
      <c r="AU479" s="254" t="s">
        <v>86</v>
      </c>
      <c r="AV479" s="13" t="s">
        <v>86</v>
      </c>
      <c r="AW479" s="13" t="s">
        <v>32</v>
      </c>
      <c r="AX479" s="13" t="s">
        <v>76</v>
      </c>
      <c r="AY479" s="254" t="s">
        <v>280</v>
      </c>
    </row>
    <row r="480" s="13" customFormat="1">
      <c r="A480" s="13"/>
      <c r="B480" s="243"/>
      <c r="C480" s="244"/>
      <c r="D480" s="245" t="s">
        <v>286</v>
      </c>
      <c r="E480" s="246" t="s">
        <v>1</v>
      </c>
      <c r="F480" s="247" t="s">
        <v>3745</v>
      </c>
      <c r="G480" s="244"/>
      <c r="H480" s="248">
        <v>24.042999999999999</v>
      </c>
      <c r="I480" s="249"/>
      <c r="J480" s="244"/>
      <c r="K480" s="244"/>
      <c r="L480" s="250"/>
      <c r="M480" s="251"/>
      <c r="N480" s="252"/>
      <c r="O480" s="252"/>
      <c r="P480" s="252"/>
      <c r="Q480" s="252"/>
      <c r="R480" s="252"/>
      <c r="S480" s="252"/>
      <c r="T480" s="25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4" t="s">
        <v>286</v>
      </c>
      <c r="AU480" s="254" t="s">
        <v>86</v>
      </c>
      <c r="AV480" s="13" t="s">
        <v>86</v>
      </c>
      <c r="AW480" s="13" t="s">
        <v>32</v>
      </c>
      <c r="AX480" s="13" t="s">
        <v>76</v>
      </c>
      <c r="AY480" s="254" t="s">
        <v>280</v>
      </c>
    </row>
    <row r="481" s="14" customFormat="1">
      <c r="A481" s="14"/>
      <c r="B481" s="266"/>
      <c r="C481" s="267"/>
      <c r="D481" s="245" t="s">
        <v>286</v>
      </c>
      <c r="E481" s="268" t="s">
        <v>1</v>
      </c>
      <c r="F481" s="269" t="s">
        <v>378</v>
      </c>
      <c r="G481" s="267"/>
      <c r="H481" s="270">
        <v>24.672999999999998</v>
      </c>
      <c r="I481" s="271"/>
      <c r="J481" s="267"/>
      <c r="K481" s="267"/>
      <c r="L481" s="272"/>
      <c r="M481" s="273"/>
      <c r="N481" s="274"/>
      <c r="O481" s="274"/>
      <c r="P481" s="274"/>
      <c r="Q481" s="274"/>
      <c r="R481" s="274"/>
      <c r="S481" s="274"/>
      <c r="T481" s="27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6" t="s">
        <v>286</v>
      </c>
      <c r="AU481" s="276" t="s">
        <v>86</v>
      </c>
      <c r="AV481" s="14" t="s">
        <v>284</v>
      </c>
      <c r="AW481" s="14" t="s">
        <v>32</v>
      </c>
      <c r="AX481" s="14" t="s">
        <v>84</v>
      </c>
      <c r="AY481" s="276" t="s">
        <v>280</v>
      </c>
    </row>
    <row r="482" s="13" customFormat="1">
      <c r="A482" s="13"/>
      <c r="B482" s="243"/>
      <c r="C482" s="244"/>
      <c r="D482" s="245" t="s">
        <v>286</v>
      </c>
      <c r="E482" s="244"/>
      <c r="F482" s="247" t="s">
        <v>3746</v>
      </c>
      <c r="G482" s="244"/>
      <c r="H482" s="248">
        <v>25.907</v>
      </c>
      <c r="I482" s="249"/>
      <c r="J482" s="244"/>
      <c r="K482" s="244"/>
      <c r="L482" s="250"/>
      <c r="M482" s="251"/>
      <c r="N482" s="252"/>
      <c r="O482" s="252"/>
      <c r="P482" s="252"/>
      <c r="Q482" s="252"/>
      <c r="R482" s="252"/>
      <c r="S482" s="252"/>
      <c r="T482" s="25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4" t="s">
        <v>286</v>
      </c>
      <c r="AU482" s="254" t="s">
        <v>86</v>
      </c>
      <c r="AV482" s="13" t="s">
        <v>86</v>
      </c>
      <c r="AW482" s="13" t="s">
        <v>4</v>
      </c>
      <c r="AX482" s="13" t="s">
        <v>84</v>
      </c>
      <c r="AY482" s="254" t="s">
        <v>280</v>
      </c>
    </row>
    <row r="483" s="2" customFormat="1" ht="21.75" customHeight="1">
      <c r="A483" s="38"/>
      <c r="B483" s="39"/>
      <c r="C483" s="255" t="s">
        <v>1013</v>
      </c>
      <c r="D483" s="255" t="s">
        <v>306</v>
      </c>
      <c r="E483" s="256" t="s">
        <v>2132</v>
      </c>
      <c r="F483" s="257" t="s">
        <v>2133</v>
      </c>
      <c r="G483" s="258" t="s">
        <v>319</v>
      </c>
      <c r="H483" s="259">
        <v>24.832000000000001</v>
      </c>
      <c r="I483" s="260"/>
      <c r="J483" s="261">
        <f>ROUND(I483*H483,2)</f>
        <v>0</v>
      </c>
      <c r="K483" s="262"/>
      <c r="L483" s="263"/>
      <c r="M483" s="264" t="s">
        <v>1</v>
      </c>
      <c r="N483" s="265" t="s">
        <v>41</v>
      </c>
      <c r="O483" s="91"/>
      <c r="P483" s="239">
        <f>O483*H483</f>
        <v>0</v>
      </c>
      <c r="Q483" s="239">
        <v>0.026249999999999999</v>
      </c>
      <c r="R483" s="239">
        <f>Q483*H483</f>
        <v>0.65183999999999998</v>
      </c>
      <c r="S483" s="239">
        <v>0</v>
      </c>
      <c r="T483" s="240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41" t="s">
        <v>426</v>
      </c>
      <c r="AT483" s="241" t="s">
        <v>306</v>
      </c>
      <c r="AU483" s="241" t="s">
        <v>86</v>
      </c>
      <c r="AY483" s="17" t="s">
        <v>280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7" t="s">
        <v>84</v>
      </c>
      <c r="BK483" s="242">
        <f>ROUND(I483*H483,2)</f>
        <v>0</v>
      </c>
      <c r="BL483" s="17" t="s">
        <v>185</v>
      </c>
      <c r="BM483" s="241" t="s">
        <v>3747</v>
      </c>
    </row>
    <row r="484" s="13" customFormat="1">
      <c r="A484" s="13"/>
      <c r="B484" s="243"/>
      <c r="C484" s="244"/>
      <c r="D484" s="245" t="s">
        <v>286</v>
      </c>
      <c r="E484" s="246" t="s">
        <v>1</v>
      </c>
      <c r="F484" s="247" t="s">
        <v>3748</v>
      </c>
      <c r="G484" s="244"/>
      <c r="H484" s="248">
        <v>0.63200000000000001</v>
      </c>
      <c r="I484" s="249"/>
      <c r="J484" s="244"/>
      <c r="K484" s="244"/>
      <c r="L484" s="250"/>
      <c r="M484" s="251"/>
      <c r="N484" s="252"/>
      <c r="O484" s="252"/>
      <c r="P484" s="252"/>
      <c r="Q484" s="252"/>
      <c r="R484" s="252"/>
      <c r="S484" s="252"/>
      <c r="T484" s="25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4" t="s">
        <v>286</v>
      </c>
      <c r="AU484" s="254" t="s">
        <v>86</v>
      </c>
      <c r="AV484" s="13" t="s">
        <v>86</v>
      </c>
      <c r="AW484" s="13" t="s">
        <v>32</v>
      </c>
      <c r="AX484" s="13" t="s">
        <v>76</v>
      </c>
      <c r="AY484" s="254" t="s">
        <v>280</v>
      </c>
    </row>
    <row r="485" s="13" customFormat="1">
      <c r="A485" s="13"/>
      <c r="B485" s="243"/>
      <c r="C485" s="244"/>
      <c r="D485" s="245" t="s">
        <v>286</v>
      </c>
      <c r="E485" s="246" t="s">
        <v>1</v>
      </c>
      <c r="F485" s="247" t="s">
        <v>3749</v>
      </c>
      <c r="G485" s="244"/>
      <c r="H485" s="248">
        <v>24.199999999999999</v>
      </c>
      <c r="I485" s="249"/>
      <c r="J485" s="244"/>
      <c r="K485" s="244"/>
      <c r="L485" s="250"/>
      <c r="M485" s="251"/>
      <c r="N485" s="252"/>
      <c r="O485" s="252"/>
      <c r="P485" s="252"/>
      <c r="Q485" s="252"/>
      <c r="R485" s="252"/>
      <c r="S485" s="252"/>
      <c r="T485" s="25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4" t="s">
        <v>286</v>
      </c>
      <c r="AU485" s="254" t="s">
        <v>86</v>
      </c>
      <c r="AV485" s="13" t="s">
        <v>86</v>
      </c>
      <c r="AW485" s="13" t="s">
        <v>32</v>
      </c>
      <c r="AX485" s="13" t="s">
        <v>76</v>
      </c>
      <c r="AY485" s="254" t="s">
        <v>280</v>
      </c>
    </row>
    <row r="486" s="14" customFormat="1">
      <c r="A486" s="14"/>
      <c r="B486" s="266"/>
      <c r="C486" s="267"/>
      <c r="D486" s="245" t="s">
        <v>286</v>
      </c>
      <c r="E486" s="268" t="s">
        <v>1</v>
      </c>
      <c r="F486" s="269" t="s">
        <v>378</v>
      </c>
      <c r="G486" s="267"/>
      <c r="H486" s="270">
        <v>24.832000000000001</v>
      </c>
      <c r="I486" s="271"/>
      <c r="J486" s="267"/>
      <c r="K486" s="267"/>
      <c r="L486" s="272"/>
      <c r="M486" s="273"/>
      <c r="N486" s="274"/>
      <c r="O486" s="274"/>
      <c r="P486" s="274"/>
      <c r="Q486" s="274"/>
      <c r="R486" s="274"/>
      <c r="S486" s="274"/>
      <c r="T486" s="27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76" t="s">
        <v>286</v>
      </c>
      <c r="AU486" s="276" t="s">
        <v>86</v>
      </c>
      <c r="AV486" s="14" t="s">
        <v>284</v>
      </c>
      <c r="AW486" s="14" t="s">
        <v>32</v>
      </c>
      <c r="AX486" s="14" t="s">
        <v>84</v>
      </c>
      <c r="AY486" s="276" t="s">
        <v>280</v>
      </c>
    </row>
    <row r="487" s="2" customFormat="1" ht="24.15" customHeight="1">
      <c r="A487" s="38"/>
      <c r="B487" s="39"/>
      <c r="C487" s="229" t="s">
        <v>1018</v>
      </c>
      <c r="D487" s="229" t="s">
        <v>281</v>
      </c>
      <c r="E487" s="230" t="s">
        <v>1138</v>
      </c>
      <c r="F487" s="231" t="s">
        <v>1139</v>
      </c>
      <c r="G487" s="232" t="s">
        <v>190</v>
      </c>
      <c r="H487" s="233">
        <v>90.140000000000001</v>
      </c>
      <c r="I487" s="234"/>
      <c r="J487" s="235">
        <f>ROUND(I487*H487,2)</f>
        <v>0</v>
      </c>
      <c r="K487" s="236"/>
      <c r="L487" s="44"/>
      <c r="M487" s="237" t="s">
        <v>1</v>
      </c>
      <c r="N487" s="238" t="s">
        <v>41</v>
      </c>
      <c r="O487" s="91"/>
      <c r="P487" s="239">
        <f>O487*H487</f>
        <v>0</v>
      </c>
      <c r="Q487" s="239">
        <v>0.00016000000000000001</v>
      </c>
      <c r="R487" s="239">
        <f>Q487*H487</f>
        <v>0.014422400000000002</v>
      </c>
      <c r="S487" s="239">
        <v>0</v>
      </c>
      <c r="T487" s="240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41" t="s">
        <v>185</v>
      </c>
      <c r="AT487" s="241" t="s">
        <v>281</v>
      </c>
      <c r="AU487" s="241" t="s">
        <v>86</v>
      </c>
      <c r="AY487" s="17" t="s">
        <v>280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7" t="s">
        <v>84</v>
      </c>
      <c r="BK487" s="242">
        <f>ROUND(I487*H487,2)</f>
        <v>0</v>
      </c>
      <c r="BL487" s="17" t="s">
        <v>185</v>
      </c>
      <c r="BM487" s="241" t="s">
        <v>3750</v>
      </c>
    </row>
    <row r="488" s="13" customFormat="1">
      <c r="A488" s="13"/>
      <c r="B488" s="243"/>
      <c r="C488" s="244"/>
      <c r="D488" s="245" t="s">
        <v>286</v>
      </c>
      <c r="E488" s="246" t="s">
        <v>1</v>
      </c>
      <c r="F488" s="247" t="s">
        <v>3435</v>
      </c>
      <c r="G488" s="244"/>
      <c r="H488" s="248">
        <v>90.140000000000001</v>
      </c>
      <c r="I488" s="249"/>
      <c r="J488" s="244"/>
      <c r="K488" s="244"/>
      <c r="L488" s="250"/>
      <c r="M488" s="251"/>
      <c r="N488" s="252"/>
      <c r="O488" s="252"/>
      <c r="P488" s="252"/>
      <c r="Q488" s="252"/>
      <c r="R488" s="252"/>
      <c r="S488" s="252"/>
      <c r="T488" s="25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4" t="s">
        <v>286</v>
      </c>
      <c r="AU488" s="254" t="s">
        <v>86</v>
      </c>
      <c r="AV488" s="13" t="s">
        <v>86</v>
      </c>
      <c r="AW488" s="13" t="s">
        <v>32</v>
      </c>
      <c r="AX488" s="13" t="s">
        <v>84</v>
      </c>
      <c r="AY488" s="254" t="s">
        <v>280</v>
      </c>
    </row>
    <row r="489" s="2" customFormat="1" ht="37.8" customHeight="1">
      <c r="A489" s="38"/>
      <c r="B489" s="39"/>
      <c r="C489" s="229" t="s">
        <v>1023</v>
      </c>
      <c r="D489" s="229" t="s">
        <v>281</v>
      </c>
      <c r="E489" s="230" t="s">
        <v>1142</v>
      </c>
      <c r="F489" s="231" t="s">
        <v>1143</v>
      </c>
      <c r="G489" s="232" t="s">
        <v>194</v>
      </c>
      <c r="H489" s="233">
        <v>371.10000000000002</v>
      </c>
      <c r="I489" s="234"/>
      <c r="J489" s="235">
        <f>ROUND(I489*H489,2)</f>
        <v>0</v>
      </c>
      <c r="K489" s="236"/>
      <c r="L489" s="44"/>
      <c r="M489" s="237" t="s">
        <v>1</v>
      </c>
      <c r="N489" s="238" t="s">
        <v>41</v>
      </c>
      <c r="O489" s="91"/>
      <c r="P489" s="239">
        <f>O489*H489</f>
        <v>0</v>
      </c>
      <c r="Q489" s="239">
        <v>0.00020000000000000001</v>
      </c>
      <c r="R489" s="239">
        <f>Q489*H489</f>
        <v>0.074220000000000008</v>
      </c>
      <c r="S489" s="239">
        <v>0</v>
      </c>
      <c r="T489" s="240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41" t="s">
        <v>185</v>
      </c>
      <c r="AT489" s="241" t="s">
        <v>281</v>
      </c>
      <c r="AU489" s="241" t="s">
        <v>86</v>
      </c>
      <c r="AY489" s="17" t="s">
        <v>280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7" t="s">
        <v>84</v>
      </c>
      <c r="BK489" s="242">
        <f>ROUND(I489*H489,2)</f>
        <v>0</v>
      </c>
      <c r="BL489" s="17" t="s">
        <v>185</v>
      </c>
      <c r="BM489" s="241" t="s">
        <v>3751</v>
      </c>
    </row>
    <row r="490" s="13" customFormat="1">
      <c r="A490" s="13"/>
      <c r="B490" s="243"/>
      <c r="C490" s="244"/>
      <c r="D490" s="245" t="s">
        <v>286</v>
      </c>
      <c r="E490" s="246" t="s">
        <v>1</v>
      </c>
      <c r="F490" s="247" t="s">
        <v>3438</v>
      </c>
      <c r="G490" s="244"/>
      <c r="H490" s="248">
        <v>371.10000000000002</v>
      </c>
      <c r="I490" s="249"/>
      <c r="J490" s="244"/>
      <c r="K490" s="244"/>
      <c r="L490" s="250"/>
      <c r="M490" s="251"/>
      <c r="N490" s="252"/>
      <c r="O490" s="252"/>
      <c r="P490" s="252"/>
      <c r="Q490" s="252"/>
      <c r="R490" s="252"/>
      <c r="S490" s="252"/>
      <c r="T490" s="25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4" t="s">
        <v>286</v>
      </c>
      <c r="AU490" s="254" t="s">
        <v>86</v>
      </c>
      <c r="AV490" s="13" t="s">
        <v>86</v>
      </c>
      <c r="AW490" s="13" t="s">
        <v>32</v>
      </c>
      <c r="AX490" s="13" t="s">
        <v>84</v>
      </c>
      <c r="AY490" s="254" t="s">
        <v>280</v>
      </c>
    </row>
    <row r="491" s="2" customFormat="1" ht="24.15" customHeight="1">
      <c r="A491" s="38"/>
      <c r="B491" s="39"/>
      <c r="C491" s="229" t="s">
        <v>1027</v>
      </c>
      <c r="D491" s="229" t="s">
        <v>281</v>
      </c>
      <c r="E491" s="230" t="s">
        <v>1155</v>
      </c>
      <c r="F491" s="231" t="s">
        <v>1156</v>
      </c>
      <c r="G491" s="232" t="s">
        <v>326</v>
      </c>
      <c r="H491" s="233">
        <v>6.3680000000000003</v>
      </c>
      <c r="I491" s="234"/>
      <c r="J491" s="235">
        <f>ROUND(I491*H491,2)</f>
        <v>0</v>
      </c>
      <c r="K491" s="236"/>
      <c r="L491" s="44"/>
      <c r="M491" s="237" t="s">
        <v>1</v>
      </c>
      <c r="N491" s="238" t="s">
        <v>41</v>
      </c>
      <c r="O491" s="91"/>
      <c r="P491" s="239">
        <f>O491*H491</f>
        <v>0</v>
      </c>
      <c r="Q491" s="239">
        <v>0</v>
      </c>
      <c r="R491" s="239">
        <f>Q491*H491</f>
        <v>0</v>
      </c>
      <c r="S491" s="239">
        <v>0</v>
      </c>
      <c r="T491" s="240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41" t="s">
        <v>185</v>
      </c>
      <c r="AT491" s="241" t="s">
        <v>281</v>
      </c>
      <c r="AU491" s="241" t="s">
        <v>86</v>
      </c>
      <c r="AY491" s="17" t="s">
        <v>280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7" t="s">
        <v>84</v>
      </c>
      <c r="BK491" s="242">
        <f>ROUND(I491*H491,2)</f>
        <v>0</v>
      </c>
      <c r="BL491" s="17" t="s">
        <v>185</v>
      </c>
      <c r="BM491" s="241" t="s">
        <v>3752</v>
      </c>
    </row>
    <row r="492" s="12" customFormat="1" ht="22.8" customHeight="1">
      <c r="A492" s="12"/>
      <c r="B492" s="213"/>
      <c r="C492" s="214"/>
      <c r="D492" s="215" t="s">
        <v>75</v>
      </c>
      <c r="E492" s="227" t="s">
        <v>1158</v>
      </c>
      <c r="F492" s="227" t="s">
        <v>1159</v>
      </c>
      <c r="G492" s="214"/>
      <c r="H492" s="214"/>
      <c r="I492" s="217"/>
      <c r="J492" s="228">
        <f>BK492</f>
        <v>0</v>
      </c>
      <c r="K492" s="214"/>
      <c r="L492" s="219"/>
      <c r="M492" s="220"/>
      <c r="N492" s="221"/>
      <c r="O492" s="221"/>
      <c r="P492" s="222">
        <f>SUM(P493:P500)</f>
        <v>0</v>
      </c>
      <c r="Q492" s="221"/>
      <c r="R492" s="222">
        <f>SUM(R493:R500)</f>
        <v>0.032039999999999999</v>
      </c>
      <c r="S492" s="221"/>
      <c r="T492" s="223">
        <f>SUM(T493:T500)</f>
        <v>0.092280000000000001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24" t="s">
        <v>86</v>
      </c>
      <c r="AT492" s="225" t="s">
        <v>75</v>
      </c>
      <c r="AU492" s="225" t="s">
        <v>84</v>
      </c>
      <c r="AY492" s="224" t="s">
        <v>280</v>
      </c>
      <c r="BK492" s="226">
        <f>SUM(BK493:BK500)</f>
        <v>0</v>
      </c>
    </row>
    <row r="493" s="2" customFormat="1" ht="21.75" customHeight="1">
      <c r="A493" s="38"/>
      <c r="B493" s="39"/>
      <c r="C493" s="229" t="s">
        <v>1032</v>
      </c>
      <c r="D493" s="229" t="s">
        <v>281</v>
      </c>
      <c r="E493" s="230" t="s">
        <v>1161</v>
      </c>
      <c r="F493" s="231" t="s">
        <v>1162</v>
      </c>
      <c r="G493" s="232" t="s">
        <v>190</v>
      </c>
      <c r="H493" s="233">
        <v>4</v>
      </c>
      <c r="I493" s="234"/>
      <c r="J493" s="235">
        <f>ROUND(I493*H493,2)</f>
        <v>0</v>
      </c>
      <c r="K493" s="236"/>
      <c r="L493" s="44"/>
      <c r="M493" s="237" t="s">
        <v>1</v>
      </c>
      <c r="N493" s="238" t="s">
        <v>41</v>
      </c>
      <c r="O493" s="91"/>
      <c r="P493" s="239">
        <f>O493*H493</f>
        <v>0</v>
      </c>
      <c r="Q493" s="239">
        <v>0.0030799999999999998</v>
      </c>
      <c r="R493" s="239">
        <f>Q493*H493</f>
        <v>0.012319999999999999</v>
      </c>
      <c r="S493" s="239">
        <v>0</v>
      </c>
      <c r="T493" s="240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41" t="s">
        <v>185</v>
      </c>
      <c r="AT493" s="241" t="s">
        <v>281</v>
      </c>
      <c r="AU493" s="241" t="s">
        <v>86</v>
      </c>
      <c r="AY493" s="17" t="s">
        <v>280</v>
      </c>
      <c r="BE493" s="242">
        <f>IF(N493="základní",J493,0)</f>
        <v>0</v>
      </c>
      <c r="BF493" s="242">
        <f>IF(N493="snížená",J493,0)</f>
        <v>0</v>
      </c>
      <c r="BG493" s="242">
        <f>IF(N493="zákl. přenesená",J493,0)</f>
        <v>0</v>
      </c>
      <c r="BH493" s="242">
        <f>IF(N493="sníž. přenesená",J493,0)</f>
        <v>0</v>
      </c>
      <c r="BI493" s="242">
        <f>IF(N493="nulová",J493,0)</f>
        <v>0</v>
      </c>
      <c r="BJ493" s="17" t="s">
        <v>84</v>
      </c>
      <c r="BK493" s="242">
        <f>ROUND(I493*H493,2)</f>
        <v>0</v>
      </c>
      <c r="BL493" s="17" t="s">
        <v>185</v>
      </c>
      <c r="BM493" s="241" t="s">
        <v>3753</v>
      </c>
    </row>
    <row r="494" s="2" customFormat="1" ht="16.5" customHeight="1">
      <c r="A494" s="38"/>
      <c r="B494" s="39"/>
      <c r="C494" s="229" t="s">
        <v>1037</v>
      </c>
      <c r="D494" s="229" t="s">
        <v>281</v>
      </c>
      <c r="E494" s="230" t="s">
        <v>2146</v>
      </c>
      <c r="F494" s="231" t="s">
        <v>2147</v>
      </c>
      <c r="G494" s="232" t="s">
        <v>354</v>
      </c>
      <c r="H494" s="233">
        <v>4</v>
      </c>
      <c r="I494" s="234"/>
      <c r="J494" s="235">
        <f>ROUND(I494*H494,2)</f>
        <v>0</v>
      </c>
      <c r="K494" s="236"/>
      <c r="L494" s="44"/>
      <c r="M494" s="237" t="s">
        <v>1</v>
      </c>
      <c r="N494" s="238" t="s">
        <v>41</v>
      </c>
      <c r="O494" s="91"/>
      <c r="P494" s="239">
        <f>O494*H494</f>
        <v>0</v>
      </c>
      <c r="Q494" s="239">
        <v>0</v>
      </c>
      <c r="R494" s="239">
        <f>Q494*H494</f>
        <v>0</v>
      </c>
      <c r="S494" s="239">
        <v>0.02307</v>
      </c>
      <c r="T494" s="240">
        <f>S494*H494</f>
        <v>0.092280000000000001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41" t="s">
        <v>185</v>
      </c>
      <c r="AT494" s="241" t="s">
        <v>281</v>
      </c>
      <c r="AU494" s="241" t="s">
        <v>86</v>
      </c>
      <c r="AY494" s="17" t="s">
        <v>280</v>
      </c>
      <c r="BE494" s="242">
        <f>IF(N494="základní",J494,0)</f>
        <v>0</v>
      </c>
      <c r="BF494" s="242">
        <f>IF(N494="snížená",J494,0)</f>
        <v>0</v>
      </c>
      <c r="BG494" s="242">
        <f>IF(N494="zákl. přenesená",J494,0)</f>
        <v>0</v>
      </c>
      <c r="BH494" s="242">
        <f>IF(N494="sníž. přenesená",J494,0)</f>
        <v>0</v>
      </c>
      <c r="BI494" s="242">
        <f>IF(N494="nulová",J494,0)</f>
        <v>0</v>
      </c>
      <c r="BJ494" s="17" t="s">
        <v>84</v>
      </c>
      <c r="BK494" s="242">
        <f>ROUND(I494*H494,2)</f>
        <v>0</v>
      </c>
      <c r="BL494" s="17" t="s">
        <v>185</v>
      </c>
      <c r="BM494" s="241" t="s">
        <v>3754</v>
      </c>
    </row>
    <row r="495" s="2" customFormat="1" ht="24.15" customHeight="1">
      <c r="A495" s="38"/>
      <c r="B495" s="39"/>
      <c r="C495" s="229" t="s">
        <v>1042</v>
      </c>
      <c r="D495" s="229" t="s">
        <v>281</v>
      </c>
      <c r="E495" s="230" t="s">
        <v>2149</v>
      </c>
      <c r="F495" s="231" t="s">
        <v>2150</v>
      </c>
      <c r="G495" s="232" t="s">
        <v>354</v>
      </c>
      <c r="H495" s="233">
        <v>4</v>
      </c>
      <c r="I495" s="234"/>
      <c r="J495" s="235">
        <f>ROUND(I495*H495,2)</f>
        <v>0</v>
      </c>
      <c r="K495" s="236"/>
      <c r="L495" s="44"/>
      <c r="M495" s="237" t="s">
        <v>1</v>
      </c>
      <c r="N495" s="238" t="s">
        <v>41</v>
      </c>
      <c r="O495" s="91"/>
      <c r="P495" s="239">
        <f>O495*H495</f>
        <v>0</v>
      </c>
      <c r="Q495" s="239">
        <v>0.00115</v>
      </c>
      <c r="R495" s="239">
        <f>Q495*H495</f>
        <v>0.0045999999999999999</v>
      </c>
      <c r="S495" s="239">
        <v>0</v>
      </c>
      <c r="T495" s="240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41" t="s">
        <v>185</v>
      </c>
      <c r="AT495" s="241" t="s">
        <v>281</v>
      </c>
      <c r="AU495" s="241" t="s">
        <v>86</v>
      </c>
      <c r="AY495" s="17" t="s">
        <v>280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7" t="s">
        <v>84</v>
      </c>
      <c r="BK495" s="242">
        <f>ROUND(I495*H495,2)</f>
        <v>0</v>
      </c>
      <c r="BL495" s="17" t="s">
        <v>185</v>
      </c>
      <c r="BM495" s="241" t="s">
        <v>3755</v>
      </c>
    </row>
    <row r="496" s="2" customFormat="1" ht="37.8" customHeight="1">
      <c r="A496" s="38"/>
      <c r="B496" s="39"/>
      <c r="C496" s="255" t="s">
        <v>1046</v>
      </c>
      <c r="D496" s="255" t="s">
        <v>306</v>
      </c>
      <c r="E496" s="256" t="s">
        <v>2152</v>
      </c>
      <c r="F496" s="257" t="s">
        <v>2153</v>
      </c>
      <c r="G496" s="258" t="s">
        <v>354</v>
      </c>
      <c r="H496" s="259">
        <v>4</v>
      </c>
      <c r="I496" s="260"/>
      <c r="J496" s="261">
        <f>ROUND(I496*H496,2)</f>
        <v>0</v>
      </c>
      <c r="K496" s="262"/>
      <c r="L496" s="263"/>
      <c r="M496" s="264" t="s">
        <v>1</v>
      </c>
      <c r="N496" s="265" t="s">
        <v>41</v>
      </c>
      <c r="O496" s="91"/>
      <c r="P496" s="239">
        <f>O496*H496</f>
        <v>0</v>
      </c>
      <c r="Q496" s="239">
        <v>0.0030999999999999999</v>
      </c>
      <c r="R496" s="239">
        <f>Q496*H496</f>
        <v>0.0124</v>
      </c>
      <c r="S496" s="239">
        <v>0</v>
      </c>
      <c r="T496" s="240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41" t="s">
        <v>426</v>
      </c>
      <c r="AT496" s="241" t="s">
        <v>306</v>
      </c>
      <c r="AU496" s="241" t="s">
        <v>86</v>
      </c>
      <c r="AY496" s="17" t="s">
        <v>280</v>
      </c>
      <c r="BE496" s="242">
        <f>IF(N496="základní",J496,0)</f>
        <v>0</v>
      </c>
      <c r="BF496" s="242">
        <f>IF(N496="snížená",J496,0)</f>
        <v>0</v>
      </c>
      <c r="BG496" s="242">
        <f>IF(N496="zákl. přenesená",J496,0)</f>
        <v>0</v>
      </c>
      <c r="BH496" s="242">
        <f>IF(N496="sníž. přenesená",J496,0)</f>
        <v>0</v>
      </c>
      <c r="BI496" s="242">
        <f>IF(N496="nulová",J496,0)</f>
        <v>0</v>
      </c>
      <c r="BJ496" s="17" t="s">
        <v>84</v>
      </c>
      <c r="BK496" s="242">
        <f>ROUND(I496*H496,2)</f>
        <v>0</v>
      </c>
      <c r="BL496" s="17" t="s">
        <v>185</v>
      </c>
      <c r="BM496" s="241" t="s">
        <v>3756</v>
      </c>
    </row>
    <row r="497" s="13" customFormat="1">
      <c r="A497" s="13"/>
      <c r="B497" s="243"/>
      <c r="C497" s="244"/>
      <c r="D497" s="245" t="s">
        <v>286</v>
      </c>
      <c r="E497" s="246" t="s">
        <v>1</v>
      </c>
      <c r="F497" s="247" t="s">
        <v>3757</v>
      </c>
      <c r="G497" s="244"/>
      <c r="H497" s="248">
        <v>4</v>
      </c>
      <c r="I497" s="249"/>
      <c r="J497" s="244"/>
      <c r="K497" s="244"/>
      <c r="L497" s="250"/>
      <c r="M497" s="251"/>
      <c r="N497" s="252"/>
      <c r="O497" s="252"/>
      <c r="P497" s="252"/>
      <c r="Q497" s="252"/>
      <c r="R497" s="252"/>
      <c r="S497" s="252"/>
      <c r="T497" s="25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4" t="s">
        <v>286</v>
      </c>
      <c r="AU497" s="254" t="s">
        <v>86</v>
      </c>
      <c r="AV497" s="13" t="s">
        <v>86</v>
      </c>
      <c r="AW497" s="13" t="s">
        <v>32</v>
      </c>
      <c r="AX497" s="13" t="s">
        <v>76</v>
      </c>
      <c r="AY497" s="254" t="s">
        <v>280</v>
      </c>
    </row>
    <row r="498" s="14" customFormat="1">
      <c r="A498" s="14"/>
      <c r="B498" s="266"/>
      <c r="C498" s="267"/>
      <c r="D498" s="245" t="s">
        <v>286</v>
      </c>
      <c r="E498" s="268" t="s">
        <v>1</v>
      </c>
      <c r="F498" s="269" t="s">
        <v>378</v>
      </c>
      <c r="G498" s="267"/>
      <c r="H498" s="270">
        <v>4</v>
      </c>
      <c r="I498" s="271"/>
      <c r="J498" s="267"/>
      <c r="K498" s="267"/>
      <c r="L498" s="272"/>
      <c r="M498" s="273"/>
      <c r="N498" s="274"/>
      <c r="O498" s="274"/>
      <c r="P498" s="274"/>
      <c r="Q498" s="274"/>
      <c r="R498" s="274"/>
      <c r="S498" s="274"/>
      <c r="T498" s="27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76" t="s">
        <v>286</v>
      </c>
      <c r="AU498" s="276" t="s">
        <v>86</v>
      </c>
      <c r="AV498" s="14" t="s">
        <v>284</v>
      </c>
      <c r="AW498" s="14" t="s">
        <v>32</v>
      </c>
      <c r="AX498" s="14" t="s">
        <v>84</v>
      </c>
      <c r="AY498" s="276" t="s">
        <v>280</v>
      </c>
    </row>
    <row r="499" s="2" customFormat="1" ht="24.15" customHeight="1">
      <c r="A499" s="38"/>
      <c r="B499" s="39"/>
      <c r="C499" s="229" t="s">
        <v>1051</v>
      </c>
      <c r="D499" s="229" t="s">
        <v>281</v>
      </c>
      <c r="E499" s="230" t="s">
        <v>3758</v>
      </c>
      <c r="F499" s="231" t="s">
        <v>1177</v>
      </c>
      <c r="G499" s="232" t="s">
        <v>354</v>
      </c>
      <c r="H499" s="233">
        <v>4</v>
      </c>
      <c r="I499" s="234"/>
      <c r="J499" s="235">
        <f>ROUND(I499*H499,2)</f>
        <v>0</v>
      </c>
      <c r="K499" s="236"/>
      <c r="L499" s="44"/>
      <c r="M499" s="237" t="s">
        <v>1</v>
      </c>
      <c r="N499" s="238" t="s">
        <v>41</v>
      </c>
      <c r="O499" s="91"/>
      <c r="P499" s="239">
        <f>O499*H499</f>
        <v>0</v>
      </c>
      <c r="Q499" s="239">
        <v>0.00068000000000000005</v>
      </c>
      <c r="R499" s="239">
        <f>Q499*H499</f>
        <v>0.0027200000000000002</v>
      </c>
      <c r="S499" s="239">
        <v>0</v>
      </c>
      <c r="T499" s="240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41" t="s">
        <v>185</v>
      </c>
      <c r="AT499" s="241" t="s">
        <v>281</v>
      </c>
      <c r="AU499" s="241" t="s">
        <v>86</v>
      </c>
      <c r="AY499" s="17" t="s">
        <v>280</v>
      </c>
      <c r="BE499" s="242">
        <f>IF(N499="základní",J499,0)</f>
        <v>0</v>
      </c>
      <c r="BF499" s="242">
        <f>IF(N499="snížená",J499,0)</f>
        <v>0</v>
      </c>
      <c r="BG499" s="242">
        <f>IF(N499="zákl. přenesená",J499,0)</f>
        <v>0</v>
      </c>
      <c r="BH499" s="242">
        <f>IF(N499="sníž. přenesená",J499,0)</f>
        <v>0</v>
      </c>
      <c r="BI499" s="242">
        <f>IF(N499="nulová",J499,0)</f>
        <v>0</v>
      </c>
      <c r="BJ499" s="17" t="s">
        <v>84</v>
      </c>
      <c r="BK499" s="242">
        <f>ROUND(I499*H499,2)</f>
        <v>0</v>
      </c>
      <c r="BL499" s="17" t="s">
        <v>185</v>
      </c>
      <c r="BM499" s="241" t="s">
        <v>3759</v>
      </c>
    </row>
    <row r="500" s="2" customFormat="1" ht="24.15" customHeight="1">
      <c r="A500" s="38"/>
      <c r="B500" s="39"/>
      <c r="C500" s="229" t="s">
        <v>1055</v>
      </c>
      <c r="D500" s="229" t="s">
        <v>281</v>
      </c>
      <c r="E500" s="230" t="s">
        <v>1180</v>
      </c>
      <c r="F500" s="231" t="s">
        <v>1181</v>
      </c>
      <c r="G500" s="232" t="s">
        <v>326</v>
      </c>
      <c r="H500" s="233">
        <v>0.032000000000000001</v>
      </c>
      <c r="I500" s="234"/>
      <c r="J500" s="235">
        <f>ROUND(I500*H500,2)</f>
        <v>0</v>
      </c>
      <c r="K500" s="236"/>
      <c r="L500" s="44"/>
      <c r="M500" s="237" t="s">
        <v>1</v>
      </c>
      <c r="N500" s="238" t="s">
        <v>41</v>
      </c>
      <c r="O500" s="91"/>
      <c r="P500" s="239">
        <f>O500*H500</f>
        <v>0</v>
      </c>
      <c r="Q500" s="239">
        <v>0</v>
      </c>
      <c r="R500" s="239">
        <f>Q500*H500</f>
        <v>0</v>
      </c>
      <c r="S500" s="239">
        <v>0</v>
      </c>
      <c r="T500" s="240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41" t="s">
        <v>185</v>
      </c>
      <c r="AT500" s="241" t="s">
        <v>281</v>
      </c>
      <c r="AU500" s="241" t="s">
        <v>86</v>
      </c>
      <c r="AY500" s="17" t="s">
        <v>280</v>
      </c>
      <c r="BE500" s="242">
        <f>IF(N500="základní",J500,0)</f>
        <v>0</v>
      </c>
      <c r="BF500" s="242">
        <f>IF(N500="snížená",J500,0)</f>
        <v>0</v>
      </c>
      <c r="BG500" s="242">
        <f>IF(N500="zákl. přenesená",J500,0)</f>
        <v>0</v>
      </c>
      <c r="BH500" s="242">
        <f>IF(N500="sníž. přenesená",J500,0)</f>
        <v>0</v>
      </c>
      <c r="BI500" s="242">
        <f>IF(N500="nulová",J500,0)</f>
        <v>0</v>
      </c>
      <c r="BJ500" s="17" t="s">
        <v>84</v>
      </c>
      <c r="BK500" s="242">
        <f>ROUND(I500*H500,2)</f>
        <v>0</v>
      </c>
      <c r="BL500" s="17" t="s">
        <v>185</v>
      </c>
      <c r="BM500" s="241" t="s">
        <v>3760</v>
      </c>
    </row>
    <row r="501" s="12" customFormat="1" ht="22.8" customHeight="1">
      <c r="A501" s="12"/>
      <c r="B501" s="213"/>
      <c r="C501" s="214"/>
      <c r="D501" s="215" t="s">
        <v>75</v>
      </c>
      <c r="E501" s="227" t="s">
        <v>1208</v>
      </c>
      <c r="F501" s="227" t="s">
        <v>128</v>
      </c>
      <c r="G501" s="214"/>
      <c r="H501" s="214"/>
      <c r="I501" s="217"/>
      <c r="J501" s="228">
        <f>BK501</f>
        <v>0</v>
      </c>
      <c r="K501" s="214"/>
      <c r="L501" s="219"/>
      <c r="M501" s="220"/>
      <c r="N501" s="221"/>
      <c r="O501" s="221"/>
      <c r="P501" s="222">
        <f>SUM(P502:P505)</f>
        <v>0</v>
      </c>
      <c r="Q501" s="221"/>
      <c r="R501" s="222">
        <f>SUM(R502:R505)</f>
        <v>0.0025000000000000001</v>
      </c>
      <c r="S501" s="221"/>
      <c r="T501" s="223">
        <f>SUM(T502:T505)</f>
        <v>0.00125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24" t="s">
        <v>86</v>
      </c>
      <c r="AT501" s="225" t="s">
        <v>75</v>
      </c>
      <c r="AU501" s="225" t="s">
        <v>84</v>
      </c>
      <c r="AY501" s="224" t="s">
        <v>280</v>
      </c>
      <c r="BK501" s="226">
        <f>SUM(BK502:BK505)</f>
        <v>0</v>
      </c>
    </row>
    <row r="502" s="2" customFormat="1" ht="21.75" customHeight="1">
      <c r="A502" s="38"/>
      <c r="B502" s="39"/>
      <c r="C502" s="229" t="s">
        <v>1059</v>
      </c>
      <c r="D502" s="229" t="s">
        <v>281</v>
      </c>
      <c r="E502" s="230" t="s">
        <v>1219</v>
      </c>
      <c r="F502" s="231" t="s">
        <v>1220</v>
      </c>
      <c r="G502" s="232" t="s">
        <v>354</v>
      </c>
      <c r="H502" s="233">
        <v>25</v>
      </c>
      <c r="I502" s="234"/>
      <c r="J502" s="235">
        <f>ROUND(I502*H502,2)</f>
        <v>0</v>
      </c>
      <c r="K502" s="236"/>
      <c r="L502" s="44"/>
      <c r="M502" s="237" t="s">
        <v>1</v>
      </c>
      <c r="N502" s="238" t="s">
        <v>41</v>
      </c>
      <c r="O502" s="91"/>
      <c r="P502" s="239">
        <f>O502*H502</f>
        <v>0</v>
      </c>
      <c r="Q502" s="239">
        <v>0</v>
      </c>
      <c r="R502" s="239">
        <f>Q502*H502</f>
        <v>0</v>
      </c>
      <c r="S502" s="239">
        <v>5.0000000000000002E-05</v>
      </c>
      <c r="T502" s="240">
        <f>S502*H502</f>
        <v>0.00125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41" t="s">
        <v>185</v>
      </c>
      <c r="AT502" s="241" t="s">
        <v>281</v>
      </c>
      <c r="AU502" s="241" t="s">
        <v>86</v>
      </c>
      <c r="AY502" s="17" t="s">
        <v>280</v>
      </c>
      <c r="BE502" s="242">
        <f>IF(N502="základní",J502,0)</f>
        <v>0</v>
      </c>
      <c r="BF502" s="242">
        <f>IF(N502="snížená",J502,0)</f>
        <v>0</v>
      </c>
      <c r="BG502" s="242">
        <f>IF(N502="zákl. přenesená",J502,0)</f>
        <v>0</v>
      </c>
      <c r="BH502" s="242">
        <f>IF(N502="sníž. přenesená",J502,0)</f>
        <v>0</v>
      </c>
      <c r="BI502" s="242">
        <f>IF(N502="nulová",J502,0)</f>
        <v>0</v>
      </c>
      <c r="BJ502" s="17" t="s">
        <v>84</v>
      </c>
      <c r="BK502" s="242">
        <f>ROUND(I502*H502,2)</f>
        <v>0</v>
      </c>
      <c r="BL502" s="17" t="s">
        <v>185</v>
      </c>
      <c r="BM502" s="241" t="s">
        <v>3761</v>
      </c>
    </row>
    <row r="503" s="2" customFormat="1" ht="24.15" customHeight="1">
      <c r="A503" s="38"/>
      <c r="B503" s="39"/>
      <c r="C503" s="229" t="s">
        <v>1064</v>
      </c>
      <c r="D503" s="229" t="s">
        <v>281</v>
      </c>
      <c r="E503" s="230" t="s">
        <v>3762</v>
      </c>
      <c r="F503" s="231" t="s">
        <v>1245</v>
      </c>
      <c r="G503" s="232" t="s">
        <v>354</v>
      </c>
      <c r="H503" s="233">
        <v>1</v>
      </c>
      <c r="I503" s="234"/>
      <c r="J503" s="235">
        <f>ROUND(I503*H503,2)</f>
        <v>0</v>
      </c>
      <c r="K503" s="236"/>
      <c r="L503" s="44"/>
      <c r="M503" s="237" t="s">
        <v>1</v>
      </c>
      <c r="N503" s="238" t="s">
        <v>41</v>
      </c>
      <c r="O503" s="91"/>
      <c r="P503" s="239">
        <f>O503*H503</f>
        <v>0</v>
      </c>
      <c r="Q503" s="239">
        <v>0.0025000000000000001</v>
      </c>
      <c r="R503" s="239">
        <f>Q503*H503</f>
        <v>0.0025000000000000001</v>
      </c>
      <c r="S503" s="239">
        <v>0</v>
      </c>
      <c r="T503" s="240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41" t="s">
        <v>185</v>
      </c>
      <c r="AT503" s="241" t="s">
        <v>281</v>
      </c>
      <c r="AU503" s="241" t="s">
        <v>86</v>
      </c>
      <c r="AY503" s="17" t="s">
        <v>280</v>
      </c>
      <c r="BE503" s="242">
        <f>IF(N503="základní",J503,0)</f>
        <v>0</v>
      </c>
      <c r="BF503" s="242">
        <f>IF(N503="snížená",J503,0)</f>
        <v>0</v>
      </c>
      <c r="BG503" s="242">
        <f>IF(N503="zákl. přenesená",J503,0)</f>
        <v>0</v>
      </c>
      <c r="BH503" s="242">
        <f>IF(N503="sníž. přenesená",J503,0)</f>
        <v>0</v>
      </c>
      <c r="BI503" s="242">
        <f>IF(N503="nulová",J503,0)</f>
        <v>0</v>
      </c>
      <c r="BJ503" s="17" t="s">
        <v>84</v>
      </c>
      <c r="BK503" s="242">
        <f>ROUND(I503*H503,2)</f>
        <v>0</v>
      </c>
      <c r="BL503" s="17" t="s">
        <v>185</v>
      </c>
      <c r="BM503" s="241" t="s">
        <v>3763</v>
      </c>
    </row>
    <row r="504" s="13" customFormat="1">
      <c r="A504" s="13"/>
      <c r="B504" s="243"/>
      <c r="C504" s="244"/>
      <c r="D504" s="245" t="s">
        <v>286</v>
      </c>
      <c r="E504" s="246" t="s">
        <v>1</v>
      </c>
      <c r="F504" s="247" t="s">
        <v>3764</v>
      </c>
      <c r="G504" s="244"/>
      <c r="H504" s="248">
        <v>1</v>
      </c>
      <c r="I504" s="249"/>
      <c r="J504" s="244"/>
      <c r="K504" s="244"/>
      <c r="L504" s="250"/>
      <c r="M504" s="251"/>
      <c r="N504" s="252"/>
      <c r="O504" s="252"/>
      <c r="P504" s="252"/>
      <c r="Q504" s="252"/>
      <c r="R504" s="252"/>
      <c r="S504" s="252"/>
      <c r="T504" s="25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4" t="s">
        <v>286</v>
      </c>
      <c r="AU504" s="254" t="s">
        <v>86</v>
      </c>
      <c r="AV504" s="13" t="s">
        <v>86</v>
      </c>
      <c r="AW504" s="13" t="s">
        <v>32</v>
      </c>
      <c r="AX504" s="13" t="s">
        <v>84</v>
      </c>
      <c r="AY504" s="254" t="s">
        <v>280</v>
      </c>
    </row>
    <row r="505" s="2" customFormat="1" ht="24.15" customHeight="1">
      <c r="A505" s="38"/>
      <c r="B505" s="39"/>
      <c r="C505" s="229" t="s">
        <v>1070</v>
      </c>
      <c r="D505" s="229" t="s">
        <v>281</v>
      </c>
      <c r="E505" s="230" t="s">
        <v>1253</v>
      </c>
      <c r="F505" s="231" t="s">
        <v>1254</v>
      </c>
      <c r="G505" s="232" t="s">
        <v>326</v>
      </c>
      <c r="H505" s="233">
        <v>0.0030000000000000001</v>
      </c>
      <c r="I505" s="234"/>
      <c r="J505" s="235">
        <f>ROUND(I505*H505,2)</f>
        <v>0</v>
      </c>
      <c r="K505" s="236"/>
      <c r="L505" s="44"/>
      <c r="M505" s="237" t="s">
        <v>1</v>
      </c>
      <c r="N505" s="238" t="s">
        <v>41</v>
      </c>
      <c r="O505" s="91"/>
      <c r="P505" s="239">
        <f>O505*H505</f>
        <v>0</v>
      </c>
      <c r="Q505" s="239">
        <v>0</v>
      </c>
      <c r="R505" s="239">
        <f>Q505*H505</f>
        <v>0</v>
      </c>
      <c r="S505" s="239">
        <v>0</v>
      </c>
      <c r="T505" s="240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41" t="s">
        <v>185</v>
      </c>
      <c r="AT505" s="241" t="s">
        <v>281</v>
      </c>
      <c r="AU505" s="241" t="s">
        <v>86</v>
      </c>
      <c r="AY505" s="17" t="s">
        <v>280</v>
      </c>
      <c r="BE505" s="242">
        <f>IF(N505="základní",J505,0)</f>
        <v>0</v>
      </c>
      <c r="BF505" s="242">
        <f>IF(N505="snížená",J505,0)</f>
        <v>0</v>
      </c>
      <c r="BG505" s="242">
        <f>IF(N505="zákl. přenesená",J505,0)</f>
        <v>0</v>
      </c>
      <c r="BH505" s="242">
        <f>IF(N505="sníž. přenesená",J505,0)</f>
        <v>0</v>
      </c>
      <c r="BI505" s="242">
        <f>IF(N505="nulová",J505,0)</f>
        <v>0</v>
      </c>
      <c r="BJ505" s="17" t="s">
        <v>84</v>
      </c>
      <c r="BK505" s="242">
        <f>ROUND(I505*H505,2)</f>
        <v>0</v>
      </c>
      <c r="BL505" s="17" t="s">
        <v>185</v>
      </c>
      <c r="BM505" s="241" t="s">
        <v>3765</v>
      </c>
    </row>
    <row r="506" s="12" customFormat="1" ht="22.8" customHeight="1">
      <c r="A506" s="12"/>
      <c r="B506" s="213"/>
      <c r="C506" s="214"/>
      <c r="D506" s="215" t="s">
        <v>75</v>
      </c>
      <c r="E506" s="227" t="s">
        <v>1256</v>
      </c>
      <c r="F506" s="227" t="s">
        <v>1257</v>
      </c>
      <c r="G506" s="214"/>
      <c r="H506" s="214"/>
      <c r="I506" s="217"/>
      <c r="J506" s="228">
        <f>BK506</f>
        <v>0</v>
      </c>
      <c r="K506" s="214"/>
      <c r="L506" s="219"/>
      <c r="M506" s="220"/>
      <c r="N506" s="221"/>
      <c r="O506" s="221"/>
      <c r="P506" s="222">
        <f>SUM(P507:P509)</f>
        <v>0</v>
      </c>
      <c r="Q506" s="221"/>
      <c r="R506" s="222">
        <f>SUM(R507:R509)</f>
        <v>0.81895507199999995</v>
      </c>
      <c r="S506" s="221"/>
      <c r="T506" s="223">
        <f>SUM(T507:T509)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24" t="s">
        <v>86</v>
      </c>
      <c r="AT506" s="225" t="s">
        <v>75</v>
      </c>
      <c r="AU506" s="225" t="s">
        <v>84</v>
      </c>
      <c r="AY506" s="224" t="s">
        <v>280</v>
      </c>
      <c r="BK506" s="226">
        <f>SUM(BK507:BK509)</f>
        <v>0</v>
      </c>
    </row>
    <row r="507" s="2" customFormat="1" ht="24.15" customHeight="1">
      <c r="A507" s="38"/>
      <c r="B507" s="39"/>
      <c r="C507" s="229" t="s">
        <v>1075</v>
      </c>
      <c r="D507" s="229" t="s">
        <v>281</v>
      </c>
      <c r="E507" s="230" t="s">
        <v>1269</v>
      </c>
      <c r="F507" s="231" t="s">
        <v>1270</v>
      </c>
      <c r="G507" s="232" t="s">
        <v>194</v>
      </c>
      <c r="H507" s="233">
        <v>50.478000000000002</v>
      </c>
      <c r="I507" s="234"/>
      <c r="J507" s="235">
        <f>ROUND(I507*H507,2)</f>
        <v>0</v>
      </c>
      <c r="K507" s="236"/>
      <c r="L507" s="44"/>
      <c r="M507" s="237" t="s">
        <v>1</v>
      </c>
      <c r="N507" s="238" t="s">
        <v>41</v>
      </c>
      <c r="O507" s="91"/>
      <c r="P507" s="239">
        <f>O507*H507</f>
        <v>0</v>
      </c>
      <c r="Q507" s="239">
        <v>0.016223999999999999</v>
      </c>
      <c r="R507" s="239">
        <f>Q507*H507</f>
        <v>0.81895507199999995</v>
      </c>
      <c r="S507" s="239">
        <v>0</v>
      </c>
      <c r="T507" s="240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41" t="s">
        <v>185</v>
      </c>
      <c r="AT507" s="241" t="s">
        <v>281</v>
      </c>
      <c r="AU507" s="241" t="s">
        <v>86</v>
      </c>
      <c r="AY507" s="17" t="s">
        <v>280</v>
      </c>
      <c r="BE507" s="242">
        <f>IF(N507="základní",J507,0)</f>
        <v>0</v>
      </c>
      <c r="BF507" s="242">
        <f>IF(N507="snížená",J507,0)</f>
        <v>0</v>
      </c>
      <c r="BG507" s="242">
        <f>IF(N507="zákl. přenesená",J507,0)</f>
        <v>0</v>
      </c>
      <c r="BH507" s="242">
        <f>IF(N507="sníž. přenesená",J507,0)</f>
        <v>0</v>
      </c>
      <c r="BI507" s="242">
        <f>IF(N507="nulová",J507,0)</f>
        <v>0</v>
      </c>
      <c r="BJ507" s="17" t="s">
        <v>84</v>
      </c>
      <c r="BK507" s="242">
        <f>ROUND(I507*H507,2)</f>
        <v>0</v>
      </c>
      <c r="BL507" s="17" t="s">
        <v>185</v>
      </c>
      <c r="BM507" s="241" t="s">
        <v>3766</v>
      </c>
    </row>
    <row r="508" s="13" customFormat="1">
      <c r="A508" s="13"/>
      <c r="B508" s="243"/>
      <c r="C508" s="244"/>
      <c r="D508" s="245" t="s">
        <v>286</v>
      </c>
      <c r="E508" s="246" t="s">
        <v>1</v>
      </c>
      <c r="F508" s="247" t="s">
        <v>3767</v>
      </c>
      <c r="G508" s="244"/>
      <c r="H508" s="248">
        <v>50.478000000000002</v>
      </c>
      <c r="I508" s="249"/>
      <c r="J508" s="244"/>
      <c r="K508" s="244"/>
      <c r="L508" s="250"/>
      <c r="M508" s="251"/>
      <c r="N508" s="252"/>
      <c r="O508" s="252"/>
      <c r="P508" s="252"/>
      <c r="Q508" s="252"/>
      <c r="R508" s="252"/>
      <c r="S508" s="252"/>
      <c r="T508" s="25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4" t="s">
        <v>286</v>
      </c>
      <c r="AU508" s="254" t="s">
        <v>86</v>
      </c>
      <c r="AV508" s="13" t="s">
        <v>86</v>
      </c>
      <c r="AW508" s="13" t="s">
        <v>32</v>
      </c>
      <c r="AX508" s="13" t="s">
        <v>84</v>
      </c>
      <c r="AY508" s="254" t="s">
        <v>280</v>
      </c>
    </row>
    <row r="509" s="2" customFormat="1" ht="24.15" customHeight="1">
      <c r="A509" s="38"/>
      <c r="B509" s="39"/>
      <c r="C509" s="229" t="s">
        <v>1079</v>
      </c>
      <c r="D509" s="229" t="s">
        <v>281</v>
      </c>
      <c r="E509" s="230" t="s">
        <v>1279</v>
      </c>
      <c r="F509" s="231" t="s">
        <v>1280</v>
      </c>
      <c r="G509" s="232" t="s">
        <v>326</v>
      </c>
      <c r="H509" s="233">
        <v>0.81899999999999995</v>
      </c>
      <c r="I509" s="234"/>
      <c r="J509" s="235">
        <f>ROUND(I509*H509,2)</f>
        <v>0</v>
      </c>
      <c r="K509" s="236"/>
      <c r="L509" s="44"/>
      <c r="M509" s="237" t="s">
        <v>1</v>
      </c>
      <c r="N509" s="238" t="s">
        <v>41</v>
      </c>
      <c r="O509" s="91"/>
      <c r="P509" s="239">
        <f>O509*H509</f>
        <v>0</v>
      </c>
      <c r="Q509" s="239">
        <v>0</v>
      </c>
      <c r="R509" s="239">
        <f>Q509*H509</f>
        <v>0</v>
      </c>
      <c r="S509" s="239">
        <v>0</v>
      </c>
      <c r="T509" s="240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41" t="s">
        <v>185</v>
      </c>
      <c r="AT509" s="241" t="s">
        <v>281</v>
      </c>
      <c r="AU509" s="241" t="s">
        <v>86</v>
      </c>
      <c r="AY509" s="17" t="s">
        <v>280</v>
      </c>
      <c r="BE509" s="242">
        <f>IF(N509="základní",J509,0)</f>
        <v>0</v>
      </c>
      <c r="BF509" s="242">
        <f>IF(N509="snížená",J509,0)</f>
        <v>0</v>
      </c>
      <c r="BG509" s="242">
        <f>IF(N509="zákl. přenesená",J509,0)</f>
        <v>0</v>
      </c>
      <c r="BH509" s="242">
        <f>IF(N509="sníž. přenesená",J509,0)</f>
        <v>0</v>
      </c>
      <c r="BI509" s="242">
        <f>IF(N509="nulová",J509,0)</f>
        <v>0</v>
      </c>
      <c r="BJ509" s="17" t="s">
        <v>84</v>
      </c>
      <c r="BK509" s="242">
        <f>ROUND(I509*H509,2)</f>
        <v>0</v>
      </c>
      <c r="BL509" s="17" t="s">
        <v>185</v>
      </c>
      <c r="BM509" s="241" t="s">
        <v>3768</v>
      </c>
    </row>
    <row r="510" s="12" customFormat="1" ht="22.8" customHeight="1">
      <c r="A510" s="12"/>
      <c r="B510" s="213"/>
      <c r="C510" s="214"/>
      <c r="D510" s="215" t="s">
        <v>75</v>
      </c>
      <c r="E510" s="227" t="s">
        <v>1324</v>
      </c>
      <c r="F510" s="227" t="s">
        <v>1325</v>
      </c>
      <c r="G510" s="214"/>
      <c r="H510" s="214"/>
      <c r="I510" s="217"/>
      <c r="J510" s="228">
        <f>BK510</f>
        <v>0</v>
      </c>
      <c r="K510" s="214"/>
      <c r="L510" s="219"/>
      <c r="M510" s="220"/>
      <c r="N510" s="221"/>
      <c r="O510" s="221"/>
      <c r="P510" s="222">
        <f>SUM(P511:P520)</f>
        <v>0</v>
      </c>
      <c r="Q510" s="221"/>
      <c r="R510" s="222">
        <f>SUM(R511:R520)</f>
        <v>0.1488564</v>
      </c>
      <c r="S510" s="221"/>
      <c r="T510" s="223">
        <f>SUM(T511:T520)</f>
        <v>0.24160599999999999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24" t="s">
        <v>86</v>
      </c>
      <c r="AT510" s="225" t="s">
        <v>75</v>
      </c>
      <c r="AU510" s="225" t="s">
        <v>84</v>
      </c>
      <c r="AY510" s="224" t="s">
        <v>280</v>
      </c>
      <c r="BK510" s="226">
        <f>SUM(BK511:BK520)</f>
        <v>0</v>
      </c>
    </row>
    <row r="511" s="2" customFormat="1" ht="24.15" customHeight="1">
      <c r="A511" s="38"/>
      <c r="B511" s="39"/>
      <c r="C511" s="229" t="s">
        <v>1084</v>
      </c>
      <c r="D511" s="229" t="s">
        <v>281</v>
      </c>
      <c r="E511" s="230" t="s">
        <v>2200</v>
      </c>
      <c r="F511" s="231" t="s">
        <v>2201</v>
      </c>
      <c r="G511" s="232" t="s">
        <v>190</v>
      </c>
      <c r="H511" s="233">
        <v>90.140000000000001</v>
      </c>
      <c r="I511" s="234"/>
      <c r="J511" s="235">
        <f>ROUND(I511*H511,2)</f>
        <v>0</v>
      </c>
      <c r="K511" s="236"/>
      <c r="L511" s="44"/>
      <c r="M511" s="237" t="s">
        <v>1</v>
      </c>
      <c r="N511" s="238" t="s">
        <v>41</v>
      </c>
      <c r="O511" s="91"/>
      <c r="P511" s="239">
        <f>O511*H511</f>
        <v>0</v>
      </c>
      <c r="Q511" s="239">
        <v>0</v>
      </c>
      <c r="R511" s="239">
        <f>Q511*H511</f>
        <v>0</v>
      </c>
      <c r="S511" s="239">
        <v>0.00191</v>
      </c>
      <c r="T511" s="240">
        <f>S511*H511</f>
        <v>0.1721674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41" t="s">
        <v>185</v>
      </c>
      <c r="AT511" s="241" t="s">
        <v>281</v>
      </c>
      <c r="AU511" s="241" t="s">
        <v>86</v>
      </c>
      <c r="AY511" s="17" t="s">
        <v>280</v>
      </c>
      <c r="BE511" s="242">
        <f>IF(N511="základní",J511,0)</f>
        <v>0</v>
      </c>
      <c r="BF511" s="242">
        <f>IF(N511="snížená",J511,0)</f>
        <v>0</v>
      </c>
      <c r="BG511" s="242">
        <f>IF(N511="zákl. přenesená",J511,0)</f>
        <v>0</v>
      </c>
      <c r="BH511" s="242">
        <f>IF(N511="sníž. přenesená",J511,0)</f>
        <v>0</v>
      </c>
      <c r="BI511" s="242">
        <f>IF(N511="nulová",J511,0)</f>
        <v>0</v>
      </c>
      <c r="BJ511" s="17" t="s">
        <v>84</v>
      </c>
      <c r="BK511" s="242">
        <f>ROUND(I511*H511,2)</f>
        <v>0</v>
      </c>
      <c r="BL511" s="17" t="s">
        <v>185</v>
      </c>
      <c r="BM511" s="241" t="s">
        <v>3769</v>
      </c>
    </row>
    <row r="512" s="13" customFormat="1">
      <c r="A512" s="13"/>
      <c r="B512" s="243"/>
      <c r="C512" s="244"/>
      <c r="D512" s="245" t="s">
        <v>286</v>
      </c>
      <c r="E512" s="246" t="s">
        <v>1</v>
      </c>
      <c r="F512" s="247" t="s">
        <v>3435</v>
      </c>
      <c r="G512" s="244"/>
      <c r="H512" s="248">
        <v>90.140000000000001</v>
      </c>
      <c r="I512" s="249"/>
      <c r="J512" s="244"/>
      <c r="K512" s="244"/>
      <c r="L512" s="250"/>
      <c r="M512" s="251"/>
      <c r="N512" s="252"/>
      <c r="O512" s="252"/>
      <c r="P512" s="252"/>
      <c r="Q512" s="252"/>
      <c r="R512" s="252"/>
      <c r="S512" s="252"/>
      <c r="T512" s="25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4" t="s">
        <v>286</v>
      </c>
      <c r="AU512" s="254" t="s">
        <v>86</v>
      </c>
      <c r="AV512" s="13" t="s">
        <v>86</v>
      </c>
      <c r="AW512" s="13" t="s">
        <v>32</v>
      </c>
      <c r="AX512" s="13" t="s">
        <v>84</v>
      </c>
      <c r="AY512" s="254" t="s">
        <v>280</v>
      </c>
    </row>
    <row r="513" s="2" customFormat="1" ht="16.5" customHeight="1">
      <c r="A513" s="38"/>
      <c r="B513" s="39"/>
      <c r="C513" s="229" t="s">
        <v>1089</v>
      </c>
      <c r="D513" s="229" t="s">
        <v>281</v>
      </c>
      <c r="E513" s="230" t="s">
        <v>1335</v>
      </c>
      <c r="F513" s="231" t="s">
        <v>1336</v>
      </c>
      <c r="G513" s="232" t="s">
        <v>190</v>
      </c>
      <c r="H513" s="233">
        <v>41.579999999999998</v>
      </c>
      <c r="I513" s="234"/>
      <c r="J513" s="235">
        <f>ROUND(I513*H513,2)</f>
        <v>0</v>
      </c>
      <c r="K513" s="236"/>
      <c r="L513" s="44"/>
      <c r="M513" s="237" t="s">
        <v>1</v>
      </c>
      <c r="N513" s="238" t="s">
        <v>41</v>
      </c>
      <c r="O513" s="91"/>
      <c r="P513" s="239">
        <f>O513*H513</f>
        <v>0</v>
      </c>
      <c r="Q513" s="239">
        <v>0</v>
      </c>
      <c r="R513" s="239">
        <f>Q513*H513</f>
        <v>0</v>
      </c>
      <c r="S513" s="239">
        <v>0.00167</v>
      </c>
      <c r="T513" s="240">
        <f>S513*H513</f>
        <v>0.069438600000000003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41" t="s">
        <v>185</v>
      </c>
      <c r="AT513" s="241" t="s">
        <v>281</v>
      </c>
      <c r="AU513" s="241" t="s">
        <v>86</v>
      </c>
      <c r="AY513" s="17" t="s">
        <v>280</v>
      </c>
      <c r="BE513" s="242">
        <f>IF(N513="základní",J513,0)</f>
        <v>0</v>
      </c>
      <c r="BF513" s="242">
        <f>IF(N513="snížená",J513,0)</f>
        <v>0</v>
      </c>
      <c r="BG513" s="242">
        <f>IF(N513="zákl. přenesená",J513,0)</f>
        <v>0</v>
      </c>
      <c r="BH513" s="242">
        <f>IF(N513="sníž. přenesená",J513,0)</f>
        <v>0</v>
      </c>
      <c r="BI513" s="242">
        <f>IF(N513="nulová",J513,0)</f>
        <v>0</v>
      </c>
      <c r="BJ513" s="17" t="s">
        <v>84</v>
      </c>
      <c r="BK513" s="242">
        <f>ROUND(I513*H513,2)</f>
        <v>0</v>
      </c>
      <c r="BL513" s="17" t="s">
        <v>185</v>
      </c>
      <c r="BM513" s="241" t="s">
        <v>3770</v>
      </c>
    </row>
    <row r="514" s="13" customFormat="1">
      <c r="A514" s="13"/>
      <c r="B514" s="243"/>
      <c r="C514" s="244"/>
      <c r="D514" s="245" t="s">
        <v>286</v>
      </c>
      <c r="E514" s="246" t="s">
        <v>1</v>
      </c>
      <c r="F514" s="247" t="s">
        <v>3423</v>
      </c>
      <c r="G514" s="244"/>
      <c r="H514" s="248">
        <v>41.579999999999998</v>
      </c>
      <c r="I514" s="249"/>
      <c r="J514" s="244"/>
      <c r="K514" s="244"/>
      <c r="L514" s="250"/>
      <c r="M514" s="251"/>
      <c r="N514" s="252"/>
      <c r="O514" s="252"/>
      <c r="P514" s="252"/>
      <c r="Q514" s="252"/>
      <c r="R514" s="252"/>
      <c r="S514" s="252"/>
      <c r="T514" s="25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4" t="s">
        <v>286</v>
      </c>
      <c r="AU514" s="254" t="s">
        <v>86</v>
      </c>
      <c r="AV514" s="13" t="s">
        <v>86</v>
      </c>
      <c r="AW514" s="13" t="s">
        <v>32</v>
      </c>
      <c r="AX514" s="13" t="s">
        <v>84</v>
      </c>
      <c r="AY514" s="254" t="s">
        <v>280</v>
      </c>
    </row>
    <row r="515" s="2" customFormat="1" ht="24.15" customHeight="1">
      <c r="A515" s="38"/>
      <c r="B515" s="39"/>
      <c r="C515" s="229" t="s">
        <v>1095</v>
      </c>
      <c r="D515" s="229" t="s">
        <v>281</v>
      </c>
      <c r="E515" s="230" t="s">
        <v>1354</v>
      </c>
      <c r="F515" s="231" t="s">
        <v>1355</v>
      </c>
      <c r="G515" s="232" t="s">
        <v>190</v>
      </c>
      <c r="H515" s="233">
        <v>41.579999999999998</v>
      </c>
      <c r="I515" s="234"/>
      <c r="J515" s="235">
        <f>ROUND(I515*H515,2)</f>
        <v>0</v>
      </c>
      <c r="K515" s="236"/>
      <c r="L515" s="44"/>
      <c r="M515" s="237" t="s">
        <v>1</v>
      </c>
      <c r="N515" s="238" t="s">
        <v>41</v>
      </c>
      <c r="O515" s="91"/>
      <c r="P515" s="239">
        <f>O515*H515</f>
        <v>0</v>
      </c>
      <c r="Q515" s="239">
        <v>0.0035799999999999998</v>
      </c>
      <c r="R515" s="239">
        <f>Q515*H515</f>
        <v>0.1488564</v>
      </c>
      <c r="S515" s="239">
        <v>0</v>
      </c>
      <c r="T515" s="240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41" t="s">
        <v>185</v>
      </c>
      <c r="AT515" s="241" t="s">
        <v>281</v>
      </c>
      <c r="AU515" s="241" t="s">
        <v>86</v>
      </c>
      <c r="AY515" s="17" t="s">
        <v>280</v>
      </c>
      <c r="BE515" s="242">
        <f>IF(N515="základní",J515,0)</f>
        <v>0</v>
      </c>
      <c r="BF515" s="242">
        <f>IF(N515="snížená",J515,0)</f>
        <v>0</v>
      </c>
      <c r="BG515" s="242">
        <f>IF(N515="zákl. přenesená",J515,0)</f>
        <v>0</v>
      </c>
      <c r="BH515" s="242">
        <f>IF(N515="sníž. přenesená",J515,0)</f>
        <v>0</v>
      </c>
      <c r="BI515" s="242">
        <f>IF(N515="nulová",J515,0)</f>
        <v>0</v>
      </c>
      <c r="BJ515" s="17" t="s">
        <v>84</v>
      </c>
      <c r="BK515" s="242">
        <f>ROUND(I515*H515,2)</f>
        <v>0</v>
      </c>
      <c r="BL515" s="17" t="s">
        <v>185</v>
      </c>
      <c r="BM515" s="241" t="s">
        <v>3771</v>
      </c>
    </row>
    <row r="516" s="13" customFormat="1">
      <c r="A516" s="13"/>
      <c r="B516" s="243"/>
      <c r="C516" s="244"/>
      <c r="D516" s="245" t="s">
        <v>286</v>
      </c>
      <c r="E516" s="246" t="s">
        <v>1</v>
      </c>
      <c r="F516" s="247" t="s">
        <v>3772</v>
      </c>
      <c r="G516" s="244"/>
      <c r="H516" s="248">
        <v>29.199999999999999</v>
      </c>
      <c r="I516" s="249"/>
      <c r="J516" s="244"/>
      <c r="K516" s="244"/>
      <c r="L516" s="250"/>
      <c r="M516" s="251"/>
      <c r="N516" s="252"/>
      <c r="O516" s="252"/>
      <c r="P516" s="252"/>
      <c r="Q516" s="252"/>
      <c r="R516" s="252"/>
      <c r="S516" s="252"/>
      <c r="T516" s="25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4" t="s">
        <v>286</v>
      </c>
      <c r="AU516" s="254" t="s">
        <v>86</v>
      </c>
      <c r="AV516" s="13" t="s">
        <v>86</v>
      </c>
      <c r="AW516" s="13" t="s">
        <v>32</v>
      </c>
      <c r="AX516" s="13" t="s">
        <v>76</v>
      </c>
      <c r="AY516" s="254" t="s">
        <v>280</v>
      </c>
    </row>
    <row r="517" s="13" customFormat="1">
      <c r="A517" s="13"/>
      <c r="B517" s="243"/>
      <c r="C517" s="244"/>
      <c r="D517" s="245" t="s">
        <v>286</v>
      </c>
      <c r="E517" s="246" t="s">
        <v>1</v>
      </c>
      <c r="F517" s="247" t="s">
        <v>3773</v>
      </c>
      <c r="G517" s="244"/>
      <c r="H517" s="248">
        <v>11.4</v>
      </c>
      <c r="I517" s="249"/>
      <c r="J517" s="244"/>
      <c r="K517" s="244"/>
      <c r="L517" s="250"/>
      <c r="M517" s="251"/>
      <c r="N517" s="252"/>
      <c r="O517" s="252"/>
      <c r="P517" s="252"/>
      <c r="Q517" s="252"/>
      <c r="R517" s="252"/>
      <c r="S517" s="252"/>
      <c r="T517" s="25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4" t="s">
        <v>286</v>
      </c>
      <c r="AU517" s="254" t="s">
        <v>86</v>
      </c>
      <c r="AV517" s="13" t="s">
        <v>86</v>
      </c>
      <c r="AW517" s="13" t="s">
        <v>32</v>
      </c>
      <c r="AX517" s="13" t="s">
        <v>76</v>
      </c>
      <c r="AY517" s="254" t="s">
        <v>280</v>
      </c>
    </row>
    <row r="518" s="13" customFormat="1">
      <c r="A518" s="13"/>
      <c r="B518" s="243"/>
      <c r="C518" s="244"/>
      <c r="D518" s="245" t="s">
        <v>286</v>
      </c>
      <c r="E518" s="246" t="s">
        <v>1</v>
      </c>
      <c r="F518" s="247" t="s">
        <v>3774</v>
      </c>
      <c r="G518" s="244"/>
      <c r="H518" s="248">
        <v>0.97999999999999998</v>
      </c>
      <c r="I518" s="249"/>
      <c r="J518" s="244"/>
      <c r="K518" s="244"/>
      <c r="L518" s="250"/>
      <c r="M518" s="251"/>
      <c r="N518" s="252"/>
      <c r="O518" s="252"/>
      <c r="P518" s="252"/>
      <c r="Q518" s="252"/>
      <c r="R518" s="252"/>
      <c r="S518" s="252"/>
      <c r="T518" s="25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4" t="s">
        <v>286</v>
      </c>
      <c r="AU518" s="254" t="s">
        <v>86</v>
      </c>
      <c r="AV518" s="13" t="s">
        <v>86</v>
      </c>
      <c r="AW518" s="13" t="s">
        <v>32</v>
      </c>
      <c r="AX518" s="13" t="s">
        <v>76</v>
      </c>
      <c r="AY518" s="254" t="s">
        <v>280</v>
      </c>
    </row>
    <row r="519" s="14" customFormat="1">
      <c r="A519" s="14"/>
      <c r="B519" s="266"/>
      <c r="C519" s="267"/>
      <c r="D519" s="245" t="s">
        <v>286</v>
      </c>
      <c r="E519" s="268" t="s">
        <v>1</v>
      </c>
      <c r="F519" s="269" t="s">
        <v>378</v>
      </c>
      <c r="G519" s="267"/>
      <c r="H519" s="270">
        <v>41.579999999999998</v>
      </c>
      <c r="I519" s="271"/>
      <c r="J519" s="267"/>
      <c r="K519" s="267"/>
      <c r="L519" s="272"/>
      <c r="M519" s="273"/>
      <c r="N519" s="274"/>
      <c r="O519" s="274"/>
      <c r="P519" s="274"/>
      <c r="Q519" s="274"/>
      <c r="R519" s="274"/>
      <c r="S519" s="274"/>
      <c r="T519" s="27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76" t="s">
        <v>286</v>
      </c>
      <c r="AU519" s="276" t="s">
        <v>86</v>
      </c>
      <c r="AV519" s="14" t="s">
        <v>284</v>
      </c>
      <c r="AW519" s="14" t="s">
        <v>32</v>
      </c>
      <c r="AX519" s="14" t="s">
        <v>84</v>
      </c>
      <c r="AY519" s="276" t="s">
        <v>280</v>
      </c>
    </row>
    <row r="520" s="2" customFormat="1" ht="24.15" customHeight="1">
      <c r="A520" s="38"/>
      <c r="B520" s="39"/>
      <c r="C520" s="229" t="s">
        <v>1099</v>
      </c>
      <c r="D520" s="229" t="s">
        <v>281</v>
      </c>
      <c r="E520" s="230" t="s">
        <v>1364</v>
      </c>
      <c r="F520" s="231" t="s">
        <v>1365</v>
      </c>
      <c r="G520" s="232" t="s">
        <v>326</v>
      </c>
      <c r="H520" s="233">
        <v>0.14899999999999999</v>
      </c>
      <c r="I520" s="234"/>
      <c r="J520" s="235">
        <f>ROUND(I520*H520,2)</f>
        <v>0</v>
      </c>
      <c r="K520" s="236"/>
      <c r="L520" s="44"/>
      <c r="M520" s="237" t="s">
        <v>1</v>
      </c>
      <c r="N520" s="238" t="s">
        <v>41</v>
      </c>
      <c r="O520" s="91"/>
      <c r="P520" s="239">
        <f>O520*H520</f>
        <v>0</v>
      </c>
      <c r="Q520" s="239">
        <v>0</v>
      </c>
      <c r="R520" s="239">
        <f>Q520*H520</f>
        <v>0</v>
      </c>
      <c r="S520" s="239">
        <v>0</v>
      </c>
      <c r="T520" s="240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41" t="s">
        <v>185</v>
      </c>
      <c r="AT520" s="241" t="s">
        <v>281</v>
      </c>
      <c r="AU520" s="241" t="s">
        <v>86</v>
      </c>
      <c r="AY520" s="17" t="s">
        <v>280</v>
      </c>
      <c r="BE520" s="242">
        <f>IF(N520="základní",J520,0)</f>
        <v>0</v>
      </c>
      <c r="BF520" s="242">
        <f>IF(N520="snížená",J520,0)</f>
        <v>0</v>
      </c>
      <c r="BG520" s="242">
        <f>IF(N520="zákl. přenesená",J520,0)</f>
        <v>0</v>
      </c>
      <c r="BH520" s="242">
        <f>IF(N520="sníž. přenesená",J520,0)</f>
        <v>0</v>
      </c>
      <c r="BI520" s="242">
        <f>IF(N520="nulová",J520,0)</f>
        <v>0</v>
      </c>
      <c r="BJ520" s="17" t="s">
        <v>84</v>
      </c>
      <c r="BK520" s="242">
        <f>ROUND(I520*H520,2)</f>
        <v>0</v>
      </c>
      <c r="BL520" s="17" t="s">
        <v>185</v>
      </c>
      <c r="BM520" s="241" t="s">
        <v>3775</v>
      </c>
    </row>
    <row r="521" s="12" customFormat="1" ht="22.8" customHeight="1">
      <c r="A521" s="12"/>
      <c r="B521" s="213"/>
      <c r="C521" s="214"/>
      <c r="D521" s="215" t="s">
        <v>75</v>
      </c>
      <c r="E521" s="227" t="s">
        <v>1367</v>
      </c>
      <c r="F521" s="227" t="s">
        <v>1368</v>
      </c>
      <c r="G521" s="214"/>
      <c r="H521" s="214"/>
      <c r="I521" s="217"/>
      <c r="J521" s="228">
        <f>BK521</f>
        <v>0</v>
      </c>
      <c r="K521" s="214"/>
      <c r="L521" s="219"/>
      <c r="M521" s="220"/>
      <c r="N521" s="221"/>
      <c r="O521" s="221"/>
      <c r="P521" s="222">
        <f>SUM(P522:P547)</f>
        <v>0</v>
      </c>
      <c r="Q521" s="221"/>
      <c r="R521" s="222">
        <f>SUM(R522:R547)</f>
        <v>4.7213181999999998</v>
      </c>
      <c r="S521" s="221"/>
      <c r="T521" s="223">
        <f>SUM(T522:T547)</f>
        <v>0.044999999999999998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24" t="s">
        <v>86</v>
      </c>
      <c r="AT521" s="225" t="s">
        <v>75</v>
      </c>
      <c r="AU521" s="225" t="s">
        <v>84</v>
      </c>
      <c r="AY521" s="224" t="s">
        <v>280</v>
      </c>
      <c r="BK521" s="226">
        <f>SUM(BK522:BK547)</f>
        <v>0</v>
      </c>
    </row>
    <row r="522" s="2" customFormat="1" ht="24.15" customHeight="1">
      <c r="A522" s="38"/>
      <c r="B522" s="39"/>
      <c r="C522" s="229" t="s">
        <v>1103</v>
      </c>
      <c r="D522" s="229" t="s">
        <v>281</v>
      </c>
      <c r="E522" s="230" t="s">
        <v>1379</v>
      </c>
      <c r="F522" s="231" t="s">
        <v>1380</v>
      </c>
      <c r="G522" s="232" t="s">
        <v>354</v>
      </c>
      <c r="H522" s="233">
        <v>9</v>
      </c>
      <c r="I522" s="234"/>
      <c r="J522" s="235">
        <f>ROUND(I522*H522,2)</f>
        <v>0</v>
      </c>
      <c r="K522" s="236"/>
      <c r="L522" s="44"/>
      <c r="M522" s="237" t="s">
        <v>1</v>
      </c>
      <c r="N522" s="238" t="s">
        <v>41</v>
      </c>
      <c r="O522" s="91"/>
      <c r="P522" s="239">
        <f>O522*H522</f>
        <v>0</v>
      </c>
      <c r="Q522" s="239">
        <v>0</v>
      </c>
      <c r="R522" s="239">
        <f>Q522*H522</f>
        <v>0</v>
      </c>
      <c r="S522" s="239">
        <v>0.0050000000000000001</v>
      </c>
      <c r="T522" s="240">
        <f>S522*H522</f>
        <v>0.044999999999999998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41" t="s">
        <v>185</v>
      </c>
      <c r="AT522" s="241" t="s">
        <v>281</v>
      </c>
      <c r="AU522" s="241" t="s">
        <v>86</v>
      </c>
      <c r="AY522" s="17" t="s">
        <v>280</v>
      </c>
      <c r="BE522" s="242">
        <f>IF(N522="základní",J522,0)</f>
        <v>0</v>
      </c>
      <c r="BF522" s="242">
        <f>IF(N522="snížená",J522,0)</f>
        <v>0</v>
      </c>
      <c r="BG522" s="242">
        <f>IF(N522="zákl. přenesená",J522,0)</f>
        <v>0</v>
      </c>
      <c r="BH522" s="242">
        <f>IF(N522="sníž. přenesená",J522,0)</f>
        <v>0</v>
      </c>
      <c r="BI522" s="242">
        <f>IF(N522="nulová",J522,0)</f>
        <v>0</v>
      </c>
      <c r="BJ522" s="17" t="s">
        <v>84</v>
      </c>
      <c r="BK522" s="242">
        <f>ROUND(I522*H522,2)</f>
        <v>0</v>
      </c>
      <c r="BL522" s="17" t="s">
        <v>185</v>
      </c>
      <c r="BM522" s="241" t="s">
        <v>3776</v>
      </c>
    </row>
    <row r="523" s="2" customFormat="1" ht="24.15" customHeight="1">
      <c r="A523" s="38"/>
      <c r="B523" s="39"/>
      <c r="C523" s="229" t="s">
        <v>1108</v>
      </c>
      <c r="D523" s="229" t="s">
        <v>281</v>
      </c>
      <c r="E523" s="230" t="s">
        <v>1383</v>
      </c>
      <c r="F523" s="231" t="s">
        <v>1384</v>
      </c>
      <c r="G523" s="232" t="s">
        <v>190</v>
      </c>
      <c r="H523" s="233">
        <v>113.33</v>
      </c>
      <c r="I523" s="234"/>
      <c r="J523" s="235">
        <f>ROUND(I523*H523,2)</f>
        <v>0</v>
      </c>
      <c r="K523" s="236"/>
      <c r="L523" s="44"/>
      <c r="M523" s="237" t="s">
        <v>1</v>
      </c>
      <c r="N523" s="238" t="s">
        <v>41</v>
      </c>
      <c r="O523" s="91"/>
      <c r="P523" s="239">
        <f>O523*H523</f>
        <v>0</v>
      </c>
      <c r="Q523" s="239">
        <v>0.00027999999999999998</v>
      </c>
      <c r="R523" s="239">
        <f>Q523*H523</f>
        <v>0.031732399999999994</v>
      </c>
      <c r="S523" s="239">
        <v>0</v>
      </c>
      <c r="T523" s="240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41" t="s">
        <v>185</v>
      </c>
      <c r="AT523" s="241" t="s">
        <v>281</v>
      </c>
      <c r="AU523" s="241" t="s">
        <v>86</v>
      </c>
      <c r="AY523" s="17" t="s">
        <v>280</v>
      </c>
      <c r="BE523" s="242">
        <f>IF(N523="základní",J523,0)</f>
        <v>0</v>
      </c>
      <c r="BF523" s="242">
        <f>IF(N523="snížená",J523,0)</f>
        <v>0</v>
      </c>
      <c r="BG523" s="242">
        <f>IF(N523="zákl. přenesená",J523,0)</f>
        <v>0</v>
      </c>
      <c r="BH523" s="242">
        <f>IF(N523="sníž. přenesená",J523,0)</f>
        <v>0</v>
      </c>
      <c r="BI523" s="242">
        <f>IF(N523="nulová",J523,0)</f>
        <v>0</v>
      </c>
      <c r="BJ523" s="17" t="s">
        <v>84</v>
      </c>
      <c r="BK523" s="242">
        <f>ROUND(I523*H523,2)</f>
        <v>0</v>
      </c>
      <c r="BL523" s="17" t="s">
        <v>185</v>
      </c>
      <c r="BM523" s="241" t="s">
        <v>3777</v>
      </c>
    </row>
    <row r="524" s="13" customFormat="1">
      <c r="A524" s="13"/>
      <c r="B524" s="243"/>
      <c r="C524" s="244"/>
      <c r="D524" s="245" t="s">
        <v>286</v>
      </c>
      <c r="E524" s="246" t="s">
        <v>1</v>
      </c>
      <c r="F524" s="247" t="s">
        <v>3532</v>
      </c>
      <c r="G524" s="244"/>
      <c r="H524" s="248">
        <v>113.33</v>
      </c>
      <c r="I524" s="249"/>
      <c r="J524" s="244"/>
      <c r="K524" s="244"/>
      <c r="L524" s="250"/>
      <c r="M524" s="251"/>
      <c r="N524" s="252"/>
      <c r="O524" s="252"/>
      <c r="P524" s="252"/>
      <c r="Q524" s="252"/>
      <c r="R524" s="252"/>
      <c r="S524" s="252"/>
      <c r="T524" s="25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4" t="s">
        <v>286</v>
      </c>
      <c r="AU524" s="254" t="s">
        <v>86</v>
      </c>
      <c r="AV524" s="13" t="s">
        <v>86</v>
      </c>
      <c r="AW524" s="13" t="s">
        <v>32</v>
      </c>
      <c r="AX524" s="13" t="s">
        <v>84</v>
      </c>
      <c r="AY524" s="254" t="s">
        <v>280</v>
      </c>
    </row>
    <row r="525" s="2" customFormat="1" ht="24.15" customHeight="1">
      <c r="A525" s="38"/>
      <c r="B525" s="39"/>
      <c r="C525" s="229" t="s">
        <v>1112</v>
      </c>
      <c r="D525" s="229" t="s">
        <v>281</v>
      </c>
      <c r="E525" s="230" t="s">
        <v>3778</v>
      </c>
      <c r="F525" s="231" t="s">
        <v>3779</v>
      </c>
      <c r="G525" s="232" t="s">
        <v>354</v>
      </c>
      <c r="H525" s="233">
        <v>1</v>
      </c>
      <c r="I525" s="234"/>
      <c r="J525" s="235">
        <f>ROUND(I525*H525,2)</f>
        <v>0</v>
      </c>
      <c r="K525" s="236"/>
      <c r="L525" s="44"/>
      <c r="M525" s="237" t="s">
        <v>1</v>
      </c>
      <c r="N525" s="238" t="s">
        <v>41</v>
      </c>
      <c r="O525" s="91"/>
      <c r="P525" s="239">
        <f>O525*H525</f>
        <v>0</v>
      </c>
      <c r="Q525" s="239">
        <v>0</v>
      </c>
      <c r="R525" s="239">
        <f>Q525*H525</f>
        <v>0</v>
      </c>
      <c r="S525" s="239">
        <v>0</v>
      </c>
      <c r="T525" s="240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41" t="s">
        <v>185</v>
      </c>
      <c r="AT525" s="241" t="s">
        <v>281</v>
      </c>
      <c r="AU525" s="241" t="s">
        <v>86</v>
      </c>
      <c r="AY525" s="17" t="s">
        <v>280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7" t="s">
        <v>84</v>
      </c>
      <c r="BK525" s="242">
        <f>ROUND(I525*H525,2)</f>
        <v>0</v>
      </c>
      <c r="BL525" s="17" t="s">
        <v>185</v>
      </c>
      <c r="BM525" s="241" t="s">
        <v>3780</v>
      </c>
    </row>
    <row r="526" s="2" customFormat="1" ht="24.15" customHeight="1">
      <c r="A526" s="38"/>
      <c r="B526" s="39"/>
      <c r="C526" s="255" t="s">
        <v>1116</v>
      </c>
      <c r="D526" s="255" t="s">
        <v>306</v>
      </c>
      <c r="E526" s="256" t="s">
        <v>3781</v>
      </c>
      <c r="F526" s="257" t="s">
        <v>3782</v>
      </c>
      <c r="G526" s="258" t="s">
        <v>354</v>
      </c>
      <c r="H526" s="259">
        <v>1</v>
      </c>
      <c r="I526" s="260"/>
      <c r="J526" s="261">
        <f>ROUND(I526*H526,2)</f>
        <v>0</v>
      </c>
      <c r="K526" s="262"/>
      <c r="L526" s="263"/>
      <c r="M526" s="264" t="s">
        <v>1</v>
      </c>
      <c r="N526" s="265" t="s">
        <v>41</v>
      </c>
      <c r="O526" s="91"/>
      <c r="P526" s="239">
        <f>O526*H526</f>
        <v>0</v>
      </c>
      <c r="Q526" s="239">
        <v>0.0195</v>
      </c>
      <c r="R526" s="239">
        <f>Q526*H526</f>
        <v>0.0195</v>
      </c>
      <c r="S526" s="239">
        <v>0</v>
      </c>
      <c r="T526" s="240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41" t="s">
        <v>426</v>
      </c>
      <c r="AT526" s="241" t="s">
        <v>306</v>
      </c>
      <c r="AU526" s="241" t="s">
        <v>86</v>
      </c>
      <c r="AY526" s="17" t="s">
        <v>280</v>
      </c>
      <c r="BE526" s="242">
        <f>IF(N526="základní",J526,0)</f>
        <v>0</v>
      </c>
      <c r="BF526" s="242">
        <f>IF(N526="snížená",J526,0)</f>
        <v>0</v>
      </c>
      <c r="BG526" s="242">
        <f>IF(N526="zákl. přenesená",J526,0)</f>
        <v>0</v>
      </c>
      <c r="BH526" s="242">
        <f>IF(N526="sníž. přenesená",J526,0)</f>
        <v>0</v>
      </c>
      <c r="BI526" s="242">
        <f>IF(N526="nulová",J526,0)</f>
        <v>0</v>
      </c>
      <c r="BJ526" s="17" t="s">
        <v>84</v>
      </c>
      <c r="BK526" s="242">
        <f>ROUND(I526*H526,2)</f>
        <v>0</v>
      </c>
      <c r="BL526" s="17" t="s">
        <v>185</v>
      </c>
      <c r="BM526" s="241" t="s">
        <v>3783</v>
      </c>
    </row>
    <row r="527" s="13" customFormat="1">
      <c r="A527" s="13"/>
      <c r="B527" s="243"/>
      <c r="C527" s="244"/>
      <c r="D527" s="245" t="s">
        <v>286</v>
      </c>
      <c r="E527" s="246" t="s">
        <v>1</v>
      </c>
      <c r="F527" s="247" t="s">
        <v>3784</v>
      </c>
      <c r="G527" s="244"/>
      <c r="H527" s="248">
        <v>1</v>
      </c>
      <c r="I527" s="249"/>
      <c r="J527" s="244"/>
      <c r="K527" s="244"/>
      <c r="L527" s="250"/>
      <c r="M527" s="251"/>
      <c r="N527" s="252"/>
      <c r="O527" s="252"/>
      <c r="P527" s="252"/>
      <c r="Q527" s="252"/>
      <c r="R527" s="252"/>
      <c r="S527" s="252"/>
      <c r="T527" s="25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4" t="s">
        <v>286</v>
      </c>
      <c r="AU527" s="254" t="s">
        <v>86</v>
      </c>
      <c r="AV527" s="13" t="s">
        <v>86</v>
      </c>
      <c r="AW527" s="13" t="s">
        <v>32</v>
      </c>
      <c r="AX527" s="13" t="s">
        <v>84</v>
      </c>
      <c r="AY527" s="254" t="s">
        <v>280</v>
      </c>
    </row>
    <row r="528" s="2" customFormat="1" ht="24.15" customHeight="1">
      <c r="A528" s="38"/>
      <c r="B528" s="39"/>
      <c r="C528" s="229" t="s">
        <v>1121</v>
      </c>
      <c r="D528" s="229" t="s">
        <v>281</v>
      </c>
      <c r="E528" s="230" t="s">
        <v>3785</v>
      </c>
      <c r="F528" s="231" t="s">
        <v>3786</v>
      </c>
      <c r="G528" s="232" t="s">
        <v>354</v>
      </c>
      <c r="H528" s="233">
        <v>1</v>
      </c>
      <c r="I528" s="234"/>
      <c r="J528" s="235">
        <f>ROUND(I528*H528,2)</f>
        <v>0</v>
      </c>
      <c r="K528" s="236"/>
      <c r="L528" s="44"/>
      <c r="M528" s="237" t="s">
        <v>1</v>
      </c>
      <c r="N528" s="238" t="s">
        <v>41</v>
      </c>
      <c r="O528" s="91"/>
      <c r="P528" s="239">
        <f>O528*H528</f>
        <v>0</v>
      </c>
      <c r="Q528" s="239">
        <v>0</v>
      </c>
      <c r="R528" s="239">
        <f>Q528*H528</f>
        <v>0</v>
      </c>
      <c r="S528" s="239">
        <v>0</v>
      </c>
      <c r="T528" s="240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41" t="s">
        <v>185</v>
      </c>
      <c r="AT528" s="241" t="s">
        <v>281</v>
      </c>
      <c r="AU528" s="241" t="s">
        <v>86</v>
      </c>
      <c r="AY528" s="17" t="s">
        <v>280</v>
      </c>
      <c r="BE528" s="242">
        <f>IF(N528="základní",J528,0)</f>
        <v>0</v>
      </c>
      <c r="BF528" s="242">
        <f>IF(N528="snížená",J528,0)</f>
        <v>0</v>
      </c>
      <c r="BG528" s="242">
        <f>IF(N528="zákl. přenesená",J528,0)</f>
        <v>0</v>
      </c>
      <c r="BH528" s="242">
        <f>IF(N528="sníž. přenesená",J528,0)</f>
        <v>0</v>
      </c>
      <c r="BI528" s="242">
        <f>IF(N528="nulová",J528,0)</f>
        <v>0</v>
      </c>
      <c r="BJ528" s="17" t="s">
        <v>84</v>
      </c>
      <c r="BK528" s="242">
        <f>ROUND(I528*H528,2)</f>
        <v>0</v>
      </c>
      <c r="BL528" s="17" t="s">
        <v>185</v>
      </c>
      <c r="BM528" s="241" t="s">
        <v>3787</v>
      </c>
    </row>
    <row r="529" s="2" customFormat="1" ht="24.15" customHeight="1">
      <c r="A529" s="38"/>
      <c r="B529" s="39"/>
      <c r="C529" s="255" t="s">
        <v>1126</v>
      </c>
      <c r="D529" s="255" t="s">
        <v>306</v>
      </c>
      <c r="E529" s="256" t="s">
        <v>3788</v>
      </c>
      <c r="F529" s="257" t="s">
        <v>3789</v>
      </c>
      <c r="G529" s="258" t="s">
        <v>354</v>
      </c>
      <c r="H529" s="259">
        <v>1</v>
      </c>
      <c r="I529" s="260"/>
      <c r="J529" s="261">
        <f>ROUND(I529*H529,2)</f>
        <v>0</v>
      </c>
      <c r="K529" s="262"/>
      <c r="L529" s="263"/>
      <c r="M529" s="264" t="s">
        <v>1</v>
      </c>
      <c r="N529" s="265" t="s">
        <v>41</v>
      </c>
      <c r="O529" s="91"/>
      <c r="P529" s="239">
        <f>O529*H529</f>
        <v>0</v>
      </c>
      <c r="Q529" s="239">
        <v>0.022499999999999999</v>
      </c>
      <c r="R529" s="239">
        <f>Q529*H529</f>
        <v>0.022499999999999999</v>
      </c>
      <c r="S529" s="239">
        <v>0</v>
      </c>
      <c r="T529" s="240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41" t="s">
        <v>426</v>
      </c>
      <c r="AT529" s="241" t="s">
        <v>306</v>
      </c>
      <c r="AU529" s="241" t="s">
        <v>86</v>
      </c>
      <c r="AY529" s="17" t="s">
        <v>280</v>
      </c>
      <c r="BE529" s="242">
        <f>IF(N529="základní",J529,0)</f>
        <v>0</v>
      </c>
      <c r="BF529" s="242">
        <f>IF(N529="snížená",J529,0)</f>
        <v>0</v>
      </c>
      <c r="BG529" s="242">
        <f>IF(N529="zákl. přenesená",J529,0)</f>
        <v>0</v>
      </c>
      <c r="BH529" s="242">
        <f>IF(N529="sníž. přenesená",J529,0)</f>
        <v>0</v>
      </c>
      <c r="BI529" s="242">
        <f>IF(N529="nulová",J529,0)</f>
        <v>0</v>
      </c>
      <c r="BJ529" s="17" t="s">
        <v>84</v>
      </c>
      <c r="BK529" s="242">
        <f>ROUND(I529*H529,2)</f>
        <v>0</v>
      </c>
      <c r="BL529" s="17" t="s">
        <v>185</v>
      </c>
      <c r="BM529" s="241" t="s">
        <v>3790</v>
      </c>
    </row>
    <row r="530" s="13" customFormat="1">
      <c r="A530" s="13"/>
      <c r="B530" s="243"/>
      <c r="C530" s="244"/>
      <c r="D530" s="245" t="s">
        <v>286</v>
      </c>
      <c r="E530" s="246" t="s">
        <v>1</v>
      </c>
      <c r="F530" s="247" t="s">
        <v>3791</v>
      </c>
      <c r="G530" s="244"/>
      <c r="H530" s="248">
        <v>1</v>
      </c>
      <c r="I530" s="249"/>
      <c r="J530" s="244"/>
      <c r="K530" s="244"/>
      <c r="L530" s="250"/>
      <c r="M530" s="251"/>
      <c r="N530" s="252"/>
      <c r="O530" s="252"/>
      <c r="P530" s="252"/>
      <c r="Q530" s="252"/>
      <c r="R530" s="252"/>
      <c r="S530" s="252"/>
      <c r="T530" s="25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4" t="s">
        <v>286</v>
      </c>
      <c r="AU530" s="254" t="s">
        <v>86</v>
      </c>
      <c r="AV530" s="13" t="s">
        <v>86</v>
      </c>
      <c r="AW530" s="13" t="s">
        <v>32</v>
      </c>
      <c r="AX530" s="13" t="s">
        <v>84</v>
      </c>
      <c r="AY530" s="254" t="s">
        <v>280</v>
      </c>
    </row>
    <row r="531" s="2" customFormat="1" ht="16.5" customHeight="1">
      <c r="A531" s="38"/>
      <c r="B531" s="39"/>
      <c r="C531" s="229" t="s">
        <v>1130</v>
      </c>
      <c r="D531" s="229" t="s">
        <v>281</v>
      </c>
      <c r="E531" s="230" t="s">
        <v>1404</v>
      </c>
      <c r="F531" s="231" t="s">
        <v>1405</v>
      </c>
      <c r="G531" s="232" t="s">
        <v>354</v>
      </c>
      <c r="H531" s="233">
        <v>2</v>
      </c>
      <c r="I531" s="234"/>
      <c r="J531" s="235">
        <f>ROUND(I531*H531,2)</f>
        <v>0</v>
      </c>
      <c r="K531" s="236"/>
      <c r="L531" s="44"/>
      <c r="M531" s="237" t="s">
        <v>1</v>
      </c>
      <c r="N531" s="238" t="s">
        <v>41</v>
      </c>
      <c r="O531" s="91"/>
      <c r="P531" s="239">
        <f>O531*H531</f>
        <v>0</v>
      </c>
      <c r="Q531" s="239">
        <v>0</v>
      </c>
      <c r="R531" s="239">
        <f>Q531*H531</f>
        <v>0</v>
      </c>
      <c r="S531" s="239">
        <v>0</v>
      </c>
      <c r="T531" s="240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41" t="s">
        <v>185</v>
      </c>
      <c r="AT531" s="241" t="s">
        <v>281</v>
      </c>
      <c r="AU531" s="241" t="s">
        <v>86</v>
      </c>
      <c r="AY531" s="17" t="s">
        <v>280</v>
      </c>
      <c r="BE531" s="242">
        <f>IF(N531="základní",J531,0)</f>
        <v>0</v>
      </c>
      <c r="BF531" s="242">
        <f>IF(N531="snížená",J531,0)</f>
        <v>0</v>
      </c>
      <c r="BG531" s="242">
        <f>IF(N531="zákl. přenesená",J531,0)</f>
        <v>0</v>
      </c>
      <c r="BH531" s="242">
        <f>IF(N531="sníž. přenesená",J531,0)</f>
        <v>0</v>
      </c>
      <c r="BI531" s="242">
        <f>IF(N531="nulová",J531,0)</f>
        <v>0</v>
      </c>
      <c r="BJ531" s="17" t="s">
        <v>84</v>
      </c>
      <c r="BK531" s="242">
        <f>ROUND(I531*H531,2)</f>
        <v>0</v>
      </c>
      <c r="BL531" s="17" t="s">
        <v>185</v>
      </c>
      <c r="BM531" s="241" t="s">
        <v>3792</v>
      </c>
    </row>
    <row r="532" s="2" customFormat="1" ht="16.5" customHeight="1">
      <c r="A532" s="38"/>
      <c r="B532" s="39"/>
      <c r="C532" s="255" t="s">
        <v>1137</v>
      </c>
      <c r="D532" s="255" t="s">
        <v>306</v>
      </c>
      <c r="E532" s="256" t="s">
        <v>1408</v>
      </c>
      <c r="F532" s="257" t="s">
        <v>1409</v>
      </c>
      <c r="G532" s="258" t="s">
        <v>354</v>
      </c>
      <c r="H532" s="259">
        <v>2</v>
      </c>
      <c r="I532" s="260"/>
      <c r="J532" s="261">
        <f>ROUND(I532*H532,2)</f>
        <v>0</v>
      </c>
      <c r="K532" s="262"/>
      <c r="L532" s="263"/>
      <c r="M532" s="264" t="s">
        <v>1</v>
      </c>
      <c r="N532" s="265" t="s">
        <v>41</v>
      </c>
      <c r="O532" s="91"/>
      <c r="P532" s="239">
        <f>O532*H532</f>
        <v>0</v>
      </c>
      <c r="Q532" s="239">
        <v>0.00014999999999999999</v>
      </c>
      <c r="R532" s="239">
        <f>Q532*H532</f>
        <v>0.00029999999999999997</v>
      </c>
      <c r="S532" s="239">
        <v>0</v>
      </c>
      <c r="T532" s="240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41" t="s">
        <v>426</v>
      </c>
      <c r="AT532" s="241" t="s">
        <v>306</v>
      </c>
      <c r="AU532" s="241" t="s">
        <v>86</v>
      </c>
      <c r="AY532" s="17" t="s">
        <v>280</v>
      </c>
      <c r="BE532" s="242">
        <f>IF(N532="základní",J532,0)</f>
        <v>0</v>
      </c>
      <c r="BF532" s="242">
        <f>IF(N532="snížená",J532,0)</f>
        <v>0</v>
      </c>
      <c r="BG532" s="242">
        <f>IF(N532="zákl. přenesená",J532,0)</f>
        <v>0</v>
      </c>
      <c r="BH532" s="242">
        <f>IF(N532="sníž. přenesená",J532,0)</f>
        <v>0</v>
      </c>
      <c r="BI532" s="242">
        <f>IF(N532="nulová",J532,0)</f>
        <v>0</v>
      </c>
      <c r="BJ532" s="17" t="s">
        <v>84</v>
      </c>
      <c r="BK532" s="242">
        <f>ROUND(I532*H532,2)</f>
        <v>0</v>
      </c>
      <c r="BL532" s="17" t="s">
        <v>185</v>
      </c>
      <c r="BM532" s="241" t="s">
        <v>3793</v>
      </c>
    </row>
    <row r="533" s="2" customFormat="1" ht="21.75" customHeight="1">
      <c r="A533" s="38"/>
      <c r="B533" s="39"/>
      <c r="C533" s="229" t="s">
        <v>1141</v>
      </c>
      <c r="D533" s="229" t="s">
        <v>281</v>
      </c>
      <c r="E533" s="230" t="s">
        <v>1412</v>
      </c>
      <c r="F533" s="231" t="s">
        <v>1413</v>
      </c>
      <c r="G533" s="232" t="s">
        <v>354</v>
      </c>
      <c r="H533" s="233">
        <v>2</v>
      </c>
      <c r="I533" s="234"/>
      <c r="J533" s="235">
        <f>ROUND(I533*H533,2)</f>
        <v>0</v>
      </c>
      <c r="K533" s="236"/>
      <c r="L533" s="44"/>
      <c r="M533" s="237" t="s">
        <v>1</v>
      </c>
      <c r="N533" s="238" t="s">
        <v>41</v>
      </c>
      <c r="O533" s="91"/>
      <c r="P533" s="239">
        <f>O533*H533</f>
        <v>0</v>
      </c>
      <c r="Q533" s="239">
        <v>0</v>
      </c>
      <c r="R533" s="239">
        <f>Q533*H533</f>
        <v>0</v>
      </c>
      <c r="S533" s="239">
        <v>0</v>
      </c>
      <c r="T533" s="240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41" t="s">
        <v>185</v>
      </c>
      <c r="AT533" s="241" t="s">
        <v>281</v>
      </c>
      <c r="AU533" s="241" t="s">
        <v>86</v>
      </c>
      <c r="AY533" s="17" t="s">
        <v>280</v>
      </c>
      <c r="BE533" s="242">
        <f>IF(N533="základní",J533,0)</f>
        <v>0</v>
      </c>
      <c r="BF533" s="242">
        <f>IF(N533="snížená",J533,0)</f>
        <v>0</v>
      </c>
      <c r="BG533" s="242">
        <f>IF(N533="zákl. přenesená",J533,0)</f>
        <v>0</v>
      </c>
      <c r="BH533" s="242">
        <f>IF(N533="sníž. přenesená",J533,0)</f>
        <v>0</v>
      </c>
      <c r="BI533" s="242">
        <f>IF(N533="nulová",J533,0)</f>
        <v>0</v>
      </c>
      <c r="BJ533" s="17" t="s">
        <v>84</v>
      </c>
      <c r="BK533" s="242">
        <f>ROUND(I533*H533,2)</f>
        <v>0</v>
      </c>
      <c r="BL533" s="17" t="s">
        <v>185</v>
      </c>
      <c r="BM533" s="241" t="s">
        <v>3794</v>
      </c>
    </row>
    <row r="534" s="2" customFormat="1" ht="24.15" customHeight="1">
      <c r="A534" s="38"/>
      <c r="B534" s="39"/>
      <c r="C534" s="255" t="s">
        <v>1145</v>
      </c>
      <c r="D534" s="255" t="s">
        <v>306</v>
      </c>
      <c r="E534" s="256" t="s">
        <v>1416</v>
      </c>
      <c r="F534" s="257" t="s">
        <v>1417</v>
      </c>
      <c r="G534" s="258" t="s">
        <v>354</v>
      </c>
      <c r="H534" s="259">
        <v>2</v>
      </c>
      <c r="I534" s="260"/>
      <c r="J534" s="261">
        <f>ROUND(I534*H534,2)</f>
        <v>0</v>
      </c>
      <c r="K534" s="262"/>
      <c r="L534" s="263"/>
      <c r="M534" s="264" t="s">
        <v>1</v>
      </c>
      <c r="N534" s="265" t="s">
        <v>41</v>
      </c>
      <c r="O534" s="91"/>
      <c r="P534" s="239">
        <f>O534*H534</f>
        <v>0</v>
      </c>
      <c r="Q534" s="239">
        <v>0.0011999999999999999</v>
      </c>
      <c r="R534" s="239">
        <f>Q534*H534</f>
        <v>0.0023999999999999998</v>
      </c>
      <c r="S534" s="239">
        <v>0</v>
      </c>
      <c r="T534" s="240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41" t="s">
        <v>426</v>
      </c>
      <c r="AT534" s="241" t="s">
        <v>306</v>
      </c>
      <c r="AU534" s="241" t="s">
        <v>86</v>
      </c>
      <c r="AY534" s="17" t="s">
        <v>280</v>
      </c>
      <c r="BE534" s="242">
        <f>IF(N534="základní",J534,0)</f>
        <v>0</v>
      </c>
      <c r="BF534" s="242">
        <f>IF(N534="snížená",J534,0)</f>
        <v>0</v>
      </c>
      <c r="BG534" s="242">
        <f>IF(N534="zákl. přenesená",J534,0)</f>
        <v>0</v>
      </c>
      <c r="BH534" s="242">
        <f>IF(N534="sníž. přenesená",J534,0)</f>
        <v>0</v>
      </c>
      <c r="BI534" s="242">
        <f>IF(N534="nulová",J534,0)</f>
        <v>0</v>
      </c>
      <c r="BJ534" s="17" t="s">
        <v>84</v>
      </c>
      <c r="BK534" s="242">
        <f>ROUND(I534*H534,2)</f>
        <v>0</v>
      </c>
      <c r="BL534" s="17" t="s">
        <v>185</v>
      </c>
      <c r="BM534" s="241" t="s">
        <v>3795</v>
      </c>
    </row>
    <row r="535" s="2" customFormat="1" ht="24.15" customHeight="1">
      <c r="A535" s="38"/>
      <c r="B535" s="39"/>
      <c r="C535" s="229" t="s">
        <v>1149</v>
      </c>
      <c r="D535" s="229" t="s">
        <v>281</v>
      </c>
      <c r="E535" s="230" t="s">
        <v>1424</v>
      </c>
      <c r="F535" s="231" t="s">
        <v>1425</v>
      </c>
      <c r="G535" s="232" t="s">
        <v>354</v>
      </c>
      <c r="H535" s="233">
        <v>1</v>
      </c>
      <c r="I535" s="234"/>
      <c r="J535" s="235">
        <f>ROUND(I535*H535,2)</f>
        <v>0</v>
      </c>
      <c r="K535" s="236"/>
      <c r="L535" s="44"/>
      <c r="M535" s="237" t="s">
        <v>1</v>
      </c>
      <c r="N535" s="238" t="s">
        <v>41</v>
      </c>
      <c r="O535" s="91"/>
      <c r="P535" s="239">
        <f>O535*H535</f>
        <v>0</v>
      </c>
      <c r="Q535" s="239">
        <v>0</v>
      </c>
      <c r="R535" s="239">
        <f>Q535*H535</f>
        <v>0</v>
      </c>
      <c r="S535" s="239">
        <v>0</v>
      </c>
      <c r="T535" s="240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41" t="s">
        <v>185</v>
      </c>
      <c r="AT535" s="241" t="s">
        <v>281</v>
      </c>
      <c r="AU535" s="241" t="s">
        <v>86</v>
      </c>
      <c r="AY535" s="17" t="s">
        <v>280</v>
      </c>
      <c r="BE535" s="242">
        <f>IF(N535="základní",J535,0)</f>
        <v>0</v>
      </c>
      <c r="BF535" s="242">
        <f>IF(N535="snížená",J535,0)</f>
        <v>0</v>
      </c>
      <c r="BG535" s="242">
        <f>IF(N535="zákl. přenesená",J535,0)</f>
        <v>0</v>
      </c>
      <c r="BH535" s="242">
        <f>IF(N535="sníž. přenesená",J535,0)</f>
        <v>0</v>
      </c>
      <c r="BI535" s="242">
        <f>IF(N535="nulová",J535,0)</f>
        <v>0</v>
      </c>
      <c r="BJ535" s="17" t="s">
        <v>84</v>
      </c>
      <c r="BK535" s="242">
        <f>ROUND(I535*H535,2)</f>
        <v>0</v>
      </c>
      <c r="BL535" s="17" t="s">
        <v>185</v>
      </c>
      <c r="BM535" s="241" t="s">
        <v>3796</v>
      </c>
    </row>
    <row r="536" s="2" customFormat="1" ht="24.15" customHeight="1">
      <c r="A536" s="38"/>
      <c r="B536" s="39"/>
      <c r="C536" s="229" t="s">
        <v>1154</v>
      </c>
      <c r="D536" s="229" t="s">
        <v>281</v>
      </c>
      <c r="E536" s="230" t="s">
        <v>3797</v>
      </c>
      <c r="F536" s="231" t="s">
        <v>3798</v>
      </c>
      <c r="G536" s="232" t="s">
        <v>354</v>
      </c>
      <c r="H536" s="233">
        <v>1</v>
      </c>
      <c r="I536" s="234"/>
      <c r="J536" s="235">
        <f>ROUND(I536*H536,2)</f>
        <v>0</v>
      </c>
      <c r="K536" s="236"/>
      <c r="L536" s="44"/>
      <c r="M536" s="237" t="s">
        <v>1</v>
      </c>
      <c r="N536" s="238" t="s">
        <v>41</v>
      </c>
      <c r="O536" s="91"/>
      <c r="P536" s="239">
        <f>O536*H536</f>
        <v>0</v>
      </c>
      <c r="Q536" s="239">
        <v>0</v>
      </c>
      <c r="R536" s="239">
        <f>Q536*H536</f>
        <v>0</v>
      </c>
      <c r="S536" s="239">
        <v>0</v>
      </c>
      <c r="T536" s="240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41" t="s">
        <v>185</v>
      </c>
      <c r="AT536" s="241" t="s">
        <v>281</v>
      </c>
      <c r="AU536" s="241" t="s">
        <v>86</v>
      </c>
      <c r="AY536" s="17" t="s">
        <v>280</v>
      </c>
      <c r="BE536" s="242">
        <f>IF(N536="základní",J536,0)</f>
        <v>0</v>
      </c>
      <c r="BF536" s="242">
        <f>IF(N536="snížená",J536,0)</f>
        <v>0</v>
      </c>
      <c r="BG536" s="242">
        <f>IF(N536="zákl. přenesená",J536,0)</f>
        <v>0</v>
      </c>
      <c r="BH536" s="242">
        <f>IF(N536="sníž. přenesená",J536,0)</f>
        <v>0</v>
      </c>
      <c r="BI536" s="242">
        <f>IF(N536="nulová",J536,0)</f>
        <v>0</v>
      </c>
      <c r="BJ536" s="17" t="s">
        <v>84</v>
      </c>
      <c r="BK536" s="242">
        <f>ROUND(I536*H536,2)</f>
        <v>0</v>
      </c>
      <c r="BL536" s="17" t="s">
        <v>185</v>
      </c>
      <c r="BM536" s="241" t="s">
        <v>3799</v>
      </c>
    </row>
    <row r="537" s="2" customFormat="1" ht="24.15" customHeight="1">
      <c r="A537" s="38"/>
      <c r="B537" s="39"/>
      <c r="C537" s="229" t="s">
        <v>1160</v>
      </c>
      <c r="D537" s="229" t="s">
        <v>281</v>
      </c>
      <c r="E537" s="230" t="s">
        <v>1439</v>
      </c>
      <c r="F537" s="231" t="s">
        <v>1440</v>
      </c>
      <c r="G537" s="232" t="s">
        <v>354</v>
      </c>
      <c r="H537" s="233">
        <v>11</v>
      </c>
      <c r="I537" s="234"/>
      <c r="J537" s="235">
        <f>ROUND(I537*H537,2)</f>
        <v>0</v>
      </c>
      <c r="K537" s="236"/>
      <c r="L537" s="44"/>
      <c r="M537" s="237" t="s">
        <v>1</v>
      </c>
      <c r="N537" s="238" t="s">
        <v>41</v>
      </c>
      <c r="O537" s="91"/>
      <c r="P537" s="239">
        <f>O537*H537</f>
        <v>0</v>
      </c>
      <c r="Q537" s="239">
        <v>0</v>
      </c>
      <c r="R537" s="239">
        <f>Q537*H537</f>
        <v>0</v>
      </c>
      <c r="S537" s="239">
        <v>0</v>
      </c>
      <c r="T537" s="240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41" t="s">
        <v>185</v>
      </c>
      <c r="AT537" s="241" t="s">
        <v>281</v>
      </c>
      <c r="AU537" s="241" t="s">
        <v>86</v>
      </c>
      <c r="AY537" s="17" t="s">
        <v>280</v>
      </c>
      <c r="BE537" s="242">
        <f>IF(N537="základní",J537,0)</f>
        <v>0</v>
      </c>
      <c r="BF537" s="242">
        <f>IF(N537="snížená",J537,0)</f>
        <v>0</v>
      </c>
      <c r="BG537" s="242">
        <f>IF(N537="zákl. přenesená",J537,0)</f>
        <v>0</v>
      </c>
      <c r="BH537" s="242">
        <f>IF(N537="sníž. přenesená",J537,0)</f>
        <v>0</v>
      </c>
      <c r="BI537" s="242">
        <f>IF(N537="nulová",J537,0)</f>
        <v>0</v>
      </c>
      <c r="BJ537" s="17" t="s">
        <v>84</v>
      </c>
      <c r="BK537" s="242">
        <f>ROUND(I537*H537,2)</f>
        <v>0</v>
      </c>
      <c r="BL537" s="17" t="s">
        <v>185</v>
      </c>
      <c r="BM537" s="241" t="s">
        <v>3800</v>
      </c>
    </row>
    <row r="538" s="2" customFormat="1" ht="21.75" customHeight="1">
      <c r="A538" s="38"/>
      <c r="B538" s="39"/>
      <c r="C538" s="255" t="s">
        <v>1165</v>
      </c>
      <c r="D538" s="255" t="s">
        <v>306</v>
      </c>
      <c r="E538" s="256" t="s">
        <v>1449</v>
      </c>
      <c r="F538" s="257" t="s">
        <v>1450</v>
      </c>
      <c r="G538" s="258" t="s">
        <v>190</v>
      </c>
      <c r="H538" s="259">
        <v>41.579999999999998</v>
      </c>
      <c r="I538" s="260"/>
      <c r="J538" s="261">
        <f>ROUND(I538*H538,2)</f>
        <v>0</v>
      </c>
      <c r="K538" s="262"/>
      <c r="L538" s="263"/>
      <c r="M538" s="264" t="s">
        <v>1</v>
      </c>
      <c r="N538" s="265" t="s">
        <v>41</v>
      </c>
      <c r="O538" s="91"/>
      <c r="P538" s="239">
        <f>O538*H538</f>
        <v>0</v>
      </c>
      <c r="Q538" s="239">
        <v>0.0015</v>
      </c>
      <c r="R538" s="239">
        <f>Q538*H538</f>
        <v>0.062370000000000002</v>
      </c>
      <c r="S538" s="239">
        <v>0</v>
      </c>
      <c r="T538" s="240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41" t="s">
        <v>426</v>
      </c>
      <c r="AT538" s="241" t="s">
        <v>306</v>
      </c>
      <c r="AU538" s="241" t="s">
        <v>86</v>
      </c>
      <c r="AY538" s="17" t="s">
        <v>280</v>
      </c>
      <c r="BE538" s="242">
        <f>IF(N538="základní",J538,0)</f>
        <v>0</v>
      </c>
      <c r="BF538" s="242">
        <f>IF(N538="snížená",J538,0)</f>
        <v>0</v>
      </c>
      <c r="BG538" s="242">
        <f>IF(N538="zákl. přenesená",J538,0)</f>
        <v>0</v>
      </c>
      <c r="BH538" s="242">
        <f>IF(N538="sníž. přenesená",J538,0)</f>
        <v>0</v>
      </c>
      <c r="BI538" s="242">
        <f>IF(N538="nulová",J538,0)</f>
        <v>0</v>
      </c>
      <c r="BJ538" s="17" t="s">
        <v>84</v>
      </c>
      <c r="BK538" s="242">
        <f>ROUND(I538*H538,2)</f>
        <v>0</v>
      </c>
      <c r="BL538" s="17" t="s">
        <v>185</v>
      </c>
      <c r="BM538" s="241" t="s">
        <v>3801</v>
      </c>
    </row>
    <row r="539" s="13" customFormat="1">
      <c r="A539" s="13"/>
      <c r="B539" s="243"/>
      <c r="C539" s="244"/>
      <c r="D539" s="245" t="s">
        <v>286</v>
      </c>
      <c r="E539" s="246" t="s">
        <v>1</v>
      </c>
      <c r="F539" s="247" t="s">
        <v>3423</v>
      </c>
      <c r="G539" s="244"/>
      <c r="H539" s="248">
        <v>41.579999999999998</v>
      </c>
      <c r="I539" s="249"/>
      <c r="J539" s="244"/>
      <c r="K539" s="244"/>
      <c r="L539" s="250"/>
      <c r="M539" s="251"/>
      <c r="N539" s="252"/>
      <c r="O539" s="252"/>
      <c r="P539" s="252"/>
      <c r="Q539" s="252"/>
      <c r="R539" s="252"/>
      <c r="S539" s="252"/>
      <c r="T539" s="25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4" t="s">
        <v>286</v>
      </c>
      <c r="AU539" s="254" t="s">
        <v>86</v>
      </c>
      <c r="AV539" s="13" t="s">
        <v>86</v>
      </c>
      <c r="AW539" s="13" t="s">
        <v>32</v>
      </c>
      <c r="AX539" s="13" t="s">
        <v>84</v>
      </c>
      <c r="AY539" s="254" t="s">
        <v>280</v>
      </c>
    </row>
    <row r="540" s="2" customFormat="1" ht="16.5" customHeight="1">
      <c r="A540" s="38"/>
      <c r="B540" s="39"/>
      <c r="C540" s="255" t="s">
        <v>1170</v>
      </c>
      <c r="D540" s="255" t="s">
        <v>306</v>
      </c>
      <c r="E540" s="256" t="s">
        <v>1454</v>
      </c>
      <c r="F540" s="257" t="s">
        <v>1455</v>
      </c>
      <c r="G540" s="258" t="s">
        <v>693</v>
      </c>
      <c r="H540" s="259">
        <v>14</v>
      </c>
      <c r="I540" s="260"/>
      <c r="J540" s="261">
        <f>ROUND(I540*H540,2)</f>
        <v>0</v>
      </c>
      <c r="K540" s="262"/>
      <c r="L540" s="263"/>
      <c r="M540" s="264" t="s">
        <v>1</v>
      </c>
      <c r="N540" s="265" t="s">
        <v>41</v>
      </c>
      <c r="O540" s="91"/>
      <c r="P540" s="239">
        <f>O540*H540</f>
        <v>0</v>
      </c>
      <c r="Q540" s="239">
        <v>0.00020000000000000001</v>
      </c>
      <c r="R540" s="239">
        <f>Q540*H540</f>
        <v>0.0028</v>
      </c>
      <c r="S540" s="239">
        <v>0</v>
      </c>
      <c r="T540" s="240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41" t="s">
        <v>426</v>
      </c>
      <c r="AT540" s="241" t="s">
        <v>306</v>
      </c>
      <c r="AU540" s="241" t="s">
        <v>86</v>
      </c>
      <c r="AY540" s="17" t="s">
        <v>280</v>
      </c>
      <c r="BE540" s="242">
        <f>IF(N540="základní",J540,0)</f>
        <v>0</v>
      </c>
      <c r="BF540" s="242">
        <f>IF(N540="snížená",J540,0)</f>
        <v>0</v>
      </c>
      <c r="BG540" s="242">
        <f>IF(N540="zákl. přenesená",J540,0)</f>
        <v>0</v>
      </c>
      <c r="BH540" s="242">
        <f>IF(N540="sníž. přenesená",J540,0)</f>
        <v>0</v>
      </c>
      <c r="BI540" s="242">
        <f>IF(N540="nulová",J540,0)</f>
        <v>0</v>
      </c>
      <c r="BJ540" s="17" t="s">
        <v>84</v>
      </c>
      <c r="BK540" s="242">
        <f>ROUND(I540*H540,2)</f>
        <v>0</v>
      </c>
      <c r="BL540" s="17" t="s">
        <v>185</v>
      </c>
      <c r="BM540" s="241" t="s">
        <v>3802</v>
      </c>
    </row>
    <row r="541" s="2" customFormat="1" ht="16.5" customHeight="1">
      <c r="A541" s="38"/>
      <c r="B541" s="39"/>
      <c r="C541" s="229" t="s">
        <v>1175</v>
      </c>
      <c r="D541" s="229" t="s">
        <v>281</v>
      </c>
      <c r="E541" s="230" t="s">
        <v>3803</v>
      </c>
      <c r="F541" s="231" t="s">
        <v>1459</v>
      </c>
      <c r="G541" s="232" t="s">
        <v>190</v>
      </c>
      <c r="H541" s="233">
        <v>113.33</v>
      </c>
      <c r="I541" s="234"/>
      <c r="J541" s="235">
        <f>ROUND(I541*H541,2)</f>
        <v>0</v>
      </c>
      <c r="K541" s="236"/>
      <c r="L541" s="44"/>
      <c r="M541" s="237" t="s">
        <v>1</v>
      </c>
      <c r="N541" s="238" t="s">
        <v>41</v>
      </c>
      <c r="O541" s="91"/>
      <c r="P541" s="239">
        <f>O541*H541</f>
        <v>0</v>
      </c>
      <c r="Q541" s="239">
        <v>0.00025999999999999998</v>
      </c>
      <c r="R541" s="239">
        <f>Q541*H541</f>
        <v>0.029465799999999997</v>
      </c>
      <c r="S541" s="239">
        <v>0</v>
      </c>
      <c r="T541" s="240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41" t="s">
        <v>185</v>
      </c>
      <c r="AT541" s="241" t="s">
        <v>281</v>
      </c>
      <c r="AU541" s="241" t="s">
        <v>86</v>
      </c>
      <c r="AY541" s="17" t="s">
        <v>280</v>
      </c>
      <c r="BE541" s="242">
        <f>IF(N541="základní",J541,0)</f>
        <v>0</v>
      </c>
      <c r="BF541" s="242">
        <f>IF(N541="snížená",J541,0)</f>
        <v>0</v>
      </c>
      <c r="BG541" s="242">
        <f>IF(N541="zákl. přenesená",J541,0)</f>
        <v>0</v>
      </c>
      <c r="BH541" s="242">
        <f>IF(N541="sníž. přenesená",J541,0)</f>
        <v>0</v>
      </c>
      <c r="BI541" s="242">
        <f>IF(N541="nulová",J541,0)</f>
        <v>0</v>
      </c>
      <c r="BJ541" s="17" t="s">
        <v>84</v>
      </c>
      <c r="BK541" s="242">
        <f>ROUND(I541*H541,2)</f>
        <v>0</v>
      </c>
      <c r="BL541" s="17" t="s">
        <v>185</v>
      </c>
      <c r="BM541" s="241" t="s">
        <v>3804</v>
      </c>
    </row>
    <row r="542" s="13" customFormat="1">
      <c r="A542" s="13"/>
      <c r="B542" s="243"/>
      <c r="C542" s="244"/>
      <c r="D542" s="245" t="s">
        <v>286</v>
      </c>
      <c r="E542" s="246" t="s">
        <v>1</v>
      </c>
      <c r="F542" s="247" t="s">
        <v>3532</v>
      </c>
      <c r="G542" s="244"/>
      <c r="H542" s="248">
        <v>113.33</v>
      </c>
      <c r="I542" s="249"/>
      <c r="J542" s="244"/>
      <c r="K542" s="244"/>
      <c r="L542" s="250"/>
      <c r="M542" s="251"/>
      <c r="N542" s="252"/>
      <c r="O542" s="252"/>
      <c r="P542" s="252"/>
      <c r="Q542" s="252"/>
      <c r="R542" s="252"/>
      <c r="S542" s="252"/>
      <c r="T542" s="25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4" t="s">
        <v>286</v>
      </c>
      <c r="AU542" s="254" t="s">
        <v>86</v>
      </c>
      <c r="AV542" s="13" t="s">
        <v>86</v>
      </c>
      <c r="AW542" s="13" t="s">
        <v>32</v>
      </c>
      <c r="AX542" s="13" t="s">
        <v>84</v>
      </c>
      <c r="AY542" s="254" t="s">
        <v>280</v>
      </c>
    </row>
    <row r="543" s="2" customFormat="1" ht="24.15" customHeight="1">
      <c r="A543" s="38"/>
      <c r="B543" s="39"/>
      <c r="C543" s="255" t="s">
        <v>1179</v>
      </c>
      <c r="D543" s="255" t="s">
        <v>306</v>
      </c>
      <c r="E543" s="256" t="s">
        <v>3805</v>
      </c>
      <c r="F543" s="257" t="s">
        <v>3806</v>
      </c>
      <c r="G543" s="258" t="s">
        <v>354</v>
      </c>
      <c r="H543" s="259">
        <v>1</v>
      </c>
      <c r="I543" s="260"/>
      <c r="J543" s="261">
        <f>ROUND(I543*H543,2)</f>
        <v>0</v>
      </c>
      <c r="K543" s="262"/>
      <c r="L543" s="263"/>
      <c r="M543" s="264" t="s">
        <v>1</v>
      </c>
      <c r="N543" s="265" t="s">
        <v>41</v>
      </c>
      <c r="O543" s="91"/>
      <c r="P543" s="239">
        <f>O543*H543</f>
        <v>0</v>
      </c>
      <c r="Q543" s="239">
        <v>0.10764</v>
      </c>
      <c r="R543" s="239">
        <f>Q543*H543</f>
        <v>0.10764</v>
      </c>
      <c r="S543" s="239">
        <v>0</v>
      </c>
      <c r="T543" s="240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41" t="s">
        <v>426</v>
      </c>
      <c r="AT543" s="241" t="s">
        <v>306</v>
      </c>
      <c r="AU543" s="241" t="s">
        <v>86</v>
      </c>
      <c r="AY543" s="17" t="s">
        <v>280</v>
      </c>
      <c r="BE543" s="242">
        <f>IF(N543="základní",J543,0)</f>
        <v>0</v>
      </c>
      <c r="BF543" s="242">
        <f>IF(N543="snížená",J543,0)</f>
        <v>0</v>
      </c>
      <c r="BG543" s="242">
        <f>IF(N543="zákl. přenesená",J543,0)</f>
        <v>0</v>
      </c>
      <c r="BH543" s="242">
        <f>IF(N543="sníž. přenesená",J543,0)</f>
        <v>0</v>
      </c>
      <c r="BI543" s="242">
        <f>IF(N543="nulová",J543,0)</f>
        <v>0</v>
      </c>
      <c r="BJ543" s="17" t="s">
        <v>84</v>
      </c>
      <c r="BK543" s="242">
        <f>ROUND(I543*H543,2)</f>
        <v>0</v>
      </c>
      <c r="BL543" s="17" t="s">
        <v>185</v>
      </c>
      <c r="BM543" s="241" t="s">
        <v>3807</v>
      </c>
    </row>
    <row r="544" s="2" customFormat="1" ht="24.15" customHeight="1">
      <c r="A544" s="38"/>
      <c r="B544" s="39"/>
      <c r="C544" s="255" t="s">
        <v>1185</v>
      </c>
      <c r="D544" s="255" t="s">
        <v>306</v>
      </c>
      <c r="E544" s="256" t="s">
        <v>3808</v>
      </c>
      <c r="F544" s="257" t="s">
        <v>3809</v>
      </c>
      <c r="G544" s="258" t="s">
        <v>354</v>
      </c>
      <c r="H544" s="259">
        <v>1</v>
      </c>
      <c r="I544" s="260"/>
      <c r="J544" s="261">
        <f>ROUND(I544*H544,2)</f>
        <v>0</v>
      </c>
      <c r="K544" s="262"/>
      <c r="L544" s="263"/>
      <c r="M544" s="264" t="s">
        <v>1</v>
      </c>
      <c r="N544" s="265" t="s">
        <v>41</v>
      </c>
      <c r="O544" s="91"/>
      <c r="P544" s="239">
        <f>O544*H544</f>
        <v>0</v>
      </c>
      <c r="Q544" s="239">
        <v>1.2517199999999999</v>
      </c>
      <c r="R544" s="239">
        <f>Q544*H544</f>
        <v>1.2517199999999999</v>
      </c>
      <c r="S544" s="239">
        <v>0</v>
      </c>
      <c r="T544" s="240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41" t="s">
        <v>426</v>
      </c>
      <c r="AT544" s="241" t="s">
        <v>306</v>
      </c>
      <c r="AU544" s="241" t="s">
        <v>86</v>
      </c>
      <c r="AY544" s="17" t="s">
        <v>280</v>
      </c>
      <c r="BE544" s="242">
        <f>IF(N544="základní",J544,0)</f>
        <v>0</v>
      </c>
      <c r="BF544" s="242">
        <f>IF(N544="snížená",J544,0)</f>
        <v>0</v>
      </c>
      <c r="BG544" s="242">
        <f>IF(N544="zákl. přenesená",J544,0)</f>
        <v>0</v>
      </c>
      <c r="BH544" s="242">
        <f>IF(N544="sníž. přenesená",J544,0)</f>
        <v>0</v>
      </c>
      <c r="BI544" s="242">
        <f>IF(N544="nulová",J544,0)</f>
        <v>0</v>
      </c>
      <c r="BJ544" s="17" t="s">
        <v>84</v>
      </c>
      <c r="BK544" s="242">
        <f>ROUND(I544*H544,2)</f>
        <v>0</v>
      </c>
      <c r="BL544" s="17" t="s">
        <v>185</v>
      </c>
      <c r="BM544" s="241" t="s">
        <v>3810</v>
      </c>
    </row>
    <row r="545" s="2" customFormat="1" ht="24.15" customHeight="1">
      <c r="A545" s="38"/>
      <c r="B545" s="39"/>
      <c r="C545" s="255" t="s">
        <v>1190</v>
      </c>
      <c r="D545" s="255" t="s">
        <v>306</v>
      </c>
      <c r="E545" s="256" t="s">
        <v>3811</v>
      </c>
      <c r="F545" s="257" t="s">
        <v>3812</v>
      </c>
      <c r="G545" s="258" t="s">
        <v>354</v>
      </c>
      <c r="H545" s="259">
        <v>1</v>
      </c>
      <c r="I545" s="260"/>
      <c r="J545" s="261">
        <f>ROUND(I545*H545,2)</f>
        <v>0</v>
      </c>
      <c r="K545" s="262"/>
      <c r="L545" s="263"/>
      <c r="M545" s="264" t="s">
        <v>1</v>
      </c>
      <c r="N545" s="265" t="s">
        <v>41</v>
      </c>
      <c r="O545" s="91"/>
      <c r="P545" s="239">
        <f>O545*H545</f>
        <v>0</v>
      </c>
      <c r="Q545" s="239">
        <v>3.1325699999999999</v>
      </c>
      <c r="R545" s="239">
        <f>Q545*H545</f>
        <v>3.1325699999999999</v>
      </c>
      <c r="S545" s="239">
        <v>0</v>
      </c>
      <c r="T545" s="240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41" t="s">
        <v>426</v>
      </c>
      <c r="AT545" s="241" t="s">
        <v>306</v>
      </c>
      <c r="AU545" s="241" t="s">
        <v>86</v>
      </c>
      <c r="AY545" s="17" t="s">
        <v>280</v>
      </c>
      <c r="BE545" s="242">
        <f>IF(N545="základní",J545,0)</f>
        <v>0</v>
      </c>
      <c r="BF545" s="242">
        <f>IF(N545="snížená",J545,0)</f>
        <v>0</v>
      </c>
      <c r="BG545" s="242">
        <f>IF(N545="zákl. přenesená",J545,0)</f>
        <v>0</v>
      </c>
      <c r="BH545" s="242">
        <f>IF(N545="sníž. přenesená",J545,0)</f>
        <v>0</v>
      </c>
      <c r="BI545" s="242">
        <f>IF(N545="nulová",J545,0)</f>
        <v>0</v>
      </c>
      <c r="BJ545" s="17" t="s">
        <v>84</v>
      </c>
      <c r="BK545" s="242">
        <f>ROUND(I545*H545,2)</f>
        <v>0</v>
      </c>
      <c r="BL545" s="17" t="s">
        <v>185</v>
      </c>
      <c r="BM545" s="241" t="s">
        <v>3813</v>
      </c>
    </row>
    <row r="546" s="2" customFormat="1" ht="24.15" customHeight="1">
      <c r="A546" s="38"/>
      <c r="B546" s="39"/>
      <c r="C546" s="255" t="s">
        <v>1196</v>
      </c>
      <c r="D546" s="255" t="s">
        <v>306</v>
      </c>
      <c r="E546" s="256" t="s">
        <v>3814</v>
      </c>
      <c r="F546" s="257" t="s">
        <v>3815</v>
      </c>
      <c r="G546" s="258" t="s">
        <v>354</v>
      </c>
      <c r="H546" s="259">
        <v>1</v>
      </c>
      <c r="I546" s="260"/>
      <c r="J546" s="261">
        <f>ROUND(I546*H546,2)</f>
        <v>0</v>
      </c>
      <c r="K546" s="262"/>
      <c r="L546" s="263"/>
      <c r="M546" s="264" t="s">
        <v>1</v>
      </c>
      <c r="N546" s="265" t="s">
        <v>41</v>
      </c>
      <c r="O546" s="91"/>
      <c r="P546" s="239">
        <f>O546*H546</f>
        <v>0</v>
      </c>
      <c r="Q546" s="239">
        <v>0.058319999999999997</v>
      </c>
      <c r="R546" s="239">
        <f>Q546*H546</f>
        <v>0.058319999999999997</v>
      </c>
      <c r="S546" s="239">
        <v>0</v>
      </c>
      <c r="T546" s="240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41" t="s">
        <v>426</v>
      </c>
      <c r="AT546" s="241" t="s">
        <v>306</v>
      </c>
      <c r="AU546" s="241" t="s">
        <v>86</v>
      </c>
      <c r="AY546" s="17" t="s">
        <v>280</v>
      </c>
      <c r="BE546" s="242">
        <f>IF(N546="základní",J546,0)</f>
        <v>0</v>
      </c>
      <c r="BF546" s="242">
        <f>IF(N546="snížená",J546,0)</f>
        <v>0</v>
      </c>
      <c r="BG546" s="242">
        <f>IF(N546="zákl. přenesená",J546,0)</f>
        <v>0</v>
      </c>
      <c r="BH546" s="242">
        <f>IF(N546="sníž. přenesená",J546,0)</f>
        <v>0</v>
      </c>
      <c r="BI546" s="242">
        <f>IF(N546="nulová",J546,0)</f>
        <v>0</v>
      </c>
      <c r="BJ546" s="17" t="s">
        <v>84</v>
      </c>
      <c r="BK546" s="242">
        <f>ROUND(I546*H546,2)</f>
        <v>0</v>
      </c>
      <c r="BL546" s="17" t="s">
        <v>185</v>
      </c>
      <c r="BM546" s="241" t="s">
        <v>3816</v>
      </c>
    </row>
    <row r="547" s="2" customFormat="1" ht="24.15" customHeight="1">
      <c r="A547" s="38"/>
      <c r="B547" s="39"/>
      <c r="C547" s="229" t="s">
        <v>1200</v>
      </c>
      <c r="D547" s="229" t="s">
        <v>281</v>
      </c>
      <c r="E547" s="230" t="s">
        <v>1518</v>
      </c>
      <c r="F547" s="231" t="s">
        <v>1519</v>
      </c>
      <c r="G547" s="232" t="s">
        <v>326</v>
      </c>
      <c r="H547" s="233">
        <v>4.7210000000000001</v>
      </c>
      <c r="I547" s="234"/>
      <c r="J547" s="235">
        <f>ROUND(I547*H547,2)</f>
        <v>0</v>
      </c>
      <c r="K547" s="236"/>
      <c r="L547" s="44"/>
      <c r="M547" s="237" t="s">
        <v>1</v>
      </c>
      <c r="N547" s="238" t="s">
        <v>41</v>
      </c>
      <c r="O547" s="91"/>
      <c r="P547" s="239">
        <f>O547*H547</f>
        <v>0</v>
      </c>
      <c r="Q547" s="239">
        <v>0</v>
      </c>
      <c r="R547" s="239">
        <f>Q547*H547</f>
        <v>0</v>
      </c>
      <c r="S547" s="239">
        <v>0</v>
      </c>
      <c r="T547" s="240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41" t="s">
        <v>185</v>
      </c>
      <c r="AT547" s="241" t="s">
        <v>281</v>
      </c>
      <c r="AU547" s="241" t="s">
        <v>86</v>
      </c>
      <c r="AY547" s="17" t="s">
        <v>280</v>
      </c>
      <c r="BE547" s="242">
        <f>IF(N547="základní",J547,0)</f>
        <v>0</v>
      </c>
      <c r="BF547" s="242">
        <f>IF(N547="snížená",J547,0)</f>
        <v>0</v>
      </c>
      <c r="BG547" s="242">
        <f>IF(N547="zákl. přenesená",J547,0)</f>
        <v>0</v>
      </c>
      <c r="BH547" s="242">
        <f>IF(N547="sníž. přenesená",J547,0)</f>
        <v>0</v>
      </c>
      <c r="BI547" s="242">
        <f>IF(N547="nulová",J547,0)</f>
        <v>0</v>
      </c>
      <c r="BJ547" s="17" t="s">
        <v>84</v>
      </c>
      <c r="BK547" s="242">
        <f>ROUND(I547*H547,2)</f>
        <v>0</v>
      </c>
      <c r="BL547" s="17" t="s">
        <v>185</v>
      </c>
      <c r="BM547" s="241" t="s">
        <v>3817</v>
      </c>
    </row>
    <row r="548" s="12" customFormat="1" ht="22.8" customHeight="1">
      <c r="A548" s="12"/>
      <c r="B548" s="213"/>
      <c r="C548" s="214"/>
      <c r="D548" s="215" t="s">
        <v>75</v>
      </c>
      <c r="E548" s="227" t="s">
        <v>1521</v>
      </c>
      <c r="F548" s="227" t="s">
        <v>1522</v>
      </c>
      <c r="G548" s="214"/>
      <c r="H548" s="214"/>
      <c r="I548" s="217"/>
      <c r="J548" s="228">
        <f>BK548</f>
        <v>0</v>
      </c>
      <c r="K548" s="214"/>
      <c r="L548" s="219"/>
      <c r="M548" s="220"/>
      <c r="N548" s="221"/>
      <c r="O548" s="221"/>
      <c r="P548" s="222">
        <f>SUM(P549:P583)</f>
        <v>0</v>
      </c>
      <c r="Q548" s="221"/>
      <c r="R548" s="222">
        <f>SUM(R549:R583)</f>
        <v>5.1652309500000007</v>
      </c>
      <c r="S548" s="221"/>
      <c r="T548" s="223">
        <f>SUM(T549:T583)</f>
        <v>2.0919999999999996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24" t="s">
        <v>86</v>
      </c>
      <c r="AT548" s="225" t="s">
        <v>75</v>
      </c>
      <c r="AU548" s="225" t="s">
        <v>84</v>
      </c>
      <c r="AY548" s="224" t="s">
        <v>280</v>
      </c>
      <c r="BK548" s="226">
        <f>SUM(BK549:BK583)</f>
        <v>0</v>
      </c>
    </row>
    <row r="549" s="2" customFormat="1" ht="24.15" customHeight="1">
      <c r="A549" s="38"/>
      <c r="B549" s="39"/>
      <c r="C549" s="229" t="s">
        <v>1204</v>
      </c>
      <c r="D549" s="229" t="s">
        <v>281</v>
      </c>
      <c r="E549" s="230" t="s">
        <v>2292</v>
      </c>
      <c r="F549" s="231" t="s">
        <v>2293</v>
      </c>
      <c r="G549" s="232" t="s">
        <v>194</v>
      </c>
      <c r="H549" s="233">
        <v>81</v>
      </c>
      <c r="I549" s="234"/>
      <c r="J549" s="235">
        <f>ROUND(I549*H549,2)</f>
        <v>0</v>
      </c>
      <c r="K549" s="236"/>
      <c r="L549" s="44"/>
      <c r="M549" s="237" t="s">
        <v>1</v>
      </c>
      <c r="N549" s="238" t="s">
        <v>41</v>
      </c>
      <c r="O549" s="91"/>
      <c r="P549" s="239">
        <f>O549*H549</f>
        <v>0</v>
      </c>
      <c r="Q549" s="239">
        <v>0</v>
      </c>
      <c r="R549" s="239">
        <f>Q549*H549</f>
        <v>0</v>
      </c>
      <c r="S549" s="239">
        <v>0.021999999999999999</v>
      </c>
      <c r="T549" s="240">
        <f>S549*H549</f>
        <v>1.7819999999999998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41" t="s">
        <v>185</v>
      </c>
      <c r="AT549" s="241" t="s">
        <v>281</v>
      </c>
      <c r="AU549" s="241" t="s">
        <v>86</v>
      </c>
      <c r="AY549" s="17" t="s">
        <v>280</v>
      </c>
      <c r="BE549" s="242">
        <f>IF(N549="základní",J549,0)</f>
        <v>0</v>
      </c>
      <c r="BF549" s="242">
        <f>IF(N549="snížená",J549,0)</f>
        <v>0</v>
      </c>
      <c r="BG549" s="242">
        <f>IF(N549="zákl. přenesená",J549,0)</f>
        <v>0</v>
      </c>
      <c r="BH549" s="242">
        <f>IF(N549="sníž. přenesená",J549,0)</f>
        <v>0</v>
      </c>
      <c r="BI549" s="242">
        <f>IF(N549="nulová",J549,0)</f>
        <v>0</v>
      </c>
      <c r="BJ549" s="17" t="s">
        <v>84</v>
      </c>
      <c r="BK549" s="242">
        <f>ROUND(I549*H549,2)</f>
        <v>0</v>
      </c>
      <c r="BL549" s="17" t="s">
        <v>185</v>
      </c>
      <c r="BM549" s="241" t="s">
        <v>3818</v>
      </c>
    </row>
    <row r="550" s="13" customFormat="1">
      <c r="A550" s="13"/>
      <c r="B550" s="243"/>
      <c r="C550" s="244"/>
      <c r="D550" s="245" t="s">
        <v>286</v>
      </c>
      <c r="E550" s="246" t="s">
        <v>1</v>
      </c>
      <c r="F550" s="247" t="s">
        <v>3819</v>
      </c>
      <c r="G550" s="244"/>
      <c r="H550" s="248">
        <v>81</v>
      </c>
      <c r="I550" s="249"/>
      <c r="J550" s="244"/>
      <c r="K550" s="244"/>
      <c r="L550" s="250"/>
      <c r="M550" s="251"/>
      <c r="N550" s="252"/>
      <c r="O550" s="252"/>
      <c r="P550" s="252"/>
      <c r="Q550" s="252"/>
      <c r="R550" s="252"/>
      <c r="S550" s="252"/>
      <c r="T550" s="25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4" t="s">
        <v>286</v>
      </c>
      <c r="AU550" s="254" t="s">
        <v>86</v>
      </c>
      <c r="AV550" s="13" t="s">
        <v>86</v>
      </c>
      <c r="AW550" s="13" t="s">
        <v>32</v>
      </c>
      <c r="AX550" s="13" t="s">
        <v>84</v>
      </c>
      <c r="AY550" s="254" t="s">
        <v>280</v>
      </c>
    </row>
    <row r="551" s="2" customFormat="1" ht="24.15" customHeight="1">
      <c r="A551" s="38"/>
      <c r="B551" s="39"/>
      <c r="C551" s="229" t="s">
        <v>1209</v>
      </c>
      <c r="D551" s="229" t="s">
        <v>281</v>
      </c>
      <c r="E551" s="230" t="s">
        <v>1539</v>
      </c>
      <c r="F551" s="231" t="s">
        <v>1540</v>
      </c>
      <c r="G551" s="232" t="s">
        <v>190</v>
      </c>
      <c r="H551" s="233">
        <v>6.2000000000000002</v>
      </c>
      <c r="I551" s="234"/>
      <c r="J551" s="235">
        <f>ROUND(I551*H551,2)</f>
        <v>0</v>
      </c>
      <c r="K551" s="236"/>
      <c r="L551" s="44"/>
      <c r="M551" s="237" t="s">
        <v>1</v>
      </c>
      <c r="N551" s="238" t="s">
        <v>41</v>
      </c>
      <c r="O551" s="91"/>
      <c r="P551" s="239">
        <f>O551*H551</f>
        <v>0</v>
      </c>
      <c r="Q551" s="239">
        <v>0</v>
      </c>
      <c r="R551" s="239">
        <f>Q551*H551</f>
        <v>0</v>
      </c>
      <c r="S551" s="239">
        <v>0</v>
      </c>
      <c r="T551" s="240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41" t="s">
        <v>185</v>
      </c>
      <c r="AT551" s="241" t="s">
        <v>281</v>
      </c>
      <c r="AU551" s="241" t="s">
        <v>86</v>
      </c>
      <c r="AY551" s="17" t="s">
        <v>280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7" t="s">
        <v>84</v>
      </c>
      <c r="BK551" s="242">
        <f>ROUND(I551*H551,2)</f>
        <v>0</v>
      </c>
      <c r="BL551" s="17" t="s">
        <v>185</v>
      </c>
      <c r="BM551" s="241" t="s">
        <v>3820</v>
      </c>
    </row>
    <row r="552" s="2" customFormat="1" ht="37.8" customHeight="1">
      <c r="A552" s="38"/>
      <c r="B552" s="39"/>
      <c r="C552" s="255" t="s">
        <v>1213</v>
      </c>
      <c r="D552" s="255" t="s">
        <v>306</v>
      </c>
      <c r="E552" s="256" t="s">
        <v>2365</v>
      </c>
      <c r="F552" s="257" t="s">
        <v>2366</v>
      </c>
      <c r="G552" s="258" t="s">
        <v>190</v>
      </c>
      <c r="H552" s="259">
        <v>6.2000000000000002</v>
      </c>
      <c r="I552" s="260"/>
      <c r="J552" s="261">
        <f>ROUND(I552*H552,2)</f>
        <v>0</v>
      </c>
      <c r="K552" s="262"/>
      <c r="L552" s="263"/>
      <c r="M552" s="264" t="s">
        <v>1</v>
      </c>
      <c r="N552" s="265" t="s">
        <v>41</v>
      </c>
      <c r="O552" s="91"/>
      <c r="P552" s="239">
        <f>O552*H552</f>
        <v>0</v>
      </c>
      <c r="Q552" s="239">
        <v>0.053100000000000001</v>
      </c>
      <c r="R552" s="239">
        <f>Q552*H552</f>
        <v>0.32922000000000001</v>
      </c>
      <c r="S552" s="239">
        <v>0</v>
      </c>
      <c r="T552" s="240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41" t="s">
        <v>426</v>
      </c>
      <c r="AT552" s="241" t="s">
        <v>306</v>
      </c>
      <c r="AU552" s="241" t="s">
        <v>86</v>
      </c>
      <c r="AY552" s="17" t="s">
        <v>280</v>
      </c>
      <c r="BE552" s="242">
        <f>IF(N552="základní",J552,0)</f>
        <v>0</v>
      </c>
      <c r="BF552" s="242">
        <f>IF(N552="snížená",J552,0)</f>
        <v>0</v>
      </c>
      <c r="BG552" s="242">
        <f>IF(N552="zákl. přenesená",J552,0)</f>
        <v>0</v>
      </c>
      <c r="BH552" s="242">
        <f>IF(N552="sníž. přenesená",J552,0)</f>
        <v>0</v>
      </c>
      <c r="BI552" s="242">
        <f>IF(N552="nulová",J552,0)</f>
        <v>0</v>
      </c>
      <c r="BJ552" s="17" t="s">
        <v>84</v>
      </c>
      <c r="BK552" s="242">
        <f>ROUND(I552*H552,2)</f>
        <v>0</v>
      </c>
      <c r="BL552" s="17" t="s">
        <v>185</v>
      </c>
      <c r="BM552" s="241" t="s">
        <v>3821</v>
      </c>
    </row>
    <row r="553" s="13" customFormat="1">
      <c r="A553" s="13"/>
      <c r="B553" s="243"/>
      <c r="C553" s="244"/>
      <c r="D553" s="245" t="s">
        <v>286</v>
      </c>
      <c r="E553" s="246" t="s">
        <v>1</v>
      </c>
      <c r="F553" s="247" t="s">
        <v>3822</v>
      </c>
      <c r="G553" s="244"/>
      <c r="H553" s="248">
        <v>6.2000000000000002</v>
      </c>
      <c r="I553" s="249"/>
      <c r="J553" s="244"/>
      <c r="K553" s="244"/>
      <c r="L553" s="250"/>
      <c r="M553" s="251"/>
      <c r="N553" s="252"/>
      <c r="O553" s="252"/>
      <c r="P553" s="252"/>
      <c r="Q553" s="252"/>
      <c r="R553" s="252"/>
      <c r="S553" s="252"/>
      <c r="T553" s="25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4" t="s">
        <v>286</v>
      </c>
      <c r="AU553" s="254" t="s">
        <v>86</v>
      </c>
      <c r="AV553" s="13" t="s">
        <v>86</v>
      </c>
      <c r="AW553" s="13" t="s">
        <v>32</v>
      </c>
      <c r="AX553" s="13" t="s">
        <v>84</v>
      </c>
      <c r="AY553" s="254" t="s">
        <v>280</v>
      </c>
    </row>
    <row r="554" s="2" customFormat="1" ht="24.15" customHeight="1">
      <c r="A554" s="38"/>
      <c r="B554" s="39"/>
      <c r="C554" s="229" t="s">
        <v>1218</v>
      </c>
      <c r="D554" s="229" t="s">
        <v>281</v>
      </c>
      <c r="E554" s="230" t="s">
        <v>1554</v>
      </c>
      <c r="F554" s="231" t="s">
        <v>1555</v>
      </c>
      <c r="G554" s="232" t="s">
        <v>190</v>
      </c>
      <c r="H554" s="233">
        <v>6.2000000000000002</v>
      </c>
      <c r="I554" s="234"/>
      <c r="J554" s="235">
        <f>ROUND(I554*H554,2)</f>
        <v>0</v>
      </c>
      <c r="K554" s="236"/>
      <c r="L554" s="44"/>
      <c r="M554" s="237" t="s">
        <v>1</v>
      </c>
      <c r="N554" s="238" t="s">
        <v>41</v>
      </c>
      <c r="O554" s="91"/>
      <c r="P554" s="239">
        <f>O554*H554</f>
        <v>0</v>
      </c>
      <c r="Q554" s="239">
        <v>0</v>
      </c>
      <c r="R554" s="239">
        <f>Q554*H554</f>
        <v>0</v>
      </c>
      <c r="S554" s="239">
        <v>0.050000000000000003</v>
      </c>
      <c r="T554" s="240">
        <f>S554*H554</f>
        <v>0.31000000000000005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41" t="s">
        <v>185</v>
      </c>
      <c r="AT554" s="241" t="s">
        <v>281</v>
      </c>
      <c r="AU554" s="241" t="s">
        <v>86</v>
      </c>
      <c r="AY554" s="17" t="s">
        <v>280</v>
      </c>
      <c r="BE554" s="242">
        <f>IF(N554="základní",J554,0)</f>
        <v>0</v>
      </c>
      <c r="BF554" s="242">
        <f>IF(N554="snížená",J554,0)</f>
        <v>0</v>
      </c>
      <c r="BG554" s="242">
        <f>IF(N554="zákl. přenesená",J554,0)</f>
        <v>0</v>
      </c>
      <c r="BH554" s="242">
        <f>IF(N554="sníž. přenesená",J554,0)</f>
        <v>0</v>
      </c>
      <c r="BI554" s="242">
        <f>IF(N554="nulová",J554,0)</f>
        <v>0</v>
      </c>
      <c r="BJ554" s="17" t="s">
        <v>84</v>
      </c>
      <c r="BK554" s="242">
        <f>ROUND(I554*H554,2)</f>
        <v>0</v>
      </c>
      <c r="BL554" s="17" t="s">
        <v>185</v>
      </c>
      <c r="BM554" s="241" t="s">
        <v>3823</v>
      </c>
    </row>
    <row r="555" s="2" customFormat="1" ht="21.75" customHeight="1">
      <c r="A555" s="38"/>
      <c r="B555" s="39"/>
      <c r="C555" s="229" t="s">
        <v>1223</v>
      </c>
      <c r="D555" s="229" t="s">
        <v>281</v>
      </c>
      <c r="E555" s="230" t="s">
        <v>1558</v>
      </c>
      <c r="F555" s="231" t="s">
        <v>1559</v>
      </c>
      <c r="G555" s="232" t="s">
        <v>190</v>
      </c>
      <c r="H555" s="233">
        <v>6.2000000000000002</v>
      </c>
      <c r="I555" s="234"/>
      <c r="J555" s="235">
        <f>ROUND(I555*H555,2)</f>
        <v>0</v>
      </c>
      <c r="K555" s="236"/>
      <c r="L555" s="44"/>
      <c r="M555" s="237" t="s">
        <v>1</v>
      </c>
      <c r="N555" s="238" t="s">
        <v>41</v>
      </c>
      <c r="O555" s="91"/>
      <c r="P555" s="239">
        <f>O555*H555</f>
        <v>0</v>
      </c>
      <c r="Q555" s="239">
        <v>0</v>
      </c>
      <c r="R555" s="239">
        <f>Q555*H555</f>
        <v>0</v>
      </c>
      <c r="S555" s="239">
        <v>0</v>
      </c>
      <c r="T555" s="240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41" t="s">
        <v>185</v>
      </c>
      <c r="AT555" s="241" t="s">
        <v>281</v>
      </c>
      <c r="AU555" s="241" t="s">
        <v>86</v>
      </c>
      <c r="AY555" s="17" t="s">
        <v>280</v>
      </c>
      <c r="BE555" s="242">
        <f>IF(N555="základní",J555,0)</f>
        <v>0</v>
      </c>
      <c r="BF555" s="242">
        <f>IF(N555="snížená",J555,0)</f>
        <v>0</v>
      </c>
      <c r="BG555" s="242">
        <f>IF(N555="zákl. přenesená",J555,0)</f>
        <v>0</v>
      </c>
      <c r="BH555" s="242">
        <f>IF(N555="sníž. přenesená",J555,0)</f>
        <v>0</v>
      </c>
      <c r="BI555" s="242">
        <f>IF(N555="nulová",J555,0)</f>
        <v>0</v>
      </c>
      <c r="BJ555" s="17" t="s">
        <v>84</v>
      </c>
      <c r="BK555" s="242">
        <f>ROUND(I555*H555,2)</f>
        <v>0</v>
      </c>
      <c r="BL555" s="17" t="s">
        <v>185</v>
      </c>
      <c r="BM555" s="241" t="s">
        <v>3824</v>
      </c>
    </row>
    <row r="556" s="2" customFormat="1" ht="24.15" customHeight="1">
      <c r="A556" s="38"/>
      <c r="B556" s="39"/>
      <c r="C556" s="229" t="s">
        <v>1227</v>
      </c>
      <c r="D556" s="229" t="s">
        <v>281</v>
      </c>
      <c r="E556" s="230" t="s">
        <v>1562</v>
      </c>
      <c r="F556" s="231" t="s">
        <v>1563</v>
      </c>
      <c r="G556" s="232" t="s">
        <v>354</v>
      </c>
      <c r="H556" s="233">
        <v>17</v>
      </c>
      <c r="I556" s="234"/>
      <c r="J556" s="235">
        <f>ROUND(I556*H556,2)</f>
        <v>0</v>
      </c>
      <c r="K556" s="236"/>
      <c r="L556" s="44"/>
      <c r="M556" s="237" t="s">
        <v>1</v>
      </c>
      <c r="N556" s="238" t="s">
        <v>41</v>
      </c>
      <c r="O556" s="91"/>
      <c r="P556" s="239">
        <f>O556*H556</f>
        <v>0</v>
      </c>
      <c r="Q556" s="239">
        <v>1.0000000000000001E-05</v>
      </c>
      <c r="R556" s="239">
        <f>Q556*H556</f>
        <v>0.00017000000000000001</v>
      </c>
      <c r="S556" s="239">
        <v>0</v>
      </c>
      <c r="T556" s="240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41" t="s">
        <v>185</v>
      </c>
      <c r="AT556" s="241" t="s">
        <v>281</v>
      </c>
      <c r="AU556" s="241" t="s">
        <v>86</v>
      </c>
      <c r="AY556" s="17" t="s">
        <v>280</v>
      </c>
      <c r="BE556" s="242">
        <f>IF(N556="základní",J556,0)</f>
        <v>0</v>
      </c>
      <c r="BF556" s="242">
        <f>IF(N556="snížená",J556,0)</f>
        <v>0</v>
      </c>
      <c r="BG556" s="242">
        <f>IF(N556="zákl. přenesená",J556,0)</f>
        <v>0</v>
      </c>
      <c r="BH556" s="242">
        <f>IF(N556="sníž. přenesená",J556,0)</f>
        <v>0</v>
      </c>
      <c r="BI556" s="242">
        <f>IF(N556="nulová",J556,0)</f>
        <v>0</v>
      </c>
      <c r="BJ556" s="17" t="s">
        <v>84</v>
      </c>
      <c r="BK556" s="242">
        <f>ROUND(I556*H556,2)</f>
        <v>0</v>
      </c>
      <c r="BL556" s="17" t="s">
        <v>185</v>
      </c>
      <c r="BM556" s="241" t="s">
        <v>3825</v>
      </c>
    </row>
    <row r="557" s="13" customFormat="1">
      <c r="A557" s="13"/>
      <c r="B557" s="243"/>
      <c r="C557" s="244"/>
      <c r="D557" s="245" t="s">
        <v>286</v>
      </c>
      <c r="E557" s="246" t="s">
        <v>1</v>
      </c>
      <c r="F557" s="247" t="s">
        <v>3826</v>
      </c>
      <c r="G557" s="244"/>
      <c r="H557" s="248">
        <v>17</v>
      </c>
      <c r="I557" s="249"/>
      <c r="J557" s="244"/>
      <c r="K557" s="244"/>
      <c r="L557" s="250"/>
      <c r="M557" s="251"/>
      <c r="N557" s="252"/>
      <c r="O557" s="252"/>
      <c r="P557" s="252"/>
      <c r="Q557" s="252"/>
      <c r="R557" s="252"/>
      <c r="S557" s="252"/>
      <c r="T557" s="25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4" t="s">
        <v>286</v>
      </c>
      <c r="AU557" s="254" t="s">
        <v>86</v>
      </c>
      <c r="AV557" s="13" t="s">
        <v>86</v>
      </c>
      <c r="AW557" s="13" t="s">
        <v>32</v>
      </c>
      <c r="AX557" s="13" t="s">
        <v>84</v>
      </c>
      <c r="AY557" s="254" t="s">
        <v>280</v>
      </c>
    </row>
    <row r="558" s="2" customFormat="1" ht="37.8" customHeight="1">
      <c r="A558" s="38"/>
      <c r="B558" s="39"/>
      <c r="C558" s="255" t="s">
        <v>1231</v>
      </c>
      <c r="D558" s="255" t="s">
        <v>306</v>
      </c>
      <c r="E558" s="256" t="s">
        <v>1567</v>
      </c>
      <c r="F558" s="257" t="s">
        <v>1568</v>
      </c>
      <c r="G558" s="258" t="s">
        <v>354</v>
      </c>
      <c r="H558" s="259">
        <v>17</v>
      </c>
      <c r="I558" s="260"/>
      <c r="J558" s="261">
        <f>ROUND(I558*H558,2)</f>
        <v>0</v>
      </c>
      <c r="K558" s="262"/>
      <c r="L558" s="263"/>
      <c r="M558" s="264" t="s">
        <v>1</v>
      </c>
      <c r="N558" s="265" t="s">
        <v>41</v>
      </c>
      <c r="O558" s="91"/>
      <c r="P558" s="239">
        <f>O558*H558</f>
        <v>0</v>
      </c>
      <c r="Q558" s="239">
        <v>0.001</v>
      </c>
      <c r="R558" s="239">
        <f>Q558*H558</f>
        <v>0.017000000000000001</v>
      </c>
      <c r="S558" s="239">
        <v>0</v>
      </c>
      <c r="T558" s="240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41" t="s">
        <v>426</v>
      </c>
      <c r="AT558" s="241" t="s">
        <v>306</v>
      </c>
      <c r="AU558" s="241" t="s">
        <v>86</v>
      </c>
      <c r="AY558" s="17" t="s">
        <v>280</v>
      </c>
      <c r="BE558" s="242">
        <f>IF(N558="základní",J558,0)</f>
        <v>0</v>
      </c>
      <c r="BF558" s="242">
        <f>IF(N558="snížená",J558,0)</f>
        <v>0</v>
      </c>
      <c r="BG558" s="242">
        <f>IF(N558="zákl. přenesená",J558,0)</f>
        <v>0</v>
      </c>
      <c r="BH558" s="242">
        <f>IF(N558="sníž. přenesená",J558,0)</f>
        <v>0</v>
      </c>
      <c r="BI558" s="242">
        <f>IF(N558="nulová",J558,0)</f>
        <v>0</v>
      </c>
      <c r="BJ558" s="17" t="s">
        <v>84</v>
      </c>
      <c r="BK558" s="242">
        <f>ROUND(I558*H558,2)</f>
        <v>0</v>
      </c>
      <c r="BL558" s="17" t="s">
        <v>185</v>
      </c>
      <c r="BM558" s="241" t="s">
        <v>3827</v>
      </c>
    </row>
    <row r="559" s="2" customFormat="1">
      <c r="A559" s="38"/>
      <c r="B559" s="39"/>
      <c r="C559" s="40"/>
      <c r="D559" s="245" t="s">
        <v>540</v>
      </c>
      <c r="E559" s="40"/>
      <c r="F559" s="287" t="s">
        <v>1570</v>
      </c>
      <c r="G559" s="40"/>
      <c r="H559" s="40"/>
      <c r="I559" s="288"/>
      <c r="J559" s="40"/>
      <c r="K559" s="40"/>
      <c r="L559" s="44"/>
      <c r="M559" s="289"/>
      <c r="N559" s="290"/>
      <c r="O559" s="91"/>
      <c r="P559" s="91"/>
      <c r="Q559" s="91"/>
      <c r="R559" s="91"/>
      <c r="S559" s="91"/>
      <c r="T559" s="92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540</v>
      </c>
      <c r="AU559" s="17" t="s">
        <v>86</v>
      </c>
    </row>
    <row r="560" s="13" customFormat="1">
      <c r="A560" s="13"/>
      <c r="B560" s="243"/>
      <c r="C560" s="244"/>
      <c r="D560" s="245" t="s">
        <v>286</v>
      </c>
      <c r="E560" s="246" t="s">
        <v>1</v>
      </c>
      <c r="F560" s="247" t="s">
        <v>3826</v>
      </c>
      <c r="G560" s="244"/>
      <c r="H560" s="248">
        <v>17</v>
      </c>
      <c r="I560" s="249"/>
      <c r="J560" s="244"/>
      <c r="K560" s="244"/>
      <c r="L560" s="250"/>
      <c r="M560" s="251"/>
      <c r="N560" s="252"/>
      <c r="O560" s="252"/>
      <c r="P560" s="252"/>
      <c r="Q560" s="252"/>
      <c r="R560" s="252"/>
      <c r="S560" s="252"/>
      <c r="T560" s="25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4" t="s">
        <v>286</v>
      </c>
      <c r="AU560" s="254" t="s">
        <v>86</v>
      </c>
      <c r="AV560" s="13" t="s">
        <v>86</v>
      </c>
      <c r="AW560" s="13" t="s">
        <v>32</v>
      </c>
      <c r="AX560" s="13" t="s">
        <v>84</v>
      </c>
      <c r="AY560" s="254" t="s">
        <v>280</v>
      </c>
    </row>
    <row r="561" s="2" customFormat="1" ht="24.15" customHeight="1">
      <c r="A561" s="38"/>
      <c r="B561" s="39"/>
      <c r="C561" s="229" t="s">
        <v>1235</v>
      </c>
      <c r="D561" s="229" t="s">
        <v>281</v>
      </c>
      <c r="E561" s="230" t="s">
        <v>3828</v>
      </c>
      <c r="F561" s="231" t="s">
        <v>2374</v>
      </c>
      <c r="G561" s="232" t="s">
        <v>2375</v>
      </c>
      <c r="H561" s="233">
        <v>17</v>
      </c>
      <c r="I561" s="234"/>
      <c r="J561" s="235">
        <f>ROUND(I561*H561,2)</f>
        <v>0</v>
      </c>
      <c r="K561" s="236"/>
      <c r="L561" s="44"/>
      <c r="M561" s="237" t="s">
        <v>1</v>
      </c>
      <c r="N561" s="238" t="s">
        <v>41</v>
      </c>
      <c r="O561" s="91"/>
      <c r="P561" s="239">
        <f>O561*H561</f>
        <v>0</v>
      </c>
      <c r="Q561" s="239">
        <v>0</v>
      </c>
      <c r="R561" s="239">
        <f>Q561*H561</f>
        <v>0</v>
      </c>
      <c r="S561" s="239">
        <v>0</v>
      </c>
      <c r="T561" s="240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41" t="s">
        <v>185</v>
      </c>
      <c r="AT561" s="241" t="s">
        <v>281</v>
      </c>
      <c r="AU561" s="241" t="s">
        <v>86</v>
      </c>
      <c r="AY561" s="17" t="s">
        <v>280</v>
      </c>
      <c r="BE561" s="242">
        <f>IF(N561="základní",J561,0)</f>
        <v>0</v>
      </c>
      <c r="BF561" s="242">
        <f>IF(N561="snížená",J561,0)</f>
        <v>0</v>
      </c>
      <c r="BG561" s="242">
        <f>IF(N561="zákl. přenesená",J561,0)</f>
        <v>0</v>
      </c>
      <c r="BH561" s="242">
        <f>IF(N561="sníž. přenesená",J561,0)</f>
        <v>0</v>
      </c>
      <c r="BI561" s="242">
        <f>IF(N561="nulová",J561,0)</f>
        <v>0</v>
      </c>
      <c r="BJ561" s="17" t="s">
        <v>84</v>
      </c>
      <c r="BK561" s="242">
        <f>ROUND(I561*H561,2)</f>
        <v>0</v>
      </c>
      <c r="BL561" s="17" t="s">
        <v>185</v>
      </c>
      <c r="BM561" s="241" t="s">
        <v>3829</v>
      </c>
    </row>
    <row r="562" s="13" customFormat="1">
      <c r="A562" s="13"/>
      <c r="B562" s="243"/>
      <c r="C562" s="244"/>
      <c r="D562" s="245" t="s">
        <v>286</v>
      </c>
      <c r="E562" s="246" t="s">
        <v>1</v>
      </c>
      <c r="F562" s="247" t="s">
        <v>3826</v>
      </c>
      <c r="G562" s="244"/>
      <c r="H562" s="248">
        <v>17</v>
      </c>
      <c r="I562" s="249"/>
      <c r="J562" s="244"/>
      <c r="K562" s="244"/>
      <c r="L562" s="250"/>
      <c r="M562" s="251"/>
      <c r="N562" s="252"/>
      <c r="O562" s="252"/>
      <c r="P562" s="252"/>
      <c r="Q562" s="252"/>
      <c r="R562" s="252"/>
      <c r="S562" s="252"/>
      <c r="T562" s="25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4" t="s">
        <v>286</v>
      </c>
      <c r="AU562" s="254" t="s">
        <v>86</v>
      </c>
      <c r="AV562" s="13" t="s">
        <v>86</v>
      </c>
      <c r="AW562" s="13" t="s">
        <v>32</v>
      </c>
      <c r="AX562" s="13" t="s">
        <v>84</v>
      </c>
      <c r="AY562" s="254" t="s">
        <v>280</v>
      </c>
    </row>
    <row r="563" s="2" customFormat="1" ht="24.15" customHeight="1">
      <c r="A563" s="38"/>
      <c r="B563" s="39"/>
      <c r="C563" s="229" t="s">
        <v>1239</v>
      </c>
      <c r="D563" s="229" t="s">
        <v>281</v>
      </c>
      <c r="E563" s="230" t="s">
        <v>1572</v>
      </c>
      <c r="F563" s="231" t="s">
        <v>1573</v>
      </c>
      <c r="G563" s="232" t="s">
        <v>354</v>
      </c>
      <c r="H563" s="233">
        <v>17</v>
      </c>
      <c r="I563" s="234"/>
      <c r="J563" s="235">
        <f>ROUND(I563*H563,2)</f>
        <v>0</v>
      </c>
      <c r="K563" s="236"/>
      <c r="L563" s="44"/>
      <c r="M563" s="237" t="s">
        <v>1</v>
      </c>
      <c r="N563" s="238" t="s">
        <v>41</v>
      </c>
      <c r="O563" s="91"/>
      <c r="P563" s="239">
        <f>O563*H563</f>
        <v>0</v>
      </c>
      <c r="Q563" s="239">
        <v>0</v>
      </c>
      <c r="R563" s="239">
        <f>Q563*H563</f>
        <v>0</v>
      </c>
      <c r="S563" s="239">
        <v>0</v>
      </c>
      <c r="T563" s="240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41" t="s">
        <v>185</v>
      </c>
      <c r="AT563" s="241" t="s">
        <v>281</v>
      </c>
      <c r="AU563" s="241" t="s">
        <v>86</v>
      </c>
      <c r="AY563" s="17" t="s">
        <v>280</v>
      </c>
      <c r="BE563" s="242">
        <f>IF(N563="základní",J563,0)</f>
        <v>0</v>
      </c>
      <c r="BF563" s="242">
        <f>IF(N563="snížená",J563,0)</f>
        <v>0</v>
      </c>
      <c r="BG563" s="242">
        <f>IF(N563="zákl. přenesená",J563,0)</f>
        <v>0</v>
      </c>
      <c r="BH563" s="242">
        <f>IF(N563="sníž. přenesená",J563,0)</f>
        <v>0</v>
      </c>
      <c r="BI563" s="242">
        <f>IF(N563="nulová",J563,0)</f>
        <v>0</v>
      </c>
      <c r="BJ563" s="17" t="s">
        <v>84</v>
      </c>
      <c r="BK563" s="242">
        <f>ROUND(I563*H563,2)</f>
        <v>0</v>
      </c>
      <c r="BL563" s="17" t="s">
        <v>185</v>
      </c>
      <c r="BM563" s="241" t="s">
        <v>3830</v>
      </c>
    </row>
    <row r="564" s="13" customFormat="1">
      <c r="A564" s="13"/>
      <c r="B564" s="243"/>
      <c r="C564" s="244"/>
      <c r="D564" s="245" t="s">
        <v>286</v>
      </c>
      <c r="E564" s="246" t="s">
        <v>1</v>
      </c>
      <c r="F564" s="247" t="s">
        <v>3826</v>
      </c>
      <c r="G564" s="244"/>
      <c r="H564" s="248">
        <v>17</v>
      </c>
      <c r="I564" s="249"/>
      <c r="J564" s="244"/>
      <c r="K564" s="244"/>
      <c r="L564" s="250"/>
      <c r="M564" s="251"/>
      <c r="N564" s="252"/>
      <c r="O564" s="252"/>
      <c r="P564" s="252"/>
      <c r="Q564" s="252"/>
      <c r="R564" s="252"/>
      <c r="S564" s="252"/>
      <c r="T564" s="25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4" t="s">
        <v>286</v>
      </c>
      <c r="AU564" s="254" t="s">
        <v>86</v>
      </c>
      <c r="AV564" s="13" t="s">
        <v>86</v>
      </c>
      <c r="AW564" s="13" t="s">
        <v>32</v>
      </c>
      <c r="AX564" s="13" t="s">
        <v>84</v>
      </c>
      <c r="AY564" s="254" t="s">
        <v>280</v>
      </c>
    </row>
    <row r="565" s="2" customFormat="1" ht="33" customHeight="1">
      <c r="A565" s="38"/>
      <c r="B565" s="39"/>
      <c r="C565" s="255" t="s">
        <v>1243</v>
      </c>
      <c r="D565" s="255" t="s">
        <v>306</v>
      </c>
      <c r="E565" s="256" t="s">
        <v>1576</v>
      </c>
      <c r="F565" s="257" t="s">
        <v>1577</v>
      </c>
      <c r="G565" s="258" t="s">
        <v>190</v>
      </c>
      <c r="H565" s="259">
        <v>124.553</v>
      </c>
      <c r="I565" s="260"/>
      <c r="J565" s="261">
        <f>ROUND(I565*H565,2)</f>
        <v>0</v>
      </c>
      <c r="K565" s="262"/>
      <c r="L565" s="263"/>
      <c r="M565" s="264" t="s">
        <v>1</v>
      </c>
      <c r="N565" s="265" t="s">
        <v>41</v>
      </c>
      <c r="O565" s="91"/>
      <c r="P565" s="239">
        <f>O565*H565</f>
        <v>0</v>
      </c>
      <c r="Q565" s="239">
        <v>0.00014999999999999999</v>
      </c>
      <c r="R565" s="239">
        <f>Q565*H565</f>
        <v>0.018682949999999997</v>
      </c>
      <c r="S565" s="239">
        <v>0</v>
      </c>
      <c r="T565" s="240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41" t="s">
        <v>426</v>
      </c>
      <c r="AT565" s="241" t="s">
        <v>306</v>
      </c>
      <c r="AU565" s="241" t="s">
        <v>86</v>
      </c>
      <c r="AY565" s="17" t="s">
        <v>280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7" t="s">
        <v>84</v>
      </c>
      <c r="BK565" s="242">
        <f>ROUND(I565*H565,2)</f>
        <v>0</v>
      </c>
      <c r="BL565" s="17" t="s">
        <v>185</v>
      </c>
      <c r="BM565" s="241" t="s">
        <v>3831</v>
      </c>
    </row>
    <row r="566" s="13" customFormat="1">
      <c r="A566" s="13"/>
      <c r="B566" s="243"/>
      <c r="C566" s="244"/>
      <c r="D566" s="245" t="s">
        <v>286</v>
      </c>
      <c r="E566" s="246" t="s">
        <v>1</v>
      </c>
      <c r="F566" s="247" t="s">
        <v>3832</v>
      </c>
      <c r="G566" s="244"/>
      <c r="H566" s="248">
        <v>113.23</v>
      </c>
      <c r="I566" s="249"/>
      <c r="J566" s="244"/>
      <c r="K566" s="244"/>
      <c r="L566" s="250"/>
      <c r="M566" s="251"/>
      <c r="N566" s="252"/>
      <c r="O566" s="252"/>
      <c r="P566" s="252"/>
      <c r="Q566" s="252"/>
      <c r="R566" s="252"/>
      <c r="S566" s="252"/>
      <c r="T566" s="25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4" t="s">
        <v>286</v>
      </c>
      <c r="AU566" s="254" t="s">
        <v>86</v>
      </c>
      <c r="AV566" s="13" t="s">
        <v>86</v>
      </c>
      <c r="AW566" s="13" t="s">
        <v>32</v>
      </c>
      <c r="AX566" s="13" t="s">
        <v>84</v>
      </c>
      <c r="AY566" s="254" t="s">
        <v>280</v>
      </c>
    </row>
    <row r="567" s="13" customFormat="1">
      <c r="A567" s="13"/>
      <c r="B567" s="243"/>
      <c r="C567" s="244"/>
      <c r="D567" s="245" t="s">
        <v>286</v>
      </c>
      <c r="E567" s="244"/>
      <c r="F567" s="247" t="s">
        <v>3833</v>
      </c>
      <c r="G567" s="244"/>
      <c r="H567" s="248">
        <v>124.553</v>
      </c>
      <c r="I567" s="249"/>
      <c r="J567" s="244"/>
      <c r="K567" s="244"/>
      <c r="L567" s="250"/>
      <c r="M567" s="251"/>
      <c r="N567" s="252"/>
      <c r="O567" s="252"/>
      <c r="P567" s="252"/>
      <c r="Q567" s="252"/>
      <c r="R567" s="252"/>
      <c r="S567" s="252"/>
      <c r="T567" s="25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4" t="s">
        <v>286</v>
      </c>
      <c r="AU567" s="254" t="s">
        <v>86</v>
      </c>
      <c r="AV567" s="13" t="s">
        <v>86</v>
      </c>
      <c r="AW567" s="13" t="s">
        <v>4</v>
      </c>
      <c r="AX567" s="13" t="s">
        <v>84</v>
      </c>
      <c r="AY567" s="254" t="s">
        <v>280</v>
      </c>
    </row>
    <row r="568" s="2" customFormat="1" ht="24.15" customHeight="1">
      <c r="A568" s="38"/>
      <c r="B568" s="39"/>
      <c r="C568" s="229" t="s">
        <v>1247</v>
      </c>
      <c r="D568" s="229" t="s">
        <v>281</v>
      </c>
      <c r="E568" s="230" t="s">
        <v>1582</v>
      </c>
      <c r="F568" s="231" t="s">
        <v>1583</v>
      </c>
      <c r="G568" s="232" t="s">
        <v>354</v>
      </c>
      <c r="H568" s="233">
        <v>1</v>
      </c>
      <c r="I568" s="234"/>
      <c r="J568" s="235">
        <f>ROUND(I568*H568,2)</f>
        <v>0</v>
      </c>
      <c r="K568" s="236"/>
      <c r="L568" s="44"/>
      <c r="M568" s="237" t="s">
        <v>1</v>
      </c>
      <c r="N568" s="238" t="s">
        <v>41</v>
      </c>
      <c r="O568" s="91"/>
      <c r="P568" s="239">
        <f>O568*H568</f>
        <v>0</v>
      </c>
      <c r="Q568" s="239">
        <v>4.0000000000000003E-05</v>
      </c>
      <c r="R568" s="239">
        <f>Q568*H568</f>
        <v>4.0000000000000003E-05</v>
      </c>
      <c r="S568" s="239">
        <v>0</v>
      </c>
      <c r="T568" s="240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41" t="s">
        <v>185</v>
      </c>
      <c r="AT568" s="241" t="s">
        <v>281</v>
      </c>
      <c r="AU568" s="241" t="s">
        <v>86</v>
      </c>
      <c r="AY568" s="17" t="s">
        <v>280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7" t="s">
        <v>84</v>
      </c>
      <c r="BK568" s="242">
        <f>ROUND(I568*H568,2)</f>
        <v>0</v>
      </c>
      <c r="BL568" s="17" t="s">
        <v>185</v>
      </c>
      <c r="BM568" s="241" t="s">
        <v>3834</v>
      </c>
    </row>
    <row r="569" s="2" customFormat="1" ht="33" customHeight="1">
      <c r="A569" s="38"/>
      <c r="B569" s="39"/>
      <c r="C569" s="255" t="s">
        <v>1252</v>
      </c>
      <c r="D569" s="255" t="s">
        <v>306</v>
      </c>
      <c r="E569" s="256" t="s">
        <v>3835</v>
      </c>
      <c r="F569" s="257" t="s">
        <v>3836</v>
      </c>
      <c r="G569" s="258" t="s">
        <v>354</v>
      </c>
      <c r="H569" s="259">
        <v>1</v>
      </c>
      <c r="I569" s="260"/>
      <c r="J569" s="261">
        <f>ROUND(I569*H569,2)</f>
        <v>0</v>
      </c>
      <c r="K569" s="262"/>
      <c r="L569" s="263"/>
      <c r="M569" s="264" t="s">
        <v>1</v>
      </c>
      <c r="N569" s="265" t="s">
        <v>41</v>
      </c>
      <c r="O569" s="91"/>
      <c r="P569" s="239">
        <f>O569*H569</f>
        <v>0</v>
      </c>
      <c r="Q569" s="239">
        <v>0.12017</v>
      </c>
      <c r="R569" s="239">
        <f>Q569*H569</f>
        <v>0.12017</v>
      </c>
      <c r="S569" s="239">
        <v>0</v>
      </c>
      <c r="T569" s="240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41" t="s">
        <v>426</v>
      </c>
      <c r="AT569" s="241" t="s">
        <v>306</v>
      </c>
      <c r="AU569" s="241" t="s">
        <v>86</v>
      </c>
      <c r="AY569" s="17" t="s">
        <v>280</v>
      </c>
      <c r="BE569" s="242">
        <f>IF(N569="základní",J569,0)</f>
        <v>0</v>
      </c>
      <c r="BF569" s="242">
        <f>IF(N569="snížená",J569,0)</f>
        <v>0</v>
      </c>
      <c r="BG569" s="242">
        <f>IF(N569="zákl. přenesená",J569,0)</f>
        <v>0</v>
      </c>
      <c r="BH569" s="242">
        <f>IF(N569="sníž. přenesená",J569,0)</f>
        <v>0</v>
      </c>
      <c r="BI569" s="242">
        <f>IF(N569="nulová",J569,0)</f>
        <v>0</v>
      </c>
      <c r="BJ569" s="17" t="s">
        <v>84</v>
      </c>
      <c r="BK569" s="242">
        <f>ROUND(I569*H569,2)</f>
        <v>0</v>
      </c>
      <c r="BL569" s="17" t="s">
        <v>185</v>
      </c>
      <c r="BM569" s="241" t="s">
        <v>3837</v>
      </c>
    </row>
    <row r="570" s="13" customFormat="1">
      <c r="A570" s="13"/>
      <c r="B570" s="243"/>
      <c r="C570" s="244"/>
      <c r="D570" s="245" t="s">
        <v>286</v>
      </c>
      <c r="E570" s="246" t="s">
        <v>1</v>
      </c>
      <c r="F570" s="247" t="s">
        <v>3838</v>
      </c>
      <c r="G570" s="244"/>
      <c r="H570" s="248">
        <v>1</v>
      </c>
      <c r="I570" s="249"/>
      <c r="J570" s="244"/>
      <c r="K570" s="244"/>
      <c r="L570" s="250"/>
      <c r="M570" s="251"/>
      <c r="N570" s="252"/>
      <c r="O570" s="252"/>
      <c r="P570" s="252"/>
      <c r="Q570" s="252"/>
      <c r="R570" s="252"/>
      <c r="S570" s="252"/>
      <c r="T570" s="25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4" t="s">
        <v>286</v>
      </c>
      <c r="AU570" s="254" t="s">
        <v>86</v>
      </c>
      <c r="AV570" s="13" t="s">
        <v>86</v>
      </c>
      <c r="AW570" s="13" t="s">
        <v>32</v>
      </c>
      <c r="AX570" s="13" t="s">
        <v>84</v>
      </c>
      <c r="AY570" s="254" t="s">
        <v>280</v>
      </c>
    </row>
    <row r="571" s="2" customFormat="1" ht="33" customHeight="1">
      <c r="A571" s="38"/>
      <c r="B571" s="39"/>
      <c r="C571" s="229" t="s">
        <v>1258</v>
      </c>
      <c r="D571" s="229" t="s">
        <v>281</v>
      </c>
      <c r="E571" s="230" t="s">
        <v>3839</v>
      </c>
      <c r="F571" s="231" t="s">
        <v>3840</v>
      </c>
      <c r="G571" s="232" t="s">
        <v>2303</v>
      </c>
      <c r="H571" s="233">
        <v>3</v>
      </c>
      <c r="I571" s="234"/>
      <c r="J571" s="235">
        <f>ROUND(I571*H571,2)</f>
        <v>0</v>
      </c>
      <c r="K571" s="236"/>
      <c r="L571" s="44"/>
      <c r="M571" s="237" t="s">
        <v>1</v>
      </c>
      <c r="N571" s="238" t="s">
        <v>41</v>
      </c>
      <c r="O571" s="91"/>
      <c r="P571" s="239">
        <f>O571*H571</f>
        <v>0</v>
      </c>
      <c r="Q571" s="239">
        <v>0.73116000000000003</v>
      </c>
      <c r="R571" s="239">
        <f>Q571*H571</f>
        <v>2.1934800000000001</v>
      </c>
      <c r="S571" s="239">
        <v>0</v>
      </c>
      <c r="T571" s="240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41" t="s">
        <v>185</v>
      </c>
      <c r="AT571" s="241" t="s">
        <v>281</v>
      </c>
      <c r="AU571" s="241" t="s">
        <v>86</v>
      </c>
      <c r="AY571" s="17" t="s">
        <v>280</v>
      </c>
      <c r="BE571" s="242">
        <f>IF(N571="základní",J571,0)</f>
        <v>0</v>
      </c>
      <c r="BF571" s="242">
        <f>IF(N571="snížená",J571,0)</f>
        <v>0</v>
      </c>
      <c r="BG571" s="242">
        <f>IF(N571="zákl. přenesená",J571,0)</f>
        <v>0</v>
      </c>
      <c r="BH571" s="242">
        <f>IF(N571="sníž. přenesená",J571,0)</f>
        <v>0</v>
      </c>
      <c r="BI571" s="242">
        <f>IF(N571="nulová",J571,0)</f>
        <v>0</v>
      </c>
      <c r="BJ571" s="17" t="s">
        <v>84</v>
      </c>
      <c r="BK571" s="242">
        <f>ROUND(I571*H571,2)</f>
        <v>0</v>
      </c>
      <c r="BL571" s="17" t="s">
        <v>185</v>
      </c>
      <c r="BM571" s="241" t="s">
        <v>3841</v>
      </c>
    </row>
    <row r="572" s="13" customFormat="1">
      <c r="A572" s="13"/>
      <c r="B572" s="243"/>
      <c r="C572" s="244"/>
      <c r="D572" s="245" t="s">
        <v>286</v>
      </c>
      <c r="E572" s="246" t="s">
        <v>1</v>
      </c>
      <c r="F572" s="247" t="s">
        <v>3842</v>
      </c>
      <c r="G572" s="244"/>
      <c r="H572" s="248">
        <v>3</v>
      </c>
      <c r="I572" s="249"/>
      <c r="J572" s="244"/>
      <c r="K572" s="244"/>
      <c r="L572" s="250"/>
      <c r="M572" s="251"/>
      <c r="N572" s="252"/>
      <c r="O572" s="252"/>
      <c r="P572" s="252"/>
      <c r="Q572" s="252"/>
      <c r="R572" s="252"/>
      <c r="S572" s="252"/>
      <c r="T572" s="25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4" t="s">
        <v>286</v>
      </c>
      <c r="AU572" s="254" t="s">
        <v>86</v>
      </c>
      <c r="AV572" s="13" t="s">
        <v>86</v>
      </c>
      <c r="AW572" s="13" t="s">
        <v>32</v>
      </c>
      <c r="AX572" s="13" t="s">
        <v>84</v>
      </c>
      <c r="AY572" s="254" t="s">
        <v>280</v>
      </c>
    </row>
    <row r="573" s="2" customFormat="1" ht="24.15" customHeight="1">
      <c r="A573" s="38"/>
      <c r="B573" s="39"/>
      <c r="C573" s="229" t="s">
        <v>1263</v>
      </c>
      <c r="D573" s="229" t="s">
        <v>281</v>
      </c>
      <c r="E573" s="230" t="s">
        <v>3843</v>
      </c>
      <c r="F573" s="231" t="s">
        <v>2314</v>
      </c>
      <c r="G573" s="232" t="s">
        <v>309</v>
      </c>
      <c r="H573" s="233">
        <v>2217</v>
      </c>
      <c r="I573" s="234"/>
      <c r="J573" s="235">
        <f>ROUND(I573*H573,2)</f>
        <v>0</v>
      </c>
      <c r="K573" s="236"/>
      <c r="L573" s="44"/>
      <c r="M573" s="237" t="s">
        <v>1</v>
      </c>
      <c r="N573" s="238" t="s">
        <v>41</v>
      </c>
      <c r="O573" s="91"/>
      <c r="P573" s="239">
        <f>O573*H573</f>
        <v>0</v>
      </c>
      <c r="Q573" s="239">
        <v>5.0000000000000002E-05</v>
      </c>
      <c r="R573" s="239">
        <f>Q573*H573</f>
        <v>0.11085</v>
      </c>
      <c r="S573" s="239">
        <v>0</v>
      </c>
      <c r="T573" s="240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41" t="s">
        <v>185</v>
      </c>
      <c r="AT573" s="241" t="s">
        <v>281</v>
      </c>
      <c r="AU573" s="241" t="s">
        <v>86</v>
      </c>
      <c r="AY573" s="17" t="s">
        <v>280</v>
      </c>
      <c r="BE573" s="242">
        <f>IF(N573="základní",J573,0)</f>
        <v>0</v>
      </c>
      <c r="BF573" s="242">
        <f>IF(N573="snížená",J573,0)</f>
        <v>0</v>
      </c>
      <c r="BG573" s="242">
        <f>IF(N573="zákl. přenesená",J573,0)</f>
        <v>0</v>
      </c>
      <c r="BH573" s="242">
        <f>IF(N573="sníž. přenesená",J573,0)</f>
        <v>0</v>
      </c>
      <c r="BI573" s="242">
        <f>IF(N573="nulová",J573,0)</f>
        <v>0</v>
      </c>
      <c r="BJ573" s="17" t="s">
        <v>84</v>
      </c>
      <c r="BK573" s="242">
        <f>ROUND(I573*H573,2)</f>
        <v>0</v>
      </c>
      <c r="BL573" s="17" t="s">
        <v>185</v>
      </c>
      <c r="BM573" s="241" t="s">
        <v>3844</v>
      </c>
    </row>
    <row r="574" s="13" customFormat="1">
      <c r="A574" s="13"/>
      <c r="B574" s="243"/>
      <c r="C574" s="244"/>
      <c r="D574" s="245" t="s">
        <v>286</v>
      </c>
      <c r="E574" s="246" t="s">
        <v>1</v>
      </c>
      <c r="F574" s="247" t="s">
        <v>3845</v>
      </c>
      <c r="G574" s="244"/>
      <c r="H574" s="248">
        <v>2217</v>
      </c>
      <c r="I574" s="249"/>
      <c r="J574" s="244"/>
      <c r="K574" s="244"/>
      <c r="L574" s="250"/>
      <c r="M574" s="251"/>
      <c r="N574" s="252"/>
      <c r="O574" s="252"/>
      <c r="P574" s="252"/>
      <c r="Q574" s="252"/>
      <c r="R574" s="252"/>
      <c r="S574" s="252"/>
      <c r="T574" s="25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4" t="s">
        <v>286</v>
      </c>
      <c r="AU574" s="254" t="s">
        <v>86</v>
      </c>
      <c r="AV574" s="13" t="s">
        <v>86</v>
      </c>
      <c r="AW574" s="13" t="s">
        <v>32</v>
      </c>
      <c r="AX574" s="13" t="s">
        <v>84</v>
      </c>
      <c r="AY574" s="254" t="s">
        <v>280</v>
      </c>
    </row>
    <row r="575" s="2" customFormat="1" ht="24.15" customHeight="1">
      <c r="A575" s="38"/>
      <c r="B575" s="39"/>
      <c r="C575" s="255" t="s">
        <v>1268</v>
      </c>
      <c r="D575" s="255" t="s">
        <v>306</v>
      </c>
      <c r="E575" s="256" t="s">
        <v>3846</v>
      </c>
      <c r="F575" s="257" t="s">
        <v>3847</v>
      </c>
      <c r="G575" s="258" t="s">
        <v>2303</v>
      </c>
      <c r="H575" s="259">
        <v>3</v>
      </c>
      <c r="I575" s="260"/>
      <c r="J575" s="261">
        <f>ROUND(I575*H575,2)</f>
        <v>0</v>
      </c>
      <c r="K575" s="262"/>
      <c r="L575" s="263"/>
      <c r="M575" s="264" t="s">
        <v>1</v>
      </c>
      <c r="N575" s="265" t="s">
        <v>41</v>
      </c>
      <c r="O575" s="91"/>
      <c r="P575" s="239">
        <f>O575*H575</f>
        <v>0</v>
      </c>
      <c r="Q575" s="239">
        <v>0.73899999999999999</v>
      </c>
      <c r="R575" s="239">
        <f>Q575*H575</f>
        <v>2.2170000000000001</v>
      </c>
      <c r="S575" s="239">
        <v>0</v>
      </c>
      <c r="T575" s="240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41" t="s">
        <v>426</v>
      </c>
      <c r="AT575" s="241" t="s">
        <v>306</v>
      </c>
      <c r="AU575" s="241" t="s">
        <v>86</v>
      </c>
      <c r="AY575" s="17" t="s">
        <v>280</v>
      </c>
      <c r="BE575" s="242">
        <f>IF(N575="základní",J575,0)</f>
        <v>0</v>
      </c>
      <c r="BF575" s="242">
        <f>IF(N575="snížená",J575,0)</f>
        <v>0</v>
      </c>
      <c r="BG575" s="242">
        <f>IF(N575="zákl. přenesená",J575,0)</f>
        <v>0</v>
      </c>
      <c r="BH575" s="242">
        <f>IF(N575="sníž. přenesená",J575,0)</f>
        <v>0</v>
      </c>
      <c r="BI575" s="242">
        <f>IF(N575="nulová",J575,0)</f>
        <v>0</v>
      </c>
      <c r="BJ575" s="17" t="s">
        <v>84</v>
      </c>
      <c r="BK575" s="242">
        <f>ROUND(I575*H575,2)</f>
        <v>0</v>
      </c>
      <c r="BL575" s="17" t="s">
        <v>185</v>
      </c>
      <c r="BM575" s="241" t="s">
        <v>3848</v>
      </c>
    </row>
    <row r="576" s="2" customFormat="1">
      <c r="A576" s="38"/>
      <c r="B576" s="39"/>
      <c r="C576" s="40"/>
      <c r="D576" s="245" t="s">
        <v>540</v>
      </c>
      <c r="E576" s="40"/>
      <c r="F576" s="287" t="s">
        <v>2305</v>
      </c>
      <c r="G576" s="40"/>
      <c r="H576" s="40"/>
      <c r="I576" s="288"/>
      <c r="J576" s="40"/>
      <c r="K576" s="40"/>
      <c r="L576" s="44"/>
      <c r="M576" s="289"/>
      <c r="N576" s="290"/>
      <c r="O576" s="91"/>
      <c r="P576" s="91"/>
      <c r="Q576" s="91"/>
      <c r="R576" s="91"/>
      <c r="S576" s="91"/>
      <c r="T576" s="92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7" t="s">
        <v>540</v>
      </c>
      <c r="AU576" s="17" t="s">
        <v>86</v>
      </c>
    </row>
    <row r="577" s="2" customFormat="1" ht="24.15" customHeight="1">
      <c r="A577" s="38"/>
      <c r="B577" s="39"/>
      <c r="C577" s="229" t="s">
        <v>1273</v>
      </c>
      <c r="D577" s="229" t="s">
        <v>281</v>
      </c>
      <c r="E577" s="230" t="s">
        <v>2871</v>
      </c>
      <c r="F577" s="231" t="s">
        <v>2872</v>
      </c>
      <c r="G577" s="232" t="s">
        <v>309</v>
      </c>
      <c r="H577" s="233">
        <v>100.36</v>
      </c>
      <c r="I577" s="234"/>
      <c r="J577" s="235">
        <f>ROUND(I577*H577,2)</f>
        <v>0</v>
      </c>
      <c r="K577" s="236"/>
      <c r="L577" s="44"/>
      <c r="M577" s="237" t="s">
        <v>1</v>
      </c>
      <c r="N577" s="238" t="s">
        <v>41</v>
      </c>
      <c r="O577" s="91"/>
      <c r="P577" s="239">
        <f>O577*H577</f>
        <v>0</v>
      </c>
      <c r="Q577" s="239">
        <v>5.0000000000000002E-05</v>
      </c>
      <c r="R577" s="239">
        <f>Q577*H577</f>
        <v>0.0050179999999999999</v>
      </c>
      <c r="S577" s="239">
        <v>0</v>
      </c>
      <c r="T577" s="240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41" t="s">
        <v>185</v>
      </c>
      <c r="AT577" s="241" t="s">
        <v>281</v>
      </c>
      <c r="AU577" s="241" t="s">
        <v>86</v>
      </c>
      <c r="AY577" s="17" t="s">
        <v>280</v>
      </c>
      <c r="BE577" s="242">
        <f>IF(N577="základní",J577,0)</f>
        <v>0</v>
      </c>
      <c r="BF577" s="242">
        <f>IF(N577="snížená",J577,0)</f>
        <v>0</v>
      </c>
      <c r="BG577" s="242">
        <f>IF(N577="zákl. přenesená",J577,0)</f>
        <v>0</v>
      </c>
      <c r="BH577" s="242">
        <f>IF(N577="sníž. přenesená",J577,0)</f>
        <v>0</v>
      </c>
      <c r="BI577" s="242">
        <f>IF(N577="nulová",J577,0)</f>
        <v>0</v>
      </c>
      <c r="BJ577" s="17" t="s">
        <v>84</v>
      </c>
      <c r="BK577" s="242">
        <f>ROUND(I577*H577,2)</f>
        <v>0</v>
      </c>
      <c r="BL577" s="17" t="s">
        <v>185</v>
      </c>
      <c r="BM577" s="241" t="s">
        <v>3849</v>
      </c>
    </row>
    <row r="578" s="13" customFormat="1">
      <c r="A578" s="13"/>
      <c r="B578" s="243"/>
      <c r="C578" s="244"/>
      <c r="D578" s="245" t="s">
        <v>286</v>
      </c>
      <c r="E578" s="246" t="s">
        <v>1</v>
      </c>
      <c r="F578" s="247" t="s">
        <v>3850</v>
      </c>
      <c r="G578" s="244"/>
      <c r="H578" s="248">
        <v>100.36</v>
      </c>
      <c r="I578" s="249"/>
      <c r="J578" s="244"/>
      <c r="K578" s="244"/>
      <c r="L578" s="250"/>
      <c r="M578" s="251"/>
      <c r="N578" s="252"/>
      <c r="O578" s="252"/>
      <c r="P578" s="252"/>
      <c r="Q578" s="252"/>
      <c r="R578" s="252"/>
      <c r="S578" s="252"/>
      <c r="T578" s="25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4" t="s">
        <v>286</v>
      </c>
      <c r="AU578" s="254" t="s">
        <v>86</v>
      </c>
      <c r="AV578" s="13" t="s">
        <v>86</v>
      </c>
      <c r="AW578" s="13" t="s">
        <v>32</v>
      </c>
      <c r="AX578" s="13" t="s">
        <v>84</v>
      </c>
      <c r="AY578" s="254" t="s">
        <v>280</v>
      </c>
    </row>
    <row r="579" s="2" customFormat="1" ht="24.15" customHeight="1">
      <c r="A579" s="38"/>
      <c r="B579" s="39"/>
      <c r="C579" s="255" t="s">
        <v>1278</v>
      </c>
      <c r="D579" s="255" t="s">
        <v>306</v>
      </c>
      <c r="E579" s="256" t="s">
        <v>3851</v>
      </c>
      <c r="F579" s="257" t="s">
        <v>3852</v>
      </c>
      <c r="G579" s="258" t="s">
        <v>2303</v>
      </c>
      <c r="H579" s="259">
        <v>2</v>
      </c>
      <c r="I579" s="260"/>
      <c r="J579" s="261">
        <f>ROUND(I579*H579,2)</f>
        <v>0</v>
      </c>
      <c r="K579" s="262"/>
      <c r="L579" s="263"/>
      <c r="M579" s="264" t="s">
        <v>1</v>
      </c>
      <c r="N579" s="265" t="s">
        <v>41</v>
      </c>
      <c r="O579" s="91"/>
      <c r="P579" s="239">
        <f>O579*H579</f>
        <v>0</v>
      </c>
      <c r="Q579" s="239">
        <v>0.051799999999999999</v>
      </c>
      <c r="R579" s="239">
        <f>Q579*H579</f>
        <v>0.1036</v>
      </c>
      <c r="S579" s="239">
        <v>0</v>
      </c>
      <c r="T579" s="240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41" t="s">
        <v>426</v>
      </c>
      <c r="AT579" s="241" t="s">
        <v>306</v>
      </c>
      <c r="AU579" s="241" t="s">
        <v>86</v>
      </c>
      <c r="AY579" s="17" t="s">
        <v>280</v>
      </c>
      <c r="BE579" s="242">
        <f>IF(N579="základní",J579,0)</f>
        <v>0</v>
      </c>
      <c r="BF579" s="242">
        <f>IF(N579="snížená",J579,0)</f>
        <v>0</v>
      </c>
      <c r="BG579" s="242">
        <f>IF(N579="zákl. přenesená",J579,0)</f>
        <v>0</v>
      </c>
      <c r="BH579" s="242">
        <f>IF(N579="sníž. přenesená",J579,0)</f>
        <v>0</v>
      </c>
      <c r="BI579" s="242">
        <f>IF(N579="nulová",J579,0)</f>
        <v>0</v>
      </c>
      <c r="BJ579" s="17" t="s">
        <v>84</v>
      </c>
      <c r="BK579" s="242">
        <f>ROUND(I579*H579,2)</f>
        <v>0</v>
      </c>
      <c r="BL579" s="17" t="s">
        <v>185</v>
      </c>
      <c r="BM579" s="241" t="s">
        <v>3853</v>
      </c>
    </row>
    <row r="580" s="2" customFormat="1">
      <c r="A580" s="38"/>
      <c r="B580" s="39"/>
      <c r="C580" s="40"/>
      <c r="D580" s="245" t="s">
        <v>540</v>
      </c>
      <c r="E580" s="40"/>
      <c r="F580" s="287" t="s">
        <v>2305</v>
      </c>
      <c r="G580" s="40"/>
      <c r="H580" s="40"/>
      <c r="I580" s="288"/>
      <c r="J580" s="40"/>
      <c r="K580" s="40"/>
      <c r="L580" s="44"/>
      <c r="M580" s="289"/>
      <c r="N580" s="290"/>
      <c r="O580" s="91"/>
      <c r="P580" s="91"/>
      <c r="Q580" s="91"/>
      <c r="R580" s="91"/>
      <c r="S580" s="91"/>
      <c r="T580" s="92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540</v>
      </c>
      <c r="AU580" s="17" t="s">
        <v>86</v>
      </c>
    </row>
    <row r="581" s="2" customFormat="1" ht="16.5" customHeight="1">
      <c r="A581" s="38"/>
      <c r="B581" s="39"/>
      <c r="C581" s="229" t="s">
        <v>1284</v>
      </c>
      <c r="D581" s="229" t="s">
        <v>281</v>
      </c>
      <c r="E581" s="230" t="s">
        <v>3854</v>
      </c>
      <c r="F581" s="231" t="s">
        <v>3855</v>
      </c>
      <c r="G581" s="232" t="s">
        <v>1603</v>
      </c>
      <c r="H581" s="233">
        <v>1</v>
      </c>
      <c r="I581" s="234"/>
      <c r="J581" s="235">
        <f>ROUND(I581*H581,2)</f>
        <v>0</v>
      </c>
      <c r="K581" s="236"/>
      <c r="L581" s="44"/>
      <c r="M581" s="237" t="s">
        <v>1</v>
      </c>
      <c r="N581" s="238" t="s">
        <v>41</v>
      </c>
      <c r="O581" s="91"/>
      <c r="P581" s="239">
        <f>O581*H581</f>
        <v>0</v>
      </c>
      <c r="Q581" s="239">
        <v>0.050000000000000003</v>
      </c>
      <c r="R581" s="239">
        <f>Q581*H581</f>
        <v>0.050000000000000003</v>
      </c>
      <c r="S581" s="239">
        <v>0</v>
      </c>
      <c r="T581" s="240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41" t="s">
        <v>185</v>
      </c>
      <c r="AT581" s="241" t="s">
        <v>281</v>
      </c>
      <c r="AU581" s="241" t="s">
        <v>86</v>
      </c>
      <c r="AY581" s="17" t="s">
        <v>280</v>
      </c>
      <c r="BE581" s="242">
        <f>IF(N581="základní",J581,0)</f>
        <v>0</v>
      </c>
      <c r="BF581" s="242">
        <f>IF(N581="snížená",J581,0)</f>
        <v>0</v>
      </c>
      <c r="BG581" s="242">
        <f>IF(N581="zákl. přenesená",J581,0)</f>
        <v>0</v>
      </c>
      <c r="BH581" s="242">
        <f>IF(N581="sníž. přenesená",J581,0)</f>
        <v>0</v>
      </c>
      <c r="BI581" s="242">
        <f>IF(N581="nulová",J581,0)</f>
        <v>0</v>
      </c>
      <c r="BJ581" s="17" t="s">
        <v>84</v>
      </c>
      <c r="BK581" s="242">
        <f>ROUND(I581*H581,2)</f>
        <v>0</v>
      </c>
      <c r="BL581" s="17" t="s">
        <v>185</v>
      </c>
      <c r="BM581" s="241" t="s">
        <v>3856</v>
      </c>
    </row>
    <row r="582" s="13" customFormat="1">
      <c r="A582" s="13"/>
      <c r="B582" s="243"/>
      <c r="C582" s="244"/>
      <c r="D582" s="245" t="s">
        <v>286</v>
      </c>
      <c r="E582" s="246" t="s">
        <v>1</v>
      </c>
      <c r="F582" s="247" t="s">
        <v>3857</v>
      </c>
      <c r="G582" s="244"/>
      <c r="H582" s="248">
        <v>1</v>
      </c>
      <c r="I582" s="249"/>
      <c r="J582" s="244"/>
      <c r="K582" s="244"/>
      <c r="L582" s="250"/>
      <c r="M582" s="251"/>
      <c r="N582" s="252"/>
      <c r="O582" s="252"/>
      <c r="P582" s="252"/>
      <c r="Q582" s="252"/>
      <c r="R582" s="252"/>
      <c r="S582" s="252"/>
      <c r="T582" s="25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4" t="s">
        <v>286</v>
      </c>
      <c r="AU582" s="254" t="s">
        <v>86</v>
      </c>
      <c r="AV582" s="13" t="s">
        <v>86</v>
      </c>
      <c r="AW582" s="13" t="s">
        <v>32</v>
      </c>
      <c r="AX582" s="13" t="s">
        <v>84</v>
      </c>
      <c r="AY582" s="254" t="s">
        <v>280</v>
      </c>
    </row>
    <row r="583" s="2" customFormat="1" ht="24.15" customHeight="1">
      <c r="A583" s="38"/>
      <c r="B583" s="39"/>
      <c r="C583" s="229" t="s">
        <v>1289</v>
      </c>
      <c r="D583" s="229" t="s">
        <v>281</v>
      </c>
      <c r="E583" s="230" t="s">
        <v>1620</v>
      </c>
      <c r="F583" s="231" t="s">
        <v>1621</v>
      </c>
      <c r="G583" s="232" t="s">
        <v>326</v>
      </c>
      <c r="H583" s="233">
        <v>5.165</v>
      </c>
      <c r="I583" s="234"/>
      <c r="J583" s="235">
        <f>ROUND(I583*H583,2)</f>
        <v>0</v>
      </c>
      <c r="K583" s="236"/>
      <c r="L583" s="44"/>
      <c r="M583" s="237" t="s">
        <v>1</v>
      </c>
      <c r="N583" s="238" t="s">
        <v>41</v>
      </c>
      <c r="O583" s="91"/>
      <c r="P583" s="239">
        <f>O583*H583</f>
        <v>0</v>
      </c>
      <c r="Q583" s="239">
        <v>0</v>
      </c>
      <c r="R583" s="239">
        <f>Q583*H583</f>
        <v>0</v>
      </c>
      <c r="S583" s="239">
        <v>0</v>
      </c>
      <c r="T583" s="240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41" t="s">
        <v>185</v>
      </c>
      <c r="AT583" s="241" t="s">
        <v>281</v>
      </c>
      <c r="AU583" s="241" t="s">
        <v>86</v>
      </c>
      <c r="AY583" s="17" t="s">
        <v>280</v>
      </c>
      <c r="BE583" s="242">
        <f>IF(N583="základní",J583,0)</f>
        <v>0</v>
      </c>
      <c r="BF583" s="242">
        <f>IF(N583="snížená",J583,0)</f>
        <v>0</v>
      </c>
      <c r="BG583" s="242">
        <f>IF(N583="zákl. přenesená",J583,0)</f>
        <v>0</v>
      </c>
      <c r="BH583" s="242">
        <f>IF(N583="sníž. přenesená",J583,0)</f>
        <v>0</v>
      </c>
      <c r="BI583" s="242">
        <f>IF(N583="nulová",J583,0)</f>
        <v>0</v>
      </c>
      <c r="BJ583" s="17" t="s">
        <v>84</v>
      </c>
      <c r="BK583" s="242">
        <f>ROUND(I583*H583,2)</f>
        <v>0</v>
      </c>
      <c r="BL583" s="17" t="s">
        <v>185</v>
      </c>
      <c r="BM583" s="241" t="s">
        <v>3858</v>
      </c>
    </row>
    <row r="584" s="12" customFormat="1" ht="22.8" customHeight="1">
      <c r="A584" s="12"/>
      <c r="B584" s="213"/>
      <c r="C584" s="214"/>
      <c r="D584" s="215" t="s">
        <v>75</v>
      </c>
      <c r="E584" s="227" t="s">
        <v>1649</v>
      </c>
      <c r="F584" s="227" t="s">
        <v>1650</v>
      </c>
      <c r="G584" s="214"/>
      <c r="H584" s="214"/>
      <c r="I584" s="217"/>
      <c r="J584" s="228">
        <f>BK584</f>
        <v>0</v>
      </c>
      <c r="K584" s="214"/>
      <c r="L584" s="219"/>
      <c r="M584" s="220"/>
      <c r="N584" s="221"/>
      <c r="O584" s="221"/>
      <c r="P584" s="222">
        <f>SUM(P585:P586)</f>
        <v>0</v>
      </c>
      <c r="Q584" s="221"/>
      <c r="R584" s="222">
        <f>SUM(R585:R586)</f>
        <v>0</v>
      </c>
      <c r="S584" s="221"/>
      <c r="T584" s="223">
        <f>SUM(T585:T586)</f>
        <v>1.463436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24" t="s">
        <v>86</v>
      </c>
      <c r="AT584" s="225" t="s">
        <v>75</v>
      </c>
      <c r="AU584" s="225" t="s">
        <v>84</v>
      </c>
      <c r="AY584" s="224" t="s">
        <v>280</v>
      </c>
      <c r="BK584" s="226">
        <f>SUM(BK585:BK586)</f>
        <v>0</v>
      </c>
    </row>
    <row r="585" s="2" customFormat="1" ht="21.75" customHeight="1">
      <c r="A585" s="38"/>
      <c r="B585" s="39"/>
      <c r="C585" s="229" t="s">
        <v>1293</v>
      </c>
      <c r="D585" s="229" t="s">
        <v>281</v>
      </c>
      <c r="E585" s="230" t="s">
        <v>1652</v>
      </c>
      <c r="F585" s="231" t="s">
        <v>1653</v>
      </c>
      <c r="G585" s="232" t="s">
        <v>194</v>
      </c>
      <c r="H585" s="233">
        <v>37.524000000000001</v>
      </c>
      <c r="I585" s="234"/>
      <c r="J585" s="235">
        <f>ROUND(I585*H585,2)</f>
        <v>0</v>
      </c>
      <c r="K585" s="236"/>
      <c r="L585" s="44"/>
      <c r="M585" s="237" t="s">
        <v>1</v>
      </c>
      <c r="N585" s="238" t="s">
        <v>41</v>
      </c>
      <c r="O585" s="91"/>
      <c r="P585" s="239">
        <f>O585*H585</f>
        <v>0</v>
      </c>
      <c r="Q585" s="239">
        <v>0</v>
      </c>
      <c r="R585" s="239">
        <f>Q585*H585</f>
        <v>0</v>
      </c>
      <c r="S585" s="239">
        <v>0.039</v>
      </c>
      <c r="T585" s="240">
        <f>S585*H585</f>
        <v>1.463436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41" t="s">
        <v>185</v>
      </c>
      <c r="AT585" s="241" t="s">
        <v>281</v>
      </c>
      <c r="AU585" s="241" t="s">
        <v>86</v>
      </c>
      <c r="AY585" s="17" t="s">
        <v>280</v>
      </c>
      <c r="BE585" s="242">
        <f>IF(N585="základní",J585,0)</f>
        <v>0</v>
      </c>
      <c r="BF585" s="242">
        <f>IF(N585="snížená",J585,0)</f>
        <v>0</v>
      </c>
      <c r="BG585" s="242">
        <f>IF(N585="zákl. přenesená",J585,0)</f>
        <v>0</v>
      </c>
      <c r="BH585" s="242">
        <f>IF(N585="sníž. přenesená",J585,0)</f>
        <v>0</v>
      </c>
      <c r="BI585" s="242">
        <f>IF(N585="nulová",J585,0)</f>
        <v>0</v>
      </c>
      <c r="BJ585" s="17" t="s">
        <v>84</v>
      </c>
      <c r="BK585" s="242">
        <f>ROUND(I585*H585,2)</f>
        <v>0</v>
      </c>
      <c r="BL585" s="17" t="s">
        <v>185</v>
      </c>
      <c r="BM585" s="241" t="s">
        <v>3859</v>
      </c>
    </row>
    <row r="586" s="13" customFormat="1">
      <c r="A586" s="13"/>
      <c r="B586" s="243"/>
      <c r="C586" s="244"/>
      <c r="D586" s="245" t="s">
        <v>286</v>
      </c>
      <c r="E586" s="246" t="s">
        <v>1</v>
      </c>
      <c r="F586" s="247" t="s">
        <v>3411</v>
      </c>
      <c r="G586" s="244"/>
      <c r="H586" s="248">
        <v>37.524000000000001</v>
      </c>
      <c r="I586" s="249"/>
      <c r="J586" s="244"/>
      <c r="K586" s="244"/>
      <c r="L586" s="250"/>
      <c r="M586" s="251"/>
      <c r="N586" s="252"/>
      <c r="O586" s="252"/>
      <c r="P586" s="252"/>
      <c r="Q586" s="252"/>
      <c r="R586" s="252"/>
      <c r="S586" s="252"/>
      <c r="T586" s="25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4" t="s">
        <v>286</v>
      </c>
      <c r="AU586" s="254" t="s">
        <v>86</v>
      </c>
      <c r="AV586" s="13" t="s">
        <v>86</v>
      </c>
      <c r="AW586" s="13" t="s">
        <v>32</v>
      </c>
      <c r="AX586" s="13" t="s">
        <v>84</v>
      </c>
      <c r="AY586" s="254" t="s">
        <v>280</v>
      </c>
    </row>
    <row r="587" s="12" customFormat="1" ht="22.8" customHeight="1">
      <c r="A587" s="12"/>
      <c r="B587" s="213"/>
      <c r="C587" s="214"/>
      <c r="D587" s="215" t="s">
        <v>75</v>
      </c>
      <c r="E587" s="227" t="s">
        <v>1655</v>
      </c>
      <c r="F587" s="227" t="s">
        <v>1656</v>
      </c>
      <c r="G587" s="214"/>
      <c r="H587" s="214"/>
      <c r="I587" s="217"/>
      <c r="J587" s="228">
        <f>BK587</f>
        <v>0</v>
      </c>
      <c r="K587" s="214"/>
      <c r="L587" s="219"/>
      <c r="M587" s="220"/>
      <c r="N587" s="221"/>
      <c r="O587" s="221"/>
      <c r="P587" s="222">
        <f>SUM(P588:P594)</f>
        <v>0</v>
      </c>
      <c r="Q587" s="221"/>
      <c r="R587" s="222">
        <f>SUM(R588:R594)</f>
        <v>0.00061348000000000001</v>
      </c>
      <c r="S587" s="221"/>
      <c r="T587" s="223">
        <f>SUM(T588:T594)</f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24" t="s">
        <v>86</v>
      </c>
      <c r="AT587" s="225" t="s">
        <v>75</v>
      </c>
      <c r="AU587" s="225" t="s">
        <v>84</v>
      </c>
      <c r="AY587" s="224" t="s">
        <v>280</v>
      </c>
      <c r="BK587" s="226">
        <f>SUM(BK588:BK594)</f>
        <v>0</v>
      </c>
    </row>
    <row r="588" s="2" customFormat="1" ht="24.15" customHeight="1">
      <c r="A588" s="38"/>
      <c r="B588" s="39"/>
      <c r="C588" s="229" t="s">
        <v>1298</v>
      </c>
      <c r="D588" s="229" t="s">
        <v>281</v>
      </c>
      <c r="E588" s="230" t="s">
        <v>1658</v>
      </c>
      <c r="F588" s="231" t="s">
        <v>1659</v>
      </c>
      <c r="G588" s="232" t="s">
        <v>194</v>
      </c>
      <c r="H588" s="233">
        <v>1.9359999999999999</v>
      </c>
      <c r="I588" s="234"/>
      <c r="J588" s="235">
        <f>ROUND(I588*H588,2)</f>
        <v>0</v>
      </c>
      <c r="K588" s="236"/>
      <c r="L588" s="44"/>
      <c r="M588" s="237" t="s">
        <v>1</v>
      </c>
      <c r="N588" s="238" t="s">
        <v>41</v>
      </c>
      <c r="O588" s="91"/>
      <c r="P588" s="239">
        <f>O588*H588</f>
        <v>0</v>
      </c>
      <c r="Q588" s="239">
        <v>0.00013999999999999999</v>
      </c>
      <c r="R588" s="239">
        <f>Q588*H588</f>
        <v>0.00027103999999999995</v>
      </c>
      <c r="S588" s="239">
        <v>0</v>
      </c>
      <c r="T588" s="240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41" t="s">
        <v>185</v>
      </c>
      <c r="AT588" s="241" t="s">
        <v>281</v>
      </c>
      <c r="AU588" s="241" t="s">
        <v>86</v>
      </c>
      <c r="AY588" s="17" t="s">
        <v>280</v>
      </c>
      <c r="BE588" s="242">
        <f>IF(N588="základní",J588,0)</f>
        <v>0</v>
      </c>
      <c r="BF588" s="242">
        <f>IF(N588="snížená",J588,0)</f>
        <v>0</v>
      </c>
      <c r="BG588" s="242">
        <f>IF(N588="zákl. přenesená",J588,0)</f>
        <v>0</v>
      </c>
      <c r="BH588" s="242">
        <f>IF(N588="sníž. přenesená",J588,0)</f>
        <v>0</v>
      </c>
      <c r="BI588" s="242">
        <f>IF(N588="nulová",J588,0)</f>
        <v>0</v>
      </c>
      <c r="BJ588" s="17" t="s">
        <v>84</v>
      </c>
      <c r="BK588" s="242">
        <f>ROUND(I588*H588,2)</f>
        <v>0</v>
      </c>
      <c r="BL588" s="17" t="s">
        <v>185</v>
      </c>
      <c r="BM588" s="241" t="s">
        <v>3860</v>
      </c>
    </row>
    <row r="589" s="13" customFormat="1">
      <c r="A589" s="13"/>
      <c r="B589" s="243"/>
      <c r="C589" s="244"/>
      <c r="D589" s="245" t="s">
        <v>286</v>
      </c>
      <c r="E589" s="246" t="s">
        <v>1</v>
      </c>
      <c r="F589" s="247" t="s">
        <v>3861</v>
      </c>
      <c r="G589" s="244"/>
      <c r="H589" s="248">
        <v>1.9359999999999999</v>
      </c>
      <c r="I589" s="249"/>
      <c r="J589" s="244"/>
      <c r="K589" s="244"/>
      <c r="L589" s="250"/>
      <c r="M589" s="251"/>
      <c r="N589" s="252"/>
      <c r="O589" s="252"/>
      <c r="P589" s="252"/>
      <c r="Q589" s="252"/>
      <c r="R589" s="252"/>
      <c r="S589" s="252"/>
      <c r="T589" s="25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4" t="s">
        <v>286</v>
      </c>
      <c r="AU589" s="254" t="s">
        <v>86</v>
      </c>
      <c r="AV589" s="13" t="s">
        <v>86</v>
      </c>
      <c r="AW589" s="13" t="s">
        <v>32</v>
      </c>
      <c r="AX589" s="13" t="s">
        <v>76</v>
      </c>
      <c r="AY589" s="254" t="s">
        <v>280</v>
      </c>
    </row>
    <row r="590" s="14" customFormat="1">
      <c r="A590" s="14"/>
      <c r="B590" s="266"/>
      <c r="C590" s="267"/>
      <c r="D590" s="245" t="s">
        <v>286</v>
      </c>
      <c r="E590" s="268" t="s">
        <v>1</v>
      </c>
      <c r="F590" s="269" t="s">
        <v>378</v>
      </c>
      <c r="G590" s="267"/>
      <c r="H590" s="270">
        <v>1.9359999999999999</v>
      </c>
      <c r="I590" s="271"/>
      <c r="J590" s="267"/>
      <c r="K590" s="267"/>
      <c r="L590" s="272"/>
      <c r="M590" s="273"/>
      <c r="N590" s="274"/>
      <c r="O590" s="274"/>
      <c r="P590" s="274"/>
      <c r="Q590" s="274"/>
      <c r="R590" s="274"/>
      <c r="S590" s="274"/>
      <c r="T590" s="27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76" t="s">
        <v>286</v>
      </c>
      <c r="AU590" s="276" t="s">
        <v>86</v>
      </c>
      <c r="AV590" s="14" t="s">
        <v>284</v>
      </c>
      <c r="AW590" s="14" t="s">
        <v>32</v>
      </c>
      <c r="AX590" s="14" t="s">
        <v>84</v>
      </c>
      <c r="AY590" s="276" t="s">
        <v>280</v>
      </c>
    </row>
    <row r="591" s="2" customFormat="1" ht="24.15" customHeight="1">
      <c r="A591" s="38"/>
      <c r="B591" s="39"/>
      <c r="C591" s="229" t="s">
        <v>1311</v>
      </c>
      <c r="D591" s="229" t="s">
        <v>281</v>
      </c>
      <c r="E591" s="230" t="s">
        <v>1664</v>
      </c>
      <c r="F591" s="231" t="s">
        <v>1665</v>
      </c>
      <c r="G591" s="232" t="s">
        <v>194</v>
      </c>
      <c r="H591" s="233">
        <v>2.4460000000000002</v>
      </c>
      <c r="I591" s="234"/>
      <c r="J591" s="235">
        <f>ROUND(I591*H591,2)</f>
        <v>0</v>
      </c>
      <c r="K591" s="236"/>
      <c r="L591" s="44"/>
      <c r="M591" s="237" t="s">
        <v>1</v>
      </c>
      <c r="N591" s="238" t="s">
        <v>41</v>
      </c>
      <c r="O591" s="91"/>
      <c r="P591" s="239">
        <f>O591*H591</f>
        <v>0</v>
      </c>
      <c r="Q591" s="239">
        <v>0.00013999999999999999</v>
      </c>
      <c r="R591" s="239">
        <f>Q591*H591</f>
        <v>0.00034244000000000001</v>
      </c>
      <c r="S591" s="239">
        <v>0</v>
      </c>
      <c r="T591" s="240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41" t="s">
        <v>185</v>
      </c>
      <c r="AT591" s="241" t="s">
        <v>281</v>
      </c>
      <c r="AU591" s="241" t="s">
        <v>86</v>
      </c>
      <c r="AY591" s="17" t="s">
        <v>280</v>
      </c>
      <c r="BE591" s="242">
        <f>IF(N591="základní",J591,0)</f>
        <v>0</v>
      </c>
      <c r="BF591" s="242">
        <f>IF(N591="snížená",J591,0)</f>
        <v>0</v>
      </c>
      <c r="BG591" s="242">
        <f>IF(N591="zákl. přenesená",J591,0)</f>
        <v>0</v>
      </c>
      <c r="BH591" s="242">
        <f>IF(N591="sníž. přenesená",J591,0)</f>
        <v>0</v>
      </c>
      <c r="BI591" s="242">
        <f>IF(N591="nulová",J591,0)</f>
        <v>0</v>
      </c>
      <c r="BJ591" s="17" t="s">
        <v>84</v>
      </c>
      <c r="BK591" s="242">
        <f>ROUND(I591*H591,2)</f>
        <v>0</v>
      </c>
      <c r="BL591" s="17" t="s">
        <v>185</v>
      </c>
      <c r="BM591" s="241" t="s">
        <v>3862</v>
      </c>
    </row>
    <row r="592" s="13" customFormat="1">
      <c r="A592" s="13"/>
      <c r="B592" s="243"/>
      <c r="C592" s="244"/>
      <c r="D592" s="245" t="s">
        <v>286</v>
      </c>
      <c r="E592" s="246" t="s">
        <v>1</v>
      </c>
      <c r="F592" s="247" t="s">
        <v>1667</v>
      </c>
      <c r="G592" s="244"/>
      <c r="H592" s="248">
        <v>1.9359999999999999</v>
      </c>
      <c r="I592" s="249"/>
      <c r="J592" s="244"/>
      <c r="K592" s="244"/>
      <c r="L592" s="250"/>
      <c r="M592" s="251"/>
      <c r="N592" s="252"/>
      <c r="O592" s="252"/>
      <c r="P592" s="252"/>
      <c r="Q592" s="252"/>
      <c r="R592" s="252"/>
      <c r="S592" s="252"/>
      <c r="T592" s="25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4" t="s">
        <v>286</v>
      </c>
      <c r="AU592" s="254" t="s">
        <v>86</v>
      </c>
      <c r="AV592" s="13" t="s">
        <v>86</v>
      </c>
      <c r="AW592" s="13" t="s">
        <v>32</v>
      </c>
      <c r="AX592" s="13" t="s">
        <v>76</v>
      </c>
      <c r="AY592" s="254" t="s">
        <v>280</v>
      </c>
    </row>
    <row r="593" s="13" customFormat="1">
      <c r="A593" s="13"/>
      <c r="B593" s="243"/>
      <c r="C593" s="244"/>
      <c r="D593" s="245" t="s">
        <v>286</v>
      </c>
      <c r="E593" s="246" t="s">
        <v>1</v>
      </c>
      <c r="F593" s="247" t="s">
        <v>1662</v>
      </c>
      <c r="G593" s="244"/>
      <c r="H593" s="248">
        <v>0.51000000000000001</v>
      </c>
      <c r="I593" s="249"/>
      <c r="J593" s="244"/>
      <c r="K593" s="244"/>
      <c r="L593" s="250"/>
      <c r="M593" s="251"/>
      <c r="N593" s="252"/>
      <c r="O593" s="252"/>
      <c r="P593" s="252"/>
      <c r="Q593" s="252"/>
      <c r="R593" s="252"/>
      <c r="S593" s="252"/>
      <c r="T593" s="25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4" t="s">
        <v>286</v>
      </c>
      <c r="AU593" s="254" t="s">
        <v>86</v>
      </c>
      <c r="AV593" s="13" t="s">
        <v>86</v>
      </c>
      <c r="AW593" s="13" t="s">
        <v>32</v>
      </c>
      <c r="AX593" s="13" t="s">
        <v>76</v>
      </c>
      <c r="AY593" s="254" t="s">
        <v>280</v>
      </c>
    </row>
    <row r="594" s="14" customFormat="1">
      <c r="A594" s="14"/>
      <c r="B594" s="266"/>
      <c r="C594" s="267"/>
      <c r="D594" s="245" t="s">
        <v>286</v>
      </c>
      <c r="E594" s="268" t="s">
        <v>1</v>
      </c>
      <c r="F594" s="269" t="s">
        <v>378</v>
      </c>
      <c r="G594" s="267"/>
      <c r="H594" s="270">
        <v>2.4460000000000002</v>
      </c>
      <c r="I594" s="271"/>
      <c r="J594" s="267"/>
      <c r="K594" s="267"/>
      <c r="L594" s="272"/>
      <c r="M594" s="273"/>
      <c r="N594" s="274"/>
      <c r="O594" s="274"/>
      <c r="P594" s="274"/>
      <c r="Q594" s="274"/>
      <c r="R594" s="274"/>
      <c r="S594" s="274"/>
      <c r="T594" s="27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76" t="s">
        <v>286</v>
      </c>
      <c r="AU594" s="276" t="s">
        <v>86</v>
      </c>
      <c r="AV594" s="14" t="s">
        <v>284</v>
      </c>
      <c r="AW594" s="14" t="s">
        <v>32</v>
      </c>
      <c r="AX594" s="14" t="s">
        <v>84</v>
      </c>
      <c r="AY594" s="276" t="s">
        <v>280</v>
      </c>
    </row>
    <row r="595" s="12" customFormat="1" ht="22.8" customHeight="1">
      <c r="A595" s="12"/>
      <c r="B595" s="213"/>
      <c r="C595" s="214"/>
      <c r="D595" s="215" t="s">
        <v>75</v>
      </c>
      <c r="E595" s="227" t="s">
        <v>1677</v>
      </c>
      <c r="F595" s="227" t="s">
        <v>1678</v>
      </c>
      <c r="G595" s="214"/>
      <c r="H595" s="214"/>
      <c r="I595" s="217"/>
      <c r="J595" s="228">
        <f>BK595</f>
        <v>0</v>
      </c>
      <c r="K595" s="214"/>
      <c r="L595" s="219"/>
      <c r="M595" s="220"/>
      <c r="N595" s="221"/>
      <c r="O595" s="221"/>
      <c r="P595" s="222">
        <f>SUM(P596:P602)</f>
        <v>0</v>
      </c>
      <c r="Q595" s="221"/>
      <c r="R595" s="222">
        <f>SUM(R596:R602)</f>
        <v>0.15572143999999999</v>
      </c>
      <c r="S595" s="221"/>
      <c r="T595" s="223">
        <f>SUM(T596:T602)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24" t="s">
        <v>86</v>
      </c>
      <c r="AT595" s="225" t="s">
        <v>75</v>
      </c>
      <c r="AU595" s="225" t="s">
        <v>84</v>
      </c>
      <c r="AY595" s="224" t="s">
        <v>280</v>
      </c>
      <c r="BK595" s="226">
        <f>SUM(BK596:BK602)</f>
        <v>0</v>
      </c>
    </row>
    <row r="596" s="2" customFormat="1" ht="21.75" customHeight="1">
      <c r="A596" s="38"/>
      <c r="B596" s="39"/>
      <c r="C596" s="229" t="s">
        <v>1316</v>
      </c>
      <c r="D596" s="229" t="s">
        <v>281</v>
      </c>
      <c r="E596" s="230" t="s">
        <v>1680</v>
      </c>
      <c r="F596" s="231" t="s">
        <v>1681</v>
      </c>
      <c r="G596" s="232" t="s">
        <v>194</v>
      </c>
      <c r="H596" s="233">
        <v>313.39999999999998</v>
      </c>
      <c r="I596" s="234"/>
      <c r="J596" s="235">
        <f>ROUND(I596*H596,2)</f>
        <v>0</v>
      </c>
      <c r="K596" s="236"/>
      <c r="L596" s="44"/>
      <c r="M596" s="237" t="s">
        <v>1</v>
      </c>
      <c r="N596" s="238" t="s">
        <v>41</v>
      </c>
      <c r="O596" s="91"/>
      <c r="P596" s="239">
        <f>O596*H596</f>
        <v>0</v>
      </c>
      <c r="Q596" s="239">
        <v>0.00021000000000000001</v>
      </c>
      <c r="R596" s="239">
        <f>Q596*H596</f>
        <v>0.065813999999999998</v>
      </c>
      <c r="S596" s="239">
        <v>0</v>
      </c>
      <c r="T596" s="240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41" t="s">
        <v>185</v>
      </c>
      <c r="AT596" s="241" t="s">
        <v>281</v>
      </c>
      <c r="AU596" s="241" t="s">
        <v>86</v>
      </c>
      <c r="AY596" s="17" t="s">
        <v>280</v>
      </c>
      <c r="BE596" s="242">
        <f>IF(N596="základní",J596,0)</f>
        <v>0</v>
      </c>
      <c r="BF596" s="242">
        <f>IF(N596="snížená",J596,0)</f>
        <v>0</v>
      </c>
      <c r="BG596" s="242">
        <f>IF(N596="zákl. přenesená",J596,0)</f>
        <v>0</v>
      </c>
      <c r="BH596" s="242">
        <f>IF(N596="sníž. přenesená",J596,0)</f>
        <v>0</v>
      </c>
      <c r="BI596" s="242">
        <f>IF(N596="nulová",J596,0)</f>
        <v>0</v>
      </c>
      <c r="BJ596" s="17" t="s">
        <v>84</v>
      </c>
      <c r="BK596" s="242">
        <f>ROUND(I596*H596,2)</f>
        <v>0</v>
      </c>
      <c r="BL596" s="17" t="s">
        <v>185</v>
      </c>
      <c r="BM596" s="241" t="s">
        <v>3863</v>
      </c>
    </row>
    <row r="597" s="13" customFormat="1">
      <c r="A597" s="13"/>
      <c r="B597" s="243"/>
      <c r="C597" s="244"/>
      <c r="D597" s="245" t="s">
        <v>286</v>
      </c>
      <c r="E597" s="246" t="s">
        <v>1</v>
      </c>
      <c r="F597" s="247" t="s">
        <v>3509</v>
      </c>
      <c r="G597" s="244"/>
      <c r="H597" s="248">
        <v>26.065999999999999</v>
      </c>
      <c r="I597" s="249"/>
      <c r="J597" s="244"/>
      <c r="K597" s="244"/>
      <c r="L597" s="250"/>
      <c r="M597" s="251"/>
      <c r="N597" s="252"/>
      <c r="O597" s="252"/>
      <c r="P597" s="252"/>
      <c r="Q597" s="252"/>
      <c r="R597" s="252"/>
      <c r="S597" s="252"/>
      <c r="T597" s="25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4" t="s">
        <v>286</v>
      </c>
      <c r="AU597" s="254" t="s">
        <v>86</v>
      </c>
      <c r="AV597" s="13" t="s">
        <v>86</v>
      </c>
      <c r="AW597" s="13" t="s">
        <v>32</v>
      </c>
      <c r="AX597" s="13" t="s">
        <v>76</v>
      </c>
      <c r="AY597" s="254" t="s">
        <v>280</v>
      </c>
    </row>
    <row r="598" s="13" customFormat="1">
      <c r="A598" s="13"/>
      <c r="B598" s="243"/>
      <c r="C598" s="244"/>
      <c r="D598" s="245" t="s">
        <v>286</v>
      </c>
      <c r="E598" s="246" t="s">
        <v>1</v>
      </c>
      <c r="F598" s="247" t="s">
        <v>3864</v>
      </c>
      <c r="G598" s="244"/>
      <c r="H598" s="248">
        <v>81.760000000000005</v>
      </c>
      <c r="I598" s="249"/>
      <c r="J598" s="244"/>
      <c r="K598" s="244"/>
      <c r="L598" s="250"/>
      <c r="M598" s="251"/>
      <c r="N598" s="252"/>
      <c r="O598" s="252"/>
      <c r="P598" s="252"/>
      <c r="Q598" s="252"/>
      <c r="R598" s="252"/>
      <c r="S598" s="252"/>
      <c r="T598" s="25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4" t="s">
        <v>286</v>
      </c>
      <c r="AU598" s="254" t="s">
        <v>86</v>
      </c>
      <c r="AV598" s="13" t="s">
        <v>86</v>
      </c>
      <c r="AW598" s="13" t="s">
        <v>32</v>
      </c>
      <c r="AX598" s="13" t="s">
        <v>76</v>
      </c>
      <c r="AY598" s="254" t="s">
        <v>280</v>
      </c>
    </row>
    <row r="599" s="13" customFormat="1">
      <c r="A599" s="13"/>
      <c r="B599" s="243"/>
      <c r="C599" s="244"/>
      <c r="D599" s="245" t="s">
        <v>286</v>
      </c>
      <c r="E599" s="246" t="s">
        <v>1</v>
      </c>
      <c r="F599" s="247" t="s">
        <v>3451</v>
      </c>
      <c r="G599" s="244"/>
      <c r="H599" s="248">
        <v>38.880000000000003</v>
      </c>
      <c r="I599" s="249"/>
      <c r="J599" s="244"/>
      <c r="K599" s="244"/>
      <c r="L599" s="250"/>
      <c r="M599" s="251"/>
      <c r="N599" s="252"/>
      <c r="O599" s="252"/>
      <c r="P599" s="252"/>
      <c r="Q599" s="252"/>
      <c r="R599" s="252"/>
      <c r="S599" s="252"/>
      <c r="T599" s="25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4" t="s">
        <v>286</v>
      </c>
      <c r="AU599" s="254" t="s">
        <v>86</v>
      </c>
      <c r="AV599" s="13" t="s">
        <v>86</v>
      </c>
      <c r="AW599" s="13" t="s">
        <v>32</v>
      </c>
      <c r="AX599" s="13" t="s">
        <v>76</v>
      </c>
      <c r="AY599" s="254" t="s">
        <v>280</v>
      </c>
    </row>
    <row r="600" s="13" customFormat="1">
      <c r="A600" s="13"/>
      <c r="B600" s="243"/>
      <c r="C600" s="244"/>
      <c r="D600" s="245" t="s">
        <v>286</v>
      </c>
      <c r="E600" s="246" t="s">
        <v>1</v>
      </c>
      <c r="F600" s="247" t="s">
        <v>3514</v>
      </c>
      <c r="G600" s="244"/>
      <c r="H600" s="248">
        <v>166.69399999999999</v>
      </c>
      <c r="I600" s="249"/>
      <c r="J600" s="244"/>
      <c r="K600" s="244"/>
      <c r="L600" s="250"/>
      <c r="M600" s="251"/>
      <c r="N600" s="252"/>
      <c r="O600" s="252"/>
      <c r="P600" s="252"/>
      <c r="Q600" s="252"/>
      <c r="R600" s="252"/>
      <c r="S600" s="252"/>
      <c r="T600" s="25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4" t="s">
        <v>286</v>
      </c>
      <c r="AU600" s="254" t="s">
        <v>86</v>
      </c>
      <c r="AV600" s="13" t="s">
        <v>86</v>
      </c>
      <c r="AW600" s="13" t="s">
        <v>32</v>
      </c>
      <c r="AX600" s="13" t="s">
        <v>76</v>
      </c>
      <c r="AY600" s="254" t="s">
        <v>280</v>
      </c>
    </row>
    <row r="601" s="14" customFormat="1">
      <c r="A601" s="14"/>
      <c r="B601" s="266"/>
      <c r="C601" s="267"/>
      <c r="D601" s="245" t="s">
        <v>286</v>
      </c>
      <c r="E601" s="268" t="s">
        <v>1</v>
      </c>
      <c r="F601" s="269" t="s">
        <v>1798</v>
      </c>
      <c r="G601" s="267"/>
      <c r="H601" s="270">
        <v>313.39999999999998</v>
      </c>
      <c r="I601" s="271"/>
      <c r="J601" s="267"/>
      <c r="K601" s="267"/>
      <c r="L601" s="272"/>
      <c r="M601" s="273"/>
      <c r="N601" s="274"/>
      <c r="O601" s="274"/>
      <c r="P601" s="274"/>
      <c r="Q601" s="274"/>
      <c r="R601" s="274"/>
      <c r="S601" s="274"/>
      <c r="T601" s="27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76" t="s">
        <v>286</v>
      </c>
      <c r="AU601" s="276" t="s">
        <v>86</v>
      </c>
      <c r="AV601" s="14" t="s">
        <v>284</v>
      </c>
      <c r="AW601" s="14" t="s">
        <v>32</v>
      </c>
      <c r="AX601" s="14" t="s">
        <v>84</v>
      </c>
      <c r="AY601" s="276" t="s">
        <v>280</v>
      </c>
    </row>
    <row r="602" s="2" customFormat="1" ht="33" customHeight="1">
      <c r="A602" s="38"/>
      <c r="B602" s="39"/>
      <c r="C602" s="229" t="s">
        <v>1320</v>
      </c>
      <c r="D602" s="229" t="s">
        <v>281</v>
      </c>
      <c r="E602" s="230" t="s">
        <v>1685</v>
      </c>
      <c r="F602" s="231" t="s">
        <v>1686</v>
      </c>
      <c r="G602" s="232" t="s">
        <v>194</v>
      </c>
      <c r="H602" s="233">
        <v>321.09800000000001</v>
      </c>
      <c r="I602" s="234"/>
      <c r="J602" s="235">
        <f>ROUND(I602*H602,2)</f>
        <v>0</v>
      </c>
      <c r="K602" s="236"/>
      <c r="L602" s="44"/>
      <c r="M602" s="291" t="s">
        <v>1</v>
      </c>
      <c r="N602" s="292" t="s">
        <v>41</v>
      </c>
      <c r="O602" s="293"/>
      <c r="P602" s="294">
        <f>O602*H602</f>
        <v>0</v>
      </c>
      <c r="Q602" s="294">
        <v>0.00027999999999999998</v>
      </c>
      <c r="R602" s="294">
        <f>Q602*H602</f>
        <v>0.089907439999999991</v>
      </c>
      <c r="S602" s="294">
        <v>0</v>
      </c>
      <c r="T602" s="295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41" t="s">
        <v>185</v>
      </c>
      <c r="AT602" s="241" t="s">
        <v>281</v>
      </c>
      <c r="AU602" s="241" t="s">
        <v>86</v>
      </c>
      <c r="AY602" s="17" t="s">
        <v>280</v>
      </c>
      <c r="BE602" s="242">
        <f>IF(N602="základní",J602,0)</f>
        <v>0</v>
      </c>
      <c r="BF602" s="242">
        <f>IF(N602="snížená",J602,0)</f>
        <v>0</v>
      </c>
      <c r="BG602" s="242">
        <f>IF(N602="zákl. přenesená",J602,0)</f>
        <v>0</v>
      </c>
      <c r="BH602" s="242">
        <f>IF(N602="sníž. přenesená",J602,0)</f>
        <v>0</v>
      </c>
      <c r="BI602" s="242">
        <f>IF(N602="nulová",J602,0)</f>
        <v>0</v>
      </c>
      <c r="BJ602" s="17" t="s">
        <v>84</v>
      </c>
      <c r="BK602" s="242">
        <f>ROUND(I602*H602,2)</f>
        <v>0</v>
      </c>
      <c r="BL602" s="17" t="s">
        <v>185</v>
      </c>
      <c r="BM602" s="241" t="s">
        <v>3865</v>
      </c>
    </row>
    <row r="603" s="2" customFormat="1" ht="6.96" customHeight="1">
      <c r="A603" s="38"/>
      <c r="B603" s="66"/>
      <c r="C603" s="67"/>
      <c r="D603" s="67"/>
      <c r="E603" s="67"/>
      <c r="F603" s="67"/>
      <c r="G603" s="67"/>
      <c r="H603" s="67"/>
      <c r="I603" s="67"/>
      <c r="J603" s="67"/>
      <c r="K603" s="67"/>
      <c r="L603" s="44"/>
      <c r="M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</row>
  </sheetData>
  <sheetProtection sheet="1" autoFilter="0" formatColumns="0" formatRows="0" objects="1" scenarios="1" spinCount="100000" saltValue="Q/vRISJHrKaZv3Db9zvyKqEWN3LvTAOJ9/jGGmb3fOWslvpmyFTUrvgoNuGWkZWFkleVh0RPPOeddGK9Zy+guA==" hashValue="84wX31DODI/t6P3u8JBEnwT2u6d2+BTtXQXtbExdAzzNEgXoYDBkdo/fzydF4vueE+sf0i36slbyt/slRvpRJQ==" algorithmName="SHA-512" password="C5D5"/>
  <autoFilter ref="C137:K602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  <c r="AZ2" s="147" t="s">
        <v>3866</v>
      </c>
      <c r="BA2" s="147" t="s">
        <v>3867</v>
      </c>
      <c r="BB2" s="147" t="s">
        <v>190</v>
      </c>
      <c r="BC2" s="147" t="s">
        <v>3868</v>
      </c>
      <c r="BD2" s="147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  <c r="AZ3" s="147" t="s">
        <v>3869</v>
      </c>
      <c r="BA3" s="147" t="s">
        <v>3870</v>
      </c>
      <c r="BB3" s="147" t="s">
        <v>194</v>
      </c>
      <c r="BC3" s="147" t="s">
        <v>3871</v>
      </c>
      <c r="BD3" s="147" t="s">
        <v>136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  <c r="AZ4" s="147" t="s">
        <v>3872</v>
      </c>
      <c r="BA4" s="147" t="s">
        <v>3873</v>
      </c>
      <c r="BB4" s="147" t="s">
        <v>194</v>
      </c>
      <c r="BC4" s="147" t="s">
        <v>3871</v>
      </c>
      <c r="BD4" s="147" t="s">
        <v>136</v>
      </c>
    </row>
    <row r="5" s="1" customFormat="1" ht="6.96" customHeight="1">
      <c r="B5" s="20"/>
      <c r="L5" s="20"/>
      <c r="AZ5" s="147" t="s">
        <v>3874</v>
      </c>
      <c r="BA5" s="147" t="s">
        <v>3875</v>
      </c>
      <c r="BB5" s="147" t="s">
        <v>194</v>
      </c>
      <c r="BC5" s="147" t="s">
        <v>3876</v>
      </c>
      <c r="BD5" s="147" t="s">
        <v>136</v>
      </c>
    </row>
    <row r="6" s="1" customFormat="1" ht="12" customHeight="1">
      <c r="B6" s="20"/>
      <c r="D6" s="152" t="s">
        <v>16</v>
      </c>
      <c r="L6" s="20"/>
      <c r="AZ6" s="147" t="s">
        <v>3877</v>
      </c>
      <c r="BA6" s="147" t="s">
        <v>2417</v>
      </c>
      <c r="BB6" s="147" t="s">
        <v>194</v>
      </c>
      <c r="BC6" s="147" t="s">
        <v>3878</v>
      </c>
      <c r="BD6" s="147" t="s">
        <v>136</v>
      </c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  <c r="AZ7" s="147" t="s">
        <v>3879</v>
      </c>
      <c r="BA7" s="147" t="s">
        <v>3880</v>
      </c>
      <c r="BB7" s="147" t="s">
        <v>190</v>
      </c>
      <c r="BC7" s="147" t="s">
        <v>3881</v>
      </c>
      <c r="BD7" s="147" t="s">
        <v>136</v>
      </c>
    </row>
    <row r="8" s="2" customFormat="1" ht="12" customHeight="1">
      <c r="A8" s="38"/>
      <c r="B8" s="44"/>
      <c r="C8" s="38"/>
      <c r="D8" s="152" t="s">
        <v>209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47" t="s">
        <v>3882</v>
      </c>
      <c r="BA8" s="147" t="s">
        <v>1720</v>
      </c>
      <c r="BB8" s="147" t="s">
        <v>190</v>
      </c>
      <c r="BC8" s="147" t="s">
        <v>3883</v>
      </c>
      <c r="BD8" s="147" t="s">
        <v>136</v>
      </c>
    </row>
    <row r="9" s="2" customFormat="1" ht="16.5" customHeight="1">
      <c r="A9" s="38"/>
      <c r="B9" s="44"/>
      <c r="C9" s="38"/>
      <c r="D9" s="38"/>
      <c r="E9" s="154" t="s">
        <v>3884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47" t="s">
        <v>3885</v>
      </c>
      <c r="BA9" s="147" t="s">
        <v>3886</v>
      </c>
      <c r="BB9" s="147" t="s">
        <v>194</v>
      </c>
      <c r="BC9" s="147" t="s">
        <v>3887</v>
      </c>
      <c r="BD9" s="147" t="s">
        <v>136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47" t="s">
        <v>3888</v>
      </c>
      <c r="BA10" s="147" t="s">
        <v>3889</v>
      </c>
      <c r="BB10" s="147" t="s">
        <v>194</v>
      </c>
      <c r="BC10" s="147" t="s">
        <v>3890</v>
      </c>
      <c r="BD10" s="147" t="s">
        <v>136</v>
      </c>
    </row>
    <row r="11" s="2" customFormat="1" ht="12" customHeight="1">
      <c r="A11" s="38"/>
      <c r="B11" s="44"/>
      <c r="C11" s="38"/>
      <c r="D11" s="152" t="s">
        <v>18</v>
      </c>
      <c r="E11" s="38"/>
      <c r="F11" s="141" t="s">
        <v>1</v>
      </c>
      <c r="G11" s="38"/>
      <c r="H11" s="38"/>
      <c r="I11" s="152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47" t="s">
        <v>3891</v>
      </c>
      <c r="BA11" s="147" t="s">
        <v>3433</v>
      </c>
      <c r="BB11" s="147" t="s">
        <v>194</v>
      </c>
      <c r="BC11" s="147" t="s">
        <v>3892</v>
      </c>
      <c r="BD11" s="147" t="s">
        <v>136</v>
      </c>
    </row>
    <row r="12" s="2" customFormat="1" ht="12" customHeight="1">
      <c r="A12" s="38"/>
      <c r="B12" s="44"/>
      <c r="C12" s="38"/>
      <c r="D12" s="152" t="s">
        <v>20</v>
      </c>
      <c r="E12" s="38"/>
      <c r="F12" s="141" t="s">
        <v>21</v>
      </c>
      <c r="G12" s="38"/>
      <c r="H12" s="38"/>
      <c r="I12" s="152" t="s">
        <v>22</v>
      </c>
      <c r="J12" s="155" t="str">
        <f>'Rekapitulace stavby'!AN8</f>
        <v>2. 8. 2021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47" t="s">
        <v>3893</v>
      </c>
      <c r="BA12" s="147" t="s">
        <v>3894</v>
      </c>
      <c r="BB12" s="147" t="s">
        <v>190</v>
      </c>
      <c r="BC12" s="147" t="s">
        <v>3895</v>
      </c>
      <c r="BD12" s="147" t="s">
        <v>136</v>
      </c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47" t="s">
        <v>3896</v>
      </c>
      <c r="BA13" s="147" t="s">
        <v>3897</v>
      </c>
      <c r="BB13" s="147" t="s">
        <v>194</v>
      </c>
      <c r="BC13" s="147" t="s">
        <v>3898</v>
      </c>
      <c r="BD13" s="147" t="s">
        <v>136</v>
      </c>
    </row>
    <row r="14" s="2" customFormat="1" ht="12" customHeight="1">
      <c r="A14" s="38"/>
      <c r="B14" s="44"/>
      <c r="C14" s="38"/>
      <c r="D14" s="152" t="s">
        <v>24</v>
      </c>
      <c r="E14" s="38"/>
      <c r="F14" s="38"/>
      <c r="G14" s="38"/>
      <c r="H14" s="38"/>
      <c r="I14" s="152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47" t="s">
        <v>3899</v>
      </c>
      <c r="BA14" s="147" t="s">
        <v>3900</v>
      </c>
      <c r="BB14" s="147" t="s">
        <v>190</v>
      </c>
      <c r="BC14" s="147" t="s">
        <v>3901</v>
      </c>
      <c r="BD14" s="147" t="s">
        <v>136</v>
      </c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2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47" t="s">
        <v>3902</v>
      </c>
      <c r="BA15" s="147" t="s">
        <v>3903</v>
      </c>
      <c r="BB15" s="147" t="s">
        <v>190</v>
      </c>
      <c r="BC15" s="147" t="s">
        <v>3904</v>
      </c>
      <c r="BD15" s="147" t="s">
        <v>136</v>
      </c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147" t="s">
        <v>3905</v>
      </c>
      <c r="BA16" s="147" t="s">
        <v>3452</v>
      </c>
      <c r="BB16" s="147" t="s">
        <v>194</v>
      </c>
      <c r="BC16" s="147" t="s">
        <v>3906</v>
      </c>
      <c r="BD16" s="147" t="s">
        <v>136</v>
      </c>
    </row>
    <row r="17" s="2" customFormat="1" ht="12" customHeight="1">
      <c r="A17" s="38"/>
      <c r="B17" s="44"/>
      <c r="C17" s="38"/>
      <c r="D17" s="152" t="s">
        <v>28</v>
      </c>
      <c r="E17" s="38"/>
      <c r="F17" s="38"/>
      <c r="G17" s="38"/>
      <c r="H17" s="38"/>
      <c r="I17" s="152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2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2" t="s">
        <v>30</v>
      </c>
      <c r="E20" s="38"/>
      <c r="F20" s="38"/>
      <c r="G20" s="38"/>
      <c r="H20" s="38"/>
      <c r="I20" s="152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2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2" t="s">
        <v>33</v>
      </c>
      <c r="E23" s="38"/>
      <c r="F23" s="38"/>
      <c r="G23" s="38"/>
      <c r="H23" s="38"/>
      <c r="I23" s="152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31</v>
      </c>
      <c r="F24" s="38"/>
      <c r="G24" s="38"/>
      <c r="H24" s="38"/>
      <c r="I24" s="152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2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0"/>
      <c r="E29" s="160"/>
      <c r="F29" s="160"/>
      <c r="G29" s="160"/>
      <c r="H29" s="160"/>
      <c r="I29" s="160"/>
      <c r="J29" s="160"/>
      <c r="K29" s="16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1" t="s">
        <v>36</v>
      </c>
      <c r="E30" s="38"/>
      <c r="F30" s="38"/>
      <c r="G30" s="38"/>
      <c r="H30" s="38"/>
      <c r="I30" s="38"/>
      <c r="J30" s="162">
        <f>ROUND(J139,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3" t="s">
        <v>38</v>
      </c>
      <c r="G32" s="38"/>
      <c r="H32" s="38"/>
      <c r="I32" s="163" t="s">
        <v>37</v>
      </c>
      <c r="J32" s="16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4" t="s">
        <v>40</v>
      </c>
      <c r="E33" s="152" t="s">
        <v>41</v>
      </c>
      <c r="F33" s="165">
        <f>ROUND((SUM(BE139:BE583)),  2)</f>
        <v>0</v>
      </c>
      <c r="G33" s="38"/>
      <c r="H33" s="38"/>
      <c r="I33" s="166">
        <v>0.20999999999999999</v>
      </c>
      <c r="J33" s="165">
        <f>ROUND(((SUM(BE139:BE583))*I33),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2" t="s">
        <v>42</v>
      </c>
      <c r="F34" s="165">
        <f>ROUND((SUM(BF139:BF583)),  2)</f>
        <v>0</v>
      </c>
      <c r="G34" s="38"/>
      <c r="H34" s="38"/>
      <c r="I34" s="166">
        <v>0.14999999999999999</v>
      </c>
      <c r="J34" s="165">
        <f>ROUND(((SUM(BF139:BF583))*I34),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2" t="s">
        <v>43</v>
      </c>
      <c r="F35" s="165">
        <f>ROUND((SUM(BG139:BG583)),  2)</f>
        <v>0</v>
      </c>
      <c r="G35" s="38"/>
      <c r="H35" s="38"/>
      <c r="I35" s="166">
        <v>0.20999999999999999</v>
      </c>
      <c r="J35" s="16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44</v>
      </c>
      <c r="F36" s="165">
        <f>ROUND((SUM(BH139:BH583)),  2)</f>
        <v>0</v>
      </c>
      <c r="G36" s="38"/>
      <c r="H36" s="38"/>
      <c r="I36" s="166">
        <v>0.14999999999999999</v>
      </c>
      <c r="J36" s="16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45</v>
      </c>
      <c r="F37" s="165">
        <f>ROUND((SUM(BI139:BI583)),  2)</f>
        <v>0</v>
      </c>
      <c r="G37" s="38"/>
      <c r="H37" s="38"/>
      <c r="I37" s="166">
        <v>0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06 - objekt F - stavební úpravy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Žižkova 57, Jihlava</v>
      </c>
      <c r="G89" s="40"/>
      <c r="H89" s="40"/>
      <c r="I89" s="32" t="s">
        <v>22</v>
      </c>
      <c r="J89" s="79" t="str">
        <f>IF(J12="","",J12)</f>
        <v>2. 8. 2021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 Vysočina, Žižkova 57, Jihlava</v>
      </c>
      <c r="G91" s="40"/>
      <c r="H91" s="40"/>
      <c r="I91" s="32" t="s">
        <v>30</v>
      </c>
      <c r="J91" s="36" t="str">
        <f>E21</f>
        <v>CBN 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CBN projekt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233</v>
      </c>
      <c r="D94" s="187"/>
      <c r="E94" s="187"/>
      <c r="F94" s="187"/>
      <c r="G94" s="187"/>
      <c r="H94" s="187"/>
      <c r="I94" s="187"/>
      <c r="J94" s="188" t="s">
        <v>234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235</v>
      </c>
      <c r="D96" s="40"/>
      <c r="E96" s="40"/>
      <c r="F96" s="40"/>
      <c r="G96" s="40"/>
      <c r="H96" s="40"/>
      <c r="I96" s="40"/>
      <c r="J96" s="110">
        <f>J139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236</v>
      </c>
    </row>
    <row r="97" s="9" customFormat="1" ht="24.96" customHeight="1">
      <c r="A97" s="9"/>
      <c r="B97" s="190"/>
      <c r="C97" s="191"/>
      <c r="D97" s="192" t="s">
        <v>237</v>
      </c>
      <c r="E97" s="193"/>
      <c r="F97" s="193"/>
      <c r="G97" s="193"/>
      <c r="H97" s="193"/>
      <c r="I97" s="193"/>
      <c r="J97" s="194">
        <f>J140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3"/>
      <c r="D98" s="197" t="s">
        <v>238</v>
      </c>
      <c r="E98" s="198"/>
      <c r="F98" s="198"/>
      <c r="G98" s="198"/>
      <c r="H98" s="198"/>
      <c r="I98" s="198"/>
      <c r="J98" s="199">
        <f>J141</f>
        <v>0</v>
      </c>
      <c r="K98" s="133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3"/>
      <c r="D99" s="197" t="s">
        <v>3907</v>
      </c>
      <c r="E99" s="198"/>
      <c r="F99" s="198"/>
      <c r="G99" s="198"/>
      <c r="H99" s="198"/>
      <c r="I99" s="198"/>
      <c r="J99" s="199">
        <f>J168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3"/>
      <c r="D100" s="197" t="s">
        <v>239</v>
      </c>
      <c r="E100" s="198"/>
      <c r="F100" s="198"/>
      <c r="G100" s="198"/>
      <c r="H100" s="198"/>
      <c r="I100" s="198"/>
      <c r="J100" s="199">
        <f>J182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241</v>
      </c>
      <c r="E101" s="198"/>
      <c r="F101" s="198"/>
      <c r="G101" s="198"/>
      <c r="H101" s="198"/>
      <c r="I101" s="198"/>
      <c r="J101" s="199">
        <f>J187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242</v>
      </c>
      <c r="E102" s="198"/>
      <c r="F102" s="198"/>
      <c r="G102" s="198"/>
      <c r="H102" s="198"/>
      <c r="I102" s="198"/>
      <c r="J102" s="199">
        <f>J190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243</v>
      </c>
      <c r="E103" s="198"/>
      <c r="F103" s="198"/>
      <c r="G103" s="198"/>
      <c r="H103" s="198"/>
      <c r="I103" s="198"/>
      <c r="J103" s="199">
        <f>J294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244</v>
      </c>
      <c r="E104" s="198"/>
      <c r="F104" s="198"/>
      <c r="G104" s="198"/>
      <c r="H104" s="198"/>
      <c r="I104" s="198"/>
      <c r="J104" s="199">
        <f>J342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3"/>
      <c r="D105" s="197" t="s">
        <v>245</v>
      </c>
      <c r="E105" s="198"/>
      <c r="F105" s="198"/>
      <c r="G105" s="198"/>
      <c r="H105" s="198"/>
      <c r="I105" s="198"/>
      <c r="J105" s="199">
        <f>J386</f>
        <v>0</v>
      </c>
      <c r="K105" s="133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246</v>
      </c>
      <c r="E106" s="193"/>
      <c r="F106" s="193"/>
      <c r="G106" s="193"/>
      <c r="H106" s="193"/>
      <c r="I106" s="193"/>
      <c r="J106" s="194">
        <f>J388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3"/>
      <c r="D107" s="197" t="s">
        <v>247</v>
      </c>
      <c r="E107" s="198"/>
      <c r="F107" s="198"/>
      <c r="G107" s="198"/>
      <c r="H107" s="198"/>
      <c r="I107" s="198"/>
      <c r="J107" s="199">
        <f>J389</f>
        <v>0</v>
      </c>
      <c r="K107" s="133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3"/>
      <c r="D108" s="197" t="s">
        <v>248</v>
      </c>
      <c r="E108" s="198"/>
      <c r="F108" s="198"/>
      <c r="G108" s="198"/>
      <c r="H108" s="198"/>
      <c r="I108" s="198"/>
      <c r="J108" s="199">
        <f>J405</f>
        <v>0</v>
      </c>
      <c r="K108" s="133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3"/>
      <c r="D109" s="197" t="s">
        <v>249</v>
      </c>
      <c r="E109" s="198"/>
      <c r="F109" s="198"/>
      <c r="G109" s="198"/>
      <c r="H109" s="198"/>
      <c r="I109" s="198"/>
      <c r="J109" s="199">
        <f>J448</f>
        <v>0</v>
      </c>
      <c r="K109" s="133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3"/>
      <c r="D110" s="197" t="s">
        <v>250</v>
      </c>
      <c r="E110" s="198"/>
      <c r="F110" s="198"/>
      <c r="G110" s="198"/>
      <c r="H110" s="198"/>
      <c r="I110" s="198"/>
      <c r="J110" s="199">
        <f>J477</f>
        <v>0</v>
      </c>
      <c r="K110" s="133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3"/>
      <c r="D111" s="197" t="s">
        <v>253</v>
      </c>
      <c r="E111" s="198"/>
      <c r="F111" s="198"/>
      <c r="G111" s="198"/>
      <c r="H111" s="198"/>
      <c r="I111" s="198"/>
      <c r="J111" s="199">
        <f>J485</f>
        <v>0</v>
      </c>
      <c r="K111" s="133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3"/>
      <c r="D112" s="197" t="s">
        <v>2446</v>
      </c>
      <c r="E112" s="198"/>
      <c r="F112" s="198"/>
      <c r="G112" s="198"/>
      <c r="H112" s="198"/>
      <c r="I112" s="198"/>
      <c r="J112" s="199">
        <f>J488</f>
        <v>0</v>
      </c>
      <c r="K112" s="133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3"/>
      <c r="D113" s="197" t="s">
        <v>254</v>
      </c>
      <c r="E113" s="198"/>
      <c r="F113" s="198"/>
      <c r="G113" s="198"/>
      <c r="H113" s="198"/>
      <c r="I113" s="198"/>
      <c r="J113" s="199">
        <f>J493</f>
        <v>0</v>
      </c>
      <c r="K113" s="133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3"/>
      <c r="D114" s="197" t="s">
        <v>256</v>
      </c>
      <c r="E114" s="198"/>
      <c r="F114" s="198"/>
      <c r="G114" s="198"/>
      <c r="H114" s="198"/>
      <c r="I114" s="198"/>
      <c r="J114" s="199">
        <f>J497</f>
        <v>0</v>
      </c>
      <c r="K114" s="133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3"/>
      <c r="D115" s="197" t="s">
        <v>257</v>
      </c>
      <c r="E115" s="198"/>
      <c r="F115" s="198"/>
      <c r="G115" s="198"/>
      <c r="H115" s="198"/>
      <c r="I115" s="198"/>
      <c r="J115" s="199">
        <f>J510</f>
        <v>0</v>
      </c>
      <c r="K115" s="133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3"/>
      <c r="D116" s="197" t="s">
        <v>258</v>
      </c>
      <c r="E116" s="198"/>
      <c r="F116" s="198"/>
      <c r="G116" s="198"/>
      <c r="H116" s="198"/>
      <c r="I116" s="198"/>
      <c r="J116" s="199">
        <f>J524</f>
        <v>0</v>
      </c>
      <c r="K116" s="133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3"/>
      <c r="D117" s="197" t="s">
        <v>261</v>
      </c>
      <c r="E117" s="198"/>
      <c r="F117" s="198"/>
      <c r="G117" s="198"/>
      <c r="H117" s="198"/>
      <c r="I117" s="198"/>
      <c r="J117" s="199">
        <f>J566</f>
        <v>0</v>
      </c>
      <c r="K117" s="133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3"/>
      <c r="D118" s="197" t="s">
        <v>262</v>
      </c>
      <c r="E118" s="198"/>
      <c r="F118" s="198"/>
      <c r="G118" s="198"/>
      <c r="H118" s="198"/>
      <c r="I118" s="198"/>
      <c r="J118" s="199">
        <f>J569</f>
        <v>0</v>
      </c>
      <c r="K118" s="133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3"/>
      <c r="D119" s="197" t="s">
        <v>263</v>
      </c>
      <c r="E119" s="198"/>
      <c r="F119" s="198"/>
      <c r="G119" s="198"/>
      <c r="H119" s="198"/>
      <c r="I119" s="198"/>
      <c r="J119" s="199">
        <f>J576</f>
        <v>0</v>
      </c>
      <c r="K119" s="133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6"/>
      <c r="C121" s="67"/>
      <c r="D121" s="67"/>
      <c r="E121" s="67"/>
      <c r="F121" s="67"/>
      <c r="G121" s="67"/>
      <c r="H121" s="67"/>
      <c r="I121" s="67"/>
      <c r="J121" s="67"/>
      <c r="K121" s="67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265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16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185" t="str">
        <f>E7</f>
        <v>SPŠ Třebíč - úspory energií- doplnění</v>
      </c>
      <c r="F129" s="32"/>
      <c r="G129" s="32"/>
      <c r="H129" s="32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209</v>
      </c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6.5" customHeight="1">
      <c r="A131" s="38"/>
      <c r="B131" s="39"/>
      <c r="C131" s="40"/>
      <c r="D131" s="40"/>
      <c r="E131" s="76" t="str">
        <f>E9</f>
        <v>06 - objekt F - stavební úpravy</v>
      </c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2" customHeight="1">
      <c r="A133" s="38"/>
      <c r="B133" s="39"/>
      <c r="C133" s="32" t="s">
        <v>20</v>
      </c>
      <c r="D133" s="40"/>
      <c r="E133" s="40"/>
      <c r="F133" s="27" t="str">
        <f>F12</f>
        <v>Žižkova 57, Jihlava</v>
      </c>
      <c r="G133" s="40"/>
      <c r="H133" s="40"/>
      <c r="I133" s="32" t="s">
        <v>22</v>
      </c>
      <c r="J133" s="79" t="str">
        <f>IF(J12="","",J12)</f>
        <v>2. 8. 2021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24</v>
      </c>
      <c r="D135" s="40"/>
      <c r="E135" s="40"/>
      <c r="F135" s="27" t="str">
        <f>E15</f>
        <v>Kraj Vysočina, Žižkova 57, Jihlava</v>
      </c>
      <c r="G135" s="40"/>
      <c r="H135" s="40"/>
      <c r="I135" s="32" t="s">
        <v>30</v>
      </c>
      <c r="J135" s="36" t="str">
        <f>E21</f>
        <v>CBN projekt s.r.o.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28</v>
      </c>
      <c r="D136" s="40"/>
      <c r="E136" s="40"/>
      <c r="F136" s="27" t="str">
        <f>IF(E18="","",E18)</f>
        <v>Vyplň údaj</v>
      </c>
      <c r="G136" s="40"/>
      <c r="H136" s="40"/>
      <c r="I136" s="32" t="s">
        <v>33</v>
      </c>
      <c r="J136" s="36" t="str">
        <f>E24</f>
        <v>CBN projekt s.r.o.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0.32" customHeight="1">
      <c r="A137" s="38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11" customFormat="1" ht="29.28" customHeight="1">
      <c r="A138" s="201"/>
      <c r="B138" s="202"/>
      <c r="C138" s="203" t="s">
        <v>266</v>
      </c>
      <c r="D138" s="204" t="s">
        <v>61</v>
      </c>
      <c r="E138" s="204" t="s">
        <v>57</v>
      </c>
      <c r="F138" s="204" t="s">
        <v>58</v>
      </c>
      <c r="G138" s="204" t="s">
        <v>267</v>
      </c>
      <c r="H138" s="204" t="s">
        <v>268</v>
      </c>
      <c r="I138" s="204" t="s">
        <v>269</v>
      </c>
      <c r="J138" s="205" t="s">
        <v>234</v>
      </c>
      <c r="K138" s="206" t="s">
        <v>270</v>
      </c>
      <c r="L138" s="207"/>
      <c r="M138" s="100" t="s">
        <v>1</v>
      </c>
      <c r="N138" s="101" t="s">
        <v>40</v>
      </c>
      <c r="O138" s="101" t="s">
        <v>271</v>
      </c>
      <c r="P138" s="101" t="s">
        <v>272</v>
      </c>
      <c r="Q138" s="101" t="s">
        <v>273</v>
      </c>
      <c r="R138" s="101" t="s">
        <v>274</v>
      </c>
      <c r="S138" s="101" t="s">
        <v>275</v>
      </c>
      <c r="T138" s="102" t="s">
        <v>276</v>
      </c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</row>
    <row r="139" s="2" customFormat="1" ht="22.8" customHeight="1">
      <c r="A139" s="38"/>
      <c r="B139" s="39"/>
      <c r="C139" s="107" t="s">
        <v>277</v>
      </c>
      <c r="D139" s="40"/>
      <c r="E139" s="40"/>
      <c r="F139" s="40"/>
      <c r="G139" s="40"/>
      <c r="H139" s="40"/>
      <c r="I139" s="40"/>
      <c r="J139" s="208">
        <f>BK139</f>
        <v>0</v>
      </c>
      <c r="K139" s="40"/>
      <c r="L139" s="44"/>
      <c r="M139" s="103"/>
      <c r="N139" s="209"/>
      <c r="O139" s="104"/>
      <c r="P139" s="210">
        <f>P140+P388</f>
        <v>0</v>
      </c>
      <c r="Q139" s="104"/>
      <c r="R139" s="210">
        <f>R140+R388</f>
        <v>711.40084649299979</v>
      </c>
      <c r="S139" s="104"/>
      <c r="T139" s="211">
        <f>T140+T388</f>
        <v>214.0890685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75</v>
      </c>
      <c r="AU139" s="17" t="s">
        <v>236</v>
      </c>
      <c r="BK139" s="212">
        <f>BK140+BK388</f>
        <v>0</v>
      </c>
    </row>
    <row r="140" s="12" customFormat="1" ht="25.92" customHeight="1">
      <c r="A140" s="12"/>
      <c r="B140" s="213"/>
      <c r="C140" s="214"/>
      <c r="D140" s="215" t="s">
        <v>75</v>
      </c>
      <c r="E140" s="216" t="s">
        <v>278</v>
      </c>
      <c r="F140" s="216" t="s">
        <v>279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P141+P168+P182+P187+P190+P294+P342+P386</f>
        <v>0</v>
      </c>
      <c r="Q140" s="221"/>
      <c r="R140" s="222">
        <f>R141+R168+R182+R187+R190+R294+R342+R386</f>
        <v>367.95190269499989</v>
      </c>
      <c r="S140" s="221"/>
      <c r="T140" s="223">
        <f>T141+T168+T182+T187+T190+T294+T342+T386</f>
        <v>189.77235999999999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84</v>
      </c>
      <c r="AT140" s="225" t="s">
        <v>75</v>
      </c>
      <c r="AU140" s="225" t="s">
        <v>76</v>
      </c>
      <c r="AY140" s="224" t="s">
        <v>280</v>
      </c>
      <c r="BK140" s="226">
        <f>BK141+BK168+BK182+BK187+BK190+BK294+BK342+BK386</f>
        <v>0</v>
      </c>
    </row>
    <row r="141" s="12" customFormat="1" ht="22.8" customHeight="1">
      <c r="A141" s="12"/>
      <c r="B141" s="213"/>
      <c r="C141" s="214"/>
      <c r="D141" s="215" t="s">
        <v>75</v>
      </c>
      <c r="E141" s="227" t="s">
        <v>84</v>
      </c>
      <c r="F141" s="227" t="s">
        <v>148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SUM(P142:P167)</f>
        <v>0</v>
      </c>
      <c r="Q141" s="221"/>
      <c r="R141" s="222">
        <f>SUM(R142:R167)</f>
        <v>2.208472</v>
      </c>
      <c r="S141" s="221"/>
      <c r="T141" s="223">
        <f>SUM(T142:T167)</f>
        <v>23.116325000000003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84</v>
      </c>
      <c r="AT141" s="225" t="s">
        <v>75</v>
      </c>
      <c r="AU141" s="225" t="s">
        <v>84</v>
      </c>
      <c r="AY141" s="224" t="s">
        <v>280</v>
      </c>
      <c r="BK141" s="226">
        <f>SUM(BK142:BK167)</f>
        <v>0</v>
      </c>
    </row>
    <row r="142" s="2" customFormat="1" ht="24.15" customHeight="1">
      <c r="A142" s="38"/>
      <c r="B142" s="39"/>
      <c r="C142" s="229" t="s">
        <v>84</v>
      </c>
      <c r="D142" s="229" t="s">
        <v>281</v>
      </c>
      <c r="E142" s="230" t="s">
        <v>282</v>
      </c>
      <c r="F142" s="231" t="s">
        <v>283</v>
      </c>
      <c r="G142" s="232" t="s">
        <v>194</v>
      </c>
      <c r="H142" s="233">
        <v>30.170000000000002</v>
      </c>
      <c r="I142" s="234"/>
      <c r="J142" s="235">
        <f>ROUND(I142*H142,2)</f>
        <v>0</v>
      </c>
      <c r="K142" s="236"/>
      <c r="L142" s="44"/>
      <c r="M142" s="237" t="s">
        <v>1</v>
      </c>
      <c r="N142" s="238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0.28999999999999998</v>
      </c>
      <c r="T142" s="240">
        <f>S142*H142</f>
        <v>8.7492999999999999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284</v>
      </c>
      <c r="AT142" s="241" t="s">
        <v>281</v>
      </c>
      <c r="AU142" s="241" t="s">
        <v>86</v>
      </c>
      <c r="AY142" s="17" t="s">
        <v>280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84</v>
      </c>
      <c r="BK142" s="242">
        <f>ROUND(I142*H142,2)</f>
        <v>0</v>
      </c>
      <c r="BL142" s="17" t="s">
        <v>284</v>
      </c>
      <c r="BM142" s="241" t="s">
        <v>3908</v>
      </c>
    </row>
    <row r="143" s="13" customFormat="1">
      <c r="A143" s="13"/>
      <c r="B143" s="243"/>
      <c r="C143" s="244"/>
      <c r="D143" s="245" t="s">
        <v>286</v>
      </c>
      <c r="E143" s="246" t="s">
        <v>1</v>
      </c>
      <c r="F143" s="247" t="s">
        <v>3909</v>
      </c>
      <c r="G143" s="244"/>
      <c r="H143" s="248">
        <v>30.170000000000002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286</v>
      </c>
      <c r="AU143" s="254" t="s">
        <v>86</v>
      </c>
      <c r="AV143" s="13" t="s">
        <v>86</v>
      </c>
      <c r="AW143" s="13" t="s">
        <v>32</v>
      </c>
      <c r="AX143" s="13" t="s">
        <v>84</v>
      </c>
      <c r="AY143" s="254" t="s">
        <v>280</v>
      </c>
    </row>
    <row r="144" s="2" customFormat="1" ht="24.15" customHeight="1">
      <c r="A144" s="38"/>
      <c r="B144" s="39"/>
      <c r="C144" s="229" t="s">
        <v>86</v>
      </c>
      <c r="D144" s="229" t="s">
        <v>281</v>
      </c>
      <c r="E144" s="230" t="s">
        <v>3910</v>
      </c>
      <c r="F144" s="231" t="s">
        <v>3911</v>
      </c>
      <c r="G144" s="232" t="s">
        <v>194</v>
      </c>
      <c r="H144" s="233">
        <v>3.3999999999999999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0.57999999999999996</v>
      </c>
      <c r="T144" s="240">
        <f>S144*H144</f>
        <v>1.9719999999999998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284</v>
      </c>
      <c r="AT144" s="241" t="s">
        <v>281</v>
      </c>
      <c r="AU144" s="241" t="s">
        <v>86</v>
      </c>
      <c r="AY144" s="17" t="s">
        <v>280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84</v>
      </c>
      <c r="BK144" s="242">
        <f>ROUND(I144*H144,2)</f>
        <v>0</v>
      </c>
      <c r="BL144" s="17" t="s">
        <v>284</v>
      </c>
      <c r="BM144" s="241" t="s">
        <v>3912</v>
      </c>
    </row>
    <row r="145" s="13" customFormat="1">
      <c r="A145" s="13"/>
      <c r="B145" s="243"/>
      <c r="C145" s="244"/>
      <c r="D145" s="245" t="s">
        <v>286</v>
      </c>
      <c r="E145" s="246" t="s">
        <v>1</v>
      </c>
      <c r="F145" s="247" t="s">
        <v>3913</v>
      </c>
      <c r="G145" s="244"/>
      <c r="H145" s="248">
        <v>3.3999999999999999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286</v>
      </c>
      <c r="AU145" s="254" t="s">
        <v>86</v>
      </c>
      <c r="AV145" s="13" t="s">
        <v>86</v>
      </c>
      <c r="AW145" s="13" t="s">
        <v>32</v>
      </c>
      <c r="AX145" s="13" t="s">
        <v>84</v>
      </c>
      <c r="AY145" s="254" t="s">
        <v>280</v>
      </c>
    </row>
    <row r="146" s="2" customFormat="1" ht="24.15" customHeight="1">
      <c r="A146" s="38"/>
      <c r="B146" s="39"/>
      <c r="C146" s="229" t="s">
        <v>136</v>
      </c>
      <c r="D146" s="229" t="s">
        <v>281</v>
      </c>
      <c r="E146" s="230" t="s">
        <v>288</v>
      </c>
      <c r="F146" s="231" t="s">
        <v>289</v>
      </c>
      <c r="G146" s="232" t="s">
        <v>194</v>
      </c>
      <c r="H146" s="233">
        <v>35.837000000000003</v>
      </c>
      <c r="I146" s="234"/>
      <c r="J146" s="235">
        <f>ROUND(I146*H146,2)</f>
        <v>0</v>
      </c>
      <c r="K146" s="236"/>
      <c r="L146" s="44"/>
      <c r="M146" s="237" t="s">
        <v>1</v>
      </c>
      <c r="N146" s="238" t="s">
        <v>41</v>
      </c>
      <c r="O146" s="91"/>
      <c r="P146" s="239">
        <f>O146*H146</f>
        <v>0</v>
      </c>
      <c r="Q146" s="239">
        <v>0</v>
      </c>
      <c r="R146" s="239">
        <f>Q146*H146</f>
        <v>0</v>
      </c>
      <c r="S146" s="239">
        <v>0.32500000000000001</v>
      </c>
      <c r="T146" s="240">
        <f>S146*H146</f>
        <v>11.647025000000001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284</v>
      </c>
      <c r="AT146" s="241" t="s">
        <v>281</v>
      </c>
      <c r="AU146" s="241" t="s">
        <v>86</v>
      </c>
      <c r="AY146" s="17" t="s">
        <v>280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84</v>
      </c>
      <c r="BK146" s="242">
        <f>ROUND(I146*H146,2)</f>
        <v>0</v>
      </c>
      <c r="BL146" s="17" t="s">
        <v>284</v>
      </c>
      <c r="BM146" s="241" t="s">
        <v>3914</v>
      </c>
    </row>
    <row r="147" s="13" customFormat="1">
      <c r="A147" s="13"/>
      <c r="B147" s="243"/>
      <c r="C147" s="244"/>
      <c r="D147" s="245" t="s">
        <v>286</v>
      </c>
      <c r="E147" s="246" t="s">
        <v>1</v>
      </c>
      <c r="F147" s="247" t="s">
        <v>3909</v>
      </c>
      <c r="G147" s="244"/>
      <c r="H147" s="248">
        <v>30.170000000000002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286</v>
      </c>
      <c r="AU147" s="254" t="s">
        <v>86</v>
      </c>
      <c r="AV147" s="13" t="s">
        <v>86</v>
      </c>
      <c r="AW147" s="13" t="s">
        <v>32</v>
      </c>
      <c r="AX147" s="13" t="s">
        <v>76</v>
      </c>
      <c r="AY147" s="254" t="s">
        <v>280</v>
      </c>
    </row>
    <row r="148" s="13" customFormat="1">
      <c r="A148" s="13"/>
      <c r="B148" s="243"/>
      <c r="C148" s="244"/>
      <c r="D148" s="245" t="s">
        <v>286</v>
      </c>
      <c r="E148" s="246" t="s">
        <v>1</v>
      </c>
      <c r="F148" s="247" t="s">
        <v>3915</v>
      </c>
      <c r="G148" s="244"/>
      <c r="H148" s="248">
        <v>5.6669999999999998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286</v>
      </c>
      <c r="AU148" s="254" t="s">
        <v>86</v>
      </c>
      <c r="AV148" s="13" t="s">
        <v>86</v>
      </c>
      <c r="AW148" s="13" t="s">
        <v>32</v>
      </c>
      <c r="AX148" s="13" t="s">
        <v>76</v>
      </c>
      <c r="AY148" s="254" t="s">
        <v>280</v>
      </c>
    </row>
    <row r="149" s="14" customFormat="1">
      <c r="A149" s="14"/>
      <c r="B149" s="266"/>
      <c r="C149" s="267"/>
      <c r="D149" s="245" t="s">
        <v>286</v>
      </c>
      <c r="E149" s="268" t="s">
        <v>1</v>
      </c>
      <c r="F149" s="269" t="s">
        <v>378</v>
      </c>
      <c r="G149" s="267"/>
      <c r="H149" s="270">
        <v>35.837000000000003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6" t="s">
        <v>286</v>
      </c>
      <c r="AU149" s="276" t="s">
        <v>86</v>
      </c>
      <c r="AV149" s="14" t="s">
        <v>284</v>
      </c>
      <c r="AW149" s="14" t="s">
        <v>32</v>
      </c>
      <c r="AX149" s="14" t="s">
        <v>84</v>
      </c>
      <c r="AY149" s="276" t="s">
        <v>280</v>
      </c>
    </row>
    <row r="150" s="2" customFormat="1" ht="24.15" customHeight="1">
      <c r="A150" s="38"/>
      <c r="B150" s="39"/>
      <c r="C150" s="229" t="s">
        <v>284</v>
      </c>
      <c r="D150" s="229" t="s">
        <v>281</v>
      </c>
      <c r="E150" s="230" t="s">
        <v>292</v>
      </c>
      <c r="F150" s="231" t="s">
        <v>293</v>
      </c>
      <c r="G150" s="232" t="s">
        <v>194</v>
      </c>
      <c r="H150" s="233">
        <v>3.3999999999999999</v>
      </c>
      <c r="I150" s="234"/>
      <c r="J150" s="235">
        <f>ROUND(I150*H150,2)</f>
        <v>0</v>
      </c>
      <c r="K150" s="236"/>
      <c r="L150" s="44"/>
      <c r="M150" s="237" t="s">
        <v>1</v>
      </c>
      <c r="N150" s="238" t="s">
        <v>41</v>
      </c>
      <c r="O150" s="91"/>
      <c r="P150" s="239">
        <f>O150*H150</f>
        <v>0</v>
      </c>
      <c r="Q150" s="239">
        <v>0</v>
      </c>
      <c r="R150" s="239">
        <f>Q150*H150</f>
        <v>0</v>
      </c>
      <c r="S150" s="239">
        <v>0.22</v>
      </c>
      <c r="T150" s="240">
        <f>S150*H150</f>
        <v>0.748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284</v>
      </c>
      <c r="AT150" s="241" t="s">
        <v>281</v>
      </c>
      <c r="AU150" s="241" t="s">
        <v>86</v>
      </c>
      <c r="AY150" s="17" t="s">
        <v>280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84</v>
      </c>
      <c r="BK150" s="242">
        <f>ROUND(I150*H150,2)</f>
        <v>0</v>
      </c>
      <c r="BL150" s="17" t="s">
        <v>284</v>
      </c>
      <c r="BM150" s="241" t="s">
        <v>3916</v>
      </c>
    </row>
    <row r="151" s="13" customFormat="1">
      <c r="A151" s="13"/>
      <c r="B151" s="243"/>
      <c r="C151" s="244"/>
      <c r="D151" s="245" t="s">
        <v>286</v>
      </c>
      <c r="E151" s="246" t="s">
        <v>1</v>
      </c>
      <c r="F151" s="247" t="s">
        <v>3913</v>
      </c>
      <c r="G151" s="244"/>
      <c r="H151" s="248">
        <v>3.3999999999999999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286</v>
      </c>
      <c r="AU151" s="254" t="s">
        <v>86</v>
      </c>
      <c r="AV151" s="13" t="s">
        <v>86</v>
      </c>
      <c r="AW151" s="13" t="s">
        <v>32</v>
      </c>
      <c r="AX151" s="13" t="s">
        <v>84</v>
      </c>
      <c r="AY151" s="254" t="s">
        <v>280</v>
      </c>
    </row>
    <row r="152" s="2" customFormat="1" ht="24.15" customHeight="1">
      <c r="A152" s="38"/>
      <c r="B152" s="39"/>
      <c r="C152" s="229" t="s">
        <v>300</v>
      </c>
      <c r="D152" s="229" t="s">
        <v>281</v>
      </c>
      <c r="E152" s="230" t="s">
        <v>3917</v>
      </c>
      <c r="F152" s="231" t="s">
        <v>3918</v>
      </c>
      <c r="G152" s="232" t="s">
        <v>319</v>
      </c>
      <c r="H152" s="233">
        <v>4.9299999999999997</v>
      </c>
      <c r="I152" s="234"/>
      <c r="J152" s="235">
        <f>ROUND(I152*H152,2)</f>
        <v>0</v>
      </c>
      <c r="K152" s="236"/>
      <c r="L152" s="44"/>
      <c r="M152" s="237" t="s">
        <v>1</v>
      </c>
      <c r="N152" s="238" t="s">
        <v>41</v>
      </c>
      <c r="O152" s="91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1" t="s">
        <v>284</v>
      </c>
      <c r="AT152" s="241" t="s">
        <v>281</v>
      </c>
      <c r="AU152" s="241" t="s">
        <v>86</v>
      </c>
      <c r="AY152" s="17" t="s">
        <v>280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7" t="s">
        <v>84</v>
      </c>
      <c r="BK152" s="242">
        <f>ROUND(I152*H152,2)</f>
        <v>0</v>
      </c>
      <c r="BL152" s="17" t="s">
        <v>284</v>
      </c>
      <c r="BM152" s="241" t="s">
        <v>3919</v>
      </c>
    </row>
    <row r="153" s="13" customFormat="1">
      <c r="A153" s="13"/>
      <c r="B153" s="243"/>
      <c r="C153" s="244"/>
      <c r="D153" s="245" t="s">
        <v>286</v>
      </c>
      <c r="E153" s="246" t="s">
        <v>1</v>
      </c>
      <c r="F153" s="247" t="s">
        <v>3920</v>
      </c>
      <c r="G153" s="244"/>
      <c r="H153" s="248">
        <v>4.9299999999999997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286</v>
      </c>
      <c r="AU153" s="254" t="s">
        <v>86</v>
      </c>
      <c r="AV153" s="13" t="s">
        <v>86</v>
      </c>
      <c r="AW153" s="13" t="s">
        <v>32</v>
      </c>
      <c r="AX153" s="13" t="s">
        <v>84</v>
      </c>
      <c r="AY153" s="254" t="s">
        <v>280</v>
      </c>
    </row>
    <row r="154" s="2" customFormat="1" ht="37.8" customHeight="1">
      <c r="A154" s="38"/>
      <c r="B154" s="39"/>
      <c r="C154" s="229" t="s">
        <v>305</v>
      </c>
      <c r="D154" s="229" t="s">
        <v>281</v>
      </c>
      <c r="E154" s="230" t="s">
        <v>3921</v>
      </c>
      <c r="F154" s="231" t="s">
        <v>3922</v>
      </c>
      <c r="G154" s="232" t="s">
        <v>319</v>
      </c>
      <c r="H154" s="233">
        <v>4.9299999999999997</v>
      </c>
      <c r="I154" s="234"/>
      <c r="J154" s="235">
        <f>ROUND(I154*H154,2)</f>
        <v>0</v>
      </c>
      <c r="K154" s="236"/>
      <c r="L154" s="44"/>
      <c r="M154" s="237" t="s">
        <v>1</v>
      </c>
      <c r="N154" s="238" t="s">
        <v>41</v>
      </c>
      <c r="O154" s="91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1" t="s">
        <v>284</v>
      </c>
      <c r="AT154" s="241" t="s">
        <v>281</v>
      </c>
      <c r="AU154" s="241" t="s">
        <v>86</v>
      </c>
      <c r="AY154" s="17" t="s">
        <v>280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7" t="s">
        <v>84</v>
      </c>
      <c r="BK154" s="242">
        <f>ROUND(I154*H154,2)</f>
        <v>0</v>
      </c>
      <c r="BL154" s="17" t="s">
        <v>284</v>
      </c>
      <c r="BM154" s="241" t="s">
        <v>3923</v>
      </c>
    </row>
    <row r="155" s="2" customFormat="1" ht="37.8" customHeight="1">
      <c r="A155" s="38"/>
      <c r="B155" s="39"/>
      <c r="C155" s="229" t="s">
        <v>313</v>
      </c>
      <c r="D155" s="229" t="s">
        <v>281</v>
      </c>
      <c r="E155" s="230" t="s">
        <v>3924</v>
      </c>
      <c r="F155" s="231" t="s">
        <v>3925</v>
      </c>
      <c r="G155" s="232" t="s">
        <v>319</v>
      </c>
      <c r="H155" s="233">
        <v>24.649999999999999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41</v>
      </c>
      <c r="O155" s="91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284</v>
      </c>
      <c r="AT155" s="241" t="s">
        <v>281</v>
      </c>
      <c r="AU155" s="241" t="s">
        <v>86</v>
      </c>
      <c r="AY155" s="17" t="s">
        <v>280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84</v>
      </c>
      <c r="BK155" s="242">
        <f>ROUND(I155*H155,2)</f>
        <v>0</v>
      </c>
      <c r="BL155" s="17" t="s">
        <v>284</v>
      </c>
      <c r="BM155" s="241" t="s">
        <v>3926</v>
      </c>
    </row>
    <row r="156" s="13" customFormat="1">
      <c r="A156" s="13"/>
      <c r="B156" s="243"/>
      <c r="C156" s="244"/>
      <c r="D156" s="245" t="s">
        <v>286</v>
      </c>
      <c r="E156" s="246" t="s">
        <v>1</v>
      </c>
      <c r="F156" s="247" t="s">
        <v>3927</v>
      </c>
      <c r="G156" s="244"/>
      <c r="H156" s="248">
        <v>24.649999999999999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286</v>
      </c>
      <c r="AU156" s="254" t="s">
        <v>86</v>
      </c>
      <c r="AV156" s="13" t="s">
        <v>86</v>
      </c>
      <c r="AW156" s="13" t="s">
        <v>32</v>
      </c>
      <c r="AX156" s="13" t="s">
        <v>84</v>
      </c>
      <c r="AY156" s="254" t="s">
        <v>280</v>
      </c>
    </row>
    <row r="157" s="2" customFormat="1" ht="24.15" customHeight="1">
      <c r="A157" s="38"/>
      <c r="B157" s="39"/>
      <c r="C157" s="229" t="s">
        <v>310</v>
      </c>
      <c r="D157" s="229" t="s">
        <v>281</v>
      </c>
      <c r="E157" s="230" t="s">
        <v>3928</v>
      </c>
      <c r="F157" s="231" t="s">
        <v>844</v>
      </c>
      <c r="G157" s="232" t="s">
        <v>326</v>
      </c>
      <c r="H157" s="233">
        <v>8.8740000000000006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41</v>
      </c>
      <c r="O157" s="91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284</v>
      </c>
      <c r="AT157" s="241" t="s">
        <v>281</v>
      </c>
      <c r="AU157" s="241" t="s">
        <v>86</v>
      </c>
      <c r="AY157" s="17" t="s">
        <v>280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84</v>
      </c>
      <c r="BK157" s="242">
        <f>ROUND(I157*H157,2)</f>
        <v>0</v>
      </c>
      <c r="BL157" s="17" t="s">
        <v>284</v>
      </c>
      <c r="BM157" s="241" t="s">
        <v>3929</v>
      </c>
    </row>
    <row r="158" s="13" customFormat="1">
      <c r="A158" s="13"/>
      <c r="B158" s="243"/>
      <c r="C158" s="244"/>
      <c r="D158" s="245" t="s">
        <v>286</v>
      </c>
      <c r="E158" s="246" t="s">
        <v>1</v>
      </c>
      <c r="F158" s="247" t="s">
        <v>3930</v>
      </c>
      <c r="G158" s="244"/>
      <c r="H158" s="248">
        <v>8.8740000000000006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286</v>
      </c>
      <c r="AU158" s="254" t="s">
        <v>86</v>
      </c>
      <c r="AV158" s="13" t="s">
        <v>86</v>
      </c>
      <c r="AW158" s="13" t="s">
        <v>32</v>
      </c>
      <c r="AX158" s="13" t="s">
        <v>84</v>
      </c>
      <c r="AY158" s="254" t="s">
        <v>280</v>
      </c>
    </row>
    <row r="159" s="2" customFormat="1" ht="24.15" customHeight="1">
      <c r="A159" s="38"/>
      <c r="B159" s="39"/>
      <c r="C159" s="229" t="s">
        <v>323</v>
      </c>
      <c r="D159" s="229" t="s">
        <v>281</v>
      </c>
      <c r="E159" s="230" t="s">
        <v>301</v>
      </c>
      <c r="F159" s="231" t="s">
        <v>302</v>
      </c>
      <c r="G159" s="232" t="s">
        <v>194</v>
      </c>
      <c r="H159" s="233">
        <v>181.02000000000001</v>
      </c>
      <c r="I159" s="234"/>
      <c r="J159" s="235">
        <f>ROUND(I159*H159,2)</f>
        <v>0</v>
      </c>
      <c r="K159" s="236"/>
      <c r="L159" s="44"/>
      <c r="M159" s="237" t="s">
        <v>1</v>
      </c>
      <c r="N159" s="238" t="s">
        <v>41</v>
      </c>
      <c r="O159" s="91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1" t="s">
        <v>284</v>
      </c>
      <c r="AT159" s="241" t="s">
        <v>281</v>
      </c>
      <c r="AU159" s="241" t="s">
        <v>86</v>
      </c>
      <c r="AY159" s="17" t="s">
        <v>280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7" t="s">
        <v>84</v>
      </c>
      <c r="BK159" s="242">
        <f>ROUND(I159*H159,2)</f>
        <v>0</v>
      </c>
      <c r="BL159" s="17" t="s">
        <v>284</v>
      </c>
      <c r="BM159" s="241" t="s">
        <v>3931</v>
      </c>
    </row>
    <row r="160" s="13" customFormat="1">
      <c r="A160" s="13"/>
      <c r="B160" s="243"/>
      <c r="C160" s="244"/>
      <c r="D160" s="245" t="s">
        <v>286</v>
      </c>
      <c r="E160" s="246" t="s">
        <v>1</v>
      </c>
      <c r="F160" s="247" t="s">
        <v>3932</v>
      </c>
      <c r="G160" s="244"/>
      <c r="H160" s="248">
        <v>181.02000000000001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286</v>
      </c>
      <c r="AU160" s="254" t="s">
        <v>86</v>
      </c>
      <c r="AV160" s="13" t="s">
        <v>86</v>
      </c>
      <c r="AW160" s="13" t="s">
        <v>32</v>
      </c>
      <c r="AX160" s="13" t="s">
        <v>84</v>
      </c>
      <c r="AY160" s="254" t="s">
        <v>280</v>
      </c>
    </row>
    <row r="161" s="2" customFormat="1" ht="16.5" customHeight="1">
      <c r="A161" s="38"/>
      <c r="B161" s="39"/>
      <c r="C161" s="255" t="s">
        <v>111</v>
      </c>
      <c r="D161" s="255" t="s">
        <v>306</v>
      </c>
      <c r="E161" s="256" t="s">
        <v>307</v>
      </c>
      <c r="F161" s="257" t="s">
        <v>308</v>
      </c>
      <c r="G161" s="258" t="s">
        <v>309</v>
      </c>
      <c r="H161" s="259">
        <v>3.3220000000000001</v>
      </c>
      <c r="I161" s="260"/>
      <c r="J161" s="261">
        <f>ROUND(I161*H161,2)</f>
        <v>0</v>
      </c>
      <c r="K161" s="262"/>
      <c r="L161" s="263"/>
      <c r="M161" s="264" t="s">
        <v>1</v>
      </c>
      <c r="N161" s="265" t="s">
        <v>41</v>
      </c>
      <c r="O161" s="91"/>
      <c r="P161" s="239">
        <f>O161*H161</f>
        <v>0</v>
      </c>
      <c r="Q161" s="239">
        <v>0.001</v>
      </c>
      <c r="R161" s="239">
        <f>Q161*H161</f>
        <v>0.0033220000000000003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310</v>
      </c>
      <c r="AT161" s="241" t="s">
        <v>306</v>
      </c>
      <c r="AU161" s="241" t="s">
        <v>86</v>
      </c>
      <c r="AY161" s="17" t="s">
        <v>280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84</v>
      </c>
      <c r="BK161" s="242">
        <f>ROUND(I161*H161,2)</f>
        <v>0</v>
      </c>
      <c r="BL161" s="17" t="s">
        <v>284</v>
      </c>
      <c r="BM161" s="241" t="s">
        <v>3933</v>
      </c>
    </row>
    <row r="162" s="13" customFormat="1">
      <c r="A162" s="13"/>
      <c r="B162" s="243"/>
      <c r="C162" s="244"/>
      <c r="D162" s="245" t="s">
        <v>286</v>
      </c>
      <c r="E162" s="244"/>
      <c r="F162" s="247" t="s">
        <v>3934</v>
      </c>
      <c r="G162" s="244"/>
      <c r="H162" s="248">
        <v>3.3220000000000001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286</v>
      </c>
      <c r="AU162" s="254" t="s">
        <v>86</v>
      </c>
      <c r="AV162" s="13" t="s">
        <v>86</v>
      </c>
      <c r="AW162" s="13" t="s">
        <v>4</v>
      </c>
      <c r="AX162" s="13" t="s">
        <v>84</v>
      </c>
      <c r="AY162" s="254" t="s">
        <v>280</v>
      </c>
    </row>
    <row r="163" s="2" customFormat="1" ht="33" customHeight="1">
      <c r="A163" s="38"/>
      <c r="B163" s="39"/>
      <c r="C163" s="229" t="s">
        <v>114</v>
      </c>
      <c r="D163" s="229" t="s">
        <v>281</v>
      </c>
      <c r="E163" s="230" t="s">
        <v>314</v>
      </c>
      <c r="F163" s="231" t="s">
        <v>315</v>
      </c>
      <c r="G163" s="232" t="s">
        <v>194</v>
      </c>
      <c r="H163" s="233">
        <v>181.02000000000001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41</v>
      </c>
      <c r="O163" s="91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284</v>
      </c>
      <c r="AT163" s="241" t="s">
        <v>281</v>
      </c>
      <c r="AU163" s="241" t="s">
        <v>86</v>
      </c>
      <c r="AY163" s="17" t="s">
        <v>280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84</v>
      </c>
      <c r="BK163" s="242">
        <f>ROUND(I163*H163,2)</f>
        <v>0</v>
      </c>
      <c r="BL163" s="17" t="s">
        <v>284</v>
      </c>
      <c r="BM163" s="241" t="s">
        <v>3935</v>
      </c>
    </row>
    <row r="164" s="13" customFormat="1">
      <c r="A164" s="13"/>
      <c r="B164" s="243"/>
      <c r="C164" s="244"/>
      <c r="D164" s="245" t="s">
        <v>286</v>
      </c>
      <c r="E164" s="246" t="s">
        <v>1</v>
      </c>
      <c r="F164" s="247" t="s">
        <v>3932</v>
      </c>
      <c r="G164" s="244"/>
      <c r="H164" s="248">
        <v>181.02000000000001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286</v>
      </c>
      <c r="AU164" s="254" t="s">
        <v>86</v>
      </c>
      <c r="AV164" s="13" t="s">
        <v>86</v>
      </c>
      <c r="AW164" s="13" t="s">
        <v>32</v>
      </c>
      <c r="AX164" s="13" t="s">
        <v>84</v>
      </c>
      <c r="AY164" s="254" t="s">
        <v>280</v>
      </c>
    </row>
    <row r="165" s="2" customFormat="1" ht="16.5" customHeight="1">
      <c r="A165" s="38"/>
      <c r="B165" s="39"/>
      <c r="C165" s="255" t="s">
        <v>117</v>
      </c>
      <c r="D165" s="255" t="s">
        <v>306</v>
      </c>
      <c r="E165" s="256" t="s">
        <v>317</v>
      </c>
      <c r="F165" s="257" t="s">
        <v>318</v>
      </c>
      <c r="G165" s="258" t="s">
        <v>319</v>
      </c>
      <c r="H165" s="259">
        <v>10.499000000000001</v>
      </c>
      <c r="I165" s="260"/>
      <c r="J165" s="261">
        <f>ROUND(I165*H165,2)</f>
        <v>0</v>
      </c>
      <c r="K165" s="262"/>
      <c r="L165" s="263"/>
      <c r="M165" s="264" t="s">
        <v>1</v>
      </c>
      <c r="N165" s="265" t="s">
        <v>41</v>
      </c>
      <c r="O165" s="91"/>
      <c r="P165" s="239">
        <f>O165*H165</f>
        <v>0</v>
      </c>
      <c r="Q165" s="239">
        <v>0.20999999999999999</v>
      </c>
      <c r="R165" s="239">
        <f>Q165*H165</f>
        <v>2.20479</v>
      </c>
      <c r="S165" s="239">
        <v>0</v>
      </c>
      <c r="T165" s="24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1" t="s">
        <v>310</v>
      </c>
      <c r="AT165" s="241" t="s">
        <v>306</v>
      </c>
      <c r="AU165" s="241" t="s">
        <v>86</v>
      </c>
      <c r="AY165" s="17" t="s">
        <v>280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7" t="s">
        <v>84</v>
      </c>
      <c r="BK165" s="242">
        <f>ROUND(I165*H165,2)</f>
        <v>0</v>
      </c>
      <c r="BL165" s="17" t="s">
        <v>284</v>
      </c>
      <c r="BM165" s="241" t="s">
        <v>3936</v>
      </c>
    </row>
    <row r="166" s="13" customFormat="1">
      <c r="A166" s="13"/>
      <c r="B166" s="243"/>
      <c r="C166" s="244"/>
      <c r="D166" s="245" t="s">
        <v>286</v>
      </c>
      <c r="E166" s="244"/>
      <c r="F166" s="247" t="s">
        <v>3937</v>
      </c>
      <c r="G166" s="244"/>
      <c r="H166" s="248">
        <v>10.499000000000001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286</v>
      </c>
      <c r="AU166" s="254" t="s">
        <v>86</v>
      </c>
      <c r="AV166" s="13" t="s">
        <v>86</v>
      </c>
      <c r="AW166" s="13" t="s">
        <v>4</v>
      </c>
      <c r="AX166" s="13" t="s">
        <v>84</v>
      </c>
      <c r="AY166" s="254" t="s">
        <v>280</v>
      </c>
    </row>
    <row r="167" s="2" customFormat="1" ht="24.15" customHeight="1">
      <c r="A167" s="38"/>
      <c r="B167" s="39"/>
      <c r="C167" s="229" t="s">
        <v>127</v>
      </c>
      <c r="D167" s="229" t="s">
        <v>281</v>
      </c>
      <c r="E167" s="230" t="s">
        <v>3938</v>
      </c>
      <c r="F167" s="231" t="s">
        <v>1776</v>
      </c>
      <c r="G167" s="232" t="s">
        <v>2303</v>
      </c>
      <c r="H167" s="233">
        <v>1</v>
      </c>
      <c r="I167" s="234"/>
      <c r="J167" s="235">
        <f>ROUND(I167*H167,2)</f>
        <v>0</v>
      </c>
      <c r="K167" s="236"/>
      <c r="L167" s="44"/>
      <c r="M167" s="237" t="s">
        <v>1</v>
      </c>
      <c r="N167" s="238" t="s">
        <v>41</v>
      </c>
      <c r="O167" s="91"/>
      <c r="P167" s="239">
        <f>O167*H167</f>
        <v>0</v>
      </c>
      <c r="Q167" s="239">
        <v>0.00036000000000000002</v>
      </c>
      <c r="R167" s="239">
        <f>Q167*H167</f>
        <v>0.00036000000000000002</v>
      </c>
      <c r="S167" s="239">
        <v>0</v>
      </c>
      <c r="T167" s="24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1" t="s">
        <v>284</v>
      </c>
      <c r="AT167" s="241" t="s">
        <v>281</v>
      </c>
      <c r="AU167" s="241" t="s">
        <v>86</v>
      </c>
      <c r="AY167" s="17" t="s">
        <v>280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7" t="s">
        <v>84</v>
      </c>
      <c r="BK167" s="242">
        <f>ROUND(I167*H167,2)</f>
        <v>0</v>
      </c>
      <c r="BL167" s="17" t="s">
        <v>284</v>
      </c>
      <c r="BM167" s="241" t="s">
        <v>3939</v>
      </c>
    </row>
    <row r="168" s="12" customFormat="1" ht="22.8" customHeight="1">
      <c r="A168" s="12"/>
      <c r="B168" s="213"/>
      <c r="C168" s="214"/>
      <c r="D168" s="215" t="s">
        <v>75</v>
      </c>
      <c r="E168" s="227" t="s">
        <v>86</v>
      </c>
      <c r="F168" s="227" t="s">
        <v>3940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SUM(P169:P181)</f>
        <v>0</v>
      </c>
      <c r="Q168" s="221"/>
      <c r="R168" s="222">
        <f>SUM(R169:R181)</f>
        <v>316.10729917999993</v>
      </c>
      <c r="S168" s="221"/>
      <c r="T168" s="223">
        <f>SUM(T169:T181)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84</v>
      </c>
      <c r="AT168" s="225" t="s">
        <v>75</v>
      </c>
      <c r="AU168" s="225" t="s">
        <v>84</v>
      </c>
      <c r="AY168" s="224" t="s">
        <v>280</v>
      </c>
      <c r="BK168" s="226">
        <f>SUM(BK169:BK181)</f>
        <v>0</v>
      </c>
    </row>
    <row r="169" s="2" customFormat="1" ht="24.15" customHeight="1">
      <c r="A169" s="38"/>
      <c r="B169" s="39"/>
      <c r="C169" s="229" t="s">
        <v>130</v>
      </c>
      <c r="D169" s="229" t="s">
        <v>281</v>
      </c>
      <c r="E169" s="230" t="s">
        <v>3941</v>
      </c>
      <c r="F169" s="231" t="s">
        <v>3942</v>
      </c>
      <c r="G169" s="232" t="s">
        <v>319</v>
      </c>
      <c r="H169" s="233">
        <v>1.3600000000000001</v>
      </c>
      <c r="I169" s="234"/>
      <c r="J169" s="235">
        <f>ROUND(I169*H169,2)</f>
        <v>0</v>
      </c>
      <c r="K169" s="236"/>
      <c r="L169" s="44"/>
      <c r="M169" s="237" t="s">
        <v>1</v>
      </c>
      <c r="N169" s="238" t="s">
        <v>41</v>
      </c>
      <c r="O169" s="91"/>
      <c r="P169" s="239">
        <f>O169*H169</f>
        <v>0</v>
      </c>
      <c r="Q169" s="239">
        <v>1.98</v>
      </c>
      <c r="R169" s="239">
        <f>Q169*H169</f>
        <v>2.6928000000000001</v>
      </c>
      <c r="S169" s="239">
        <v>0</v>
      </c>
      <c r="T169" s="24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1" t="s">
        <v>284</v>
      </c>
      <c r="AT169" s="241" t="s">
        <v>281</v>
      </c>
      <c r="AU169" s="241" t="s">
        <v>86</v>
      </c>
      <c r="AY169" s="17" t="s">
        <v>280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7" t="s">
        <v>84</v>
      </c>
      <c r="BK169" s="242">
        <f>ROUND(I169*H169,2)</f>
        <v>0</v>
      </c>
      <c r="BL169" s="17" t="s">
        <v>284</v>
      </c>
      <c r="BM169" s="241" t="s">
        <v>3943</v>
      </c>
    </row>
    <row r="170" s="13" customFormat="1">
      <c r="A170" s="13"/>
      <c r="B170" s="243"/>
      <c r="C170" s="244"/>
      <c r="D170" s="245" t="s">
        <v>286</v>
      </c>
      <c r="E170" s="246" t="s">
        <v>1</v>
      </c>
      <c r="F170" s="247" t="s">
        <v>3944</v>
      </c>
      <c r="G170" s="244"/>
      <c r="H170" s="248">
        <v>1.3600000000000001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286</v>
      </c>
      <c r="AU170" s="254" t="s">
        <v>86</v>
      </c>
      <c r="AV170" s="13" t="s">
        <v>86</v>
      </c>
      <c r="AW170" s="13" t="s">
        <v>32</v>
      </c>
      <c r="AX170" s="13" t="s">
        <v>84</v>
      </c>
      <c r="AY170" s="254" t="s">
        <v>280</v>
      </c>
    </row>
    <row r="171" s="2" customFormat="1" ht="24.15" customHeight="1">
      <c r="A171" s="38"/>
      <c r="B171" s="39"/>
      <c r="C171" s="229" t="s">
        <v>8</v>
      </c>
      <c r="D171" s="229" t="s">
        <v>281</v>
      </c>
      <c r="E171" s="230" t="s">
        <v>3945</v>
      </c>
      <c r="F171" s="231" t="s">
        <v>3946</v>
      </c>
      <c r="G171" s="232" t="s">
        <v>319</v>
      </c>
      <c r="H171" s="233">
        <v>126.941</v>
      </c>
      <c r="I171" s="234"/>
      <c r="J171" s="235">
        <f>ROUND(I171*H171,2)</f>
        <v>0</v>
      </c>
      <c r="K171" s="236"/>
      <c r="L171" s="44"/>
      <c r="M171" s="237" t="s">
        <v>1</v>
      </c>
      <c r="N171" s="238" t="s">
        <v>41</v>
      </c>
      <c r="O171" s="91"/>
      <c r="P171" s="239">
        <f>O171*H171</f>
        <v>0</v>
      </c>
      <c r="Q171" s="239">
        <v>2.45329</v>
      </c>
      <c r="R171" s="239">
        <f>Q171*H171</f>
        <v>311.42308588999998</v>
      </c>
      <c r="S171" s="239">
        <v>0</v>
      </c>
      <c r="T171" s="24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1" t="s">
        <v>284</v>
      </c>
      <c r="AT171" s="241" t="s">
        <v>281</v>
      </c>
      <c r="AU171" s="241" t="s">
        <v>86</v>
      </c>
      <c r="AY171" s="17" t="s">
        <v>280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7" t="s">
        <v>84</v>
      </c>
      <c r="BK171" s="242">
        <f>ROUND(I171*H171,2)</f>
        <v>0</v>
      </c>
      <c r="BL171" s="17" t="s">
        <v>284</v>
      </c>
      <c r="BM171" s="241" t="s">
        <v>3947</v>
      </c>
    </row>
    <row r="172" s="13" customFormat="1">
      <c r="A172" s="13"/>
      <c r="B172" s="243"/>
      <c r="C172" s="244"/>
      <c r="D172" s="245" t="s">
        <v>286</v>
      </c>
      <c r="E172" s="246" t="s">
        <v>1</v>
      </c>
      <c r="F172" s="247" t="s">
        <v>3948</v>
      </c>
      <c r="G172" s="244"/>
      <c r="H172" s="248">
        <v>126.941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286</v>
      </c>
      <c r="AU172" s="254" t="s">
        <v>86</v>
      </c>
      <c r="AV172" s="13" t="s">
        <v>86</v>
      </c>
      <c r="AW172" s="13" t="s">
        <v>32</v>
      </c>
      <c r="AX172" s="13" t="s">
        <v>84</v>
      </c>
      <c r="AY172" s="254" t="s">
        <v>280</v>
      </c>
    </row>
    <row r="173" s="2" customFormat="1" ht="16.5" customHeight="1">
      <c r="A173" s="38"/>
      <c r="B173" s="39"/>
      <c r="C173" s="229" t="s">
        <v>185</v>
      </c>
      <c r="D173" s="229" t="s">
        <v>281</v>
      </c>
      <c r="E173" s="230" t="s">
        <v>3949</v>
      </c>
      <c r="F173" s="231" t="s">
        <v>3950</v>
      </c>
      <c r="G173" s="232" t="s">
        <v>194</v>
      </c>
      <c r="H173" s="233">
        <v>8.5009999999999994</v>
      </c>
      <c r="I173" s="234"/>
      <c r="J173" s="235">
        <f>ROUND(I173*H173,2)</f>
        <v>0</v>
      </c>
      <c r="K173" s="236"/>
      <c r="L173" s="44"/>
      <c r="M173" s="237" t="s">
        <v>1</v>
      </c>
      <c r="N173" s="238" t="s">
        <v>41</v>
      </c>
      <c r="O173" s="91"/>
      <c r="P173" s="239">
        <f>O173*H173</f>
        <v>0</v>
      </c>
      <c r="Q173" s="239">
        <v>0.0026900000000000001</v>
      </c>
      <c r="R173" s="239">
        <f>Q173*H173</f>
        <v>0.02286769</v>
      </c>
      <c r="S173" s="239">
        <v>0</v>
      </c>
      <c r="T173" s="24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1" t="s">
        <v>284</v>
      </c>
      <c r="AT173" s="241" t="s">
        <v>281</v>
      </c>
      <c r="AU173" s="241" t="s">
        <v>86</v>
      </c>
      <c r="AY173" s="17" t="s">
        <v>280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7" t="s">
        <v>84</v>
      </c>
      <c r="BK173" s="242">
        <f>ROUND(I173*H173,2)</f>
        <v>0</v>
      </c>
      <c r="BL173" s="17" t="s">
        <v>284</v>
      </c>
      <c r="BM173" s="241" t="s">
        <v>3951</v>
      </c>
    </row>
    <row r="174" s="13" customFormat="1">
      <c r="A174" s="13"/>
      <c r="B174" s="243"/>
      <c r="C174" s="244"/>
      <c r="D174" s="245" t="s">
        <v>286</v>
      </c>
      <c r="E174" s="246" t="s">
        <v>1</v>
      </c>
      <c r="F174" s="247" t="s">
        <v>3952</v>
      </c>
      <c r="G174" s="244"/>
      <c r="H174" s="248">
        <v>8.5009999999999994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286</v>
      </c>
      <c r="AU174" s="254" t="s">
        <v>86</v>
      </c>
      <c r="AV174" s="13" t="s">
        <v>86</v>
      </c>
      <c r="AW174" s="13" t="s">
        <v>32</v>
      </c>
      <c r="AX174" s="13" t="s">
        <v>84</v>
      </c>
      <c r="AY174" s="254" t="s">
        <v>280</v>
      </c>
    </row>
    <row r="175" s="2" customFormat="1" ht="16.5" customHeight="1">
      <c r="A175" s="38"/>
      <c r="B175" s="39"/>
      <c r="C175" s="229" t="s">
        <v>357</v>
      </c>
      <c r="D175" s="229" t="s">
        <v>281</v>
      </c>
      <c r="E175" s="230" t="s">
        <v>3953</v>
      </c>
      <c r="F175" s="231" t="s">
        <v>3954</v>
      </c>
      <c r="G175" s="232" t="s">
        <v>194</v>
      </c>
      <c r="H175" s="233">
        <v>8.5009999999999994</v>
      </c>
      <c r="I175" s="234"/>
      <c r="J175" s="235">
        <f>ROUND(I175*H175,2)</f>
        <v>0</v>
      </c>
      <c r="K175" s="236"/>
      <c r="L175" s="44"/>
      <c r="M175" s="237" t="s">
        <v>1</v>
      </c>
      <c r="N175" s="238" t="s">
        <v>41</v>
      </c>
      <c r="O175" s="91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1" t="s">
        <v>284</v>
      </c>
      <c r="AT175" s="241" t="s">
        <v>281</v>
      </c>
      <c r="AU175" s="241" t="s">
        <v>86</v>
      </c>
      <c r="AY175" s="17" t="s">
        <v>280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7" t="s">
        <v>84</v>
      </c>
      <c r="BK175" s="242">
        <f>ROUND(I175*H175,2)</f>
        <v>0</v>
      </c>
      <c r="BL175" s="17" t="s">
        <v>284</v>
      </c>
      <c r="BM175" s="241" t="s">
        <v>3955</v>
      </c>
    </row>
    <row r="176" s="2" customFormat="1" ht="16.5" customHeight="1">
      <c r="A176" s="38"/>
      <c r="B176" s="39"/>
      <c r="C176" s="229" t="s">
        <v>361</v>
      </c>
      <c r="D176" s="229" t="s">
        <v>281</v>
      </c>
      <c r="E176" s="230" t="s">
        <v>3956</v>
      </c>
      <c r="F176" s="231" t="s">
        <v>3957</v>
      </c>
      <c r="G176" s="232" t="s">
        <v>319</v>
      </c>
      <c r="H176" s="233">
        <v>0.80000000000000004</v>
      </c>
      <c r="I176" s="234"/>
      <c r="J176" s="235">
        <f>ROUND(I176*H176,2)</f>
        <v>0</v>
      </c>
      <c r="K176" s="236"/>
      <c r="L176" s="44"/>
      <c r="M176" s="237" t="s">
        <v>1</v>
      </c>
      <c r="N176" s="238" t="s">
        <v>41</v>
      </c>
      <c r="O176" s="91"/>
      <c r="P176" s="239">
        <f>O176*H176</f>
        <v>0</v>
      </c>
      <c r="Q176" s="239">
        <v>2.45329</v>
      </c>
      <c r="R176" s="239">
        <f>Q176*H176</f>
        <v>1.9626320000000002</v>
      </c>
      <c r="S176" s="239">
        <v>0</v>
      </c>
      <c r="T176" s="24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1" t="s">
        <v>284</v>
      </c>
      <c r="AT176" s="241" t="s">
        <v>281</v>
      </c>
      <c r="AU176" s="241" t="s">
        <v>86</v>
      </c>
      <c r="AY176" s="17" t="s">
        <v>280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7" t="s">
        <v>84</v>
      </c>
      <c r="BK176" s="242">
        <f>ROUND(I176*H176,2)</f>
        <v>0</v>
      </c>
      <c r="BL176" s="17" t="s">
        <v>284</v>
      </c>
      <c r="BM176" s="241" t="s">
        <v>3958</v>
      </c>
    </row>
    <row r="177" s="13" customFormat="1">
      <c r="A177" s="13"/>
      <c r="B177" s="243"/>
      <c r="C177" s="244"/>
      <c r="D177" s="245" t="s">
        <v>286</v>
      </c>
      <c r="E177" s="246" t="s">
        <v>1</v>
      </c>
      <c r="F177" s="247" t="s">
        <v>3959</v>
      </c>
      <c r="G177" s="244"/>
      <c r="H177" s="248">
        <v>0.80000000000000004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286</v>
      </c>
      <c r="AU177" s="254" t="s">
        <v>86</v>
      </c>
      <c r="AV177" s="13" t="s">
        <v>86</v>
      </c>
      <c r="AW177" s="13" t="s">
        <v>32</v>
      </c>
      <c r="AX177" s="13" t="s">
        <v>84</v>
      </c>
      <c r="AY177" s="254" t="s">
        <v>280</v>
      </c>
    </row>
    <row r="178" s="2" customFormat="1" ht="16.5" customHeight="1">
      <c r="A178" s="38"/>
      <c r="B178" s="39"/>
      <c r="C178" s="229" t="s">
        <v>365</v>
      </c>
      <c r="D178" s="229" t="s">
        <v>281</v>
      </c>
      <c r="E178" s="230" t="s">
        <v>3960</v>
      </c>
      <c r="F178" s="231" t="s">
        <v>3961</v>
      </c>
      <c r="G178" s="232" t="s">
        <v>194</v>
      </c>
      <c r="H178" s="233">
        <v>2.2400000000000002</v>
      </c>
      <c r="I178" s="234"/>
      <c r="J178" s="235">
        <f>ROUND(I178*H178,2)</f>
        <v>0</v>
      </c>
      <c r="K178" s="236"/>
      <c r="L178" s="44"/>
      <c r="M178" s="237" t="s">
        <v>1</v>
      </c>
      <c r="N178" s="238" t="s">
        <v>41</v>
      </c>
      <c r="O178" s="91"/>
      <c r="P178" s="239">
        <f>O178*H178</f>
        <v>0</v>
      </c>
      <c r="Q178" s="239">
        <v>0.00264</v>
      </c>
      <c r="R178" s="239">
        <f>Q178*H178</f>
        <v>0.0059136000000000006</v>
      </c>
      <c r="S178" s="239">
        <v>0</v>
      </c>
      <c r="T178" s="24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1" t="s">
        <v>284</v>
      </c>
      <c r="AT178" s="241" t="s">
        <v>281</v>
      </c>
      <c r="AU178" s="241" t="s">
        <v>86</v>
      </c>
      <c r="AY178" s="17" t="s">
        <v>280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7" t="s">
        <v>84</v>
      </c>
      <c r="BK178" s="242">
        <f>ROUND(I178*H178,2)</f>
        <v>0</v>
      </c>
      <c r="BL178" s="17" t="s">
        <v>284</v>
      </c>
      <c r="BM178" s="241" t="s">
        <v>3962</v>
      </c>
    </row>
    <row r="179" s="13" customFormat="1">
      <c r="A179" s="13"/>
      <c r="B179" s="243"/>
      <c r="C179" s="244"/>
      <c r="D179" s="245" t="s">
        <v>286</v>
      </c>
      <c r="E179" s="246" t="s">
        <v>1</v>
      </c>
      <c r="F179" s="247" t="s">
        <v>3963</v>
      </c>
      <c r="G179" s="244"/>
      <c r="H179" s="248">
        <v>2.2400000000000002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286</v>
      </c>
      <c r="AU179" s="254" t="s">
        <v>86</v>
      </c>
      <c r="AV179" s="13" t="s">
        <v>86</v>
      </c>
      <c r="AW179" s="13" t="s">
        <v>32</v>
      </c>
      <c r="AX179" s="13" t="s">
        <v>84</v>
      </c>
      <c r="AY179" s="254" t="s">
        <v>280</v>
      </c>
    </row>
    <row r="180" s="2" customFormat="1" ht="16.5" customHeight="1">
      <c r="A180" s="38"/>
      <c r="B180" s="39"/>
      <c r="C180" s="229" t="s">
        <v>369</v>
      </c>
      <c r="D180" s="229" t="s">
        <v>281</v>
      </c>
      <c r="E180" s="230" t="s">
        <v>3964</v>
      </c>
      <c r="F180" s="231" t="s">
        <v>3965</v>
      </c>
      <c r="G180" s="232" t="s">
        <v>194</v>
      </c>
      <c r="H180" s="233">
        <v>2.2400000000000002</v>
      </c>
      <c r="I180" s="234"/>
      <c r="J180" s="235">
        <f>ROUND(I180*H180,2)</f>
        <v>0</v>
      </c>
      <c r="K180" s="236"/>
      <c r="L180" s="44"/>
      <c r="M180" s="237" t="s">
        <v>1</v>
      </c>
      <c r="N180" s="238" t="s">
        <v>41</v>
      </c>
      <c r="O180" s="91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1" t="s">
        <v>284</v>
      </c>
      <c r="AT180" s="241" t="s">
        <v>281</v>
      </c>
      <c r="AU180" s="241" t="s">
        <v>86</v>
      </c>
      <c r="AY180" s="17" t="s">
        <v>280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7" t="s">
        <v>84</v>
      </c>
      <c r="BK180" s="242">
        <f>ROUND(I180*H180,2)</f>
        <v>0</v>
      </c>
      <c r="BL180" s="17" t="s">
        <v>284</v>
      </c>
      <c r="BM180" s="241" t="s">
        <v>3966</v>
      </c>
    </row>
    <row r="181" s="13" customFormat="1">
      <c r="A181" s="13"/>
      <c r="B181" s="243"/>
      <c r="C181" s="244"/>
      <c r="D181" s="245" t="s">
        <v>286</v>
      </c>
      <c r="E181" s="246" t="s">
        <v>1</v>
      </c>
      <c r="F181" s="247" t="s">
        <v>3963</v>
      </c>
      <c r="G181" s="244"/>
      <c r="H181" s="248">
        <v>2.2400000000000002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286</v>
      </c>
      <c r="AU181" s="254" t="s">
        <v>86</v>
      </c>
      <c r="AV181" s="13" t="s">
        <v>86</v>
      </c>
      <c r="AW181" s="13" t="s">
        <v>32</v>
      </c>
      <c r="AX181" s="13" t="s">
        <v>84</v>
      </c>
      <c r="AY181" s="254" t="s">
        <v>280</v>
      </c>
    </row>
    <row r="182" s="12" customFormat="1" ht="22.8" customHeight="1">
      <c r="A182" s="12"/>
      <c r="B182" s="213"/>
      <c r="C182" s="214"/>
      <c r="D182" s="215" t="s">
        <v>75</v>
      </c>
      <c r="E182" s="227" t="s">
        <v>136</v>
      </c>
      <c r="F182" s="227" t="s">
        <v>322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SUM(P183:P186)</f>
        <v>0</v>
      </c>
      <c r="Q182" s="221"/>
      <c r="R182" s="222">
        <f>SUM(R183:R186)</f>
        <v>4.7638905600000001</v>
      </c>
      <c r="S182" s="221"/>
      <c r="T182" s="223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84</v>
      </c>
      <c r="AT182" s="225" t="s">
        <v>75</v>
      </c>
      <c r="AU182" s="225" t="s">
        <v>84</v>
      </c>
      <c r="AY182" s="224" t="s">
        <v>280</v>
      </c>
      <c r="BK182" s="226">
        <f>SUM(BK183:BK186)</f>
        <v>0</v>
      </c>
    </row>
    <row r="183" s="2" customFormat="1" ht="33" customHeight="1">
      <c r="A183" s="38"/>
      <c r="B183" s="39"/>
      <c r="C183" s="229" t="s">
        <v>7</v>
      </c>
      <c r="D183" s="229" t="s">
        <v>281</v>
      </c>
      <c r="E183" s="230" t="s">
        <v>1782</v>
      </c>
      <c r="F183" s="231" t="s">
        <v>1783</v>
      </c>
      <c r="G183" s="232" t="s">
        <v>194</v>
      </c>
      <c r="H183" s="233">
        <v>27.456</v>
      </c>
      <c r="I183" s="234"/>
      <c r="J183" s="235">
        <f>ROUND(I183*H183,2)</f>
        <v>0</v>
      </c>
      <c r="K183" s="236"/>
      <c r="L183" s="44"/>
      <c r="M183" s="237" t="s">
        <v>1</v>
      </c>
      <c r="N183" s="238" t="s">
        <v>41</v>
      </c>
      <c r="O183" s="91"/>
      <c r="P183" s="239">
        <f>O183*H183</f>
        <v>0</v>
      </c>
      <c r="Q183" s="239">
        <v>0.17351</v>
      </c>
      <c r="R183" s="239">
        <f>Q183*H183</f>
        <v>4.7638905600000001</v>
      </c>
      <c r="S183" s="239">
        <v>0</v>
      </c>
      <c r="T183" s="24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1" t="s">
        <v>284</v>
      </c>
      <c r="AT183" s="241" t="s">
        <v>281</v>
      </c>
      <c r="AU183" s="241" t="s">
        <v>86</v>
      </c>
      <c r="AY183" s="17" t="s">
        <v>280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7" t="s">
        <v>84</v>
      </c>
      <c r="BK183" s="242">
        <f>ROUND(I183*H183,2)</f>
        <v>0</v>
      </c>
      <c r="BL183" s="17" t="s">
        <v>284</v>
      </c>
      <c r="BM183" s="241" t="s">
        <v>3967</v>
      </c>
    </row>
    <row r="184" s="13" customFormat="1">
      <c r="A184" s="13"/>
      <c r="B184" s="243"/>
      <c r="C184" s="244"/>
      <c r="D184" s="245" t="s">
        <v>286</v>
      </c>
      <c r="E184" s="246" t="s">
        <v>1</v>
      </c>
      <c r="F184" s="247" t="s">
        <v>3968</v>
      </c>
      <c r="G184" s="244"/>
      <c r="H184" s="248">
        <v>22.506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286</v>
      </c>
      <c r="AU184" s="254" t="s">
        <v>86</v>
      </c>
      <c r="AV184" s="13" t="s">
        <v>86</v>
      </c>
      <c r="AW184" s="13" t="s">
        <v>32</v>
      </c>
      <c r="AX184" s="13" t="s">
        <v>76</v>
      </c>
      <c r="AY184" s="254" t="s">
        <v>280</v>
      </c>
    </row>
    <row r="185" s="13" customFormat="1">
      <c r="A185" s="13"/>
      <c r="B185" s="243"/>
      <c r="C185" s="244"/>
      <c r="D185" s="245" t="s">
        <v>286</v>
      </c>
      <c r="E185" s="246" t="s">
        <v>1</v>
      </c>
      <c r="F185" s="247" t="s">
        <v>3969</v>
      </c>
      <c r="G185" s="244"/>
      <c r="H185" s="248">
        <v>4.9500000000000002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286</v>
      </c>
      <c r="AU185" s="254" t="s">
        <v>86</v>
      </c>
      <c r="AV185" s="13" t="s">
        <v>86</v>
      </c>
      <c r="AW185" s="13" t="s">
        <v>32</v>
      </c>
      <c r="AX185" s="13" t="s">
        <v>76</v>
      </c>
      <c r="AY185" s="254" t="s">
        <v>280</v>
      </c>
    </row>
    <row r="186" s="14" customFormat="1">
      <c r="A186" s="14"/>
      <c r="B186" s="266"/>
      <c r="C186" s="267"/>
      <c r="D186" s="245" t="s">
        <v>286</v>
      </c>
      <c r="E186" s="268" t="s">
        <v>1</v>
      </c>
      <c r="F186" s="269" t="s">
        <v>378</v>
      </c>
      <c r="G186" s="267"/>
      <c r="H186" s="270">
        <v>27.456</v>
      </c>
      <c r="I186" s="271"/>
      <c r="J186" s="267"/>
      <c r="K186" s="267"/>
      <c r="L186" s="272"/>
      <c r="M186" s="273"/>
      <c r="N186" s="274"/>
      <c r="O186" s="274"/>
      <c r="P186" s="274"/>
      <c r="Q186" s="274"/>
      <c r="R186" s="274"/>
      <c r="S186" s="274"/>
      <c r="T186" s="27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6" t="s">
        <v>286</v>
      </c>
      <c r="AU186" s="276" t="s">
        <v>86</v>
      </c>
      <c r="AV186" s="14" t="s">
        <v>284</v>
      </c>
      <c r="AW186" s="14" t="s">
        <v>32</v>
      </c>
      <c r="AX186" s="14" t="s">
        <v>84</v>
      </c>
      <c r="AY186" s="276" t="s">
        <v>280</v>
      </c>
    </row>
    <row r="187" s="12" customFormat="1" ht="22.8" customHeight="1">
      <c r="A187" s="12"/>
      <c r="B187" s="213"/>
      <c r="C187" s="214"/>
      <c r="D187" s="215" t="s">
        <v>75</v>
      </c>
      <c r="E187" s="227" t="s">
        <v>300</v>
      </c>
      <c r="F187" s="227" t="s">
        <v>356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SUM(P188:P189)</f>
        <v>0</v>
      </c>
      <c r="Q187" s="221"/>
      <c r="R187" s="222">
        <f>SUM(R188:R189)</f>
        <v>8.9604900000000001</v>
      </c>
      <c r="S187" s="221"/>
      <c r="T187" s="223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84</v>
      </c>
      <c r="AT187" s="225" t="s">
        <v>75</v>
      </c>
      <c r="AU187" s="225" t="s">
        <v>84</v>
      </c>
      <c r="AY187" s="224" t="s">
        <v>280</v>
      </c>
      <c r="BK187" s="226">
        <f>SUM(BK188:BK189)</f>
        <v>0</v>
      </c>
    </row>
    <row r="188" s="2" customFormat="1" ht="24.15" customHeight="1">
      <c r="A188" s="38"/>
      <c r="B188" s="39"/>
      <c r="C188" s="229" t="s">
        <v>379</v>
      </c>
      <c r="D188" s="229" t="s">
        <v>281</v>
      </c>
      <c r="E188" s="230" t="s">
        <v>358</v>
      </c>
      <c r="F188" s="231" t="s">
        <v>359</v>
      </c>
      <c r="G188" s="232" t="s">
        <v>194</v>
      </c>
      <c r="H188" s="233">
        <v>30.170000000000002</v>
      </c>
      <c r="I188" s="234"/>
      <c r="J188" s="235">
        <f>ROUND(I188*H188,2)</f>
        <v>0</v>
      </c>
      <c r="K188" s="236"/>
      <c r="L188" s="44"/>
      <c r="M188" s="237" t="s">
        <v>1</v>
      </c>
      <c r="N188" s="238" t="s">
        <v>41</v>
      </c>
      <c r="O188" s="91"/>
      <c r="P188" s="239">
        <f>O188*H188</f>
        <v>0</v>
      </c>
      <c r="Q188" s="239">
        <v>0.29699999999999999</v>
      </c>
      <c r="R188" s="239">
        <f>Q188*H188</f>
        <v>8.9604900000000001</v>
      </c>
      <c r="S188" s="239">
        <v>0</v>
      </c>
      <c r="T188" s="24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1" t="s">
        <v>284</v>
      </c>
      <c r="AT188" s="241" t="s">
        <v>281</v>
      </c>
      <c r="AU188" s="241" t="s">
        <v>86</v>
      </c>
      <c r="AY188" s="17" t="s">
        <v>280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7" t="s">
        <v>84</v>
      </c>
      <c r="BK188" s="242">
        <f>ROUND(I188*H188,2)</f>
        <v>0</v>
      </c>
      <c r="BL188" s="17" t="s">
        <v>284</v>
      </c>
      <c r="BM188" s="241" t="s">
        <v>3970</v>
      </c>
    </row>
    <row r="189" s="13" customFormat="1">
      <c r="A189" s="13"/>
      <c r="B189" s="243"/>
      <c r="C189" s="244"/>
      <c r="D189" s="245" t="s">
        <v>286</v>
      </c>
      <c r="E189" s="246" t="s">
        <v>1</v>
      </c>
      <c r="F189" s="247" t="s">
        <v>3909</v>
      </c>
      <c r="G189" s="244"/>
      <c r="H189" s="248">
        <v>30.170000000000002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286</v>
      </c>
      <c r="AU189" s="254" t="s">
        <v>86</v>
      </c>
      <c r="AV189" s="13" t="s">
        <v>86</v>
      </c>
      <c r="AW189" s="13" t="s">
        <v>32</v>
      </c>
      <c r="AX189" s="13" t="s">
        <v>84</v>
      </c>
      <c r="AY189" s="254" t="s">
        <v>280</v>
      </c>
    </row>
    <row r="190" s="12" customFormat="1" ht="22.8" customHeight="1">
      <c r="A190" s="12"/>
      <c r="B190" s="213"/>
      <c r="C190" s="214"/>
      <c r="D190" s="215" t="s">
        <v>75</v>
      </c>
      <c r="E190" s="227" t="s">
        <v>305</v>
      </c>
      <c r="F190" s="227" t="s">
        <v>373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SUM(P191:P293)</f>
        <v>0</v>
      </c>
      <c r="Q190" s="221"/>
      <c r="R190" s="222">
        <f>SUM(R191:R293)</f>
        <v>35.845014230000004</v>
      </c>
      <c r="S190" s="221"/>
      <c r="T190" s="223">
        <f>SUM(T191:T293)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84</v>
      </c>
      <c r="AT190" s="225" t="s">
        <v>75</v>
      </c>
      <c r="AU190" s="225" t="s">
        <v>84</v>
      </c>
      <c r="AY190" s="224" t="s">
        <v>280</v>
      </c>
      <c r="BK190" s="226">
        <f>SUM(BK191:BK293)</f>
        <v>0</v>
      </c>
    </row>
    <row r="191" s="2" customFormat="1" ht="24.15" customHeight="1">
      <c r="A191" s="38"/>
      <c r="B191" s="39"/>
      <c r="C191" s="229" t="s">
        <v>383</v>
      </c>
      <c r="D191" s="229" t="s">
        <v>281</v>
      </c>
      <c r="E191" s="230" t="s">
        <v>374</v>
      </c>
      <c r="F191" s="231" t="s">
        <v>375</v>
      </c>
      <c r="G191" s="232" t="s">
        <v>194</v>
      </c>
      <c r="H191" s="233">
        <v>117.31</v>
      </c>
      <c r="I191" s="234"/>
      <c r="J191" s="235">
        <f>ROUND(I191*H191,2)</f>
        <v>0</v>
      </c>
      <c r="K191" s="236"/>
      <c r="L191" s="44"/>
      <c r="M191" s="237" t="s">
        <v>1</v>
      </c>
      <c r="N191" s="238" t="s">
        <v>41</v>
      </c>
      <c r="O191" s="91"/>
      <c r="P191" s="239">
        <f>O191*H191</f>
        <v>0</v>
      </c>
      <c r="Q191" s="239">
        <v>0.0043800000000000002</v>
      </c>
      <c r="R191" s="239">
        <f>Q191*H191</f>
        <v>0.51381779999999999</v>
      </c>
      <c r="S191" s="239">
        <v>0</v>
      </c>
      <c r="T191" s="24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1" t="s">
        <v>284</v>
      </c>
      <c r="AT191" s="241" t="s">
        <v>281</v>
      </c>
      <c r="AU191" s="241" t="s">
        <v>86</v>
      </c>
      <c r="AY191" s="17" t="s">
        <v>280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7" t="s">
        <v>84</v>
      </c>
      <c r="BK191" s="242">
        <f>ROUND(I191*H191,2)</f>
        <v>0</v>
      </c>
      <c r="BL191" s="17" t="s">
        <v>284</v>
      </c>
      <c r="BM191" s="241" t="s">
        <v>3971</v>
      </c>
    </row>
    <row r="192" s="13" customFormat="1">
      <c r="A192" s="13"/>
      <c r="B192" s="243"/>
      <c r="C192" s="244"/>
      <c r="D192" s="245" t="s">
        <v>286</v>
      </c>
      <c r="E192" s="246" t="s">
        <v>1</v>
      </c>
      <c r="F192" s="247" t="s">
        <v>3972</v>
      </c>
      <c r="G192" s="244"/>
      <c r="H192" s="248">
        <v>38.014000000000003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286</v>
      </c>
      <c r="AU192" s="254" t="s">
        <v>86</v>
      </c>
      <c r="AV192" s="13" t="s">
        <v>86</v>
      </c>
      <c r="AW192" s="13" t="s">
        <v>32</v>
      </c>
      <c r="AX192" s="13" t="s">
        <v>76</v>
      </c>
      <c r="AY192" s="254" t="s">
        <v>280</v>
      </c>
    </row>
    <row r="193" s="13" customFormat="1">
      <c r="A193" s="13"/>
      <c r="B193" s="243"/>
      <c r="C193" s="244"/>
      <c r="D193" s="245" t="s">
        <v>286</v>
      </c>
      <c r="E193" s="246" t="s">
        <v>1</v>
      </c>
      <c r="F193" s="247" t="s">
        <v>3973</v>
      </c>
      <c r="G193" s="244"/>
      <c r="H193" s="248">
        <v>27.456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286</v>
      </c>
      <c r="AU193" s="254" t="s">
        <v>86</v>
      </c>
      <c r="AV193" s="13" t="s">
        <v>86</v>
      </c>
      <c r="AW193" s="13" t="s">
        <v>32</v>
      </c>
      <c r="AX193" s="13" t="s">
        <v>76</v>
      </c>
      <c r="AY193" s="254" t="s">
        <v>280</v>
      </c>
    </row>
    <row r="194" s="13" customFormat="1">
      <c r="A194" s="13"/>
      <c r="B194" s="243"/>
      <c r="C194" s="244"/>
      <c r="D194" s="245" t="s">
        <v>286</v>
      </c>
      <c r="E194" s="246" t="s">
        <v>1</v>
      </c>
      <c r="F194" s="247" t="s">
        <v>3905</v>
      </c>
      <c r="G194" s="244"/>
      <c r="H194" s="248">
        <v>51.840000000000003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286</v>
      </c>
      <c r="AU194" s="254" t="s">
        <v>86</v>
      </c>
      <c r="AV194" s="13" t="s">
        <v>86</v>
      </c>
      <c r="AW194" s="13" t="s">
        <v>32</v>
      </c>
      <c r="AX194" s="13" t="s">
        <v>76</v>
      </c>
      <c r="AY194" s="254" t="s">
        <v>280</v>
      </c>
    </row>
    <row r="195" s="14" customFormat="1">
      <c r="A195" s="14"/>
      <c r="B195" s="266"/>
      <c r="C195" s="267"/>
      <c r="D195" s="245" t="s">
        <v>286</v>
      </c>
      <c r="E195" s="268" t="s">
        <v>1</v>
      </c>
      <c r="F195" s="269" t="s">
        <v>378</v>
      </c>
      <c r="G195" s="267"/>
      <c r="H195" s="270">
        <v>117.31</v>
      </c>
      <c r="I195" s="271"/>
      <c r="J195" s="267"/>
      <c r="K195" s="267"/>
      <c r="L195" s="272"/>
      <c r="M195" s="273"/>
      <c r="N195" s="274"/>
      <c r="O195" s="274"/>
      <c r="P195" s="274"/>
      <c r="Q195" s="274"/>
      <c r="R195" s="274"/>
      <c r="S195" s="274"/>
      <c r="T195" s="27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6" t="s">
        <v>286</v>
      </c>
      <c r="AU195" s="276" t="s">
        <v>86</v>
      </c>
      <c r="AV195" s="14" t="s">
        <v>284</v>
      </c>
      <c r="AW195" s="14" t="s">
        <v>32</v>
      </c>
      <c r="AX195" s="14" t="s">
        <v>84</v>
      </c>
      <c r="AY195" s="276" t="s">
        <v>280</v>
      </c>
    </row>
    <row r="196" s="2" customFormat="1" ht="24.15" customHeight="1">
      <c r="A196" s="38"/>
      <c r="B196" s="39"/>
      <c r="C196" s="229" t="s">
        <v>388</v>
      </c>
      <c r="D196" s="229" t="s">
        <v>281</v>
      </c>
      <c r="E196" s="230" t="s">
        <v>380</v>
      </c>
      <c r="F196" s="231" t="s">
        <v>381</v>
      </c>
      <c r="G196" s="232" t="s">
        <v>194</v>
      </c>
      <c r="H196" s="233">
        <v>117.31</v>
      </c>
      <c r="I196" s="234"/>
      <c r="J196" s="235">
        <f>ROUND(I196*H196,2)</f>
        <v>0</v>
      </c>
      <c r="K196" s="236"/>
      <c r="L196" s="44"/>
      <c r="M196" s="237" t="s">
        <v>1</v>
      </c>
      <c r="N196" s="238" t="s">
        <v>41</v>
      </c>
      <c r="O196" s="91"/>
      <c r="P196" s="239">
        <f>O196*H196</f>
        <v>0</v>
      </c>
      <c r="Q196" s="239">
        <v>0.0030000000000000001</v>
      </c>
      <c r="R196" s="239">
        <f>Q196*H196</f>
        <v>0.35193000000000002</v>
      </c>
      <c r="S196" s="239">
        <v>0</v>
      </c>
      <c r="T196" s="24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1" t="s">
        <v>284</v>
      </c>
      <c r="AT196" s="241" t="s">
        <v>281</v>
      </c>
      <c r="AU196" s="241" t="s">
        <v>86</v>
      </c>
      <c r="AY196" s="17" t="s">
        <v>280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7" t="s">
        <v>84</v>
      </c>
      <c r="BK196" s="242">
        <f>ROUND(I196*H196,2)</f>
        <v>0</v>
      </c>
      <c r="BL196" s="17" t="s">
        <v>284</v>
      </c>
      <c r="BM196" s="241" t="s">
        <v>3974</v>
      </c>
    </row>
    <row r="197" s="13" customFormat="1">
      <c r="A197" s="13"/>
      <c r="B197" s="243"/>
      <c r="C197" s="244"/>
      <c r="D197" s="245" t="s">
        <v>286</v>
      </c>
      <c r="E197" s="246" t="s">
        <v>1</v>
      </c>
      <c r="F197" s="247" t="s">
        <v>3972</v>
      </c>
      <c r="G197" s="244"/>
      <c r="H197" s="248">
        <v>38.014000000000003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286</v>
      </c>
      <c r="AU197" s="254" t="s">
        <v>86</v>
      </c>
      <c r="AV197" s="13" t="s">
        <v>86</v>
      </c>
      <c r="AW197" s="13" t="s">
        <v>32</v>
      </c>
      <c r="AX197" s="13" t="s">
        <v>76</v>
      </c>
      <c r="AY197" s="254" t="s">
        <v>280</v>
      </c>
    </row>
    <row r="198" s="13" customFormat="1">
      <c r="A198" s="13"/>
      <c r="B198" s="243"/>
      <c r="C198" s="244"/>
      <c r="D198" s="245" t="s">
        <v>286</v>
      </c>
      <c r="E198" s="246" t="s">
        <v>1</v>
      </c>
      <c r="F198" s="247" t="s">
        <v>3973</v>
      </c>
      <c r="G198" s="244"/>
      <c r="H198" s="248">
        <v>27.456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286</v>
      </c>
      <c r="AU198" s="254" t="s">
        <v>86</v>
      </c>
      <c r="AV198" s="13" t="s">
        <v>86</v>
      </c>
      <c r="AW198" s="13" t="s">
        <v>32</v>
      </c>
      <c r="AX198" s="13" t="s">
        <v>76</v>
      </c>
      <c r="AY198" s="254" t="s">
        <v>280</v>
      </c>
    </row>
    <row r="199" s="13" customFormat="1">
      <c r="A199" s="13"/>
      <c r="B199" s="243"/>
      <c r="C199" s="244"/>
      <c r="D199" s="245" t="s">
        <v>286</v>
      </c>
      <c r="E199" s="246" t="s">
        <v>1</v>
      </c>
      <c r="F199" s="247" t="s">
        <v>3905</v>
      </c>
      <c r="G199" s="244"/>
      <c r="H199" s="248">
        <v>51.840000000000003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286</v>
      </c>
      <c r="AU199" s="254" t="s">
        <v>86</v>
      </c>
      <c r="AV199" s="13" t="s">
        <v>86</v>
      </c>
      <c r="AW199" s="13" t="s">
        <v>32</v>
      </c>
      <c r="AX199" s="13" t="s">
        <v>76</v>
      </c>
      <c r="AY199" s="254" t="s">
        <v>280</v>
      </c>
    </row>
    <row r="200" s="14" customFormat="1">
      <c r="A200" s="14"/>
      <c r="B200" s="266"/>
      <c r="C200" s="267"/>
      <c r="D200" s="245" t="s">
        <v>286</v>
      </c>
      <c r="E200" s="268" t="s">
        <v>1</v>
      </c>
      <c r="F200" s="269" t="s">
        <v>378</v>
      </c>
      <c r="G200" s="267"/>
      <c r="H200" s="270">
        <v>117.31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6" t="s">
        <v>286</v>
      </c>
      <c r="AU200" s="276" t="s">
        <v>86</v>
      </c>
      <c r="AV200" s="14" t="s">
        <v>284</v>
      </c>
      <c r="AW200" s="14" t="s">
        <v>32</v>
      </c>
      <c r="AX200" s="14" t="s">
        <v>84</v>
      </c>
      <c r="AY200" s="276" t="s">
        <v>280</v>
      </c>
    </row>
    <row r="201" s="2" customFormat="1" ht="24.15" customHeight="1">
      <c r="A201" s="38"/>
      <c r="B201" s="39"/>
      <c r="C201" s="229" t="s">
        <v>393</v>
      </c>
      <c r="D201" s="229" t="s">
        <v>281</v>
      </c>
      <c r="E201" s="230" t="s">
        <v>394</v>
      </c>
      <c r="F201" s="231" t="s">
        <v>395</v>
      </c>
      <c r="G201" s="232" t="s">
        <v>194</v>
      </c>
      <c r="H201" s="233">
        <v>292.11000000000001</v>
      </c>
      <c r="I201" s="234"/>
      <c r="J201" s="235">
        <f>ROUND(I201*H201,2)</f>
        <v>0</v>
      </c>
      <c r="K201" s="236"/>
      <c r="L201" s="44"/>
      <c r="M201" s="237" t="s">
        <v>1</v>
      </c>
      <c r="N201" s="238" t="s">
        <v>41</v>
      </c>
      <c r="O201" s="91"/>
      <c r="P201" s="239">
        <f>O201*H201</f>
        <v>0</v>
      </c>
      <c r="Q201" s="239">
        <v>0.015599999999999999</v>
      </c>
      <c r="R201" s="239">
        <f>Q201*H201</f>
        <v>4.5569160000000002</v>
      </c>
      <c r="S201" s="239">
        <v>0</v>
      </c>
      <c r="T201" s="24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1" t="s">
        <v>284</v>
      </c>
      <c r="AT201" s="241" t="s">
        <v>281</v>
      </c>
      <c r="AU201" s="241" t="s">
        <v>86</v>
      </c>
      <c r="AY201" s="17" t="s">
        <v>280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7" t="s">
        <v>84</v>
      </c>
      <c r="BK201" s="242">
        <f>ROUND(I201*H201,2)</f>
        <v>0</v>
      </c>
      <c r="BL201" s="17" t="s">
        <v>284</v>
      </c>
      <c r="BM201" s="241" t="s">
        <v>3975</v>
      </c>
    </row>
    <row r="202" s="13" customFormat="1">
      <c r="A202" s="13"/>
      <c r="B202" s="243"/>
      <c r="C202" s="244"/>
      <c r="D202" s="245" t="s">
        <v>286</v>
      </c>
      <c r="E202" s="246" t="s">
        <v>1</v>
      </c>
      <c r="F202" s="247" t="s">
        <v>3976</v>
      </c>
      <c r="G202" s="244"/>
      <c r="H202" s="248">
        <v>292.11000000000001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286</v>
      </c>
      <c r="AU202" s="254" t="s">
        <v>86</v>
      </c>
      <c r="AV202" s="13" t="s">
        <v>86</v>
      </c>
      <c r="AW202" s="13" t="s">
        <v>32</v>
      </c>
      <c r="AX202" s="13" t="s">
        <v>84</v>
      </c>
      <c r="AY202" s="254" t="s">
        <v>280</v>
      </c>
    </row>
    <row r="203" s="2" customFormat="1" ht="16.5" customHeight="1">
      <c r="A203" s="38"/>
      <c r="B203" s="39"/>
      <c r="C203" s="229" t="s">
        <v>398</v>
      </c>
      <c r="D203" s="229" t="s">
        <v>281</v>
      </c>
      <c r="E203" s="230" t="s">
        <v>399</v>
      </c>
      <c r="F203" s="231" t="s">
        <v>400</v>
      </c>
      <c r="G203" s="232" t="s">
        <v>194</v>
      </c>
      <c r="H203" s="233">
        <v>148</v>
      </c>
      <c r="I203" s="234"/>
      <c r="J203" s="235">
        <f>ROUND(I203*H203,2)</f>
        <v>0</v>
      </c>
      <c r="K203" s="236"/>
      <c r="L203" s="44"/>
      <c r="M203" s="237" t="s">
        <v>1</v>
      </c>
      <c r="N203" s="238" t="s">
        <v>41</v>
      </c>
      <c r="O203" s="91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1" t="s">
        <v>284</v>
      </c>
      <c r="AT203" s="241" t="s">
        <v>281</v>
      </c>
      <c r="AU203" s="241" t="s">
        <v>86</v>
      </c>
      <c r="AY203" s="17" t="s">
        <v>280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7" t="s">
        <v>84</v>
      </c>
      <c r="BK203" s="242">
        <f>ROUND(I203*H203,2)</f>
        <v>0</v>
      </c>
      <c r="BL203" s="17" t="s">
        <v>284</v>
      </c>
      <c r="BM203" s="241" t="s">
        <v>3977</v>
      </c>
    </row>
    <row r="204" s="13" customFormat="1">
      <c r="A204" s="13"/>
      <c r="B204" s="243"/>
      <c r="C204" s="244"/>
      <c r="D204" s="245" t="s">
        <v>286</v>
      </c>
      <c r="E204" s="246" t="s">
        <v>1</v>
      </c>
      <c r="F204" s="247" t="s">
        <v>3978</v>
      </c>
      <c r="G204" s="244"/>
      <c r="H204" s="248">
        <v>148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286</v>
      </c>
      <c r="AU204" s="254" t="s">
        <v>86</v>
      </c>
      <c r="AV204" s="13" t="s">
        <v>86</v>
      </c>
      <c r="AW204" s="13" t="s">
        <v>32</v>
      </c>
      <c r="AX204" s="13" t="s">
        <v>84</v>
      </c>
      <c r="AY204" s="254" t="s">
        <v>280</v>
      </c>
    </row>
    <row r="205" s="2" customFormat="1" ht="24.15" customHeight="1">
      <c r="A205" s="38"/>
      <c r="B205" s="39"/>
      <c r="C205" s="229" t="s">
        <v>403</v>
      </c>
      <c r="D205" s="229" t="s">
        <v>281</v>
      </c>
      <c r="E205" s="230" t="s">
        <v>419</v>
      </c>
      <c r="F205" s="231" t="s">
        <v>420</v>
      </c>
      <c r="G205" s="232" t="s">
        <v>194</v>
      </c>
      <c r="H205" s="233">
        <v>36.204000000000001</v>
      </c>
      <c r="I205" s="234"/>
      <c r="J205" s="235">
        <f>ROUND(I205*H205,2)</f>
        <v>0</v>
      </c>
      <c r="K205" s="236"/>
      <c r="L205" s="44"/>
      <c r="M205" s="237" t="s">
        <v>1</v>
      </c>
      <c r="N205" s="238" t="s">
        <v>41</v>
      </c>
      <c r="O205" s="91"/>
      <c r="P205" s="239">
        <f>O205*H205</f>
        <v>0</v>
      </c>
      <c r="Q205" s="239">
        <v>0.027300000000000001</v>
      </c>
      <c r="R205" s="239">
        <f>Q205*H205</f>
        <v>0.98836920000000006</v>
      </c>
      <c r="S205" s="239">
        <v>0</v>
      </c>
      <c r="T205" s="24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1" t="s">
        <v>284</v>
      </c>
      <c r="AT205" s="241" t="s">
        <v>281</v>
      </c>
      <c r="AU205" s="241" t="s">
        <v>86</v>
      </c>
      <c r="AY205" s="17" t="s">
        <v>280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7" t="s">
        <v>84</v>
      </c>
      <c r="BK205" s="242">
        <f>ROUND(I205*H205,2)</f>
        <v>0</v>
      </c>
      <c r="BL205" s="17" t="s">
        <v>284</v>
      </c>
      <c r="BM205" s="241" t="s">
        <v>3979</v>
      </c>
    </row>
    <row r="206" s="13" customFormat="1">
      <c r="A206" s="13"/>
      <c r="B206" s="243"/>
      <c r="C206" s="244"/>
      <c r="D206" s="245" t="s">
        <v>286</v>
      </c>
      <c r="E206" s="246" t="s">
        <v>1</v>
      </c>
      <c r="F206" s="247" t="s">
        <v>3872</v>
      </c>
      <c r="G206" s="244"/>
      <c r="H206" s="248">
        <v>36.204000000000001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286</v>
      </c>
      <c r="AU206" s="254" t="s">
        <v>86</v>
      </c>
      <c r="AV206" s="13" t="s">
        <v>86</v>
      </c>
      <c r="AW206" s="13" t="s">
        <v>32</v>
      </c>
      <c r="AX206" s="13" t="s">
        <v>84</v>
      </c>
      <c r="AY206" s="254" t="s">
        <v>280</v>
      </c>
    </row>
    <row r="207" s="2" customFormat="1" ht="24.15" customHeight="1">
      <c r="A207" s="38"/>
      <c r="B207" s="39"/>
      <c r="C207" s="229" t="s">
        <v>409</v>
      </c>
      <c r="D207" s="229" t="s">
        <v>281</v>
      </c>
      <c r="E207" s="230" t="s">
        <v>423</v>
      </c>
      <c r="F207" s="231" t="s">
        <v>424</v>
      </c>
      <c r="G207" s="232" t="s">
        <v>194</v>
      </c>
      <c r="H207" s="233">
        <v>36.204000000000001</v>
      </c>
      <c r="I207" s="234"/>
      <c r="J207" s="235">
        <f>ROUND(I207*H207,2)</f>
        <v>0</v>
      </c>
      <c r="K207" s="236"/>
      <c r="L207" s="44"/>
      <c r="M207" s="237" t="s">
        <v>1</v>
      </c>
      <c r="N207" s="238" t="s">
        <v>41</v>
      </c>
      <c r="O207" s="91"/>
      <c r="P207" s="239">
        <f>O207*H207</f>
        <v>0</v>
      </c>
      <c r="Q207" s="239">
        <v>0.010500000000000001</v>
      </c>
      <c r="R207" s="239">
        <f>Q207*H207</f>
        <v>0.38014200000000004</v>
      </c>
      <c r="S207" s="239">
        <v>0</v>
      </c>
      <c r="T207" s="24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1" t="s">
        <v>284</v>
      </c>
      <c r="AT207" s="241" t="s">
        <v>281</v>
      </c>
      <c r="AU207" s="241" t="s">
        <v>86</v>
      </c>
      <c r="AY207" s="17" t="s">
        <v>280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7" t="s">
        <v>84</v>
      </c>
      <c r="BK207" s="242">
        <f>ROUND(I207*H207,2)</f>
        <v>0</v>
      </c>
      <c r="BL207" s="17" t="s">
        <v>284</v>
      </c>
      <c r="BM207" s="241" t="s">
        <v>3980</v>
      </c>
    </row>
    <row r="208" s="13" customFormat="1">
      <c r="A208" s="13"/>
      <c r="B208" s="243"/>
      <c r="C208" s="244"/>
      <c r="D208" s="245" t="s">
        <v>286</v>
      </c>
      <c r="E208" s="246" t="s">
        <v>1</v>
      </c>
      <c r="F208" s="247" t="s">
        <v>3872</v>
      </c>
      <c r="G208" s="244"/>
      <c r="H208" s="248">
        <v>36.204000000000001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286</v>
      </c>
      <c r="AU208" s="254" t="s">
        <v>86</v>
      </c>
      <c r="AV208" s="13" t="s">
        <v>86</v>
      </c>
      <c r="AW208" s="13" t="s">
        <v>32</v>
      </c>
      <c r="AX208" s="13" t="s">
        <v>84</v>
      </c>
      <c r="AY208" s="254" t="s">
        <v>280</v>
      </c>
    </row>
    <row r="209" s="2" customFormat="1" ht="24.15" customHeight="1">
      <c r="A209" s="38"/>
      <c r="B209" s="39"/>
      <c r="C209" s="229" t="s">
        <v>414</v>
      </c>
      <c r="D209" s="229" t="s">
        <v>281</v>
      </c>
      <c r="E209" s="230" t="s">
        <v>427</v>
      </c>
      <c r="F209" s="231" t="s">
        <v>428</v>
      </c>
      <c r="G209" s="232" t="s">
        <v>194</v>
      </c>
      <c r="H209" s="233">
        <v>477.38999999999999</v>
      </c>
      <c r="I209" s="234"/>
      <c r="J209" s="235">
        <f>ROUND(I209*H209,2)</f>
        <v>0</v>
      </c>
      <c r="K209" s="236"/>
      <c r="L209" s="44"/>
      <c r="M209" s="237" t="s">
        <v>1</v>
      </c>
      <c r="N209" s="238" t="s">
        <v>41</v>
      </c>
      <c r="O209" s="91"/>
      <c r="P209" s="239">
        <f>O209*H209</f>
        <v>0</v>
      </c>
      <c r="Q209" s="239">
        <v>0.00025000000000000001</v>
      </c>
      <c r="R209" s="239">
        <f>Q209*H209</f>
        <v>0.1193475</v>
      </c>
      <c r="S209" s="239">
        <v>0</v>
      </c>
      <c r="T209" s="24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1" t="s">
        <v>284</v>
      </c>
      <c r="AT209" s="241" t="s">
        <v>281</v>
      </c>
      <c r="AU209" s="241" t="s">
        <v>86</v>
      </c>
      <c r="AY209" s="17" t="s">
        <v>280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7" t="s">
        <v>84</v>
      </c>
      <c r="BK209" s="242">
        <f>ROUND(I209*H209,2)</f>
        <v>0</v>
      </c>
      <c r="BL209" s="17" t="s">
        <v>284</v>
      </c>
      <c r="BM209" s="241" t="s">
        <v>3981</v>
      </c>
    </row>
    <row r="210" s="13" customFormat="1">
      <c r="A210" s="13"/>
      <c r="B210" s="243"/>
      <c r="C210" s="244"/>
      <c r="D210" s="245" t="s">
        <v>286</v>
      </c>
      <c r="E210" s="246" t="s">
        <v>1</v>
      </c>
      <c r="F210" s="247" t="s">
        <v>3982</v>
      </c>
      <c r="G210" s="244"/>
      <c r="H210" s="248">
        <v>477.38999999999999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286</v>
      </c>
      <c r="AU210" s="254" t="s">
        <v>86</v>
      </c>
      <c r="AV210" s="13" t="s">
        <v>86</v>
      </c>
      <c r="AW210" s="13" t="s">
        <v>32</v>
      </c>
      <c r="AX210" s="13" t="s">
        <v>84</v>
      </c>
      <c r="AY210" s="254" t="s">
        <v>280</v>
      </c>
    </row>
    <row r="211" s="2" customFormat="1" ht="24.15" customHeight="1">
      <c r="A211" s="38"/>
      <c r="B211" s="39"/>
      <c r="C211" s="229" t="s">
        <v>418</v>
      </c>
      <c r="D211" s="229" t="s">
        <v>281</v>
      </c>
      <c r="E211" s="230" t="s">
        <v>432</v>
      </c>
      <c r="F211" s="231" t="s">
        <v>433</v>
      </c>
      <c r="G211" s="232" t="s">
        <v>194</v>
      </c>
      <c r="H211" s="233">
        <v>36.204000000000001</v>
      </c>
      <c r="I211" s="234"/>
      <c r="J211" s="235">
        <f>ROUND(I211*H211,2)</f>
        <v>0</v>
      </c>
      <c r="K211" s="236"/>
      <c r="L211" s="44"/>
      <c r="M211" s="237" t="s">
        <v>1</v>
      </c>
      <c r="N211" s="238" t="s">
        <v>41</v>
      </c>
      <c r="O211" s="91"/>
      <c r="P211" s="239">
        <f>O211*H211</f>
        <v>0</v>
      </c>
      <c r="Q211" s="239">
        <v>0.00020000000000000001</v>
      </c>
      <c r="R211" s="239">
        <f>Q211*H211</f>
        <v>0.0072408000000000004</v>
      </c>
      <c r="S211" s="239">
        <v>0</v>
      </c>
      <c r="T211" s="24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1" t="s">
        <v>284</v>
      </c>
      <c r="AT211" s="241" t="s">
        <v>281</v>
      </c>
      <c r="AU211" s="241" t="s">
        <v>86</v>
      </c>
      <c r="AY211" s="17" t="s">
        <v>280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7" t="s">
        <v>84</v>
      </c>
      <c r="BK211" s="242">
        <f>ROUND(I211*H211,2)</f>
        <v>0</v>
      </c>
      <c r="BL211" s="17" t="s">
        <v>284</v>
      </c>
      <c r="BM211" s="241" t="s">
        <v>3983</v>
      </c>
    </row>
    <row r="212" s="13" customFormat="1">
      <c r="A212" s="13"/>
      <c r="B212" s="243"/>
      <c r="C212" s="244"/>
      <c r="D212" s="245" t="s">
        <v>286</v>
      </c>
      <c r="E212" s="246" t="s">
        <v>1</v>
      </c>
      <c r="F212" s="247" t="s">
        <v>3869</v>
      </c>
      <c r="G212" s="244"/>
      <c r="H212" s="248">
        <v>36.204000000000001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286</v>
      </c>
      <c r="AU212" s="254" t="s">
        <v>86</v>
      </c>
      <c r="AV212" s="13" t="s">
        <v>86</v>
      </c>
      <c r="AW212" s="13" t="s">
        <v>32</v>
      </c>
      <c r="AX212" s="13" t="s">
        <v>84</v>
      </c>
      <c r="AY212" s="254" t="s">
        <v>280</v>
      </c>
    </row>
    <row r="213" s="2" customFormat="1" ht="44.25" customHeight="1">
      <c r="A213" s="38"/>
      <c r="B213" s="39"/>
      <c r="C213" s="229" t="s">
        <v>422</v>
      </c>
      <c r="D213" s="229" t="s">
        <v>281</v>
      </c>
      <c r="E213" s="230" t="s">
        <v>436</v>
      </c>
      <c r="F213" s="231" t="s">
        <v>437</v>
      </c>
      <c r="G213" s="232" t="s">
        <v>194</v>
      </c>
      <c r="H213" s="233">
        <v>453.68299999999999</v>
      </c>
      <c r="I213" s="234"/>
      <c r="J213" s="235">
        <f>ROUND(I213*H213,2)</f>
        <v>0</v>
      </c>
      <c r="K213" s="236"/>
      <c r="L213" s="44"/>
      <c r="M213" s="237" t="s">
        <v>1</v>
      </c>
      <c r="N213" s="238" t="s">
        <v>41</v>
      </c>
      <c r="O213" s="91"/>
      <c r="P213" s="239">
        <f>O213*H213</f>
        <v>0</v>
      </c>
      <c r="Q213" s="239">
        <v>0.0086</v>
      </c>
      <c r="R213" s="239">
        <f>Q213*H213</f>
        <v>3.9016737999999997</v>
      </c>
      <c r="S213" s="239">
        <v>0</v>
      </c>
      <c r="T213" s="24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1" t="s">
        <v>284</v>
      </c>
      <c r="AT213" s="241" t="s">
        <v>281</v>
      </c>
      <c r="AU213" s="241" t="s">
        <v>86</v>
      </c>
      <c r="AY213" s="17" t="s">
        <v>280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7" t="s">
        <v>84</v>
      </c>
      <c r="BK213" s="242">
        <f>ROUND(I213*H213,2)</f>
        <v>0</v>
      </c>
      <c r="BL213" s="17" t="s">
        <v>284</v>
      </c>
      <c r="BM213" s="241" t="s">
        <v>3984</v>
      </c>
    </row>
    <row r="214" s="13" customFormat="1">
      <c r="A214" s="13"/>
      <c r="B214" s="243"/>
      <c r="C214" s="244"/>
      <c r="D214" s="245" t="s">
        <v>286</v>
      </c>
      <c r="E214" s="246" t="s">
        <v>1</v>
      </c>
      <c r="F214" s="247" t="s">
        <v>3985</v>
      </c>
      <c r="G214" s="244"/>
      <c r="H214" s="248">
        <v>453.68299999999999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286</v>
      </c>
      <c r="AU214" s="254" t="s">
        <v>86</v>
      </c>
      <c r="AV214" s="13" t="s">
        <v>86</v>
      </c>
      <c r="AW214" s="13" t="s">
        <v>32</v>
      </c>
      <c r="AX214" s="13" t="s">
        <v>84</v>
      </c>
      <c r="AY214" s="254" t="s">
        <v>280</v>
      </c>
    </row>
    <row r="215" s="2" customFormat="1" ht="24.15" customHeight="1">
      <c r="A215" s="38"/>
      <c r="B215" s="39"/>
      <c r="C215" s="255" t="s">
        <v>426</v>
      </c>
      <c r="D215" s="255" t="s">
        <v>306</v>
      </c>
      <c r="E215" s="256" t="s">
        <v>1812</v>
      </c>
      <c r="F215" s="257" t="s">
        <v>1813</v>
      </c>
      <c r="G215" s="258" t="s">
        <v>194</v>
      </c>
      <c r="H215" s="259">
        <v>38.014000000000003</v>
      </c>
      <c r="I215" s="260"/>
      <c r="J215" s="261">
        <f>ROUND(I215*H215,2)</f>
        <v>0</v>
      </c>
      <c r="K215" s="262"/>
      <c r="L215" s="263"/>
      <c r="M215" s="264" t="s">
        <v>1</v>
      </c>
      <c r="N215" s="265" t="s">
        <v>41</v>
      </c>
      <c r="O215" s="91"/>
      <c r="P215" s="239">
        <f>O215*H215</f>
        <v>0</v>
      </c>
      <c r="Q215" s="239">
        <v>0.0048999999999999998</v>
      </c>
      <c r="R215" s="239">
        <f>Q215*H215</f>
        <v>0.18626860000000001</v>
      </c>
      <c r="S215" s="239">
        <v>0</v>
      </c>
      <c r="T215" s="24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1" t="s">
        <v>310</v>
      </c>
      <c r="AT215" s="241" t="s">
        <v>306</v>
      </c>
      <c r="AU215" s="241" t="s">
        <v>86</v>
      </c>
      <c r="AY215" s="17" t="s">
        <v>280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7" t="s">
        <v>84</v>
      </c>
      <c r="BK215" s="242">
        <f>ROUND(I215*H215,2)</f>
        <v>0</v>
      </c>
      <c r="BL215" s="17" t="s">
        <v>284</v>
      </c>
      <c r="BM215" s="241" t="s">
        <v>3986</v>
      </c>
    </row>
    <row r="216" s="13" customFormat="1">
      <c r="A216" s="13"/>
      <c r="B216" s="243"/>
      <c r="C216" s="244"/>
      <c r="D216" s="245" t="s">
        <v>286</v>
      </c>
      <c r="E216" s="246" t="s">
        <v>1</v>
      </c>
      <c r="F216" s="247" t="s">
        <v>3872</v>
      </c>
      <c r="G216" s="244"/>
      <c r="H216" s="248">
        <v>36.204000000000001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286</v>
      </c>
      <c r="AU216" s="254" t="s">
        <v>86</v>
      </c>
      <c r="AV216" s="13" t="s">
        <v>86</v>
      </c>
      <c r="AW216" s="13" t="s">
        <v>32</v>
      </c>
      <c r="AX216" s="13" t="s">
        <v>84</v>
      </c>
      <c r="AY216" s="254" t="s">
        <v>280</v>
      </c>
    </row>
    <row r="217" s="13" customFormat="1">
      <c r="A217" s="13"/>
      <c r="B217" s="243"/>
      <c r="C217" s="244"/>
      <c r="D217" s="245" t="s">
        <v>286</v>
      </c>
      <c r="E217" s="244"/>
      <c r="F217" s="247" t="s">
        <v>3987</v>
      </c>
      <c r="G217" s="244"/>
      <c r="H217" s="248">
        <v>38.014000000000003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286</v>
      </c>
      <c r="AU217" s="254" t="s">
        <v>86</v>
      </c>
      <c r="AV217" s="13" t="s">
        <v>86</v>
      </c>
      <c r="AW217" s="13" t="s">
        <v>4</v>
      </c>
      <c r="AX217" s="13" t="s">
        <v>84</v>
      </c>
      <c r="AY217" s="254" t="s">
        <v>280</v>
      </c>
    </row>
    <row r="218" s="2" customFormat="1" ht="21.75" customHeight="1">
      <c r="A218" s="38"/>
      <c r="B218" s="39"/>
      <c r="C218" s="255" t="s">
        <v>431</v>
      </c>
      <c r="D218" s="255" t="s">
        <v>306</v>
      </c>
      <c r="E218" s="256" t="s">
        <v>1816</v>
      </c>
      <c r="F218" s="257" t="s">
        <v>1817</v>
      </c>
      <c r="G218" s="258" t="s">
        <v>194</v>
      </c>
      <c r="H218" s="259">
        <v>438.35300000000001</v>
      </c>
      <c r="I218" s="260"/>
      <c r="J218" s="261">
        <f>ROUND(I218*H218,2)</f>
        <v>0</v>
      </c>
      <c r="K218" s="262"/>
      <c r="L218" s="263"/>
      <c r="M218" s="264" t="s">
        <v>1</v>
      </c>
      <c r="N218" s="265" t="s">
        <v>41</v>
      </c>
      <c r="O218" s="91"/>
      <c r="P218" s="239">
        <f>O218*H218</f>
        <v>0</v>
      </c>
      <c r="Q218" s="239">
        <v>0.0023999999999999998</v>
      </c>
      <c r="R218" s="239">
        <f>Q218*H218</f>
        <v>1.0520471999999999</v>
      </c>
      <c r="S218" s="239">
        <v>0</v>
      </c>
      <c r="T218" s="24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1" t="s">
        <v>310</v>
      </c>
      <c r="AT218" s="241" t="s">
        <v>306</v>
      </c>
      <c r="AU218" s="241" t="s">
        <v>86</v>
      </c>
      <c r="AY218" s="17" t="s">
        <v>280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7" t="s">
        <v>84</v>
      </c>
      <c r="BK218" s="242">
        <f>ROUND(I218*H218,2)</f>
        <v>0</v>
      </c>
      <c r="BL218" s="17" t="s">
        <v>284</v>
      </c>
      <c r="BM218" s="241" t="s">
        <v>3988</v>
      </c>
    </row>
    <row r="219" s="13" customFormat="1">
      <c r="A219" s="13"/>
      <c r="B219" s="243"/>
      <c r="C219" s="244"/>
      <c r="D219" s="245" t="s">
        <v>286</v>
      </c>
      <c r="E219" s="246" t="s">
        <v>1</v>
      </c>
      <c r="F219" s="247" t="s">
        <v>3874</v>
      </c>
      <c r="G219" s="244"/>
      <c r="H219" s="248">
        <v>417.47899999999998</v>
      </c>
      <c r="I219" s="249"/>
      <c r="J219" s="244"/>
      <c r="K219" s="244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286</v>
      </c>
      <c r="AU219" s="254" t="s">
        <v>86</v>
      </c>
      <c r="AV219" s="13" t="s">
        <v>86</v>
      </c>
      <c r="AW219" s="13" t="s">
        <v>32</v>
      </c>
      <c r="AX219" s="13" t="s">
        <v>84</v>
      </c>
      <c r="AY219" s="254" t="s">
        <v>280</v>
      </c>
    </row>
    <row r="220" s="13" customFormat="1">
      <c r="A220" s="13"/>
      <c r="B220" s="243"/>
      <c r="C220" s="244"/>
      <c r="D220" s="245" t="s">
        <v>286</v>
      </c>
      <c r="E220" s="244"/>
      <c r="F220" s="247" t="s">
        <v>3989</v>
      </c>
      <c r="G220" s="244"/>
      <c r="H220" s="248">
        <v>438.35300000000001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286</v>
      </c>
      <c r="AU220" s="254" t="s">
        <v>86</v>
      </c>
      <c r="AV220" s="13" t="s">
        <v>86</v>
      </c>
      <c r="AW220" s="13" t="s">
        <v>4</v>
      </c>
      <c r="AX220" s="13" t="s">
        <v>84</v>
      </c>
      <c r="AY220" s="254" t="s">
        <v>280</v>
      </c>
    </row>
    <row r="221" s="2" customFormat="1" ht="44.25" customHeight="1">
      <c r="A221" s="38"/>
      <c r="B221" s="39"/>
      <c r="C221" s="229" t="s">
        <v>435</v>
      </c>
      <c r="D221" s="229" t="s">
        <v>281</v>
      </c>
      <c r="E221" s="230" t="s">
        <v>457</v>
      </c>
      <c r="F221" s="231" t="s">
        <v>458</v>
      </c>
      <c r="G221" s="232" t="s">
        <v>194</v>
      </c>
      <c r="H221" s="233">
        <v>39.398000000000003</v>
      </c>
      <c r="I221" s="234"/>
      <c r="J221" s="235">
        <f>ROUND(I221*H221,2)</f>
        <v>0</v>
      </c>
      <c r="K221" s="236"/>
      <c r="L221" s="44"/>
      <c r="M221" s="237" t="s">
        <v>1</v>
      </c>
      <c r="N221" s="238" t="s">
        <v>41</v>
      </c>
      <c r="O221" s="91"/>
      <c r="P221" s="239">
        <f>O221*H221</f>
        <v>0</v>
      </c>
      <c r="Q221" s="239">
        <v>0.011599999999999999</v>
      </c>
      <c r="R221" s="239">
        <f>Q221*H221</f>
        <v>0.4570168</v>
      </c>
      <c r="S221" s="239">
        <v>0</v>
      </c>
      <c r="T221" s="24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1" t="s">
        <v>284</v>
      </c>
      <c r="AT221" s="241" t="s">
        <v>281</v>
      </c>
      <c r="AU221" s="241" t="s">
        <v>86</v>
      </c>
      <c r="AY221" s="17" t="s">
        <v>280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7" t="s">
        <v>84</v>
      </c>
      <c r="BK221" s="242">
        <f>ROUND(I221*H221,2)</f>
        <v>0</v>
      </c>
      <c r="BL221" s="17" t="s">
        <v>284</v>
      </c>
      <c r="BM221" s="241" t="s">
        <v>3990</v>
      </c>
    </row>
    <row r="222" s="13" customFormat="1">
      <c r="A222" s="13"/>
      <c r="B222" s="243"/>
      <c r="C222" s="244"/>
      <c r="D222" s="245" t="s">
        <v>286</v>
      </c>
      <c r="E222" s="246" t="s">
        <v>1</v>
      </c>
      <c r="F222" s="247" t="s">
        <v>3877</v>
      </c>
      <c r="G222" s="244"/>
      <c r="H222" s="248">
        <v>39.398000000000003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286</v>
      </c>
      <c r="AU222" s="254" t="s">
        <v>86</v>
      </c>
      <c r="AV222" s="13" t="s">
        <v>86</v>
      </c>
      <c r="AW222" s="13" t="s">
        <v>32</v>
      </c>
      <c r="AX222" s="13" t="s">
        <v>84</v>
      </c>
      <c r="AY222" s="254" t="s">
        <v>280</v>
      </c>
    </row>
    <row r="223" s="2" customFormat="1" ht="24.15" customHeight="1">
      <c r="A223" s="38"/>
      <c r="B223" s="39"/>
      <c r="C223" s="255" t="s">
        <v>440</v>
      </c>
      <c r="D223" s="255" t="s">
        <v>306</v>
      </c>
      <c r="E223" s="256" t="s">
        <v>1821</v>
      </c>
      <c r="F223" s="257" t="s">
        <v>1822</v>
      </c>
      <c r="G223" s="258" t="s">
        <v>194</v>
      </c>
      <c r="H223" s="259">
        <v>41.368000000000002</v>
      </c>
      <c r="I223" s="260"/>
      <c r="J223" s="261">
        <f>ROUND(I223*H223,2)</f>
        <v>0</v>
      </c>
      <c r="K223" s="262"/>
      <c r="L223" s="263"/>
      <c r="M223" s="264" t="s">
        <v>1</v>
      </c>
      <c r="N223" s="265" t="s">
        <v>41</v>
      </c>
      <c r="O223" s="91"/>
      <c r="P223" s="239">
        <f>O223*H223</f>
        <v>0</v>
      </c>
      <c r="Q223" s="239">
        <v>0.017999999999999999</v>
      </c>
      <c r="R223" s="239">
        <f>Q223*H223</f>
        <v>0.74462399999999995</v>
      </c>
      <c r="S223" s="239">
        <v>0</v>
      </c>
      <c r="T223" s="24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1" t="s">
        <v>310</v>
      </c>
      <c r="AT223" s="241" t="s">
        <v>306</v>
      </c>
      <c r="AU223" s="241" t="s">
        <v>86</v>
      </c>
      <c r="AY223" s="17" t="s">
        <v>280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7" t="s">
        <v>84</v>
      </c>
      <c r="BK223" s="242">
        <f>ROUND(I223*H223,2)</f>
        <v>0</v>
      </c>
      <c r="BL223" s="17" t="s">
        <v>284</v>
      </c>
      <c r="BM223" s="241" t="s">
        <v>3991</v>
      </c>
    </row>
    <row r="224" s="13" customFormat="1">
      <c r="A224" s="13"/>
      <c r="B224" s="243"/>
      <c r="C224" s="244"/>
      <c r="D224" s="245" t="s">
        <v>286</v>
      </c>
      <c r="E224" s="244"/>
      <c r="F224" s="247" t="s">
        <v>3992</v>
      </c>
      <c r="G224" s="244"/>
      <c r="H224" s="248">
        <v>41.368000000000002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286</v>
      </c>
      <c r="AU224" s="254" t="s">
        <v>86</v>
      </c>
      <c r="AV224" s="13" t="s">
        <v>86</v>
      </c>
      <c r="AW224" s="13" t="s">
        <v>4</v>
      </c>
      <c r="AX224" s="13" t="s">
        <v>84</v>
      </c>
      <c r="AY224" s="254" t="s">
        <v>280</v>
      </c>
    </row>
    <row r="225" s="2" customFormat="1" ht="37.8" customHeight="1">
      <c r="A225" s="38"/>
      <c r="B225" s="39"/>
      <c r="C225" s="229" t="s">
        <v>445</v>
      </c>
      <c r="D225" s="229" t="s">
        <v>281</v>
      </c>
      <c r="E225" s="230" t="s">
        <v>466</v>
      </c>
      <c r="F225" s="231" t="s">
        <v>467</v>
      </c>
      <c r="G225" s="232" t="s">
        <v>190</v>
      </c>
      <c r="H225" s="233">
        <v>165.28</v>
      </c>
      <c r="I225" s="234"/>
      <c r="J225" s="235">
        <f>ROUND(I225*H225,2)</f>
        <v>0</v>
      </c>
      <c r="K225" s="236"/>
      <c r="L225" s="44"/>
      <c r="M225" s="237" t="s">
        <v>1</v>
      </c>
      <c r="N225" s="238" t="s">
        <v>41</v>
      </c>
      <c r="O225" s="91"/>
      <c r="P225" s="239">
        <f>O225*H225</f>
        <v>0</v>
      </c>
      <c r="Q225" s="239">
        <v>0.0017600000000000001</v>
      </c>
      <c r="R225" s="239">
        <f>Q225*H225</f>
        <v>0.29089280000000001</v>
      </c>
      <c r="S225" s="239">
        <v>0</v>
      </c>
      <c r="T225" s="24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1" t="s">
        <v>284</v>
      </c>
      <c r="AT225" s="241" t="s">
        <v>281</v>
      </c>
      <c r="AU225" s="241" t="s">
        <v>86</v>
      </c>
      <c r="AY225" s="17" t="s">
        <v>280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7" t="s">
        <v>84</v>
      </c>
      <c r="BK225" s="242">
        <f>ROUND(I225*H225,2)</f>
        <v>0</v>
      </c>
      <c r="BL225" s="17" t="s">
        <v>284</v>
      </c>
      <c r="BM225" s="241" t="s">
        <v>3993</v>
      </c>
    </row>
    <row r="226" s="13" customFormat="1">
      <c r="A226" s="13"/>
      <c r="B226" s="243"/>
      <c r="C226" s="244"/>
      <c r="D226" s="245" t="s">
        <v>286</v>
      </c>
      <c r="E226" s="246" t="s">
        <v>1</v>
      </c>
      <c r="F226" s="247" t="s">
        <v>3994</v>
      </c>
      <c r="G226" s="244"/>
      <c r="H226" s="248">
        <v>165.28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286</v>
      </c>
      <c r="AU226" s="254" t="s">
        <v>86</v>
      </c>
      <c r="AV226" s="13" t="s">
        <v>86</v>
      </c>
      <c r="AW226" s="13" t="s">
        <v>32</v>
      </c>
      <c r="AX226" s="13" t="s">
        <v>84</v>
      </c>
      <c r="AY226" s="254" t="s">
        <v>280</v>
      </c>
    </row>
    <row r="227" s="2" customFormat="1" ht="24.15" customHeight="1">
      <c r="A227" s="38"/>
      <c r="B227" s="39"/>
      <c r="C227" s="255" t="s">
        <v>450</v>
      </c>
      <c r="D227" s="255" t="s">
        <v>306</v>
      </c>
      <c r="E227" s="256" t="s">
        <v>471</v>
      </c>
      <c r="F227" s="257" t="s">
        <v>472</v>
      </c>
      <c r="G227" s="258" t="s">
        <v>194</v>
      </c>
      <c r="H227" s="259">
        <v>29.09</v>
      </c>
      <c r="I227" s="260"/>
      <c r="J227" s="261">
        <f>ROUND(I227*H227,2)</f>
        <v>0</v>
      </c>
      <c r="K227" s="262"/>
      <c r="L227" s="263"/>
      <c r="M227" s="264" t="s">
        <v>1</v>
      </c>
      <c r="N227" s="265" t="s">
        <v>41</v>
      </c>
      <c r="O227" s="91"/>
      <c r="P227" s="239">
        <f>O227*H227</f>
        <v>0</v>
      </c>
      <c r="Q227" s="239">
        <v>0.0465</v>
      </c>
      <c r="R227" s="239">
        <f>Q227*H227</f>
        <v>1.3526849999999999</v>
      </c>
      <c r="S227" s="239">
        <v>0</v>
      </c>
      <c r="T227" s="24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1" t="s">
        <v>310</v>
      </c>
      <c r="AT227" s="241" t="s">
        <v>306</v>
      </c>
      <c r="AU227" s="241" t="s">
        <v>86</v>
      </c>
      <c r="AY227" s="17" t="s">
        <v>280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7" t="s">
        <v>84</v>
      </c>
      <c r="BK227" s="242">
        <f>ROUND(I227*H227,2)</f>
        <v>0</v>
      </c>
      <c r="BL227" s="17" t="s">
        <v>284</v>
      </c>
      <c r="BM227" s="241" t="s">
        <v>3995</v>
      </c>
    </row>
    <row r="228" s="13" customFormat="1">
      <c r="A228" s="13"/>
      <c r="B228" s="243"/>
      <c r="C228" s="244"/>
      <c r="D228" s="245" t="s">
        <v>286</v>
      </c>
      <c r="E228" s="246" t="s">
        <v>1</v>
      </c>
      <c r="F228" s="247" t="s">
        <v>3996</v>
      </c>
      <c r="G228" s="244"/>
      <c r="H228" s="248">
        <v>26.445</v>
      </c>
      <c r="I228" s="249"/>
      <c r="J228" s="244"/>
      <c r="K228" s="244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286</v>
      </c>
      <c r="AU228" s="254" t="s">
        <v>86</v>
      </c>
      <c r="AV228" s="13" t="s">
        <v>86</v>
      </c>
      <c r="AW228" s="13" t="s">
        <v>32</v>
      </c>
      <c r="AX228" s="13" t="s">
        <v>84</v>
      </c>
      <c r="AY228" s="254" t="s">
        <v>280</v>
      </c>
    </row>
    <row r="229" s="13" customFormat="1">
      <c r="A229" s="13"/>
      <c r="B229" s="243"/>
      <c r="C229" s="244"/>
      <c r="D229" s="245" t="s">
        <v>286</v>
      </c>
      <c r="E229" s="244"/>
      <c r="F229" s="247" t="s">
        <v>3997</v>
      </c>
      <c r="G229" s="244"/>
      <c r="H229" s="248">
        <v>29.09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286</v>
      </c>
      <c r="AU229" s="254" t="s">
        <v>86</v>
      </c>
      <c r="AV229" s="13" t="s">
        <v>86</v>
      </c>
      <c r="AW229" s="13" t="s">
        <v>4</v>
      </c>
      <c r="AX229" s="13" t="s">
        <v>84</v>
      </c>
      <c r="AY229" s="254" t="s">
        <v>280</v>
      </c>
    </row>
    <row r="230" s="2" customFormat="1" ht="37.8" customHeight="1">
      <c r="A230" s="38"/>
      <c r="B230" s="39"/>
      <c r="C230" s="229" t="s">
        <v>456</v>
      </c>
      <c r="D230" s="229" t="s">
        <v>281</v>
      </c>
      <c r="E230" s="230" t="s">
        <v>476</v>
      </c>
      <c r="F230" s="231" t="s">
        <v>477</v>
      </c>
      <c r="G230" s="232" t="s">
        <v>194</v>
      </c>
      <c r="H230" s="233">
        <v>453.68299999999999</v>
      </c>
      <c r="I230" s="234"/>
      <c r="J230" s="235">
        <f>ROUND(I230*H230,2)</f>
        <v>0</v>
      </c>
      <c r="K230" s="236"/>
      <c r="L230" s="44"/>
      <c r="M230" s="237" t="s">
        <v>1</v>
      </c>
      <c r="N230" s="238" t="s">
        <v>41</v>
      </c>
      <c r="O230" s="91"/>
      <c r="P230" s="239">
        <f>O230*H230</f>
        <v>0</v>
      </c>
      <c r="Q230" s="239">
        <v>8.0000000000000007E-05</v>
      </c>
      <c r="R230" s="239">
        <f>Q230*H230</f>
        <v>0.036294640000000003</v>
      </c>
      <c r="S230" s="239">
        <v>0</v>
      </c>
      <c r="T230" s="24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1" t="s">
        <v>284</v>
      </c>
      <c r="AT230" s="241" t="s">
        <v>281</v>
      </c>
      <c r="AU230" s="241" t="s">
        <v>86</v>
      </c>
      <c r="AY230" s="17" t="s">
        <v>280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7" t="s">
        <v>84</v>
      </c>
      <c r="BK230" s="242">
        <f>ROUND(I230*H230,2)</f>
        <v>0</v>
      </c>
      <c r="BL230" s="17" t="s">
        <v>284</v>
      </c>
      <c r="BM230" s="241" t="s">
        <v>3998</v>
      </c>
    </row>
    <row r="231" s="13" customFormat="1">
      <c r="A231" s="13"/>
      <c r="B231" s="243"/>
      <c r="C231" s="244"/>
      <c r="D231" s="245" t="s">
        <v>286</v>
      </c>
      <c r="E231" s="246" t="s">
        <v>1</v>
      </c>
      <c r="F231" s="247" t="s">
        <v>3985</v>
      </c>
      <c r="G231" s="244"/>
      <c r="H231" s="248">
        <v>453.68299999999999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286</v>
      </c>
      <c r="AU231" s="254" t="s">
        <v>86</v>
      </c>
      <c r="AV231" s="13" t="s">
        <v>86</v>
      </c>
      <c r="AW231" s="13" t="s">
        <v>32</v>
      </c>
      <c r="AX231" s="13" t="s">
        <v>84</v>
      </c>
      <c r="AY231" s="254" t="s">
        <v>280</v>
      </c>
    </row>
    <row r="232" s="2" customFormat="1" ht="37.8" customHeight="1">
      <c r="A232" s="38"/>
      <c r="B232" s="39"/>
      <c r="C232" s="229" t="s">
        <v>460</v>
      </c>
      <c r="D232" s="229" t="s">
        <v>281</v>
      </c>
      <c r="E232" s="230" t="s">
        <v>480</v>
      </c>
      <c r="F232" s="231" t="s">
        <v>481</v>
      </c>
      <c r="G232" s="232" t="s">
        <v>194</v>
      </c>
      <c r="H232" s="233">
        <v>39.398000000000003</v>
      </c>
      <c r="I232" s="234"/>
      <c r="J232" s="235">
        <f>ROUND(I232*H232,2)</f>
        <v>0</v>
      </c>
      <c r="K232" s="236"/>
      <c r="L232" s="44"/>
      <c r="M232" s="237" t="s">
        <v>1</v>
      </c>
      <c r="N232" s="238" t="s">
        <v>41</v>
      </c>
      <c r="O232" s="91"/>
      <c r="P232" s="239">
        <f>O232*H232</f>
        <v>0</v>
      </c>
      <c r="Q232" s="239">
        <v>8.0000000000000007E-05</v>
      </c>
      <c r="R232" s="239">
        <f>Q232*H232</f>
        <v>0.0031518400000000004</v>
      </c>
      <c r="S232" s="239">
        <v>0</v>
      </c>
      <c r="T232" s="24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1" t="s">
        <v>284</v>
      </c>
      <c r="AT232" s="241" t="s">
        <v>281</v>
      </c>
      <c r="AU232" s="241" t="s">
        <v>86</v>
      </c>
      <c r="AY232" s="17" t="s">
        <v>280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7" t="s">
        <v>84</v>
      </c>
      <c r="BK232" s="242">
        <f>ROUND(I232*H232,2)</f>
        <v>0</v>
      </c>
      <c r="BL232" s="17" t="s">
        <v>284</v>
      </c>
      <c r="BM232" s="241" t="s">
        <v>3999</v>
      </c>
    </row>
    <row r="233" s="13" customFormat="1">
      <c r="A233" s="13"/>
      <c r="B233" s="243"/>
      <c r="C233" s="244"/>
      <c r="D233" s="245" t="s">
        <v>286</v>
      </c>
      <c r="E233" s="246" t="s">
        <v>1</v>
      </c>
      <c r="F233" s="247" t="s">
        <v>3877</v>
      </c>
      <c r="G233" s="244"/>
      <c r="H233" s="248">
        <v>39.398000000000003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286</v>
      </c>
      <c r="AU233" s="254" t="s">
        <v>86</v>
      </c>
      <c r="AV233" s="13" t="s">
        <v>86</v>
      </c>
      <c r="AW233" s="13" t="s">
        <v>32</v>
      </c>
      <c r="AX233" s="13" t="s">
        <v>84</v>
      </c>
      <c r="AY233" s="254" t="s">
        <v>280</v>
      </c>
    </row>
    <row r="234" s="2" customFormat="1" ht="24.15" customHeight="1">
      <c r="A234" s="38"/>
      <c r="B234" s="39"/>
      <c r="C234" s="229" t="s">
        <v>465</v>
      </c>
      <c r="D234" s="229" t="s">
        <v>281</v>
      </c>
      <c r="E234" s="230" t="s">
        <v>493</v>
      </c>
      <c r="F234" s="231" t="s">
        <v>494</v>
      </c>
      <c r="G234" s="232" t="s">
        <v>190</v>
      </c>
      <c r="H234" s="233">
        <v>60.340000000000003</v>
      </c>
      <c r="I234" s="234"/>
      <c r="J234" s="235">
        <f>ROUND(I234*H234,2)</f>
        <v>0</v>
      </c>
      <c r="K234" s="236"/>
      <c r="L234" s="44"/>
      <c r="M234" s="237" t="s">
        <v>1</v>
      </c>
      <c r="N234" s="238" t="s">
        <v>41</v>
      </c>
      <c r="O234" s="91"/>
      <c r="P234" s="239">
        <f>O234*H234</f>
        <v>0</v>
      </c>
      <c r="Q234" s="239">
        <v>3.0000000000000001E-05</v>
      </c>
      <c r="R234" s="239">
        <f>Q234*H234</f>
        <v>0.0018102000000000001</v>
      </c>
      <c r="S234" s="239">
        <v>0</v>
      </c>
      <c r="T234" s="24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1" t="s">
        <v>284</v>
      </c>
      <c r="AT234" s="241" t="s">
        <v>281</v>
      </c>
      <c r="AU234" s="241" t="s">
        <v>86</v>
      </c>
      <c r="AY234" s="17" t="s">
        <v>280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7" t="s">
        <v>84</v>
      </c>
      <c r="BK234" s="242">
        <f>ROUND(I234*H234,2)</f>
        <v>0</v>
      </c>
      <c r="BL234" s="17" t="s">
        <v>284</v>
      </c>
      <c r="BM234" s="241" t="s">
        <v>4000</v>
      </c>
    </row>
    <row r="235" s="13" customFormat="1">
      <c r="A235" s="13"/>
      <c r="B235" s="243"/>
      <c r="C235" s="244"/>
      <c r="D235" s="245" t="s">
        <v>286</v>
      </c>
      <c r="E235" s="246" t="s">
        <v>1</v>
      </c>
      <c r="F235" s="247" t="s">
        <v>3866</v>
      </c>
      <c r="G235" s="244"/>
      <c r="H235" s="248">
        <v>60.340000000000003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286</v>
      </c>
      <c r="AU235" s="254" t="s">
        <v>86</v>
      </c>
      <c r="AV235" s="13" t="s">
        <v>86</v>
      </c>
      <c r="AW235" s="13" t="s">
        <v>32</v>
      </c>
      <c r="AX235" s="13" t="s">
        <v>84</v>
      </c>
      <c r="AY235" s="254" t="s">
        <v>280</v>
      </c>
    </row>
    <row r="236" s="2" customFormat="1" ht="24.15" customHeight="1">
      <c r="A236" s="38"/>
      <c r="B236" s="39"/>
      <c r="C236" s="255" t="s">
        <v>470</v>
      </c>
      <c r="D236" s="255" t="s">
        <v>306</v>
      </c>
      <c r="E236" s="256" t="s">
        <v>1834</v>
      </c>
      <c r="F236" s="257" t="s">
        <v>1835</v>
      </c>
      <c r="G236" s="258" t="s">
        <v>190</v>
      </c>
      <c r="H236" s="259">
        <v>66.373999999999995</v>
      </c>
      <c r="I236" s="260"/>
      <c r="J236" s="261">
        <f>ROUND(I236*H236,2)</f>
        <v>0</v>
      </c>
      <c r="K236" s="262"/>
      <c r="L236" s="263"/>
      <c r="M236" s="264" t="s">
        <v>1</v>
      </c>
      <c r="N236" s="265" t="s">
        <v>41</v>
      </c>
      <c r="O236" s="91"/>
      <c r="P236" s="239">
        <f>O236*H236</f>
        <v>0</v>
      </c>
      <c r="Q236" s="239">
        <v>0.00059999999999999995</v>
      </c>
      <c r="R236" s="239">
        <f>Q236*H236</f>
        <v>0.039824399999999996</v>
      </c>
      <c r="S236" s="239">
        <v>0</v>
      </c>
      <c r="T236" s="24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1" t="s">
        <v>310</v>
      </c>
      <c r="AT236" s="241" t="s">
        <v>306</v>
      </c>
      <c r="AU236" s="241" t="s">
        <v>86</v>
      </c>
      <c r="AY236" s="17" t="s">
        <v>280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7" t="s">
        <v>84</v>
      </c>
      <c r="BK236" s="242">
        <f>ROUND(I236*H236,2)</f>
        <v>0</v>
      </c>
      <c r="BL236" s="17" t="s">
        <v>284</v>
      </c>
      <c r="BM236" s="241" t="s">
        <v>4001</v>
      </c>
    </row>
    <row r="237" s="13" customFormat="1">
      <c r="A237" s="13"/>
      <c r="B237" s="243"/>
      <c r="C237" s="244"/>
      <c r="D237" s="245" t="s">
        <v>286</v>
      </c>
      <c r="E237" s="244"/>
      <c r="F237" s="247" t="s">
        <v>4002</v>
      </c>
      <c r="G237" s="244"/>
      <c r="H237" s="248">
        <v>66.373999999999995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286</v>
      </c>
      <c r="AU237" s="254" t="s">
        <v>86</v>
      </c>
      <c r="AV237" s="13" t="s">
        <v>86</v>
      </c>
      <c r="AW237" s="13" t="s">
        <v>4</v>
      </c>
      <c r="AX237" s="13" t="s">
        <v>84</v>
      </c>
      <c r="AY237" s="254" t="s">
        <v>280</v>
      </c>
    </row>
    <row r="238" s="2" customFormat="1" ht="16.5" customHeight="1">
      <c r="A238" s="38"/>
      <c r="B238" s="39"/>
      <c r="C238" s="229" t="s">
        <v>475</v>
      </c>
      <c r="D238" s="229" t="s">
        <v>281</v>
      </c>
      <c r="E238" s="230" t="s">
        <v>503</v>
      </c>
      <c r="F238" s="231" t="s">
        <v>504</v>
      </c>
      <c r="G238" s="232" t="s">
        <v>190</v>
      </c>
      <c r="H238" s="233">
        <v>410.99400000000003</v>
      </c>
      <c r="I238" s="234"/>
      <c r="J238" s="235">
        <f>ROUND(I238*H238,2)</f>
        <v>0</v>
      </c>
      <c r="K238" s="236"/>
      <c r="L238" s="44"/>
      <c r="M238" s="237" t="s">
        <v>1</v>
      </c>
      <c r="N238" s="238" t="s">
        <v>41</v>
      </c>
      <c r="O238" s="91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1" t="s">
        <v>284</v>
      </c>
      <c r="AT238" s="241" t="s">
        <v>281</v>
      </c>
      <c r="AU238" s="241" t="s">
        <v>86</v>
      </c>
      <c r="AY238" s="17" t="s">
        <v>280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7" t="s">
        <v>84</v>
      </c>
      <c r="BK238" s="242">
        <f>ROUND(I238*H238,2)</f>
        <v>0</v>
      </c>
      <c r="BL238" s="17" t="s">
        <v>284</v>
      </c>
      <c r="BM238" s="241" t="s">
        <v>4003</v>
      </c>
    </row>
    <row r="239" s="13" customFormat="1">
      <c r="A239" s="13"/>
      <c r="B239" s="243"/>
      <c r="C239" s="244"/>
      <c r="D239" s="245" t="s">
        <v>286</v>
      </c>
      <c r="E239" s="246" t="s">
        <v>1</v>
      </c>
      <c r="F239" s="247" t="s">
        <v>4004</v>
      </c>
      <c r="G239" s="244"/>
      <c r="H239" s="248">
        <v>180.5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286</v>
      </c>
      <c r="AU239" s="254" t="s">
        <v>86</v>
      </c>
      <c r="AV239" s="13" t="s">
        <v>86</v>
      </c>
      <c r="AW239" s="13" t="s">
        <v>32</v>
      </c>
      <c r="AX239" s="13" t="s">
        <v>76</v>
      </c>
      <c r="AY239" s="254" t="s">
        <v>280</v>
      </c>
    </row>
    <row r="240" s="13" customFormat="1">
      <c r="A240" s="13"/>
      <c r="B240" s="243"/>
      <c r="C240" s="244"/>
      <c r="D240" s="245" t="s">
        <v>286</v>
      </c>
      <c r="E240" s="246" t="s">
        <v>1</v>
      </c>
      <c r="F240" s="247" t="s">
        <v>3879</v>
      </c>
      <c r="G240" s="244"/>
      <c r="H240" s="248">
        <v>113.95999999999999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286</v>
      </c>
      <c r="AU240" s="254" t="s">
        <v>86</v>
      </c>
      <c r="AV240" s="13" t="s">
        <v>86</v>
      </c>
      <c r="AW240" s="13" t="s">
        <v>32</v>
      </c>
      <c r="AX240" s="13" t="s">
        <v>76</v>
      </c>
      <c r="AY240" s="254" t="s">
        <v>280</v>
      </c>
    </row>
    <row r="241" s="13" customFormat="1">
      <c r="A241" s="13"/>
      <c r="B241" s="243"/>
      <c r="C241" s="244"/>
      <c r="D241" s="245" t="s">
        <v>286</v>
      </c>
      <c r="E241" s="246" t="s">
        <v>1</v>
      </c>
      <c r="F241" s="247" t="s">
        <v>4005</v>
      </c>
      <c r="G241" s="244"/>
      <c r="H241" s="248">
        <v>62.654000000000003</v>
      </c>
      <c r="I241" s="249"/>
      <c r="J241" s="244"/>
      <c r="K241" s="244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286</v>
      </c>
      <c r="AU241" s="254" t="s">
        <v>86</v>
      </c>
      <c r="AV241" s="13" t="s">
        <v>86</v>
      </c>
      <c r="AW241" s="13" t="s">
        <v>32</v>
      </c>
      <c r="AX241" s="13" t="s">
        <v>76</v>
      </c>
      <c r="AY241" s="254" t="s">
        <v>280</v>
      </c>
    </row>
    <row r="242" s="13" customFormat="1">
      <c r="A242" s="13"/>
      <c r="B242" s="243"/>
      <c r="C242" s="244"/>
      <c r="D242" s="245" t="s">
        <v>286</v>
      </c>
      <c r="E242" s="246" t="s">
        <v>1</v>
      </c>
      <c r="F242" s="247" t="s">
        <v>3882</v>
      </c>
      <c r="G242" s="244"/>
      <c r="H242" s="248">
        <v>51.32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286</v>
      </c>
      <c r="AU242" s="254" t="s">
        <v>86</v>
      </c>
      <c r="AV242" s="13" t="s">
        <v>86</v>
      </c>
      <c r="AW242" s="13" t="s">
        <v>32</v>
      </c>
      <c r="AX242" s="13" t="s">
        <v>76</v>
      </c>
      <c r="AY242" s="254" t="s">
        <v>280</v>
      </c>
    </row>
    <row r="243" s="13" customFormat="1">
      <c r="A243" s="13"/>
      <c r="B243" s="243"/>
      <c r="C243" s="244"/>
      <c r="D243" s="245" t="s">
        <v>286</v>
      </c>
      <c r="E243" s="246" t="s">
        <v>1</v>
      </c>
      <c r="F243" s="247" t="s">
        <v>4006</v>
      </c>
      <c r="G243" s="244"/>
      <c r="H243" s="248">
        <v>2.5600000000000001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286</v>
      </c>
      <c r="AU243" s="254" t="s">
        <v>86</v>
      </c>
      <c r="AV243" s="13" t="s">
        <v>86</v>
      </c>
      <c r="AW243" s="13" t="s">
        <v>32</v>
      </c>
      <c r="AX243" s="13" t="s">
        <v>76</v>
      </c>
      <c r="AY243" s="254" t="s">
        <v>280</v>
      </c>
    </row>
    <row r="244" s="14" customFormat="1">
      <c r="A244" s="14"/>
      <c r="B244" s="266"/>
      <c r="C244" s="267"/>
      <c r="D244" s="245" t="s">
        <v>286</v>
      </c>
      <c r="E244" s="268" t="s">
        <v>1</v>
      </c>
      <c r="F244" s="269" t="s">
        <v>378</v>
      </c>
      <c r="G244" s="267"/>
      <c r="H244" s="270">
        <v>410.99400000000003</v>
      </c>
      <c r="I244" s="271"/>
      <c r="J244" s="267"/>
      <c r="K244" s="267"/>
      <c r="L244" s="272"/>
      <c r="M244" s="273"/>
      <c r="N244" s="274"/>
      <c r="O244" s="274"/>
      <c r="P244" s="274"/>
      <c r="Q244" s="274"/>
      <c r="R244" s="274"/>
      <c r="S244" s="274"/>
      <c r="T244" s="27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6" t="s">
        <v>286</v>
      </c>
      <c r="AU244" s="276" t="s">
        <v>86</v>
      </c>
      <c r="AV244" s="14" t="s">
        <v>284</v>
      </c>
      <c r="AW244" s="14" t="s">
        <v>32</v>
      </c>
      <c r="AX244" s="14" t="s">
        <v>84</v>
      </c>
      <c r="AY244" s="276" t="s">
        <v>280</v>
      </c>
    </row>
    <row r="245" s="2" customFormat="1" ht="24.15" customHeight="1">
      <c r="A245" s="38"/>
      <c r="B245" s="39"/>
      <c r="C245" s="255" t="s">
        <v>479</v>
      </c>
      <c r="D245" s="255" t="s">
        <v>306</v>
      </c>
      <c r="E245" s="256" t="s">
        <v>512</v>
      </c>
      <c r="F245" s="257" t="s">
        <v>513</v>
      </c>
      <c r="G245" s="258" t="s">
        <v>190</v>
      </c>
      <c r="H245" s="259">
        <v>189.52500000000001</v>
      </c>
      <c r="I245" s="260"/>
      <c r="J245" s="261">
        <f>ROUND(I245*H245,2)</f>
        <v>0</v>
      </c>
      <c r="K245" s="262"/>
      <c r="L245" s="263"/>
      <c r="M245" s="264" t="s">
        <v>1</v>
      </c>
      <c r="N245" s="265" t="s">
        <v>41</v>
      </c>
      <c r="O245" s="91"/>
      <c r="P245" s="239">
        <f>O245*H245</f>
        <v>0</v>
      </c>
      <c r="Q245" s="239">
        <v>3.0000000000000001E-05</v>
      </c>
      <c r="R245" s="239">
        <f>Q245*H245</f>
        <v>0.0056857500000000007</v>
      </c>
      <c r="S245" s="239">
        <v>0</v>
      </c>
      <c r="T245" s="24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1" t="s">
        <v>310</v>
      </c>
      <c r="AT245" s="241" t="s">
        <v>306</v>
      </c>
      <c r="AU245" s="241" t="s">
        <v>86</v>
      </c>
      <c r="AY245" s="17" t="s">
        <v>280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7" t="s">
        <v>84</v>
      </c>
      <c r="BK245" s="242">
        <f>ROUND(I245*H245,2)</f>
        <v>0</v>
      </c>
      <c r="BL245" s="17" t="s">
        <v>284</v>
      </c>
      <c r="BM245" s="241" t="s">
        <v>4007</v>
      </c>
    </row>
    <row r="246" s="13" customFormat="1">
      <c r="A246" s="13"/>
      <c r="B246" s="243"/>
      <c r="C246" s="244"/>
      <c r="D246" s="245" t="s">
        <v>286</v>
      </c>
      <c r="E246" s="246" t="s">
        <v>1</v>
      </c>
      <c r="F246" s="247" t="s">
        <v>4004</v>
      </c>
      <c r="G246" s="244"/>
      <c r="H246" s="248">
        <v>180.5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286</v>
      </c>
      <c r="AU246" s="254" t="s">
        <v>86</v>
      </c>
      <c r="AV246" s="13" t="s">
        <v>86</v>
      </c>
      <c r="AW246" s="13" t="s">
        <v>32</v>
      </c>
      <c r="AX246" s="13" t="s">
        <v>84</v>
      </c>
      <c r="AY246" s="254" t="s">
        <v>280</v>
      </c>
    </row>
    <row r="247" s="13" customFormat="1">
      <c r="A247" s="13"/>
      <c r="B247" s="243"/>
      <c r="C247" s="244"/>
      <c r="D247" s="245" t="s">
        <v>286</v>
      </c>
      <c r="E247" s="244"/>
      <c r="F247" s="247" t="s">
        <v>4008</v>
      </c>
      <c r="G247" s="244"/>
      <c r="H247" s="248">
        <v>189.52500000000001</v>
      </c>
      <c r="I247" s="249"/>
      <c r="J247" s="244"/>
      <c r="K247" s="244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286</v>
      </c>
      <c r="AU247" s="254" t="s">
        <v>86</v>
      </c>
      <c r="AV247" s="13" t="s">
        <v>86</v>
      </c>
      <c r="AW247" s="13" t="s">
        <v>4</v>
      </c>
      <c r="AX247" s="13" t="s">
        <v>84</v>
      </c>
      <c r="AY247" s="254" t="s">
        <v>280</v>
      </c>
    </row>
    <row r="248" s="2" customFormat="1" ht="24.15" customHeight="1">
      <c r="A248" s="38"/>
      <c r="B248" s="39"/>
      <c r="C248" s="255" t="s">
        <v>483</v>
      </c>
      <c r="D248" s="255" t="s">
        <v>306</v>
      </c>
      <c r="E248" s="256" t="s">
        <v>527</v>
      </c>
      <c r="F248" s="257" t="s">
        <v>528</v>
      </c>
      <c r="G248" s="258" t="s">
        <v>190</v>
      </c>
      <c r="H248" s="259">
        <v>119.658</v>
      </c>
      <c r="I248" s="260"/>
      <c r="J248" s="261">
        <f>ROUND(I248*H248,2)</f>
        <v>0</v>
      </c>
      <c r="K248" s="262"/>
      <c r="L248" s="263"/>
      <c r="M248" s="264" t="s">
        <v>1</v>
      </c>
      <c r="N248" s="265" t="s">
        <v>41</v>
      </c>
      <c r="O248" s="91"/>
      <c r="P248" s="239">
        <f>O248*H248</f>
        <v>0</v>
      </c>
      <c r="Q248" s="239">
        <v>4.0000000000000003E-05</v>
      </c>
      <c r="R248" s="239">
        <f>Q248*H248</f>
        <v>0.0047863200000000002</v>
      </c>
      <c r="S248" s="239">
        <v>0</v>
      </c>
      <c r="T248" s="24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1" t="s">
        <v>310</v>
      </c>
      <c r="AT248" s="241" t="s">
        <v>306</v>
      </c>
      <c r="AU248" s="241" t="s">
        <v>86</v>
      </c>
      <c r="AY248" s="17" t="s">
        <v>280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7" t="s">
        <v>84</v>
      </c>
      <c r="BK248" s="242">
        <f>ROUND(I248*H248,2)</f>
        <v>0</v>
      </c>
      <c r="BL248" s="17" t="s">
        <v>284</v>
      </c>
      <c r="BM248" s="241" t="s">
        <v>4009</v>
      </c>
    </row>
    <row r="249" s="13" customFormat="1">
      <c r="A249" s="13"/>
      <c r="B249" s="243"/>
      <c r="C249" s="244"/>
      <c r="D249" s="245" t="s">
        <v>286</v>
      </c>
      <c r="E249" s="246" t="s">
        <v>1</v>
      </c>
      <c r="F249" s="247" t="s">
        <v>3879</v>
      </c>
      <c r="G249" s="244"/>
      <c r="H249" s="248">
        <v>113.95999999999999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286</v>
      </c>
      <c r="AU249" s="254" t="s">
        <v>86</v>
      </c>
      <c r="AV249" s="13" t="s">
        <v>86</v>
      </c>
      <c r="AW249" s="13" t="s">
        <v>32</v>
      </c>
      <c r="AX249" s="13" t="s">
        <v>84</v>
      </c>
      <c r="AY249" s="254" t="s">
        <v>280</v>
      </c>
    </row>
    <row r="250" s="13" customFormat="1">
      <c r="A250" s="13"/>
      <c r="B250" s="243"/>
      <c r="C250" s="244"/>
      <c r="D250" s="245" t="s">
        <v>286</v>
      </c>
      <c r="E250" s="244"/>
      <c r="F250" s="247" t="s">
        <v>4010</v>
      </c>
      <c r="G250" s="244"/>
      <c r="H250" s="248">
        <v>119.658</v>
      </c>
      <c r="I250" s="249"/>
      <c r="J250" s="244"/>
      <c r="K250" s="244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286</v>
      </c>
      <c r="AU250" s="254" t="s">
        <v>86</v>
      </c>
      <c r="AV250" s="13" t="s">
        <v>86</v>
      </c>
      <c r="AW250" s="13" t="s">
        <v>4</v>
      </c>
      <c r="AX250" s="13" t="s">
        <v>84</v>
      </c>
      <c r="AY250" s="254" t="s">
        <v>280</v>
      </c>
    </row>
    <row r="251" s="2" customFormat="1" ht="24.15" customHeight="1">
      <c r="A251" s="38"/>
      <c r="B251" s="39"/>
      <c r="C251" s="255" t="s">
        <v>488</v>
      </c>
      <c r="D251" s="255" t="s">
        <v>306</v>
      </c>
      <c r="E251" s="256" t="s">
        <v>532</v>
      </c>
      <c r="F251" s="257" t="s">
        <v>533</v>
      </c>
      <c r="G251" s="258" t="s">
        <v>190</v>
      </c>
      <c r="H251" s="259">
        <v>65.787000000000006</v>
      </c>
      <c r="I251" s="260"/>
      <c r="J251" s="261">
        <f>ROUND(I251*H251,2)</f>
        <v>0</v>
      </c>
      <c r="K251" s="262"/>
      <c r="L251" s="263"/>
      <c r="M251" s="264" t="s">
        <v>1</v>
      </c>
      <c r="N251" s="265" t="s">
        <v>41</v>
      </c>
      <c r="O251" s="91"/>
      <c r="P251" s="239">
        <f>O251*H251</f>
        <v>0</v>
      </c>
      <c r="Q251" s="239">
        <v>0.00050000000000000001</v>
      </c>
      <c r="R251" s="239">
        <f>Q251*H251</f>
        <v>0.032893500000000006</v>
      </c>
      <c r="S251" s="239">
        <v>0</v>
      </c>
      <c r="T251" s="24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1" t="s">
        <v>310</v>
      </c>
      <c r="AT251" s="241" t="s">
        <v>306</v>
      </c>
      <c r="AU251" s="241" t="s">
        <v>86</v>
      </c>
      <c r="AY251" s="17" t="s">
        <v>280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7" t="s">
        <v>84</v>
      </c>
      <c r="BK251" s="242">
        <f>ROUND(I251*H251,2)</f>
        <v>0</v>
      </c>
      <c r="BL251" s="17" t="s">
        <v>284</v>
      </c>
      <c r="BM251" s="241" t="s">
        <v>4011</v>
      </c>
    </row>
    <row r="252" s="13" customFormat="1">
      <c r="A252" s="13"/>
      <c r="B252" s="243"/>
      <c r="C252" s="244"/>
      <c r="D252" s="245" t="s">
        <v>286</v>
      </c>
      <c r="E252" s="246" t="s">
        <v>1</v>
      </c>
      <c r="F252" s="247" t="s">
        <v>4005</v>
      </c>
      <c r="G252" s="244"/>
      <c r="H252" s="248">
        <v>62.654000000000003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286</v>
      </c>
      <c r="AU252" s="254" t="s">
        <v>86</v>
      </c>
      <c r="AV252" s="13" t="s">
        <v>86</v>
      </c>
      <c r="AW252" s="13" t="s">
        <v>32</v>
      </c>
      <c r="AX252" s="13" t="s">
        <v>84</v>
      </c>
      <c r="AY252" s="254" t="s">
        <v>280</v>
      </c>
    </row>
    <row r="253" s="13" customFormat="1">
      <c r="A253" s="13"/>
      <c r="B253" s="243"/>
      <c r="C253" s="244"/>
      <c r="D253" s="245" t="s">
        <v>286</v>
      </c>
      <c r="E253" s="244"/>
      <c r="F253" s="247" t="s">
        <v>4012</v>
      </c>
      <c r="G253" s="244"/>
      <c r="H253" s="248">
        <v>65.787000000000006</v>
      </c>
      <c r="I253" s="249"/>
      <c r="J253" s="244"/>
      <c r="K253" s="244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286</v>
      </c>
      <c r="AU253" s="254" t="s">
        <v>86</v>
      </c>
      <c r="AV253" s="13" t="s">
        <v>86</v>
      </c>
      <c r="AW253" s="13" t="s">
        <v>4</v>
      </c>
      <c r="AX253" s="13" t="s">
        <v>84</v>
      </c>
      <c r="AY253" s="254" t="s">
        <v>280</v>
      </c>
    </row>
    <row r="254" s="2" customFormat="1" ht="24.15" customHeight="1">
      <c r="A254" s="38"/>
      <c r="B254" s="39"/>
      <c r="C254" s="255" t="s">
        <v>492</v>
      </c>
      <c r="D254" s="255" t="s">
        <v>306</v>
      </c>
      <c r="E254" s="256" t="s">
        <v>537</v>
      </c>
      <c r="F254" s="257" t="s">
        <v>538</v>
      </c>
      <c r="G254" s="258" t="s">
        <v>190</v>
      </c>
      <c r="H254" s="259">
        <v>53.886000000000003</v>
      </c>
      <c r="I254" s="260"/>
      <c r="J254" s="261">
        <f>ROUND(I254*H254,2)</f>
        <v>0</v>
      </c>
      <c r="K254" s="262"/>
      <c r="L254" s="263"/>
      <c r="M254" s="264" t="s">
        <v>1</v>
      </c>
      <c r="N254" s="265" t="s">
        <v>41</v>
      </c>
      <c r="O254" s="91"/>
      <c r="P254" s="239">
        <f>O254*H254</f>
        <v>0</v>
      </c>
      <c r="Q254" s="239">
        <v>0.00010000000000000001</v>
      </c>
      <c r="R254" s="239">
        <f>Q254*H254</f>
        <v>0.0053886000000000003</v>
      </c>
      <c r="S254" s="239">
        <v>0</v>
      </c>
      <c r="T254" s="24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1" t="s">
        <v>310</v>
      </c>
      <c r="AT254" s="241" t="s">
        <v>306</v>
      </c>
      <c r="AU254" s="241" t="s">
        <v>86</v>
      </c>
      <c r="AY254" s="17" t="s">
        <v>280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7" t="s">
        <v>84</v>
      </c>
      <c r="BK254" s="242">
        <f>ROUND(I254*H254,2)</f>
        <v>0</v>
      </c>
      <c r="BL254" s="17" t="s">
        <v>284</v>
      </c>
      <c r="BM254" s="241" t="s">
        <v>4013</v>
      </c>
    </row>
    <row r="255" s="2" customFormat="1">
      <c r="A255" s="38"/>
      <c r="B255" s="39"/>
      <c r="C255" s="40"/>
      <c r="D255" s="245" t="s">
        <v>540</v>
      </c>
      <c r="E255" s="40"/>
      <c r="F255" s="287" t="s">
        <v>541</v>
      </c>
      <c r="G255" s="40"/>
      <c r="H255" s="40"/>
      <c r="I255" s="288"/>
      <c r="J255" s="40"/>
      <c r="K255" s="40"/>
      <c r="L255" s="44"/>
      <c r="M255" s="289"/>
      <c r="N255" s="290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540</v>
      </c>
      <c r="AU255" s="17" t="s">
        <v>86</v>
      </c>
    </row>
    <row r="256" s="13" customFormat="1">
      <c r="A256" s="13"/>
      <c r="B256" s="243"/>
      <c r="C256" s="244"/>
      <c r="D256" s="245" t="s">
        <v>286</v>
      </c>
      <c r="E256" s="246" t="s">
        <v>1</v>
      </c>
      <c r="F256" s="247" t="s">
        <v>3882</v>
      </c>
      <c r="G256" s="244"/>
      <c r="H256" s="248">
        <v>51.32</v>
      </c>
      <c r="I256" s="249"/>
      <c r="J256" s="244"/>
      <c r="K256" s="244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286</v>
      </c>
      <c r="AU256" s="254" t="s">
        <v>86</v>
      </c>
      <c r="AV256" s="13" t="s">
        <v>86</v>
      </c>
      <c r="AW256" s="13" t="s">
        <v>32</v>
      </c>
      <c r="AX256" s="13" t="s">
        <v>84</v>
      </c>
      <c r="AY256" s="254" t="s">
        <v>280</v>
      </c>
    </row>
    <row r="257" s="13" customFormat="1">
      <c r="A257" s="13"/>
      <c r="B257" s="243"/>
      <c r="C257" s="244"/>
      <c r="D257" s="245" t="s">
        <v>286</v>
      </c>
      <c r="E257" s="244"/>
      <c r="F257" s="247" t="s">
        <v>4014</v>
      </c>
      <c r="G257" s="244"/>
      <c r="H257" s="248">
        <v>53.886000000000003</v>
      </c>
      <c r="I257" s="249"/>
      <c r="J257" s="244"/>
      <c r="K257" s="244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286</v>
      </c>
      <c r="AU257" s="254" t="s">
        <v>86</v>
      </c>
      <c r="AV257" s="13" t="s">
        <v>86</v>
      </c>
      <c r="AW257" s="13" t="s">
        <v>4</v>
      </c>
      <c r="AX257" s="13" t="s">
        <v>84</v>
      </c>
      <c r="AY257" s="254" t="s">
        <v>280</v>
      </c>
    </row>
    <row r="258" s="2" customFormat="1" ht="21.75" customHeight="1">
      <c r="A258" s="38"/>
      <c r="B258" s="39"/>
      <c r="C258" s="255" t="s">
        <v>497</v>
      </c>
      <c r="D258" s="255" t="s">
        <v>306</v>
      </c>
      <c r="E258" s="256" t="s">
        <v>544</v>
      </c>
      <c r="F258" s="257" t="s">
        <v>545</v>
      </c>
      <c r="G258" s="258" t="s">
        <v>190</v>
      </c>
      <c r="H258" s="259">
        <v>2.6880000000000002</v>
      </c>
      <c r="I258" s="260"/>
      <c r="J258" s="261">
        <f>ROUND(I258*H258,2)</f>
        <v>0</v>
      </c>
      <c r="K258" s="262"/>
      <c r="L258" s="263"/>
      <c r="M258" s="264" t="s">
        <v>1</v>
      </c>
      <c r="N258" s="265" t="s">
        <v>41</v>
      </c>
      <c r="O258" s="91"/>
      <c r="P258" s="239">
        <f>O258*H258</f>
        <v>0</v>
      </c>
      <c r="Q258" s="239">
        <v>0.00029999999999999997</v>
      </c>
      <c r="R258" s="239">
        <f>Q258*H258</f>
        <v>0.00080639999999999998</v>
      </c>
      <c r="S258" s="239">
        <v>0</v>
      </c>
      <c r="T258" s="24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1" t="s">
        <v>310</v>
      </c>
      <c r="AT258" s="241" t="s">
        <v>306</v>
      </c>
      <c r="AU258" s="241" t="s">
        <v>86</v>
      </c>
      <c r="AY258" s="17" t="s">
        <v>280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7" t="s">
        <v>84</v>
      </c>
      <c r="BK258" s="242">
        <f>ROUND(I258*H258,2)</f>
        <v>0</v>
      </c>
      <c r="BL258" s="17" t="s">
        <v>284</v>
      </c>
      <c r="BM258" s="241" t="s">
        <v>4015</v>
      </c>
    </row>
    <row r="259" s="13" customFormat="1">
      <c r="A259" s="13"/>
      <c r="B259" s="243"/>
      <c r="C259" s="244"/>
      <c r="D259" s="245" t="s">
        <v>286</v>
      </c>
      <c r="E259" s="246" t="s">
        <v>1</v>
      </c>
      <c r="F259" s="247" t="s">
        <v>4006</v>
      </c>
      <c r="G259" s="244"/>
      <c r="H259" s="248">
        <v>2.5600000000000001</v>
      </c>
      <c r="I259" s="249"/>
      <c r="J259" s="244"/>
      <c r="K259" s="244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286</v>
      </c>
      <c r="AU259" s="254" t="s">
        <v>86</v>
      </c>
      <c r="AV259" s="13" t="s">
        <v>86</v>
      </c>
      <c r="AW259" s="13" t="s">
        <v>32</v>
      </c>
      <c r="AX259" s="13" t="s">
        <v>84</v>
      </c>
      <c r="AY259" s="254" t="s">
        <v>280</v>
      </c>
    </row>
    <row r="260" s="13" customFormat="1">
      <c r="A260" s="13"/>
      <c r="B260" s="243"/>
      <c r="C260" s="244"/>
      <c r="D260" s="245" t="s">
        <v>286</v>
      </c>
      <c r="E260" s="244"/>
      <c r="F260" s="247" t="s">
        <v>4016</v>
      </c>
      <c r="G260" s="244"/>
      <c r="H260" s="248">
        <v>2.6880000000000002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286</v>
      </c>
      <c r="AU260" s="254" t="s">
        <v>86</v>
      </c>
      <c r="AV260" s="13" t="s">
        <v>86</v>
      </c>
      <c r="AW260" s="13" t="s">
        <v>4</v>
      </c>
      <c r="AX260" s="13" t="s">
        <v>84</v>
      </c>
      <c r="AY260" s="254" t="s">
        <v>280</v>
      </c>
    </row>
    <row r="261" s="2" customFormat="1" ht="24.15" customHeight="1">
      <c r="A261" s="38"/>
      <c r="B261" s="39"/>
      <c r="C261" s="229" t="s">
        <v>502</v>
      </c>
      <c r="D261" s="229" t="s">
        <v>281</v>
      </c>
      <c r="E261" s="230" t="s">
        <v>549</v>
      </c>
      <c r="F261" s="231" t="s">
        <v>550</v>
      </c>
      <c r="G261" s="232" t="s">
        <v>194</v>
      </c>
      <c r="H261" s="233">
        <v>456.87700000000001</v>
      </c>
      <c r="I261" s="234"/>
      <c r="J261" s="235">
        <f>ROUND(I261*H261,2)</f>
        <v>0</v>
      </c>
      <c r="K261" s="236"/>
      <c r="L261" s="44"/>
      <c r="M261" s="237" t="s">
        <v>1</v>
      </c>
      <c r="N261" s="238" t="s">
        <v>41</v>
      </c>
      <c r="O261" s="91"/>
      <c r="P261" s="239">
        <f>O261*H261</f>
        <v>0</v>
      </c>
      <c r="Q261" s="239">
        <v>0.01146</v>
      </c>
      <c r="R261" s="239">
        <f>Q261*H261</f>
        <v>5.23581042</v>
      </c>
      <c r="S261" s="239">
        <v>0</v>
      </c>
      <c r="T261" s="24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1" t="s">
        <v>284</v>
      </c>
      <c r="AT261" s="241" t="s">
        <v>281</v>
      </c>
      <c r="AU261" s="241" t="s">
        <v>86</v>
      </c>
      <c r="AY261" s="17" t="s">
        <v>280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7" t="s">
        <v>84</v>
      </c>
      <c r="BK261" s="242">
        <f>ROUND(I261*H261,2)</f>
        <v>0</v>
      </c>
      <c r="BL261" s="17" t="s">
        <v>284</v>
      </c>
      <c r="BM261" s="241" t="s">
        <v>4017</v>
      </c>
    </row>
    <row r="262" s="13" customFormat="1">
      <c r="A262" s="13"/>
      <c r="B262" s="243"/>
      <c r="C262" s="244"/>
      <c r="D262" s="245" t="s">
        <v>286</v>
      </c>
      <c r="E262" s="246" t="s">
        <v>1</v>
      </c>
      <c r="F262" s="247" t="s">
        <v>4018</v>
      </c>
      <c r="G262" s="244"/>
      <c r="H262" s="248">
        <v>456.87700000000001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286</v>
      </c>
      <c r="AU262" s="254" t="s">
        <v>86</v>
      </c>
      <c r="AV262" s="13" t="s">
        <v>86</v>
      </c>
      <c r="AW262" s="13" t="s">
        <v>32</v>
      </c>
      <c r="AX262" s="13" t="s">
        <v>84</v>
      </c>
      <c r="AY262" s="254" t="s">
        <v>280</v>
      </c>
    </row>
    <row r="263" s="2" customFormat="1" ht="24.15" customHeight="1">
      <c r="A263" s="38"/>
      <c r="B263" s="39"/>
      <c r="C263" s="229" t="s">
        <v>511</v>
      </c>
      <c r="D263" s="229" t="s">
        <v>281</v>
      </c>
      <c r="E263" s="230" t="s">
        <v>554</v>
      </c>
      <c r="F263" s="231" t="s">
        <v>555</v>
      </c>
      <c r="G263" s="232" t="s">
        <v>194</v>
      </c>
      <c r="H263" s="233">
        <v>36.204000000000001</v>
      </c>
      <c r="I263" s="234"/>
      <c r="J263" s="235">
        <f>ROUND(I263*H263,2)</f>
        <v>0</v>
      </c>
      <c r="K263" s="236"/>
      <c r="L263" s="44"/>
      <c r="M263" s="237" t="s">
        <v>1</v>
      </c>
      <c r="N263" s="238" t="s">
        <v>41</v>
      </c>
      <c r="O263" s="91"/>
      <c r="P263" s="239">
        <f>O263*H263</f>
        <v>0</v>
      </c>
      <c r="Q263" s="239">
        <v>0.0057000000000000002</v>
      </c>
      <c r="R263" s="239">
        <f>Q263*H263</f>
        <v>0.20636280000000001</v>
      </c>
      <c r="S263" s="239">
        <v>0</v>
      </c>
      <c r="T263" s="24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1" t="s">
        <v>284</v>
      </c>
      <c r="AT263" s="241" t="s">
        <v>281</v>
      </c>
      <c r="AU263" s="241" t="s">
        <v>86</v>
      </c>
      <c r="AY263" s="17" t="s">
        <v>280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7" t="s">
        <v>84</v>
      </c>
      <c r="BK263" s="242">
        <f>ROUND(I263*H263,2)</f>
        <v>0</v>
      </c>
      <c r="BL263" s="17" t="s">
        <v>284</v>
      </c>
      <c r="BM263" s="241" t="s">
        <v>4019</v>
      </c>
    </row>
    <row r="264" s="13" customFormat="1">
      <c r="A264" s="13"/>
      <c r="B264" s="243"/>
      <c r="C264" s="244"/>
      <c r="D264" s="245" t="s">
        <v>286</v>
      </c>
      <c r="E264" s="246" t="s">
        <v>1</v>
      </c>
      <c r="F264" s="247" t="s">
        <v>3869</v>
      </c>
      <c r="G264" s="244"/>
      <c r="H264" s="248">
        <v>36.204000000000001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286</v>
      </c>
      <c r="AU264" s="254" t="s">
        <v>86</v>
      </c>
      <c r="AV264" s="13" t="s">
        <v>86</v>
      </c>
      <c r="AW264" s="13" t="s">
        <v>32</v>
      </c>
      <c r="AX264" s="13" t="s">
        <v>84</v>
      </c>
      <c r="AY264" s="254" t="s">
        <v>280</v>
      </c>
    </row>
    <row r="265" s="2" customFormat="1" ht="24.15" customHeight="1">
      <c r="A265" s="38"/>
      <c r="B265" s="39"/>
      <c r="C265" s="229" t="s">
        <v>516</v>
      </c>
      <c r="D265" s="229" t="s">
        <v>281</v>
      </c>
      <c r="E265" s="230" t="s">
        <v>558</v>
      </c>
      <c r="F265" s="231" t="s">
        <v>559</v>
      </c>
      <c r="G265" s="232" t="s">
        <v>194</v>
      </c>
      <c r="H265" s="233">
        <v>483.322</v>
      </c>
      <c r="I265" s="234"/>
      <c r="J265" s="235">
        <f>ROUND(I265*H265,2)</f>
        <v>0</v>
      </c>
      <c r="K265" s="236"/>
      <c r="L265" s="44"/>
      <c r="M265" s="237" t="s">
        <v>1</v>
      </c>
      <c r="N265" s="238" t="s">
        <v>41</v>
      </c>
      <c r="O265" s="91"/>
      <c r="P265" s="239">
        <f>O265*H265</f>
        <v>0</v>
      </c>
      <c r="Q265" s="239">
        <v>0.00363</v>
      </c>
      <c r="R265" s="239">
        <f>Q265*H265</f>
        <v>1.75445886</v>
      </c>
      <c r="S265" s="239">
        <v>0</v>
      </c>
      <c r="T265" s="24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1" t="s">
        <v>284</v>
      </c>
      <c r="AT265" s="241" t="s">
        <v>281</v>
      </c>
      <c r="AU265" s="241" t="s">
        <v>86</v>
      </c>
      <c r="AY265" s="17" t="s">
        <v>280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7" t="s">
        <v>84</v>
      </c>
      <c r="BK265" s="242">
        <f>ROUND(I265*H265,2)</f>
        <v>0</v>
      </c>
      <c r="BL265" s="17" t="s">
        <v>284</v>
      </c>
      <c r="BM265" s="241" t="s">
        <v>4020</v>
      </c>
    </row>
    <row r="266" s="13" customFormat="1">
      <c r="A266" s="13"/>
      <c r="B266" s="243"/>
      <c r="C266" s="244"/>
      <c r="D266" s="245" t="s">
        <v>286</v>
      </c>
      <c r="E266" s="246" t="s">
        <v>1</v>
      </c>
      <c r="F266" s="247" t="s">
        <v>4021</v>
      </c>
      <c r="G266" s="244"/>
      <c r="H266" s="248">
        <v>483.322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286</v>
      </c>
      <c r="AU266" s="254" t="s">
        <v>86</v>
      </c>
      <c r="AV266" s="13" t="s">
        <v>86</v>
      </c>
      <c r="AW266" s="13" t="s">
        <v>32</v>
      </c>
      <c r="AX266" s="13" t="s">
        <v>84</v>
      </c>
      <c r="AY266" s="254" t="s">
        <v>280</v>
      </c>
    </row>
    <row r="267" s="2" customFormat="1" ht="24.15" customHeight="1">
      <c r="A267" s="38"/>
      <c r="B267" s="39"/>
      <c r="C267" s="229" t="s">
        <v>521</v>
      </c>
      <c r="D267" s="229" t="s">
        <v>281</v>
      </c>
      <c r="E267" s="230" t="s">
        <v>562</v>
      </c>
      <c r="F267" s="231" t="s">
        <v>563</v>
      </c>
      <c r="G267" s="232" t="s">
        <v>190</v>
      </c>
      <c r="H267" s="233">
        <v>157.18000000000001</v>
      </c>
      <c r="I267" s="234"/>
      <c r="J267" s="235">
        <f>ROUND(I267*H267,2)</f>
        <v>0</v>
      </c>
      <c r="K267" s="236"/>
      <c r="L267" s="44"/>
      <c r="M267" s="237" t="s">
        <v>1</v>
      </c>
      <c r="N267" s="238" t="s">
        <v>41</v>
      </c>
      <c r="O267" s="91"/>
      <c r="P267" s="239">
        <f>O267*H267</f>
        <v>0</v>
      </c>
      <c r="Q267" s="239">
        <v>0.020650000000000002</v>
      </c>
      <c r="R267" s="239">
        <f>Q267*H267</f>
        <v>3.2457670000000003</v>
      </c>
      <c r="S267" s="239">
        <v>0</v>
      </c>
      <c r="T267" s="24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1" t="s">
        <v>284</v>
      </c>
      <c r="AT267" s="241" t="s">
        <v>281</v>
      </c>
      <c r="AU267" s="241" t="s">
        <v>86</v>
      </c>
      <c r="AY267" s="17" t="s">
        <v>280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7" t="s">
        <v>84</v>
      </c>
      <c r="BK267" s="242">
        <f>ROUND(I267*H267,2)</f>
        <v>0</v>
      </c>
      <c r="BL267" s="17" t="s">
        <v>284</v>
      </c>
      <c r="BM267" s="241" t="s">
        <v>4022</v>
      </c>
    </row>
    <row r="268" s="13" customFormat="1">
      <c r="A268" s="13"/>
      <c r="B268" s="243"/>
      <c r="C268" s="244"/>
      <c r="D268" s="245" t="s">
        <v>286</v>
      </c>
      <c r="E268" s="246" t="s">
        <v>1</v>
      </c>
      <c r="F268" s="247" t="s">
        <v>3882</v>
      </c>
      <c r="G268" s="244"/>
      <c r="H268" s="248">
        <v>51.32</v>
      </c>
      <c r="I268" s="249"/>
      <c r="J268" s="244"/>
      <c r="K268" s="244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286</v>
      </c>
      <c r="AU268" s="254" t="s">
        <v>86</v>
      </c>
      <c r="AV268" s="13" t="s">
        <v>86</v>
      </c>
      <c r="AW268" s="13" t="s">
        <v>32</v>
      </c>
      <c r="AX268" s="13" t="s">
        <v>76</v>
      </c>
      <c r="AY268" s="254" t="s">
        <v>280</v>
      </c>
    </row>
    <row r="269" s="13" customFormat="1">
      <c r="A269" s="13"/>
      <c r="B269" s="243"/>
      <c r="C269" s="244"/>
      <c r="D269" s="245" t="s">
        <v>286</v>
      </c>
      <c r="E269" s="246" t="s">
        <v>1</v>
      </c>
      <c r="F269" s="247" t="s">
        <v>4023</v>
      </c>
      <c r="G269" s="244"/>
      <c r="H269" s="248">
        <v>105.86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286</v>
      </c>
      <c r="AU269" s="254" t="s">
        <v>86</v>
      </c>
      <c r="AV269" s="13" t="s">
        <v>86</v>
      </c>
      <c r="AW269" s="13" t="s">
        <v>32</v>
      </c>
      <c r="AX269" s="13" t="s">
        <v>76</v>
      </c>
      <c r="AY269" s="254" t="s">
        <v>280</v>
      </c>
    </row>
    <row r="270" s="14" customFormat="1">
      <c r="A270" s="14"/>
      <c r="B270" s="266"/>
      <c r="C270" s="267"/>
      <c r="D270" s="245" t="s">
        <v>286</v>
      </c>
      <c r="E270" s="268" t="s">
        <v>1</v>
      </c>
      <c r="F270" s="269" t="s">
        <v>378</v>
      </c>
      <c r="G270" s="267"/>
      <c r="H270" s="270">
        <v>157.18000000000001</v>
      </c>
      <c r="I270" s="271"/>
      <c r="J270" s="267"/>
      <c r="K270" s="267"/>
      <c r="L270" s="272"/>
      <c r="M270" s="273"/>
      <c r="N270" s="274"/>
      <c r="O270" s="274"/>
      <c r="P270" s="274"/>
      <c r="Q270" s="274"/>
      <c r="R270" s="274"/>
      <c r="S270" s="274"/>
      <c r="T270" s="27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6" t="s">
        <v>286</v>
      </c>
      <c r="AU270" s="276" t="s">
        <v>86</v>
      </c>
      <c r="AV270" s="14" t="s">
        <v>284</v>
      </c>
      <c r="AW270" s="14" t="s">
        <v>32</v>
      </c>
      <c r="AX270" s="14" t="s">
        <v>84</v>
      </c>
      <c r="AY270" s="276" t="s">
        <v>280</v>
      </c>
    </row>
    <row r="271" s="2" customFormat="1" ht="16.5" customHeight="1">
      <c r="A271" s="38"/>
      <c r="B271" s="39"/>
      <c r="C271" s="229" t="s">
        <v>526</v>
      </c>
      <c r="D271" s="229" t="s">
        <v>281</v>
      </c>
      <c r="E271" s="230" t="s">
        <v>567</v>
      </c>
      <c r="F271" s="231" t="s">
        <v>568</v>
      </c>
      <c r="G271" s="232" t="s">
        <v>194</v>
      </c>
      <c r="H271" s="233">
        <v>55.5</v>
      </c>
      <c r="I271" s="234"/>
      <c r="J271" s="235">
        <f>ROUND(I271*H271,2)</f>
        <v>0</v>
      </c>
      <c r="K271" s="236"/>
      <c r="L271" s="44"/>
      <c r="M271" s="237" t="s">
        <v>1</v>
      </c>
      <c r="N271" s="238" t="s">
        <v>41</v>
      </c>
      <c r="O271" s="91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1" t="s">
        <v>284</v>
      </c>
      <c r="AT271" s="241" t="s">
        <v>281</v>
      </c>
      <c r="AU271" s="241" t="s">
        <v>86</v>
      </c>
      <c r="AY271" s="17" t="s">
        <v>280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7" t="s">
        <v>84</v>
      </c>
      <c r="BK271" s="242">
        <f>ROUND(I271*H271,2)</f>
        <v>0</v>
      </c>
      <c r="BL271" s="17" t="s">
        <v>284</v>
      </c>
      <c r="BM271" s="241" t="s">
        <v>4024</v>
      </c>
    </row>
    <row r="272" s="13" customFormat="1">
      <c r="A272" s="13"/>
      <c r="B272" s="243"/>
      <c r="C272" s="244"/>
      <c r="D272" s="245" t="s">
        <v>286</v>
      </c>
      <c r="E272" s="246" t="s">
        <v>1</v>
      </c>
      <c r="F272" s="247" t="s">
        <v>4025</v>
      </c>
      <c r="G272" s="244"/>
      <c r="H272" s="248">
        <v>55.5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286</v>
      </c>
      <c r="AU272" s="254" t="s">
        <v>86</v>
      </c>
      <c r="AV272" s="13" t="s">
        <v>86</v>
      </c>
      <c r="AW272" s="13" t="s">
        <v>32</v>
      </c>
      <c r="AX272" s="13" t="s">
        <v>84</v>
      </c>
      <c r="AY272" s="254" t="s">
        <v>280</v>
      </c>
    </row>
    <row r="273" s="2" customFormat="1" ht="21.75" customHeight="1">
      <c r="A273" s="38"/>
      <c r="B273" s="39"/>
      <c r="C273" s="229" t="s">
        <v>531</v>
      </c>
      <c r="D273" s="229" t="s">
        <v>281</v>
      </c>
      <c r="E273" s="230" t="s">
        <v>572</v>
      </c>
      <c r="F273" s="231" t="s">
        <v>573</v>
      </c>
      <c r="G273" s="232" t="s">
        <v>194</v>
      </c>
      <c r="H273" s="233">
        <v>215.435</v>
      </c>
      <c r="I273" s="234"/>
      <c r="J273" s="235">
        <f>ROUND(I273*H273,2)</f>
        <v>0</v>
      </c>
      <c r="K273" s="236"/>
      <c r="L273" s="44"/>
      <c r="M273" s="237" t="s">
        <v>1</v>
      </c>
      <c r="N273" s="238" t="s">
        <v>41</v>
      </c>
      <c r="O273" s="91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1" t="s">
        <v>284</v>
      </c>
      <c r="AT273" s="241" t="s">
        <v>281</v>
      </c>
      <c r="AU273" s="241" t="s">
        <v>86</v>
      </c>
      <c r="AY273" s="17" t="s">
        <v>280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7" t="s">
        <v>84</v>
      </c>
      <c r="BK273" s="242">
        <f>ROUND(I273*H273,2)</f>
        <v>0</v>
      </c>
      <c r="BL273" s="17" t="s">
        <v>284</v>
      </c>
      <c r="BM273" s="241" t="s">
        <v>4026</v>
      </c>
    </row>
    <row r="274" s="13" customFormat="1">
      <c r="A274" s="13"/>
      <c r="B274" s="243"/>
      <c r="C274" s="244"/>
      <c r="D274" s="245" t="s">
        <v>286</v>
      </c>
      <c r="E274" s="246" t="s">
        <v>1</v>
      </c>
      <c r="F274" s="247" t="s">
        <v>3885</v>
      </c>
      <c r="G274" s="244"/>
      <c r="H274" s="248">
        <v>215.435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286</v>
      </c>
      <c r="AU274" s="254" t="s">
        <v>86</v>
      </c>
      <c r="AV274" s="13" t="s">
        <v>86</v>
      </c>
      <c r="AW274" s="13" t="s">
        <v>32</v>
      </c>
      <c r="AX274" s="13" t="s">
        <v>84</v>
      </c>
      <c r="AY274" s="254" t="s">
        <v>280</v>
      </c>
    </row>
    <row r="275" s="2" customFormat="1" ht="16.5" customHeight="1">
      <c r="A275" s="38"/>
      <c r="B275" s="39"/>
      <c r="C275" s="229" t="s">
        <v>536</v>
      </c>
      <c r="D275" s="229" t="s">
        <v>281</v>
      </c>
      <c r="E275" s="230" t="s">
        <v>576</v>
      </c>
      <c r="F275" s="231" t="s">
        <v>577</v>
      </c>
      <c r="G275" s="232" t="s">
        <v>194</v>
      </c>
      <c r="H275" s="233">
        <v>493.08100000000002</v>
      </c>
      <c r="I275" s="234"/>
      <c r="J275" s="235">
        <f>ROUND(I275*H275,2)</f>
        <v>0</v>
      </c>
      <c r="K275" s="236"/>
      <c r="L275" s="44"/>
      <c r="M275" s="237" t="s">
        <v>1</v>
      </c>
      <c r="N275" s="238" t="s">
        <v>41</v>
      </c>
      <c r="O275" s="91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1" t="s">
        <v>284</v>
      </c>
      <c r="AT275" s="241" t="s">
        <v>281</v>
      </c>
      <c r="AU275" s="241" t="s">
        <v>86</v>
      </c>
      <c r="AY275" s="17" t="s">
        <v>280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7" t="s">
        <v>84</v>
      </c>
      <c r="BK275" s="242">
        <f>ROUND(I275*H275,2)</f>
        <v>0</v>
      </c>
      <c r="BL275" s="17" t="s">
        <v>284</v>
      </c>
      <c r="BM275" s="241" t="s">
        <v>4027</v>
      </c>
    </row>
    <row r="276" s="13" customFormat="1">
      <c r="A276" s="13"/>
      <c r="B276" s="243"/>
      <c r="C276" s="244"/>
      <c r="D276" s="245" t="s">
        <v>286</v>
      </c>
      <c r="E276" s="246" t="s">
        <v>1</v>
      </c>
      <c r="F276" s="247" t="s">
        <v>4028</v>
      </c>
      <c r="G276" s="244"/>
      <c r="H276" s="248">
        <v>493.08100000000002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286</v>
      </c>
      <c r="AU276" s="254" t="s">
        <v>86</v>
      </c>
      <c r="AV276" s="13" t="s">
        <v>86</v>
      </c>
      <c r="AW276" s="13" t="s">
        <v>32</v>
      </c>
      <c r="AX276" s="13" t="s">
        <v>84</v>
      </c>
      <c r="AY276" s="254" t="s">
        <v>280</v>
      </c>
    </row>
    <row r="277" s="2" customFormat="1" ht="24.15" customHeight="1">
      <c r="A277" s="38"/>
      <c r="B277" s="39"/>
      <c r="C277" s="229" t="s">
        <v>543</v>
      </c>
      <c r="D277" s="229" t="s">
        <v>281</v>
      </c>
      <c r="E277" s="230" t="s">
        <v>4029</v>
      </c>
      <c r="F277" s="231" t="s">
        <v>4030</v>
      </c>
      <c r="G277" s="232" t="s">
        <v>319</v>
      </c>
      <c r="H277" s="233">
        <v>0.68000000000000005</v>
      </c>
      <c r="I277" s="234"/>
      <c r="J277" s="235">
        <f>ROUND(I277*H277,2)</f>
        <v>0</v>
      </c>
      <c r="K277" s="236"/>
      <c r="L277" s="44"/>
      <c r="M277" s="237" t="s">
        <v>1</v>
      </c>
      <c r="N277" s="238" t="s">
        <v>41</v>
      </c>
      <c r="O277" s="91"/>
      <c r="P277" s="239">
        <f>O277*H277</f>
        <v>0</v>
      </c>
      <c r="Q277" s="239">
        <v>2.45329</v>
      </c>
      <c r="R277" s="239">
        <f>Q277*H277</f>
        <v>1.6682372000000001</v>
      </c>
      <c r="S277" s="239">
        <v>0</v>
      </c>
      <c r="T277" s="24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1" t="s">
        <v>284</v>
      </c>
      <c r="AT277" s="241" t="s">
        <v>281</v>
      </c>
      <c r="AU277" s="241" t="s">
        <v>86</v>
      </c>
      <c r="AY277" s="17" t="s">
        <v>280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7" t="s">
        <v>84</v>
      </c>
      <c r="BK277" s="242">
        <f>ROUND(I277*H277,2)</f>
        <v>0</v>
      </c>
      <c r="BL277" s="17" t="s">
        <v>284</v>
      </c>
      <c r="BM277" s="241" t="s">
        <v>4031</v>
      </c>
    </row>
    <row r="278" s="13" customFormat="1">
      <c r="A278" s="13"/>
      <c r="B278" s="243"/>
      <c r="C278" s="244"/>
      <c r="D278" s="245" t="s">
        <v>286</v>
      </c>
      <c r="E278" s="246" t="s">
        <v>1</v>
      </c>
      <c r="F278" s="247" t="s">
        <v>4032</v>
      </c>
      <c r="G278" s="244"/>
      <c r="H278" s="248">
        <v>0.68000000000000005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286</v>
      </c>
      <c r="AU278" s="254" t="s">
        <v>86</v>
      </c>
      <c r="AV278" s="13" t="s">
        <v>86</v>
      </c>
      <c r="AW278" s="13" t="s">
        <v>32</v>
      </c>
      <c r="AX278" s="13" t="s">
        <v>84</v>
      </c>
      <c r="AY278" s="254" t="s">
        <v>280</v>
      </c>
    </row>
    <row r="279" s="2" customFormat="1" ht="24.15" customHeight="1">
      <c r="A279" s="38"/>
      <c r="B279" s="39"/>
      <c r="C279" s="229" t="s">
        <v>548</v>
      </c>
      <c r="D279" s="229" t="s">
        <v>281</v>
      </c>
      <c r="E279" s="230" t="s">
        <v>619</v>
      </c>
      <c r="F279" s="231" t="s">
        <v>620</v>
      </c>
      <c r="G279" s="232" t="s">
        <v>194</v>
      </c>
      <c r="H279" s="233">
        <v>30.170000000000002</v>
      </c>
      <c r="I279" s="234"/>
      <c r="J279" s="235">
        <f>ROUND(I279*H279,2)</f>
        <v>0</v>
      </c>
      <c r="K279" s="236"/>
      <c r="L279" s="44"/>
      <c r="M279" s="237" t="s">
        <v>1</v>
      </c>
      <c r="N279" s="238" t="s">
        <v>41</v>
      </c>
      <c r="O279" s="91"/>
      <c r="P279" s="239">
        <f>O279*H279</f>
        <v>0</v>
      </c>
      <c r="Q279" s="239">
        <v>0.28361999999999998</v>
      </c>
      <c r="R279" s="239">
        <f>Q279*H279</f>
        <v>8.5568153999999996</v>
      </c>
      <c r="S279" s="239">
        <v>0</v>
      </c>
      <c r="T279" s="24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1" t="s">
        <v>284</v>
      </c>
      <c r="AT279" s="241" t="s">
        <v>281</v>
      </c>
      <c r="AU279" s="241" t="s">
        <v>86</v>
      </c>
      <c r="AY279" s="17" t="s">
        <v>280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7" t="s">
        <v>84</v>
      </c>
      <c r="BK279" s="242">
        <f>ROUND(I279*H279,2)</f>
        <v>0</v>
      </c>
      <c r="BL279" s="17" t="s">
        <v>284</v>
      </c>
      <c r="BM279" s="241" t="s">
        <v>4033</v>
      </c>
    </row>
    <row r="280" s="13" customFormat="1">
      <c r="A280" s="13"/>
      <c r="B280" s="243"/>
      <c r="C280" s="244"/>
      <c r="D280" s="245" t="s">
        <v>286</v>
      </c>
      <c r="E280" s="246" t="s">
        <v>1</v>
      </c>
      <c r="F280" s="247" t="s">
        <v>4034</v>
      </c>
      <c r="G280" s="244"/>
      <c r="H280" s="248">
        <v>30.170000000000002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286</v>
      </c>
      <c r="AU280" s="254" t="s">
        <v>86</v>
      </c>
      <c r="AV280" s="13" t="s">
        <v>86</v>
      </c>
      <c r="AW280" s="13" t="s">
        <v>32</v>
      </c>
      <c r="AX280" s="13" t="s">
        <v>84</v>
      </c>
      <c r="AY280" s="254" t="s">
        <v>280</v>
      </c>
    </row>
    <row r="281" s="2" customFormat="1" ht="16.5" customHeight="1">
      <c r="A281" s="38"/>
      <c r="B281" s="39"/>
      <c r="C281" s="229" t="s">
        <v>553</v>
      </c>
      <c r="D281" s="229" t="s">
        <v>281</v>
      </c>
      <c r="E281" s="230" t="s">
        <v>634</v>
      </c>
      <c r="F281" s="231" t="s">
        <v>635</v>
      </c>
      <c r="G281" s="232" t="s">
        <v>190</v>
      </c>
      <c r="H281" s="233">
        <v>113.95999999999999</v>
      </c>
      <c r="I281" s="234"/>
      <c r="J281" s="235">
        <f>ROUND(I281*H281,2)</f>
        <v>0</v>
      </c>
      <c r="K281" s="236"/>
      <c r="L281" s="44"/>
      <c r="M281" s="237" t="s">
        <v>1</v>
      </c>
      <c r="N281" s="238" t="s">
        <v>41</v>
      </c>
      <c r="O281" s="91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1" t="s">
        <v>284</v>
      </c>
      <c r="AT281" s="241" t="s">
        <v>281</v>
      </c>
      <c r="AU281" s="241" t="s">
        <v>86</v>
      </c>
      <c r="AY281" s="17" t="s">
        <v>280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7" t="s">
        <v>84</v>
      </c>
      <c r="BK281" s="242">
        <f>ROUND(I281*H281,2)</f>
        <v>0</v>
      </c>
      <c r="BL281" s="17" t="s">
        <v>284</v>
      </c>
      <c r="BM281" s="241" t="s">
        <v>4035</v>
      </c>
    </row>
    <row r="282" s="13" customFormat="1">
      <c r="A282" s="13"/>
      <c r="B282" s="243"/>
      <c r="C282" s="244"/>
      <c r="D282" s="245" t="s">
        <v>286</v>
      </c>
      <c r="E282" s="246" t="s">
        <v>1</v>
      </c>
      <c r="F282" s="247" t="s">
        <v>3879</v>
      </c>
      <c r="G282" s="244"/>
      <c r="H282" s="248">
        <v>113.95999999999999</v>
      </c>
      <c r="I282" s="249"/>
      <c r="J282" s="244"/>
      <c r="K282" s="244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286</v>
      </c>
      <c r="AU282" s="254" t="s">
        <v>86</v>
      </c>
      <c r="AV282" s="13" t="s">
        <v>86</v>
      </c>
      <c r="AW282" s="13" t="s">
        <v>32</v>
      </c>
      <c r="AX282" s="13" t="s">
        <v>84</v>
      </c>
      <c r="AY282" s="254" t="s">
        <v>280</v>
      </c>
    </row>
    <row r="283" s="2" customFormat="1" ht="16.5" customHeight="1">
      <c r="A283" s="38"/>
      <c r="B283" s="39"/>
      <c r="C283" s="255" t="s">
        <v>557</v>
      </c>
      <c r="D283" s="255" t="s">
        <v>306</v>
      </c>
      <c r="E283" s="256" t="s">
        <v>638</v>
      </c>
      <c r="F283" s="257" t="s">
        <v>639</v>
      </c>
      <c r="G283" s="258" t="s">
        <v>190</v>
      </c>
      <c r="H283" s="259">
        <v>119.658</v>
      </c>
      <c r="I283" s="260"/>
      <c r="J283" s="261">
        <f>ROUND(I283*H283,2)</f>
        <v>0</v>
      </c>
      <c r="K283" s="262"/>
      <c r="L283" s="263"/>
      <c r="M283" s="264" t="s">
        <v>1</v>
      </c>
      <c r="N283" s="265" t="s">
        <v>41</v>
      </c>
      <c r="O283" s="91"/>
      <c r="P283" s="239">
        <f>O283*H283</f>
        <v>0</v>
      </c>
      <c r="Q283" s="239">
        <v>0.00029999999999999997</v>
      </c>
      <c r="R283" s="239">
        <f>Q283*H283</f>
        <v>0.035897399999999996</v>
      </c>
      <c r="S283" s="239">
        <v>0</v>
      </c>
      <c r="T283" s="24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1" t="s">
        <v>310</v>
      </c>
      <c r="AT283" s="241" t="s">
        <v>306</v>
      </c>
      <c r="AU283" s="241" t="s">
        <v>86</v>
      </c>
      <c r="AY283" s="17" t="s">
        <v>280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7" t="s">
        <v>84</v>
      </c>
      <c r="BK283" s="242">
        <f>ROUND(I283*H283,2)</f>
        <v>0</v>
      </c>
      <c r="BL283" s="17" t="s">
        <v>284</v>
      </c>
      <c r="BM283" s="241" t="s">
        <v>4036</v>
      </c>
    </row>
    <row r="284" s="13" customFormat="1">
      <c r="A284" s="13"/>
      <c r="B284" s="243"/>
      <c r="C284" s="244"/>
      <c r="D284" s="245" t="s">
        <v>286</v>
      </c>
      <c r="E284" s="244"/>
      <c r="F284" s="247" t="s">
        <v>4010</v>
      </c>
      <c r="G284" s="244"/>
      <c r="H284" s="248">
        <v>119.658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286</v>
      </c>
      <c r="AU284" s="254" t="s">
        <v>86</v>
      </c>
      <c r="AV284" s="13" t="s">
        <v>86</v>
      </c>
      <c r="AW284" s="13" t="s">
        <v>4</v>
      </c>
      <c r="AX284" s="13" t="s">
        <v>84</v>
      </c>
      <c r="AY284" s="254" t="s">
        <v>280</v>
      </c>
    </row>
    <row r="285" s="2" customFormat="1" ht="24.15" customHeight="1">
      <c r="A285" s="38"/>
      <c r="B285" s="39"/>
      <c r="C285" s="229" t="s">
        <v>561</v>
      </c>
      <c r="D285" s="229" t="s">
        <v>281</v>
      </c>
      <c r="E285" s="230" t="s">
        <v>4037</v>
      </c>
      <c r="F285" s="231" t="s">
        <v>643</v>
      </c>
      <c r="G285" s="232" t="s">
        <v>190</v>
      </c>
      <c r="H285" s="233">
        <v>105.86</v>
      </c>
      <c r="I285" s="234"/>
      <c r="J285" s="235">
        <f>ROUND(I285*H285,2)</f>
        <v>0</v>
      </c>
      <c r="K285" s="236"/>
      <c r="L285" s="44"/>
      <c r="M285" s="237" t="s">
        <v>1</v>
      </c>
      <c r="N285" s="238" t="s">
        <v>41</v>
      </c>
      <c r="O285" s="91"/>
      <c r="P285" s="239">
        <f>O285*H285</f>
        <v>0</v>
      </c>
      <c r="Q285" s="239">
        <v>0.00046000000000000001</v>
      </c>
      <c r="R285" s="239">
        <f>Q285*H285</f>
        <v>0.048695599999999999</v>
      </c>
      <c r="S285" s="239">
        <v>0</v>
      </c>
      <c r="T285" s="24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1" t="s">
        <v>284</v>
      </c>
      <c r="AT285" s="241" t="s">
        <v>281</v>
      </c>
      <c r="AU285" s="241" t="s">
        <v>86</v>
      </c>
      <c r="AY285" s="17" t="s">
        <v>280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7" t="s">
        <v>84</v>
      </c>
      <c r="BK285" s="242">
        <f>ROUND(I285*H285,2)</f>
        <v>0</v>
      </c>
      <c r="BL285" s="17" t="s">
        <v>284</v>
      </c>
      <c r="BM285" s="241" t="s">
        <v>4038</v>
      </c>
    </row>
    <row r="286" s="13" customFormat="1">
      <c r="A286" s="13"/>
      <c r="B286" s="243"/>
      <c r="C286" s="244"/>
      <c r="D286" s="245" t="s">
        <v>286</v>
      </c>
      <c r="E286" s="246" t="s">
        <v>1</v>
      </c>
      <c r="F286" s="247" t="s">
        <v>4039</v>
      </c>
      <c r="G286" s="244"/>
      <c r="H286" s="248">
        <v>105.86</v>
      </c>
      <c r="I286" s="249"/>
      <c r="J286" s="244"/>
      <c r="K286" s="244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286</v>
      </c>
      <c r="AU286" s="254" t="s">
        <v>86</v>
      </c>
      <c r="AV286" s="13" t="s">
        <v>86</v>
      </c>
      <c r="AW286" s="13" t="s">
        <v>32</v>
      </c>
      <c r="AX286" s="13" t="s">
        <v>84</v>
      </c>
      <c r="AY286" s="254" t="s">
        <v>280</v>
      </c>
    </row>
    <row r="287" s="2" customFormat="1" ht="16.5" customHeight="1">
      <c r="A287" s="38"/>
      <c r="B287" s="39"/>
      <c r="C287" s="229" t="s">
        <v>566</v>
      </c>
      <c r="D287" s="229" t="s">
        <v>281</v>
      </c>
      <c r="E287" s="230" t="s">
        <v>4040</v>
      </c>
      <c r="F287" s="231" t="s">
        <v>648</v>
      </c>
      <c r="G287" s="232" t="s">
        <v>190</v>
      </c>
      <c r="H287" s="233">
        <v>105.86</v>
      </c>
      <c r="I287" s="234"/>
      <c r="J287" s="235">
        <f>ROUND(I287*H287,2)</f>
        <v>0</v>
      </c>
      <c r="K287" s="236"/>
      <c r="L287" s="44"/>
      <c r="M287" s="237" t="s">
        <v>1</v>
      </c>
      <c r="N287" s="238" t="s">
        <v>41</v>
      </c>
      <c r="O287" s="91"/>
      <c r="P287" s="239">
        <f>O287*H287</f>
        <v>0</v>
      </c>
      <c r="Q287" s="239">
        <v>0.00046000000000000001</v>
      </c>
      <c r="R287" s="239">
        <f>Q287*H287</f>
        <v>0.048695599999999999</v>
      </c>
      <c r="S287" s="239">
        <v>0</v>
      </c>
      <c r="T287" s="24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1" t="s">
        <v>284</v>
      </c>
      <c r="AT287" s="241" t="s">
        <v>281</v>
      </c>
      <c r="AU287" s="241" t="s">
        <v>86</v>
      </c>
      <c r="AY287" s="17" t="s">
        <v>280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7" t="s">
        <v>84</v>
      </c>
      <c r="BK287" s="242">
        <f>ROUND(I287*H287,2)</f>
        <v>0</v>
      </c>
      <c r="BL287" s="17" t="s">
        <v>284</v>
      </c>
      <c r="BM287" s="241" t="s">
        <v>4041</v>
      </c>
    </row>
    <row r="288" s="13" customFormat="1">
      <c r="A288" s="13"/>
      <c r="B288" s="243"/>
      <c r="C288" s="244"/>
      <c r="D288" s="245" t="s">
        <v>286</v>
      </c>
      <c r="E288" s="246" t="s">
        <v>1</v>
      </c>
      <c r="F288" s="247" t="s">
        <v>4039</v>
      </c>
      <c r="G288" s="244"/>
      <c r="H288" s="248">
        <v>105.86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286</v>
      </c>
      <c r="AU288" s="254" t="s">
        <v>86</v>
      </c>
      <c r="AV288" s="13" t="s">
        <v>86</v>
      </c>
      <c r="AW288" s="13" t="s">
        <v>32</v>
      </c>
      <c r="AX288" s="13" t="s">
        <v>84</v>
      </c>
      <c r="AY288" s="254" t="s">
        <v>280</v>
      </c>
    </row>
    <row r="289" s="2" customFormat="1" ht="21.75" customHeight="1">
      <c r="A289" s="38"/>
      <c r="B289" s="39"/>
      <c r="C289" s="255" t="s">
        <v>571</v>
      </c>
      <c r="D289" s="255" t="s">
        <v>306</v>
      </c>
      <c r="E289" s="256" t="s">
        <v>651</v>
      </c>
      <c r="F289" s="257" t="s">
        <v>652</v>
      </c>
      <c r="G289" s="258" t="s">
        <v>190</v>
      </c>
      <c r="H289" s="259">
        <v>105.86</v>
      </c>
      <c r="I289" s="260"/>
      <c r="J289" s="261">
        <f>ROUND(I289*H289,2)</f>
        <v>0</v>
      </c>
      <c r="K289" s="262"/>
      <c r="L289" s="263"/>
      <c r="M289" s="264" t="s">
        <v>1</v>
      </c>
      <c r="N289" s="265" t="s">
        <v>41</v>
      </c>
      <c r="O289" s="91"/>
      <c r="P289" s="239">
        <f>O289*H289</f>
        <v>0</v>
      </c>
      <c r="Q289" s="239">
        <v>9.0000000000000006E-05</v>
      </c>
      <c r="R289" s="239">
        <f>Q289*H289</f>
        <v>0.0095274000000000001</v>
      </c>
      <c r="S289" s="239">
        <v>0</v>
      </c>
      <c r="T289" s="24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1" t="s">
        <v>310</v>
      </c>
      <c r="AT289" s="241" t="s">
        <v>306</v>
      </c>
      <c r="AU289" s="241" t="s">
        <v>86</v>
      </c>
      <c r="AY289" s="17" t="s">
        <v>280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7" t="s">
        <v>84</v>
      </c>
      <c r="BK289" s="242">
        <f>ROUND(I289*H289,2)</f>
        <v>0</v>
      </c>
      <c r="BL289" s="17" t="s">
        <v>284</v>
      </c>
      <c r="BM289" s="241" t="s">
        <v>4042</v>
      </c>
    </row>
    <row r="290" s="2" customFormat="1" ht="24.15" customHeight="1">
      <c r="A290" s="38"/>
      <c r="B290" s="39"/>
      <c r="C290" s="229" t="s">
        <v>575</v>
      </c>
      <c r="D290" s="229" t="s">
        <v>281</v>
      </c>
      <c r="E290" s="230" t="s">
        <v>4043</v>
      </c>
      <c r="F290" s="231" t="s">
        <v>4044</v>
      </c>
      <c r="G290" s="232" t="s">
        <v>190</v>
      </c>
      <c r="H290" s="233">
        <v>11.334</v>
      </c>
      <c r="I290" s="234"/>
      <c r="J290" s="235">
        <f>ROUND(I290*H290,2)</f>
        <v>0</v>
      </c>
      <c r="K290" s="236"/>
      <c r="L290" s="44"/>
      <c r="M290" s="237" t="s">
        <v>1</v>
      </c>
      <c r="N290" s="238" t="s">
        <v>41</v>
      </c>
      <c r="O290" s="91"/>
      <c r="P290" s="239">
        <f>O290*H290</f>
        <v>0</v>
      </c>
      <c r="Q290" s="239">
        <v>5.0000000000000002E-05</v>
      </c>
      <c r="R290" s="239">
        <f>Q290*H290</f>
        <v>0.00056670000000000006</v>
      </c>
      <c r="S290" s="239">
        <v>0</v>
      </c>
      <c r="T290" s="24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1" t="s">
        <v>284</v>
      </c>
      <c r="AT290" s="241" t="s">
        <v>281</v>
      </c>
      <c r="AU290" s="241" t="s">
        <v>86</v>
      </c>
      <c r="AY290" s="17" t="s">
        <v>280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7" t="s">
        <v>84</v>
      </c>
      <c r="BK290" s="242">
        <f>ROUND(I290*H290,2)</f>
        <v>0</v>
      </c>
      <c r="BL290" s="17" t="s">
        <v>284</v>
      </c>
      <c r="BM290" s="241" t="s">
        <v>4045</v>
      </c>
    </row>
    <row r="291" s="13" customFormat="1">
      <c r="A291" s="13"/>
      <c r="B291" s="243"/>
      <c r="C291" s="244"/>
      <c r="D291" s="245" t="s">
        <v>286</v>
      </c>
      <c r="E291" s="246" t="s">
        <v>1</v>
      </c>
      <c r="F291" s="247" t="s">
        <v>4046</v>
      </c>
      <c r="G291" s="244"/>
      <c r="H291" s="248">
        <v>11.334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286</v>
      </c>
      <c r="AU291" s="254" t="s">
        <v>86</v>
      </c>
      <c r="AV291" s="13" t="s">
        <v>86</v>
      </c>
      <c r="AW291" s="13" t="s">
        <v>32</v>
      </c>
      <c r="AX291" s="13" t="s">
        <v>84</v>
      </c>
      <c r="AY291" s="254" t="s">
        <v>280</v>
      </c>
    </row>
    <row r="292" s="2" customFormat="1" ht="24.15" customHeight="1">
      <c r="A292" s="38"/>
      <c r="B292" s="39"/>
      <c r="C292" s="229" t="s">
        <v>580</v>
      </c>
      <c r="D292" s="229" t="s">
        <v>281</v>
      </c>
      <c r="E292" s="230" t="s">
        <v>4047</v>
      </c>
      <c r="F292" s="231" t="s">
        <v>4048</v>
      </c>
      <c r="G292" s="232" t="s">
        <v>190</v>
      </c>
      <c r="H292" s="233">
        <v>11.334</v>
      </c>
      <c r="I292" s="234"/>
      <c r="J292" s="235">
        <f>ROUND(I292*H292,2)</f>
        <v>0</v>
      </c>
      <c r="K292" s="236"/>
      <c r="L292" s="44"/>
      <c r="M292" s="237" t="s">
        <v>1</v>
      </c>
      <c r="N292" s="238" t="s">
        <v>41</v>
      </c>
      <c r="O292" s="91"/>
      <c r="P292" s="239">
        <f>O292*H292</f>
        <v>0</v>
      </c>
      <c r="Q292" s="239">
        <v>5.0000000000000002E-05</v>
      </c>
      <c r="R292" s="239">
        <f>Q292*H292</f>
        <v>0.00056670000000000006</v>
      </c>
      <c r="S292" s="239">
        <v>0</v>
      </c>
      <c r="T292" s="24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1" t="s">
        <v>284</v>
      </c>
      <c r="AT292" s="241" t="s">
        <v>281</v>
      </c>
      <c r="AU292" s="241" t="s">
        <v>86</v>
      </c>
      <c r="AY292" s="17" t="s">
        <v>280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7" t="s">
        <v>84</v>
      </c>
      <c r="BK292" s="242">
        <f>ROUND(I292*H292,2)</f>
        <v>0</v>
      </c>
      <c r="BL292" s="17" t="s">
        <v>284</v>
      </c>
      <c r="BM292" s="241" t="s">
        <v>4049</v>
      </c>
    </row>
    <row r="293" s="13" customFormat="1">
      <c r="A293" s="13"/>
      <c r="B293" s="243"/>
      <c r="C293" s="244"/>
      <c r="D293" s="245" t="s">
        <v>286</v>
      </c>
      <c r="E293" s="246" t="s">
        <v>1</v>
      </c>
      <c r="F293" s="247" t="s">
        <v>4046</v>
      </c>
      <c r="G293" s="244"/>
      <c r="H293" s="248">
        <v>11.334</v>
      </c>
      <c r="I293" s="249"/>
      <c r="J293" s="244"/>
      <c r="K293" s="244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286</v>
      </c>
      <c r="AU293" s="254" t="s">
        <v>86</v>
      </c>
      <c r="AV293" s="13" t="s">
        <v>86</v>
      </c>
      <c r="AW293" s="13" t="s">
        <v>32</v>
      </c>
      <c r="AX293" s="13" t="s">
        <v>84</v>
      </c>
      <c r="AY293" s="254" t="s">
        <v>280</v>
      </c>
    </row>
    <row r="294" s="12" customFormat="1" ht="22.8" customHeight="1">
      <c r="A294" s="12"/>
      <c r="B294" s="213"/>
      <c r="C294" s="214"/>
      <c r="D294" s="215" t="s">
        <v>75</v>
      </c>
      <c r="E294" s="227" t="s">
        <v>323</v>
      </c>
      <c r="F294" s="227" t="s">
        <v>654</v>
      </c>
      <c r="G294" s="214"/>
      <c r="H294" s="214"/>
      <c r="I294" s="217"/>
      <c r="J294" s="228">
        <f>BK294</f>
        <v>0</v>
      </c>
      <c r="K294" s="214"/>
      <c r="L294" s="219"/>
      <c r="M294" s="220"/>
      <c r="N294" s="221"/>
      <c r="O294" s="221"/>
      <c r="P294" s="222">
        <f>SUM(P295:P341)</f>
        <v>0</v>
      </c>
      <c r="Q294" s="221"/>
      <c r="R294" s="222">
        <f>SUM(R295:R341)</f>
        <v>0.066736725000000011</v>
      </c>
      <c r="S294" s="221"/>
      <c r="T294" s="223">
        <f>SUM(T295:T341)</f>
        <v>166.656035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4" t="s">
        <v>84</v>
      </c>
      <c r="AT294" s="225" t="s">
        <v>75</v>
      </c>
      <c r="AU294" s="225" t="s">
        <v>84</v>
      </c>
      <c r="AY294" s="224" t="s">
        <v>280</v>
      </c>
      <c r="BK294" s="226">
        <f>SUM(BK295:BK341)</f>
        <v>0</v>
      </c>
    </row>
    <row r="295" s="2" customFormat="1" ht="24.15" customHeight="1">
      <c r="A295" s="38"/>
      <c r="B295" s="39"/>
      <c r="C295" s="229" t="s">
        <v>585</v>
      </c>
      <c r="D295" s="229" t="s">
        <v>281</v>
      </c>
      <c r="E295" s="230" t="s">
        <v>4050</v>
      </c>
      <c r="F295" s="231" t="s">
        <v>4051</v>
      </c>
      <c r="G295" s="232" t="s">
        <v>190</v>
      </c>
      <c r="H295" s="233">
        <v>11.334</v>
      </c>
      <c r="I295" s="234"/>
      <c r="J295" s="235">
        <f>ROUND(I295*H295,2)</f>
        <v>0</v>
      </c>
      <c r="K295" s="236"/>
      <c r="L295" s="44"/>
      <c r="M295" s="237" t="s">
        <v>1</v>
      </c>
      <c r="N295" s="238" t="s">
        <v>41</v>
      </c>
      <c r="O295" s="91"/>
      <c r="P295" s="239">
        <f>O295*H295</f>
        <v>0</v>
      </c>
      <c r="Q295" s="239">
        <v>0.0043</v>
      </c>
      <c r="R295" s="239">
        <f>Q295*H295</f>
        <v>0.0487362</v>
      </c>
      <c r="S295" s="239">
        <v>0</v>
      </c>
      <c r="T295" s="24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1" t="s">
        <v>284</v>
      </c>
      <c r="AT295" s="241" t="s">
        <v>281</v>
      </c>
      <c r="AU295" s="241" t="s">
        <v>86</v>
      </c>
      <c r="AY295" s="17" t="s">
        <v>280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7" t="s">
        <v>84</v>
      </c>
      <c r="BK295" s="242">
        <f>ROUND(I295*H295,2)</f>
        <v>0</v>
      </c>
      <c r="BL295" s="17" t="s">
        <v>284</v>
      </c>
      <c r="BM295" s="241" t="s">
        <v>4052</v>
      </c>
    </row>
    <row r="296" s="13" customFormat="1">
      <c r="A296" s="13"/>
      <c r="B296" s="243"/>
      <c r="C296" s="244"/>
      <c r="D296" s="245" t="s">
        <v>286</v>
      </c>
      <c r="E296" s="246" t="s">
        <v>1</v>
      </c>
      <c r="F296" s="247" t="s">
        <v>4046</v>
      </c>
      <c r="G296" s="244"/>
      <c r="H296" s="248">
        <v>11.334</v>
      </c>
      <c r="I296" s="249"/>
      <c r="J296" s="244"/>
      <c r="K296" s="244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286</v>
      </c>
      <c r="AU296" s="254" t="s">
        <v>86</v>
      </c>
      <c r="AV296" s="13" t="s">
        <v>86</v>
      </c>
      <c r="AW296" s="13" t="s">
        <v>32</v>
      </c>
      <c r="AX296" s="13" t="s">
        <v>84</v>
      </c>
      <c r="AY296" s="254" t="s">
        <v>280</v>
      </c>
    </row>
    <row r="297" s="2" customFormat="1" ht="24.15" customHeight="1">
      <c r="A297" s="38"/>
      <c r="B297" s="39"/>
      <c r="C297" s="229" t="s">
        <v>590</v>
      </c>
      <c r="D297" s="229" t="s">
        <v>281</v>
      </c>
      <c r="E297" s="230" t="s">
        <v>661</v>
      </c>
      <c r="F297" s="231" t="s">
        <v>662</v>
      </c>
      <c r="G297" s="232" t="s">
        <v>190</v>
      </c>
      <c r="H297" s="233">
        <v>11.334</v>
      </c>
      <c r="I297" s="234"/>
      <c r="J297" s="235">
        <f>ROUND(I297*H297,2)</f>
        <v>0</v>
      </c>
      <c r="K297" s="236"/>
      <c r="L297" s="44"/>
      <c r="M297" s="237" t="s">
        <v>1</v>
      </c>
      <c r="N297" s="238" t="s">
        <v>41</v>
      </c>
      <c r="O297" s="91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1" t="s">
        <v>284</v>
      </c>
      <c r="AT297" s="241" t="s">
        <v>281</v>
      </c>
      <c r="AU297" s="241" t="s">
        <v>86</v>
      </c>
      <c r="AY297" s="17" t="s">
        <v>280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7" t="s">
        <v>84</v>
      </c>
      <c r="BK297" s="242">
        <f>ROUND(I297*H297,2)</f>
        <v>0</v>
      </c>
      <c r="BL297" s="17" t="s">
        <v>284</v>
      </c>
      <c r="BM297" s="241" t="s">
        <v>4053</v>
      </c>
    </row>
    <row r="298" s="13" customFormat="1">
      <c r="A298" s="13"/>
      <c r="B298" s="243"/>
      <c r="C298" s="244"/>
      <c r="D298" s="245" t="s">
        <v>286</v>
      </c>
      <c r="E298" s="246" t="s">
        <v>1</v>
      </c>
      <c r="F298" s="247" t="s">
        <v>4046</v>
      </c>
      <c r="G298" s="244"/>
      <c r="H298" s="248">
        <v>11.334</v>
      </c>
      <c r="I298" s="249"/>
      <c r="J298" s="244"/>
      <c r="K298" s="244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286</v>
      </c>
      <c r="AU298" s="254" t="s">
        <v>86</v>
      </c>
      <c r="AV298" s="13" t="s">
        <v>86</v>
      </c>
      <c r="AW298" s="13" t="s">
        <v>32</v>
      </c>
      <c r="AX298" s="13" t="s">
        <v>84</v>
      </c>
      <c r="AY298" s="254" t="s">
        <v>280</v>
      </c>
    </row>
    <row r="299" s="2" customFormat="1" ht="33" customHeight="1">
      <c r="A299" s="38"/>
      <c r="B299" s="39"/>
      <c r="C299" s="229" t="s">
        <v>594</v>
      </c>
      <c r="D299" s="229" t="s">
        <v>281</v>
      </c>
      <c r="E299" s="230" t="s">
        <v>666</v>
      </c>
      <c r="F299" s="231" t="s">
        <v>667</v>
      </c>
      <c r="G299" s="232" t="s">
        <v>194</v>
      </c>
      <c r="H299" s="233">
        <v>731.96400000000006</v>
      </c>
      <c r="I299" s="234"/>
      <c r="J299" s="235">
        <f>ROUND(I299*H299,2)</f>
        <v>0</v>
      </c>
      <c r="K299" s="236"/>
      <c r="L299" s="44"/>
      <c r="M299" s="237" t="s">
        <v>1</v>
      </c>
      <c r="N299" s="238" t="s">
        <v>41</v>
      </c>
      <c r="O299" s="91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1" t="s">
        <v>284</v>
      </c>
      <c r="AT299" s="241" t="s">
        <v>281</v>
      </c>
      <c r="AU299" s="241" t="s">
        <v>86</v>
      </c>
      <c r="AY299" s="17" t="s">
        <v>280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7" t="s">
        <v>84</v>
      </c>
      <c r="BK299" s="242">
        <f>ROUND(I299*H299,2)</f>
        <v>0</v>
      </c>
      <c r="BL299" s="17" t="s">
        <v>284</v>
      </c>
      <c r="BM299" s="241" t="s">
        <v>4054</v>
      </c>
    </row>
    <row r="300" s="13" customFormat="1">
      <c r="A300" s="13"/>
      <c r="B300" s="243"/>
      <c r="C300" s="244"/>
      <c r="D300" s="245" t="s">
        <v>286</v>
      </c>
      <c r="E300" s="246" t="s">
        <v>1</v>
      </c>
      <c r="F300" s="247" t="s">
        <v>3888</v>
      </c>
      <c r="G300" s="244"/>
      <c r="H300" s="248">
        <v>731.96400000000006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286</v>
      </c>
      <c r="AU300" s="254" t="s">
        <v>86</v>
      </c>
      <c r="AV300" s="13" t="s">
        <v>86</v>
      </c>
      <c r="AW300" s="13" t="s">
        <v>32</v>
      </c>
      <c r="AX300" s="13" t="s">
        <v>84</v>
      </c>
      <c r="AY300" s="254" t="s">
        <v>280</v>
      </c>
    </row>
    <row r="301" s="2" customFormat="1" ht="33" customHeight="1">
      <c r="A301" s="38"/>
      <c r="B301" s="39"/>
      <c r="C301" s="229" t="s">
        <v>598</v>
      </c>
      <c r="D301" s="229" t="s">
        <v>281</v>
      </c>
      <c r="E301" s="230" t="s">
        <v>670</v>
      </c>
      <c r="F301" s="231" t="s">
        <v>671</v>
      </c>
      <c r="G301" s="232" t="s">
        <v>194</v>
      </c>
      <c r="H301" s="233">
        <v>43917.839999999997</v>
      </c>
      <c r="I301" s="234"/>
      <c r="J301" s="235">
        <f>ROUND(I301*H301,2)</f>
        <v>0</v>
      </c>
      <c r="K301" s="236"/>
      <c r="L301" s="44"/>
      <c r="M301" s="237" t="s">
        <v>1</v>
      </c>
      <c r="N301" s="238" t="s">
        <v>41</v>
      </c>
      <c r="O301" s="91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1" t="s">
        <v>284</v>
      </c>
      <c r="AT301" s="241" t="s">
        <v>281</v>
      </c>
      <c r="AU301" s="241" t="s">
        <v>86</v>
      </c>
      <c r="AY301" s="17" t="s">
        <v>280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7" t="s">
        <v>84</v>
      </c>
      <c r="BK301" s="242">
        <f>ROUND(I301*H301,2)</f>
        <v>0</v>
      </c>
      <c r="BL301" s="17" t="s">
        <v>284</v>
      </c>
      <c r="BM301" s="241" t="s">
        <v>4055</v>
      </c>
    </row>
    <row r="302" s="13" customFormat="1">
      <c r="A302" s="13"/>
      <c r="B302" s="243"/>
      <c r="C302" s="244"/>
      <c r="D302" s="245" t="s">
        <v>286</v>
      </c>
      <c r="E302" s="246" t="s">
        <v>1</v>
      </c>
      <c r="F302" s="247" t="s">
        <v>4056</v>
      </c>
      <c r="G302" s="244"/>
      <c r="H302" s="248">
        <v>43917.839999999997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286</v>
      </c>
      <c r="AU302" s="254" t="s">
        <v>86</v>
      </c>
      <c r="AV302" s="13" t="s">
        <v>86</v>
      </c>
      <c r="AW302" s="13" t="s">
        <v>32</v>
      </c>
      <c r="AX302" s="13" t="s">
        <v>84</v>
      </c>
      <c r="AY302" s="254" t="s">
        <v>280</v>
      </c>
    </row>
    <row r="303" s="2" customFormat="1" ht="33" customHeight="1">
      <c r="A303" s="38"/>
      <c r="B303" s="39"/>
      <c r="C303" s="229" t="s">
        <v>603</v>
      </c>
      <c r="D303" s="229" t="s">
        <v>281</v>
      </c>
      <c r="E303" s="230" t="s">
        <v>675</v>
      </c>
      <c r="F303" s="231" t="s">
        <v>676</v>
      </c>
      <c r="G303" s="232" t="s">
        <v>194</v>
      </c>
      <c r="H303" s="233">
        <v>731.96400000000006</v>
      </c>
      <c r="I303" s="234"/>
      <c r="J303" s="235">
        <f>ROUND(I303*H303,2)</f>
        <v>0</v>
      </c>
      <c r="K303" s="236"/>
      <c r="L303" s="44"/>
      <c r="M303" s="237" t="s">
        <v>1</v>
      </c>
      <c r="N303" s="238" t="s">
        <v>41</v>
      </c>
      <c r="O303" s="91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41" t="s">
        <v>284</v>
      </c>
      <c r="AT303" s="241" t="s">
        <v>281</v>
      </c>
      <c r="AU303" s="241" t="s">
        <v>86</v>
      </c>
      <c r="AY303" s="17" t="s">
        <v>280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7" t="s">
        <v>84</v>
      </c>
      <c r="BK303" s="242">
        <f>ROUND(I303*H303,2)</f>
        <v>0</v>
      </c>
      <c r="BL303" s="17" t="s">
        <v>284</v>
      </c>
      <c r="BM303" s="241" t="s">
        <v>4057</v>
      </c>
    </row>
    <row r="304" s="13" customFormat="1">
      <c r="A304" s="13"/>
      <c r="B304" s="243"/>
      <c r="C304" s="244"/>
      <c r="D304" s="245" t="s">
        <v>286</v>
      </c>
      <c r="E304" s="246" t="s">
        <v>1</v>
      </c>
      <c r="F304" s="247" t="s">
        <v>3888</v>
      </c>
      <c r="G304" s="244"/>
      <c r="H304" s="248">
        <v>731.96400000000006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286</v>
      </c>
      <c r="AU304" s="254" t="s">
        <v>86</v>
      </c>
      <c r="AV304" s="13" t="s">
        <v>86</v>
      </c>
      <c r="AW304" s="13" t="s">
        <v>32</v>
      </c>
      <c r="AX304" s="13" t="s">
        <v>84</v>
      </c>
      <c r="AY304" s="254" t="s">
        <v>280</v>
      </c>
    </row>
    <row r="305" s="2" customFormat="1" ht="16.5" customHeight="1">
      <c r="A305" s="38"/>
      <c r="B305" s="39"/>
      <c r="C305" s="229" t="s">
        <v>607</v>
      </c>
      <c r="D305" s="229" t="s">
        <v>281</v>
      </c>
      <c r="E305" s="230" t="s">
        <v>679</v>
      </c>
      <c r="F305" s="231" t="s">
        <v>680</v>
      </c>
      <c r="G305" s="232" t="s">
        <v>194</v>
      </c>
      <c r="H305" s="233">
        <v>731.96400000000006</v>
      </c>
      <c r="I305" s="234"/>
      <c r="J305" s="235">
        <f>ROUND(I305*H305,2)</f>
        <v>0</v>
      </c>
      <c r="K305" s="236"/>
      <c r="L305" s="44"/>
      <c r="M305" s="237" t="s">
        <v>1</v>
      </c>
      <c r="N305" s="238" t="s">
        <v>41</v>
      </c>
      <c r="O305" s="91"/>
      <c r="P305" s="239">
        <f>O305*H305</f>
        <v>0</v>
      </c>
      <c r="Q305" s="239">
        <v>0</v>
      </c>
      <c r="R305" s="239">
        <f>Q305*H305</f>
        <v>0</v>
      </c>
      <c r="S305" s="239">
        <v>0</v>
      </c>
      <c r="T305" s="24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41" t="s">
        <v>284</v>
      </c>
      <c r="AT305" s="241" t="s">
        <v>281</v>
      </c>
      <c r="AU305" s="241" t="s">
        <v>86</v>
      </c>
      <c r="AY305" s="17" t="s">
        <v>280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7" t="s">
        <v>84</v>
      </c>
      <c r="BK305" s="242">
        <f>ROUND(I305*H305,2)</f>
        <v>0</v>
      </c>
      <c r="BL305" s="17" t="s">
        <v>284</v>
      </c>
      <c r="BM305" s="241" t="s">
        <v>4058</v>
      </c>
    </row>
    <row r="306" s="13" customFormat="1">
      <c r="A306" s="13"/>
      <c r="B306" s="243"/>
      <c r="C306" s="244"/>
      <c r="D306" s="245" t="s">
        <v>286</v>
      </c>
      <c r="E306" s="246" t="s">
        <v>1</v>
      </c>
      <c r="F306" s="247" t="s">
        <v>3888</v>
      </c>
      <c r="G306" s="244"/>
      <c r="H306" s="248">
        <v>731.96400000000006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286</v>
      </c>
      <c r="AU306" s="254" t="s">
        <v>86</v>
      </c>
      <c r="AV306" s="13" t="s">
        <v>86</v>
      </c>
      <c r="AW306" s="13" t="s">
        <v>32</v>
      </c>
      <c r="AX306" s="13" t="s">
        <v>84</v>
      </c>
      <c r="AY306" s="254" t="s">
        <v>280</v>
      </c>
    </row>
    <row r="307" s="2" customFormat="1" ht="21.75" customHeight="1">
      <c r="A307" s="38"/>
      <c r="B307" s="39"/>
      <c r="C307" s="229" t="s">
        <v>613</v>
      </c>
      <c r="D307" s="229" t="s">
        <v>281</v>
      </c>
      <c r="E307" s="230" t="s">
        <v>683</v>
      </c>
      <c r="F307" s="231" t="s">
        <v>684</v>
      </c>
      <c r="G307" s="232" t="s">
        <v>194</v>
      </c>
      <c r="H307" s="233">
        <v>43917.839999999997</v>
      </c>
      <c r="I307" s="234"/>
      <c r="J307" s="235">
        <f>ROUND(I307*H307,2)</f>
        <v>0</v>
      </c>
      <c r="K307" s="236"/>
      <c r="L307" s="44"/>
      <c r="M307" s="237" t="s">
        <v>1</v>
      </c>
      <c r="N307" s="238" t="s">
        <v>41</v>
      </c>
      <c r="O307" s="91"/>
      <c r="P307" s="239">
        <f>O307*H307</f>
        <v>0</v>
      </c>
      <c r="Q307" s="239">
        <v>0</v>
      </c>
      <c r="R307" s="239">
        <f>Q307*H307</f>
        <v>0</v>
      </c>
      <c r="S307" s="239">
        <v>0</v>
      </c>
      <c r="T307" s="24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41" t="s">
        <v>284</v>
      </c>
      <c r="AT307" s="241" t="s">
        <v>281</v>
      </c>
      <c r="AU307" s="241" t="s">
        <v>86</v>
      </c>
      <c r="AY307" s="17" t="s">
        <v>280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7" t="s">
        <v>84</v>
      </c>
      <c r="BK307" s="242">
        <f>ROUND(I307*H307,2)</f>
        <v>0</v>
      </c>
      <c r="BL307" s="17" t="s">
        <v>284</v>
      </c>
      <c r="BM307" s="241" t="s">
        <v>4059</v>
      </c>
    </row>
    <row r="308" s="13" customFormat="1">
      <c r="A308" s="13"/>
      <c r="B308" s="243"/>
      <c r="C308" s="244"/>
      <c r="D308" s="245" t="s">
        <v>286</v>
      </c>
      <c r="E308" s="246" t="s">
        <v>1</v>
      </c>
      <c r="F308" s="247" t="s">
        <v>4056</v>
      </c>
      <c r="G308" s="244"/>
      <c r="H308" s="248">
        <v>43917.839999999997</v>
      </c>
      <c r="I308" s="249"/>
      <c r="J308" s="244"/>
      <c r="K308" s="244"/>
      <c r="L308" s="250"/>
      <c r="M308" s="251"/>
      <c r="N308" s="252"/>
      <c r="O308" s="252"/>
      <c r="P308" s="252"/>
      <c r="Q308" s="252"/>
      <c r="R308" s="252"/>
      <c r="S308" s="252"/>
      <c r="T308" s="25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4" t="s">
        <v>286</v>
      </c>
      <c r="AU308" s="254" t="s">
        <v>86</v>
      </c>
      <c r="AV308" s="13" t="s">
        <v>86</v>
      </c>
      <c r="AW308" s="13" t="s">
        <v>32</v>
      </c>
      <c r="AX308" s="13" t="s">
        <v>84</v>
      </c>
      <c r="AY308" s="254" t="s">
        <v>280</v>
      </c>
    </row>
    <row r="309" s="2" customFormat="1" ht="21.75" customHeight="1">
      <c r="A309" s="38"/>
      <c r="B309" s="39"/>
      <c r="C309" s="229" t="s">
        <v>618</v>
      </c>
      <c r="D309" s="229" t="s">
        <v>281</v>
      </c>
      <c r="E309" s="230" t="s">
        <v>687</v>
      </c>
      <c r="F309" s="231" t="s">
        <v>688</v>
      </c>
      <c r="G309" s="232" t="s">
        <v>194</v>
      </c>
      <c r="H309" s="233">
        <v>731.96400000000006</v>
      </c>
      <c r="I309" s="234"/>
      <c r="J309" s="235">
        <f>ROUND(I309*H309,2)</f>
        <v>0</v>
      </c>
      <c r="K309" s="236"/>
      <c r="L309" s="44"/>
      <c r="M309" s="237" t="s">
        <v>1</v>
      </c>
      <c r="N309" s="238" t="s">
        <v>41</v>
      </c>
      <c r="O309" s="91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1" t="s">
        <v>284</v>
      </c>
      <c r="AT309" s="241" t="s">
        <v>281</v>
      </c>
      <c r="AU309" s="241" t="s">
        <v>86</v>
      </c>
      <c r="AY309" s="17" t="s">
        <v>280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7" t="s">
        <v>84</v>
      </c>
      <c r="BK309" s="242">
        <f>ROUND(I309*H309,2)</f>
        <v>0</v>
      </c>
      <c r="BL309" s="17" t="s">
        <v>284</v>
      </c>
      <c r="BM309" s="241" t="s">
        <v>4060</v>
      </c>
    </row>
    <row r="310" s="13" customFormat="1">
      <c r="A310" s="13"/>
      <c r="B310" s="243"/>
      <c r="C310" s="244"/>
      <c r="D310" s="245" t="s">
        <v>286</v>
      </c>
      <c r="E310" s="246" t="s">
        <v>1</v>
      </c>
      <c r="F310" s="247" t="s">
        <v>3888</v>
      </c>
      <c r="G310" s="244"/>
      <c r="H310" s="248">
        <v>731.96400000000006</v>
      </c>
      <c r="I310" s="249"/>
      <c r="J310" s="244"/>
      <c r="K310" s="244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286</v>
      </c>
      <c r="AU310" s="254" t="s">
        <v>86</v>
      </c>
      <c r="AV310" s="13" t="s">
        <v>86</v>
      </c>
      <c r="AW310" s="13" t="s">
        <v>32</v>
      </c>
      <c r="AX310" s="13" t="s">
        <v>84</v>
      </c>
      <c r="AY310" s="254" t="s">
        <v>280</v>
      </c>
    </row>
    <row r="311" s="2" customFormat="1" ht="33" customHeight="1">
      <c r="A311" s="38"/>
      <c r="B311" s="39"/>
      <c r="C311" s="229" t="s">
        <v>623</v>
      </c>
      <c r="D311" s="229" t="s">
        <v>281</v>
      </c>
      <c r="E311" s="230" t="s">
        <v>4061</v>
      </c>
      <c r="F311" s="231" t="s">
        <v>4062</v>
      </c>
      <c r="G311" s="232" t="s">
        <v>354</v>
      </c>
      <c r="H311" s="233">
        <v>2</v>
      </c>
      <c r="I311" s="234"/>
      <c r="J311" s="235">
        <f>ROUND(I311*H311,2)</f>
        <v>0</v>
      </c>
      <c r="K311" s="236"/>
      <c r="L311" s="44"/>
      <c r="M311" s="237" t="s">
        <v>1</v>
      </c>
      <c r="N311" s="238" t="s">
        <v>41</v>
      </c>
      <c r="O311" s="91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41" t="s">
        <v>284</v>
      </c>
      <c r="AT311" s="241" t="s">
        <v>281</v>
      </c>
      <c r="AU311" s="241" t="s">
        <v>86</v>
      </c>
      <c r="AY311" s="17" t="s">
        <v>280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7" t="s">
        <v>84</v>
      </c>
      <c r="BK311" s="242">
        <f>ROUND(I311*H311,2)</f>
        <v>0</v>
      </c>
      <c r="BL311" s="17" t="s">
        <v>284</v>
      </c>
      <c r="BM311" s="241" t="s">
        <v>4063</v>
      </c>
    </row>
    <row r="312" s="2" customFormat="1" ht="33" customHeight="1">
      <c r="A312" s="38"/>
      <c r="B312" s="39"/>
      <c r="C312" s="229" t="s">
        <v>628</v>
      </c>
      <c r="D312" s="229" t="s">
        <v>281</v>
      </c>
      <c r="E312" s="230" t="s">
        <v>4064</v>
      </c>
      <c r="F312" s="231" t="s">
        <v>4065</v>
      </c>
      <c r="G312" s="232" t="s">
        <v>354</v>
      </c>
      <c r="H312" s="233">
        <v>40</v>
      </c>
      <c r="I312" s="234"/>
      <c r="J312" s="235">
        <f>ROUND(I312*H312,2)</f>
        <v>0</v>
      </c>
      <c r="K312" s="236"/>
      <c r="L312" s="44"/>
      <c r="M312" s="237" t="s">
        <v>1</v>
      </c>
      <c r="N312" s="238" t="s">
        <v>41</v>
      </c>
      <c r="O312" s="91"/>
      <c r="P312" s="239">
        <f>O312*H312</f>
        <v>0</v>
      </c>
      <c r="Q312" s="239">
        <v>0</v>
      </c>
      <c r="R312" s="239">
        <f>Q312*H312</f>
        <v>0</v>
      </c>
      <c r="S312" s="239">
        <v>0</v>
      </c>
      <c r="T312" s="24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41" t="s">
        <v>284</v>
      </c>
      <c r="AT312" s="241" t="s">
        <v>281</v>
      </c>
      <c r="AU312" s="241" t="s">
        <v>86</v>
      </c>
      <c r="AY312" s="17" t="s">
        <v>280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7" t="s">
        <v>84</v>
      </c>
      <c r="BK312" s="242">
        <f>ROUND(I312*H312,2)</f>
        <v>0</v>
      </c>
      <c r="BL312" s="17" t="s">
        <v>284</v>
      </c>
      <c r="BM312" s="241" t="s">
        <v>4066</v>
      </c>
    </row>
    <row r="313" s="13" customFormat="1">
      <c r="A313" s="13"/>
      <c r="B313" s="243"/>
      <c r="C313" s="244"/>
      <c r="D313" s="245" t="s">
        <v>286</v>
      </c>
      <c r="E313" s="246" t="s">
        <v>1</v>
      </c>
      <c r="F313" s="247" t="s">
        <v>1897</v>
      </c>
      <c r="G313" s="244"/>
      <c r="H313" s="248">
        <v>40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286</v>
      </c>
      <c r="AU313" s="254" t="s">
        <v>86</v>
      </c>
      <c r="AV313" s="13" t="s">
        <v>86</v>
      </c>
      <c r="AW313" s="13" t="s">
        <v>32</v>
      </c>
      <c r="AX313" s="13" t="s">
        <v>84</v>
      </c>
      <c r="AY313" s="254" t="s">
        <v>280</v>
      </c>
    </row>
    <row r="314" s="2" customFormat="1" ht="33" customHeight="1">
      <c r="A314" s="38"/>
      <c r="B314" s="39"/>
      <c r="C314" s="229" t="s">
        <v>633</v>
      </c>
      <c r="D314" s="229" t="s">
        <v>281</v>
      </c>
      <c r="E314" s="230" t="s">
        <v>4067</v>
      </c>
      <c r="F314" s="231" t="s">
        <v>4068</v>
      </c>
      <c r="G314" s="232" t="s">
        <v>354</v>
      </c>
      <c r="H314" s="233">
        <v>2</v>
      </c>
      <c r="I314" s="234"/>
      <c r="J314" s="235">
        <f>ROUND(I314*H314,2)</f>
        <v>0</v>
      </c>
      <c r="K314" s="236"/>
      <c r="L314" s="44"/>
      <c r="M314" s="237" t="s">
        <v>1</v>
      </c>
      <c r="N314" s="238" t="s">
        <v>41</v>
      </c>
      <c r="O314" s="91"/>
      <c r="P314" s="239">
        <f>O314*H314</f>
        <v>0</v>
      </c>
      <c r="Q314" s="239">
        <v>0</v>
      </c>
      <c r="R314" s="239">
        <f>Q314*H314</f>
        <v>0</v>
      </c>
      <c r="S314" s="239">
        <v>0</v>
      </c>
      <c r="T314" s="24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41" t="s">
        <v>284</v>
      </c>
      <c r="AT314" s="241" t="s">
        <v>281</v>
      </c>
      <c r="AU314" s="241" t="s">
        <v>86</v>
      </c>
      <c r="AY314" s="17" t="s">
        <v>280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7" t="s">
        <v>84</v>
      </c>
      <c r="BK314" s="242">
        <f>ROUND(I314*H314,2)</f>
        <v>0</v>
      </c>
      <c r="BL314" s="17" t="s">
        <v>284</v>
      </c>
      <c r="BM314" s="241" t="s">
        <v>4069</v>
      </c>
    </row>
    <row r="315" s="2" customFormat="1" ht="24.15" customHeight="1">
      <c r="A315" s="38"/>
      <c r="B315" s="39"/>
      <c r="C315" s="229" t="s">
        <v>637</v>
      </c>
      <c r="D315" s="229" t="s">
        <v>281</v>
      </c>
      <c r="E315" s="230" t="s">
        <v>691</v>
      </c>
      <c r="F315" s="231" t="s">
        <v>692</v>
      </c>
      <c r="G315" s="232" t="s">
        <v>693</v>
      </c>
      <c r="H315" s="233">
        <v>2</v>
      </c>
      <c r="I315" s="234"/>
      <c r="J315" s="235">
        <f>ROUND(I315*H315,2)</f>
        <v>0</v>
      </c>
      <c r="K315" s="236"/>
      <c r="L315" s="44"/>
      <c r="M315" s="237" t="s">
        <v>1</v>
      </c>
      <c r="N315" s="238" t="s">
        <v>41</v>
      </c>
      <c r="O315" s="91"/>
      <c r="P315" s="239">
        <f>O315*H315</f>
        <v>0</v>
      </c>
      <c r="Q315" s="239">
        <v>0</v>
      </c>
      <c r="R315" s="239">
        <f>Q315*H315</f>
        <v>0</v>
      </c>
      <c r="S315" s="239">
        <v>0</v>
      </c>
      <c r="T315" s="24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41" t="s">
        <v>284</v>
      </c>
      <c r="AT315" s="241" t="s">
        <v>281</v>
      </c>
      <c r="AU315" s="241" t="s">
        <v>86</v>
      </c>
      <c r="AY315" s="17" t="s">
        <v>280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7" t="s">
        <v>84</v>
      </c>
      <c r="BK315" s="242">
        <f>ROUND(I315*H315,2)</f>
        <v>0</v>
      </c>
      <c r="BL315" s="17" t="s">
        <v>284</v>
      </c>
      <c r="BM315" s="241" t="s">
        <v>4070</v>
      </c>
    </row>
    <row r="316" s="2" customFormat="1" ht="24.15" customHeight="1">
      <c r="A316" s="38"/>
      <c r="B316" s="39"/>
      <c r="C316" s="229" t="s">
        <v>641</v>
      </c>
      <c r="D316" s="229" t="s">
        <v>281</v>
      </c>
      <c r="E316" s="230" t="s">
        <v>696</v>
      </c>
      <c r="F316" s="231" t="s">
        <v>697</v>
      </c>
      <c r="G316" s="232" t="s">
        <v>693</v>
      </c>
      <c r="H316" s="233">
        <v>40</v>
      </c>
      <c r="I316" s="234"/>
      <c r="J316" s="235">
        <f>ROUND(I316*H316,2)</f>
        <v>0</v>
      </c>
      <c r="K316" s="236"/>
      <c r="L316" s="44"/>
      <c r="M316" s="237" t="s">
        <v>1</v>
      </c>
      <c r="N316" s="238" t="s">
        <v>41</v>
      </c>
      <c r="O316" s="91"/>
      <c r="P316" s="239">
        <f>O316*H316</f>
        <v>0</v>
      </c>
      <c r="Q316" s="239">
        <v>0</v>
      </c>
      <c r="R316" s="239">
        <f>Q316*H316</f>
        <v>0</v>
      </c>
      <c r="S316" s="239">
        <v>0</v>
      </c>
      <c r="T316" s="24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41" t="s">
        <v>284</v>
      </c>
      <c r="AT316" s="241" t="s">
        <v>281</v>
      </c>
      <c r="AU316" s="241" t="s">
        <v>86</v>
      </c>
      <c r="AY316" s="17" t="s">
        <v>280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7" t="s">
        <v>84</v>
      </c>
      <c r="BK316" s="242">
        <f>ROUND(I316*H316,2)</f>
        <v>0</v>
      </c>
      <c r="BL316" s="17" t="s">
        <v>284</v>
      </c>
      <c r="BM316" s="241" t="s">
        <v>4071</v>
      </c>
    </row>
    <row r="317" s="13" customFormat="1">
      <c r="A317" s="13"/>
      <c r="B317" s="243"/>
      <c r="C317" s="244"/>
      <c r="D317" s="245" t="s">
        <v>286</v>
      </c>
      <c r="E317" s="246" t="s">
        <v>1</v>
      </c>
      <c r="F317" s="247" t="s">
        <v>1897</v>
      </c>
      <c r="G317" s="244"/>
      <c r="H317" s="248">
        <v>40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286</v>
      </c>
      <c r="AU317" s="254" t="s">
        <v>86</v>
      </c>
      <c r="AV317" s="13" t="s">
        <v>86</v>
      </c>
      <c r="AW317" s="13" t="s">
        <v>32</v>
      </c>
      <c r="AX317" s="13" t="s">
        <v>84</v>
      </c>
      <c r="AY317" s="254" t="s">
        <v>280</v>
      </c>
    </row>
    <row r="318" s="2" customFormat="1" ht="24.15" customHeight="1">
      <c r="A318" s="38"/>
      <c r="B318" s="39"/>
      <c r="C318" s="229" t="s">
        <v>646</v>
      </c>
      <c r="D318" s="229" t="s">
        <v>281</v>
      </c>
      <c r="E318" s="230" t="s">
        <v>701</v>
      </c>
      <c r="F318" s="231" t="s">
        <v>702</v>
      </c>
      <c r="G318" s="232" t="s">
        <v>693</v>
      </c>
      <c r="H318" s="233">
        <v>2</v>
      </c>
      <c r="I318" s="234"/>
      <c r="J318" s="235">
        <f>ROUND(I318*H318,2)</f>
        <v>0</v>
      </c>
      <c r="K318" s="236"/>
      <c r="L318" s="44"/>
      <c r="M318" s="237" t="s">
        <v>1</v>
      </c>
      <c r="N318" s="238" t="s">
        <v>41</v>
      </c>
      <c r="O318" s="91"/>
      <c r="P318" s="239">
        <f>O318*H318</f>
        <v>0</v>
      </c>
      <c r="Q318" s="239">
        <v>0</v>
      </c>
      <c r="R318" s="239">
        <f>Q318*H318</f>
        <v>0</v>
      </c>
      <c r="S318" s="239">
        <v>0</v>
      </c>
      <c r="T318" s="24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1" t="s">
        <v>284</v>
      </c>
      <c r="AT318" s="241" t="s">
        <v>281</v>
      </c>
      <c r="AU318" s="241" t="s">
        <v>86</v>
      </c>
      <c r="AY318" s="17" t="s">
        <v>280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7" t="s">
        <v>84</v>
      </c>
      <c r="BK318" s="242">
        <f>ROUND(I318*H318,2)</f>
        <v>0</v>
      </c>
      <c r="BL318" s="17" t="s">
        <v>284</v>
      </c>
      <c r="BM318" s="241" t="s">
        <v>4072</v>
      </c>
    </row>
    <row r="319" s="2" customFormat="1" ht="16.5" customHeight="1">
      <c r="A319" s="38"/>
      <c r="B319" s="39"/>
      <c r="C319" s="229" t="s">
        <v>650</v>
      </c>
      <c r="D319" s="229" t="s">
        <v>281</v>
      </c>
      <c r="E319" s="230" t="s">
        <v>705</v>
      </c>
      <c r="F319" s="231" t="s">
        <v>706</v>
      </c>
      <c r="G319" s="232" t="s">
        <v>194</v>
      </c>
      <c r="H319" s="233">
        <v>434.85399999999998</v>
      </c>
      <c r="I319" s="234"/>
      <c r="J319" s="235">
        <f>ROUND(I319*H319,2)</f>
        <v>0</v>
      </c>
      <c r="K319" s="236"/>
      <c r="L319" s="44"/>
      <c r="M319" s="237" t="s">
        <v>1</v>
      </c>
      <c r="N319" s="238" t="s">
        <v>41</v>
      </c>
      <c r="O319" s="91"/>
      <c r="P319" s="239">
        <f>O319*H319</f>
        <v>0</v>
      </c>
      <c r="Q319" s="239">
        <v>0</v>
      </c>
      <c r="R319" s="239">
        <f>Q319*H319</f>
        <v>0</v>
      </c>
      <c r="S319" s="239">
        <v>0</v>
      </c>
      <c r="T319" s="24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41" t="s">
        <v>284</v>
      </c>
      <c r="AT319" s="241" t="s">
        <v>281</v>
      </c>
      <c r="AU319" s="241" t="s">
        <v>86</v>
      </c>
      <c r="AY319" s="17" t="s">
        <v>280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7" t="s">
        <v>84</v>
      </c>
      <c r="BK319" s="242">
        <f>ROUND(I319*H319,2)</f>
        <v>0</v>
      </c>
      <c r="BL319" s="17" t="s">
        <v>284</v>
      </c>
      <c r="BM319" s="241" t="s">
        <v>4073</v>
      </c>
    </row>
    <row r="320" s="13" customFormat="1">
      <c r="A320" s="13"/>
      <c r="B320" s="243"/>
      <c r="C320" s="244"/>
      <c r="D320" s="245" t="s">
        <v>286</v>
      </c>
      <c r="E320" s="246" t="s">
        <v>1</v>
      </c>
      <c r="F320" s="247" t="s">
        <v>3896</v>
      </c>
      <c r="G320" s="244"/>
      <c r="H320" s="248">
        <v>434.85399999999998</v>
      </c>
      <c r="I320" s="249"/>
      <c r="J320" s="244"/>
      <c r="K320" s="244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286</v>
      </c>
      <c r="AU320" s="254" t="s">
        <v>86</v>
      </c>
      <c r="AV320" s="13" t="s">
        <v>86</v>
      </c>
      <c r="AW320" s="13" t="s">
        <v>32</v>
      </c>
      <c r="AX320" s="13" t="s">
        <v>84</v>
      </c>
      <c r="AY320" s="254" t="s">
        <v>280</v>
      </c>
    </row>
    <row r="321" s="2" customFormat="1" ht="16.5" customHeight="1">
      <c r="A321" s="38"/>
      <c r="B321" s="39"/>
      <c r="C321" s="229" t="s">
        <v>655</v>
      </c>
      <c r="D321" s="229" t="s">
        <v>281</v>
      </c>
      <c r="E321" s="230" t="s">
        <v>710</v>
      </c>
      <c r="F321" s="231" t="s">
        <v>711</v>
      </c>
      <c r="G321" s="232" t="s">
        <v>194</v>
      </c>
      <c r="H321" s="233">
        <v>434.85399999999998</v>
      </c>
      <c r="I321" s="234"/>
      <c r="J321" s="235">
        <f>ROUND(I321*H321,2)</f>
        <v>0</v>
      </c>
      <c r="K321" s="236"/>
      <c r="L321" s="44"/>
      <c r="M321" s="237" t="s">
        <v>1</v>
      </c>
      <c r="N321" s="238" t="s">
        <v>41</v>
      </c>
      <c r="O321" s="91"/>
      <c r="P321" s="239">
        <f>O321*H321</f>
        <v>0</v>
      </c>
      <c r="Q321" s="239">
        <v>0</v>
      </c>
      <c r="R321" s="239">
        <f>Q321*H321</f>
        <v>0</v>
      </c>
      <c r="S321" s="239">
        <v>0</v>
      </c>
      <c r="T321" s="24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41" t="s">
        <v>284</v>
      </c>
      <c r="AT321" s="241" t="s">
        <v>281</v>
      </c>
      <c r="AU321" s="241" t="s">
        <v>86</v>
      </c>
      <c r="AY321" s="17" t="s">
        <v>280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7" t="s">
        <v>84</v>
      </c>
      <c r="BK321" s="242">
        <f>ROUND(I321*H321,2)</f>
        <v>0</v>
      </c>
      <c r="BL321" s="17" t="s">
        <v>284</v>
      </c>
      <c r="BM321" s="241" t="s">
        <v>4074</v>
      </c>
    </row>
    <row r="322" s="13" customFormat="1">
      <c r="A322" s="13"/>
      <c r="B322" s="243"/>
      <c r="C322" s="244"/>
      <c r="D322" s="245" t="s">
        <v>286</v>
      </c>
      <c r="E322" s="246" t="s">
        <v>1</v>
      </c>
      <c r="F322" s="247" t="s">
        <v>4075</v>
      </c>
      <c r="G322" s="244"/>
      <c r="H322" s="248">
        <v>434.85399999999998</v>
      </c>
      <c r="I322" s="249"/>
      <c r="J322" s="244"/>
      <c r="K322" s="244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286</v>
      </c>
      <c r="AU322" s="254" t="s">
        <v>86</v>
      </c>
      <c r="AV322" s="13" t="s">
        <v>86</v>
      </c>
      <c r="AW322" s="13" t="s">
        <v>32</v>
      </c>
      <c r="AX322" s="13" t="s">
        <v>84</v>
      </c>
      <c r="AY322" s="254" t="s">
        <v>280</v>
      </c>
    </row>
    <row r="323" s="2" customFormat="1" ht="33" customHeight="1">
      <c r="A323" s="38"/>
      <c r="B323" s="39"/>
      <c r="C323" s="229" t="s">
        <v>660</v>
      </c>
      <c r="D323" s="229" t="s">
        <v>281</v>
      </c>
      <c r="E323" s="230" t="s">
        <v>4076</v>
      </c>
      <c r="F323" s="231" t="s">
        <v>4077</v>
      </c>
      <c r="G323" s="232" t="s">
        <v>194</v>
      </c>
      <c r="H323" s="233">
        <v>2.2669999999999999</v>
      </c>
      <c r="I323" s="234"/>
      <c r="J323" s="235">
        <f>ROUND(I323*H323,2)</f>
        <v>0</v>
      </c>
      <c r="K323" s="236"/>
      <c r="L323" s="44"/>
      <c r="M323" s="237" t="s">
        <v>1</v>
      </c>
      <c r="N323" s="238" t="s">
        <v>41</v>
      </c>
      <c r="O323" s="91"/>
      <c r="P323" s="239">
        <f>O323*H323</f>
        <v>0</v>
      </c>
      <c r="Q323" s="239">
        <v>0.00063000000000000003</v>
      </c>
      <c r="R323" s="239">
        <f>Q323*H323</f>
        <v>0.0014282100000000001</v>
      </c>
      <c r="S323" s="239">
        <v>0</v>
      </c>
      <c r="T323" s="24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41" t="s">
        <v>284</v>
      </c>
      <c r="AT323" s="241" t="s">
        <v>281</v>
      </c>
      <c r="AU323" s="241" t="s">
        <v>86</v>
      </c>
      <c r="AY323" s="17" t="s">
        <v>280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7" t="s">
        <v>84</v>
      </c>
      <c r="BK323" s="242">
        <f>ROUND(I323*H323,2)</f>
        <v>0</v>
      </c>
      <c r="BL323" s="17" t="s">
        <v>284</v>
      </c>
      <c r="BM323" s="241" t="s">
        <v>4078</v>
      </c>
    </row>
    <row r="324" s="13" customFormat="1">
      <c r="A324" s="13"/>
      <c r="B324" s="243"/>
      <c r="C324" s="244"/>
      <c r="D324" s="245" t="s">
        <v>286</v>
      </c>
      <c r="E324" s="246" t="s">
        <v>1</v>
      </c>
      <c r="F324" s="247" t="s">
        <v>4079</v>
      </c>
      <c r="G324" s="244"/>
      <c r="H324" s="248">
        <v>2.2669999999999999</v>
      </c>
      <c r="I324" s="249"/>
      <c r="J324" s="244"/>
      <c r="K324" s="244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286</v>
      </c>
      <c r="AU324" s="254" t="s">
        <v>86</v>
      </c>
      <c r="AV324" s="13" t="s">
        <v>86</v>
      </c>
      <c r="AW324" s="13" t="s">
        <v>32</v>
      </c>
      <c r="AX324" s="13" t="s">
        <v>84</v>
      </c>
      <c r="AY324" s="254" t="s">
        <v>280</v>
      </c>
    </row>
    <row r="325" s="2" customFormat="1" ht="16.5" customHeight="1">
      <c r="A325" s="38"/>
      <c r="B325" s="39"/>
      <c r="C325" s="229" t="s">
        <v>665</v>
      </c>
      <c r="D325" s="229" t="s">
        <v>281</v>
      </c>
      <c r="E325" s="230" t="s">
        <v>4080</v>
      </c>
      <c r="F325" s="231" t="s">
        <v>4081</v>
      </c>
      <c r="G325" s="232" t="s">
        <v>319</v>
      </c>
      <c r="H325" s="233">
        <v>0.80000000000000004</v>
      </c>
      <c r="I325" s="234"/>
      <c r="J325" s="235">
        <f>ROUND(I325*H325,2)</f>
        <v>0</v>
      </c>
      <c r="K325" s="236"/>
      <c r="L325" s="44"/>
      <c r="M325" s="237" t="s">
        <v>1</v>
      </c>
      <c r="N325" s="238" t="s">
        <v>41</v>
      </c>
      <c r="O325" s="91"/>
      <c r="P325" s="239">
        <f>O325*H325</f>
        <v>0</v>
      </c>
      <c r="Q325" s="239">
        <v>0</v>
      </c>
      <c r="R325" s="239">
        <f>Q325*H325</f>
        <v>0</v>
      </c>
      <c r="S325" s="239">
        <v>2</v>
      </c>
      <c r="T325" s="240">
        <f>S325*H325</f>
        <v>1.6000000000000001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41" t="s">
        <v>284</v>
      </c>
      <c r="AT325" s="241" t="s">
        <v>281</v>
      </c>
      <c r="AU325" s="241" t="s">
        <v>86</v>
      </c>
      <c r="AY325" s="17" t="s">
        <v>280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7" t="s">
        <v>84</v>
      </c>
      <c r="BK325" s="242">
        <f>ROUND(I325*H325,2)</f>
        <v>0</v>
      </c>
      <c r="BL325" s="17" t="s">
        <v>284</v>
      </c>
      <c r="BM325" s="241" t="s">
        <v>4082</v>
      </c>
    </row>
    <row r="326" s="13" customFormat="1">
      <c r="A326" s="13"/>
      <c r="B326" s="243"/>
      <c r="C326" s="244"/>
      <c r="D326" s="245" t="s">
        <v>286</v>
      </c>
      <c r="E326" s="246" t="s">
        <v>1</v>
      </c>
      <c r="F326" s="247" t="s">
        <v>3959</v>
      </c>
      <c r="G326" s="244"/>
      <c r="H326" s="248">
        <v>0.80000000000000004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286</v>
      </c>
      <c r="AU326" s="254" t="s">
        <v>86</v>
      </c>
      <c r="AV326" s="13" t="s">
        <v>86</v>
      </c>
      <c r="AW326" s="13" t="s">
        <v>32</v>
      </c>
      <c r="AX326" s="13" t="s">
        <v>84</v>
      </c>
      <c r="AY326" s="254" t="s">
        <v>280</v>
      </c>
    </row>
    <row r="327" s="2" customFormat="1" ht="24.15" customHeight="1">
      <c r="A327" s="38"/>
      <c r="B327" s="39"/>
      <c r="C327" s="229" t="s">
        <v>669</v>
      </c>
      <c r="D327" s="229" t="s">
        <v>281</v>
      </c>
      <c r="E327" s="230" t="s">
        <v>1912</v>
      </c>
      <c r="F327" s="231" t="s">
        <v>1913</v>
      </c>
      <c r="G327" s="232" t="s">
        <v>319</v>
      </c>
      <c r="H327" s="233">
        <v>78.274000000000001</v>
      </c>
      <c r="I327" s="234"/>
      <c r="J327" s="235">
        <f>ROUND(I327*H327,2)</f>
        <v>0</v>
      </c>
      <c r="K327" s="236"/>
      <c r="L327" s="44"/>
      <c r="M327" s="237" t="s">
        <v>1</v>
      </c>
      <c r="N327" s="238" t="s">
        <v>41</v>
      </c>
      <c r="O327" s="91"/>
      <c r="P327" s="239">
        <f>O327*H327</f>
        <v>0</v>
      </c>
      <c r="Q327" s="239">
        <v>0</v>
      </c>
      <c r="R327" s="239">
        <f>Q327*H327</f>
        <v>0</v>
      </c>
      <c r="S327" s="239">
        <v>1.6000000000000001</v>
      </c>
      <c r="T327" s="240">
        <f>S327*H327</f>
        <v>125.23840000000001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1" t="s">
        <v>284</v>
      </c>
      <c r="AT327" s="241" t="s">
        <v>281</v>
      </c>
      <c r="AU327" s="241" t="s">
        <v>86</v>
      </c>
      <c r="AY327" s="17" t="s">
        <v>280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7" t="s">
        <v>84</v>
      </c>
      <c r="BK327" s="242">
        <f>ROUND(I327*H327,2)</f>
        <v>0</v>
      </c>
      <c r="BL327" s="17" t="s">
        <v>284</v>
      </c>
      <c r="BM327" s="241" t="s">
        <v>4083</v>
      </c>
    </row>
    <row r="328" s="13" customFormat="1">
      <c r="A328" s="13"/>
      <c r="B328" s="243"/>
      <c r="C328" s="244"/>
      <c r="D328" s="245" t="s">
        <v>286</v>
      </c>
      <c r="E328" s="246" t="s">
        <v>1</v>
      </c>
      <c r="F328" s="247" t="s">
        <v>4084</v>
      </c>
      <c r="G328" s="244"/>
      <c r="H328" s="248">
        <v>78.274000000000001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286</v>
      </c>
      <c r="AU328" s="254" t="s">
        <v>86</v>
      </c>
      <c r="AV328" s="13" t="s">
        <v>86</v>
      </c>
      <c r="AW328" s="13" t="s">
        <v>32</v>
      </c>
      <c r="AX328" s="13" t="s">
        <v>84</v>
      </c>
      <c r="AY328" s="254" t="s">
        <v>280</v>
      </c>
    </row>
    <row r="329" s="2" customFormat="1" ht="37.8" customHeight="1">
      <c r="A329" s="38"/>
      <c r="B329" s="39"/>
      <c r="C329" s="229" t="s">
        <v>674</v>
      </c>
      <c r="D329" s="229" t="s">
        <v>281</v>
      </c>
      <c r="E329" s="230" t="s">
        <v>1916</v>
      </c>
      <c r="F329" s="231" t="s">
        <v>1917</v>
      </c>
      <c r="G329" s="232" t="s">
        <v>194</v>
      </c>
      <c r="H329" s="233">
        <v>434.85399999999998</v>
      </c>
      <c r="I329" s="234"/>
      <c r="J329" s="235">
        <f>ROUND(I329*H329,2)</f>
        <v>0</v>
      </c>
      <c r="K329" s="236"/>
      <c r="L329" s="44"/>
      <c r="M329" s="237" t="s">
        <v>1</v>
      </c>
      <c r="N329" s="238" t="s">
        <v>41</v>
      </c>
      <c r="O329" s="91"/>
      <c r="P329" s="239">
        <f>O329*H329</f>
        <v>0</v>
      </c>
      <c r="Q329" s="239">
        <v>0</v>
      </c>
      <c r="R329" s="239">
        <f>Q329*H329</f>
        <v>0</v>
      </c>
      <c r="S329" s="239">
        <v>0.089999999999999997</v>
      </c>
      <c r="T329" s="240">
        <f>S329*H329</f>
        <v>39.136859999999999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41" t="s">
        <v>284</v>
      </c>
      <c r="AT329" s="241" t="s">
        <v>281</v>
      </c>
      <c r="AU329" s="241" t="s">
        <v>86</v>
      </c>
      <c r="AY329" s="17" t="s">
        <v>280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7" t="s">
        <v>84</v>
      </c>
      <c r="BK329" s="242">
        <f>ROUND(I329*H329,2)</f>
        <v>0</v>
      </c>
      <c r="BL329" s="17" t="s">
        <v>284</v>
      </c>
      <c r="BM329" s="241" t="s">
        <v>4085</v>
      </c>
    </row>
    <row r="330" s="13" customFormat="1">
      <c r="A330" s="13"/>
      <c r="B330" s="243"/>
      <c r="C330" s="244"/>
      <c r="D330" s="245" t="s">
        <v>286</v>
      </c>
      <c r="E330" s="246" t="s">
        <v>1</v>
      </c>
      <c r="F330" s="247" t="s">
        <v>3896</v>
      </c>
      <c r="G330" s="244"/>
      <c r="H330" s="248">
        <v>434.85399999999998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286</v>
      </c>
      <c r="AU330" s="254" t="s">
        <v>86</v>
      </c>
      <c r="AV330" s="13" t="s">
        <v>86</v>
      </c>
      <c r="AW330" s="13" t="s">
        <v>32</v>
      </c>
      <c r="AX330" s="13" t="s">
        <v>84</v>
      </c>
      <c r="AY330" s="254" t="s">
        <v>280</v>
      </c>
    </row>
    <row r="331" s="2" customFormat="1" ht="24.15" customHeight="1">
      <c r="A331" s="38"/>
      <c r="B331" s="39"/>
      <c r="C331" s="229" t="s">
        <v>678</v>
      </c>
      <c r="D331" s="229" t="s">
        <v>281</v>
      </c>
      <c r="E331" s="230" t="s">
        <v>2577</v>
      </c>
      <c r="F331" s="231" t="s">
        <v>2578</v>
      </c>
      <c r="G331" s="232" t="s">
        <v>194</v>
      </c>
      <c r="H331" s="233">
        <v>9.7349999999999994</v>
      </c>
      <c r="I331" s="234"/>
      <c r="J331" s="235">
        <f>ROUND(I331*H331,2)</f>
        <v>0</v>
      </c>
      <c r="K331" s="236"/>
      <c r="L331" s="44"/>
      <c r="M331" s="237" t="s">
        <v>1</v>
      </c>
      <c r="N331" s="238" t="s">
        <v>41</v>
      </c>
      <c r="O331" s="91"/>
      <c r="P331" s="239">
        <f>O331*H331</f>
        <v>0</v>
      </c>
      <c r="Q331" s="239">
        <v>0</v>
      </c>
      <c r="R331" s="239">
        <f>Q331*H331</f>
        <v>0</v>
      </c>
      <c r="S331" s="239">
        <v>0.065000000000000002</v>
      </c>
      <c r="T331" s="240">
        <f>S331*H331</f>
        <v>0.63277499999999998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41" t="s">
        <v>284</v>
      </c>
      <c r="AT331" s="241" t="s">
        <v>281</v>
      </c>
      <c r="AU331" s="241" t="s">
        <v>86</v>
      </c>
      <c r="AY331" s="17" t="s">
        <v>280</v>
      </c>
      <c r="BE331" s="242">
        <f>IF(N331="základní",J331,0)</f>
        <v>0</v>
      </c>
      <c r="BF331" s="242">
        <f>IF(N331="snížená",J331,0)</f>
        <v>0</v>
      </c>
      <c r="BG331" s="242">
        <f>IF(N331="zákl. přenesená",J331,0)</f>
        <v>0</v>
      </c>
      <c r="BH331" s="242">
        <f>IF(N331="sníž. přenesená",J331,0)</f>
        <v>0</v>
      </c>
      <c r="BI331" s="242">
        <f>IF(N331="nulová",J331,0)</f>
        <v>0</v>
      </c>
      <c r="BJ331" s="17" t="s">
        <v>84</v>
      </c>
      <c r="BK331" s="242">
        <f>ROUND(I331*H331,2)</f>
        <v>0</v>
      </c>
      <c r="BL331" s="17" t="s">
        <v>284</v>
      </c>
      <c r="BM331" s="241" t="s">
        <v>4086</v>
      </c>
    </row>
    <row r="332" s="13" customFormat="1">
      <c r="A332" s="13"/>
      <c r="B332" s="243"/>
      <c r="C332" s="244"/>
      <c r="D332" s="245" t="s">
        <v>286</v>
      </c>
      <c r="E332" s="246" t="s">
        <v>1</v>
      </c>
      <c r="F332" s="247" t="s">
        <v>4087</v>
      </c>
      <c r="G332" s="244"/>
      <c r="H332" s="248">
        <v>9.7349999999999994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286</v>
      </c>
      <c r="AU332" s="254" t="s">
        <v>86</v>
      </c>
      <c r="AV332" s="13" t="s">
        <v>86</v>
      </c>
      <c r="AW332" s="13" t="s">
        <v>32</v>
      </c>
      <c r="AX332" s="13" t="s">
        <v>84</v>
      </c>
      <c r="AY332" s="254" t="s">
        <v>280</v>
      </c>
    </row>
    <row r="333" s="2" customFormat="1" ht="24.15" customHeight="1">
      <c r="A333" s="38"/>
      <c r="B333" s="39"/>
      <c r="C333" s="229" t="s">
        <v>682</v>
      </c>
      <c r="D333" s="229" t="s">
        <v>281</v>
      </c>
      <c r="E333" s="230" t="s">
        <v>759</v>
      </c>
      <c r="F333" s="231" t="s">
        <v>760</v>
      </c>
      <c r="G333" s="232" t="s">
        <v>354</v>
      </c>
      <c r="H333" s="233">
        <v>6</v>
      </c>
      <c r="I333" s="234"/>
      <c r="J333" s="235">
        <f>ROUND(I333*H333,2)</f>
        <v>0</v>
      </c>
      <c r="K333" s="236"/>
      <c r="L333" s="44"/>
      <c r="M333" s="237" t="s">
        <v>1</v>
      </c>
      <c r="N333" s="238" t="s">
        <v>41</v>
      </c>
      <c r="O333" s="91"/>
      <c r="P333" s="239">
        <f>O333*H333</f>
        <v>0</v>
      </c>
      <c r="Q333" s="239">
        <v>0</v>
      </c>
      <c r="R333" s="239">
        <f>Q333*H333</f>
        <v>0</v>
      </c>
      <c r="S333" s="239">
        <v>0.0080000000000000002</v>
      </c>
      <c r="T333" s="240">
        <f>S333*H333</f>
        <v>0.048000000000000001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41" t="s">
        <v>284</v>
      </c>
      <c r="AT333" s="241" t="s">
        <v>281</v>
      </c>
      <c r="AU333" s="241" t="s">
        <v>86</v>
      </c>
      <c r="AY333" s="17" t="s">
        <v>280</v>
      </c>
      <c r="BE333" s="242">
        <f>IF(N333="základní",J333,0)</f>
        <v>0</v>
      </c>
      <c r="BF333" s="242">
        <f>IF(N333="snížená",J333,0)</f>
        <v>0</v>
      </c>
      <c r="BG333" s="242">
        <f>IF(N333="zákl. přenesená",J333,0)</f>
        <v>0</v>
      </c>
      <c r="BH333" s="242">
        <f>IF(N333="sníž. přenesená",J333,0)</f>
        <v>0</v>
      </c>
      <c r="BI333" s="242">
        <f>IF(N333="nulová",J333,0)</f>
        <v>0</v>
      </c>
      <c r="BJ333" s="17" t="s">
        <v>84</v>
      </c>
      <c r="BK333" s="242">
        <f>ROUND(I333*H333,2)</f>
        <v>0</v>
      </c>
      <c r="BL333" s="17" t="s">
        <v>284</v>
      </c>
      <c r="BM333" s="241" t="s">
        <v>4088</v>
      </c>
    </row>
    <row r="334" s="13" customFormat="1">
      <c r="A334" s="13"/>
      <c r="B334" s="243"/>
      <c r="C334" s="244"/>
      <c r="D334" s="245" t="s">
        <v>286</v>
      </c>
      <c r="E334" s="246" t="s">
        <v>1</v>
      </c>
      <c r="F334" s="247" t="s">
        <v>4089</v>
      </c>
      <c r="G334" s="244"/>
      <c r="H334" s="248">
        <v>6</v>
      </c>
      <c r="I334" s="249"/>
      <c r="J334" s="244"/>
      <c r="K334" s="244"/>
      <c r="L334" s="250"/>
      <c r="M334" s="251"/>
      <c r="N334" s="252"/>
      <c r="O334" s="252"/>
      <c r="P334" s="252"/>
      <c r="Q334" s="252"/>
      <c r="R334" s="252"/>
      <c r="S334" s="252"/>
      <c r="T334" s="25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4" t="s">
        <v>286</v>
      </c>
      <c r="AU334" s="254" t="s">
        <v>86</v>
      </c>
      <c r="AV334" s="13" t="s">
        <v>86</v>
      </c>
      <c r="AW334" s="13" t="s">
        <v>32</v>
      </c>
      <c r="AX334" s="13" t="s">
        <v>84</v>
      </c>
      <c r="AY334" s="254" t="s">
        <v>280</v>
      </c>
    </row>
    <row r="335" s="2" customFormat="1" ht="24.15" customHeight="1">
      <c r="A335" s="38"/>
      <c r="B335" s="39"/>
      <c r="C335" s="229" t="s">
        <v>686</v>
      </c>
      <c r="D335" s="229" t="s">
        <v>281</v>
      </c>
      <c r="E335" s="230" t="s">
        <v>4090</v>
      </c>
      <c r="F335" s="231" t="s">
        <v>4091</v>
      </c>
      <c r="G335" s="232" t="s">
        <v>190</v>
      </c>
      <c r="H335" s="233">
        <v>9</v>
      </c>
      <c r="I335" s="234"/>
      <c r="J335" s="235">
        <f>ROUND(I335*H335,2)</f>
        <v>0</v>
      </c>
      <c r="K335" s="236"/>
      <c r="L335" s="44"/>
      <c r="M335" s="237" t="s">
        <v>1</v>
      </c>
      <c r="N335" s="238" t="s">
        <v>41</v>
      </c>
      <c r="O335" s="91"/>
      <c r="P335" s="239">
        <f>O335*H335</f>
        <v>0</v>
      </c>
      <c r="Q335" s="239">
        <v>0.00033</v>
      </c>
      <c r="R335" s="239">
        <f>Q335*H335</f>
        <v>0.00297</v>
      </c>
      <c r="S335" s="239">
        <v>0</v>
      </c>
      <c r="T335" s="24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41" t="s">
        <v>284</v>
      </c>
      <c r="AT335" s="241" t="s">
        <v>281</v>
      </c>
      <c r="AU335" s="241" t="s">
        <v>86</v>
      </c>
      <c r="AY335" s="17" t="s">
        <v>280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7" t="s">
        <v>84</v>
      </c>
      <c r="BK335" s="242">
        <f>ROUND(I335*H335,2)</f>
        <v>0</v>
      </c>
      <c r="BL335" s="17" t="s">
        <v>284</v>
      </c>
      <c r="BM335" s="241" t="s">
        <v>4092</v>
      </c>
    </row>
    <row r="336" s="13" customFormat="1">
      <c r="A336" s="13"/>
      <c r="B336" s="243"/>
      <c r="C336" s="244"/>
      <c r="D336" s="245" t="s">
        <v>286</v>
      </c>
      <c r="E336" s="246" t="s">
        <v>1</v>
      </c>
      <c r="F336" s="247" t="s">
        <v>4093</v>
      </c>
      <c r="G336" s="244"/>
      <c r="H336" s="248">
        <v>9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286</v>
      </c>
      <c r="AU336" s="254" t="s">
        <v>86</v>
      </c>
      <c r="AV336" s="13" t="s">
        <v>86</v>
      </c>
      <c r="AW336" s="13" t="s">
        <v>32</v>
      </c>
      <c r="AX336" s="13" t="s">
        <v>84</v>
      </c>
      <c r="AY336" s="254" t="s">
        <v>280</v>
      </c>
    </row>
    <row r="337" s="2" customFormat="1" ht="24.15" customHeight="1">
      <c r="A337" s="38"/>
      <c r="B337" s="39"/>
      <c r="C337" s="255" t="s">
        <v>690</v>
      </c>
      <c r="D337" s="255" t="s">
        <v>306</v>
      </c>
      <c r="E337" s="256" t="s">
        <v>4094</v>
      </c>
      <c r="F337" s="257" t="s">
        <v>4095</v>
      </c>
      <c r="G337" s="258" t="s">
        <v>326</v>
      </c>
      <c r="H337" s="259">
        <v>0.010999999999999999</v>
      </c>
      <c r="I337" s="260"/>
      <c r="J337" s="261">
        <f>ROUND(I337*H337,2)</f>
        <v>0</v>
      </c>
      <c r="K337" s="262"/>
      <c r="L337" s="263"/>
      <c r="M337" s="264" t="s">
        <v>1</v>
      </c>
      <c r="N337" s="265" t="s">
        <v>41</v>
      </c>
      <c r="O337" s="91"/>
      <c r="P337" s="239">
        <f>O337*H337</f>
        <v>0</v>
      </c>
      <c r="Q337" s="239">
        <v>1</v>
      </c>
      <c r="R337" s="239">
        <f>Q337*H337</f>
        <v>0.010999999999999999</v>
      </c>
      <c r="S337" s="239">
        <v>0</v>
      </c>
      <c r="T337" s="24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41" t="s">
        <v>310</v>
      </c>
      <c r="AT337" s="241" t="s">
        <v>306</v>
      </c>
      <c r="AU337" s="241" t="s">
        <v>86</v>
      </c>
      <c r="AY337" s="17" t="s">
        <v>280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7" t="s">
        <v>84</v>
      </c>
      <c r="BK337" s="242">
        <f>ROUND(I337*H337,2)</f>
        <v>0</v>
      </c>
      <c r="BL337" s="17" t="s">
        <v>284</v>
      </c>
      <c r="BM337" s="241" t="s">
        <v>4096</v>
      </c>
    </row>
    <row r="338" s="13" customFormat="1">
      <c r="A338" s="13"/>
      <c r="B338" s="243"/>
      <c r="C338" s="244"/>
      <c r="D338" s="245" t="s">
        <v>286</v>
      </c>
      <c r="E338" s="244"/>
      <c r="F338" s="247" t="s">
        <v>4097</v>
      </c>
      <c r="G338" s="244"/>
      <c r="H338" s="248">
        <v>0.010999999999999999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286</v>
      </c>
      <c r="AU338" s="254" t="s">
        <v>86</v>
      </c>
      <c r="AV338" s="13" t="s">
        <v>86</v>
      </c>
      <c r="AW338" s="13" t="s">
        <v>4</v>
      </c>
      <c r="AX338" s="13" t="s">
        <v>84</v>
      </c>
      <c r="AY338" s="254" t="s">
        <v>280</v>
      </c>
    </row>
    <row r="339" s="2" customFormat="1" ht="24.15" customHeight="1">
      <c r="A339" s="38"/>
      <c r="B339" s="39"/>
      <c r="C339" s="229" t="s">
        <v>695</v>
      </c>
      <c r="D339" s="229" t="s">
        <v>281</v>
      </c>
      <c r="E339" s="230" t="s">
        <v>4098</v>
      </c>
      <c r="F339" s="231" t="s">
        <v>4099</v>
      </c>
      <c r="G339" s="232" t="s">
        <v>194</v>
      </c>
      <c r="H339" s="233">
        <v>4.5339999999999998</v>
      </c>
      <c r="I339" s="234"/>
      <c r="J339" s="235">
        <f>ROUND(I339*H339,2)</f>
        <v>0</v>
      </c>
      <c r="K339" s="236"/>
      <c r="L339" s="44"/>
      <c r="M339" s="237" t="s">
        <v>1</v>
      </c>
      <c r="N339" s="238" t="s">
        <v>41</v>
      </c>
      <c r="O339" s="91"/>
      <c r="P339" s="239">
        <f>O339*H339</f>
        <v>0</v>
      </c>
      <c r="Q339" s="239">
        <v>0.00047249999999999999</v>
      </c>
      <c r="R339" s="239">
        <f>Q339*H339</f>
        <v>0.0021423149999999997</v>
      </c>
      <c r="S339" s="239">
        <v>0</v>
      </c>
      <c r="T339" s="240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41" t="s">
        <v>284</v>
      </c>
      <c r="AT339" s="241" t="s">
        <v>281</v>
      </c>
      <c r="AU339" s="241" t="s">
        <v>86</v>
      </c>
      <c r="AY339" s="17" t="s">
        <v>280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7" t="s">
        <v>84</v>
      </c>
      <c r="BK339" s="242">
        <f>ROUND(I339*H339,2)</f>
        <v>0</v>
      </c>
      <c r="BL339" s="17" t="s">
        <v>284</v>
      </c>
      <c r="BM339" s="241" t="s">
        <v>4100</v>
      </c>
    </row>
    <row r="340" s="13" customFormat="1">
      <c r="A340" s="13"/>
      <c r="B340" s="243"/>
      <c r="C340" s="244"/>
      <c r="D340" s="245" t="s">
        <v>286</v>
      </c>
      <c r="E340" s="246" t="s">
        <v>1</v>
      </c>
      <c r="F340" s="247" t="s">
        <v>4101</v>
      </c>
      <c r="G340" s="244"/>
      <c r="H340" s="248">
        <v>4.5339999999999998</v>
      </c>
      <c r="I340" s="249"/>
      <c r="J340" s="244"/>
      <c r="K340" s="244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286</v>
      </c>
      <c r="AU340" s="254" t="s">
        <v>86</v>
      </c>
      <c r="AV340" s="13" t="s">
        <v>86</v>
      </c>
      <c r="AW340" s="13" t="s">
        <v>32</v>
      </c>
      <c r="AX340" s="13" t="s">
        <v>84</v>
      </c>
      <c r="AY340" s="254" t="s">
        <v>280</v>
      </c>
    </row>
    <row r="341" s="2" customFormat="1" ht="24.15" customHeight="1">
      <c r="A341" s="38"/>
      <c r="B341" s="39"/>
      <c r="C341" s="229" t="s">
        <v>700</v>
      </c>
      <c r="D341" s="229" t="s">
        <v>281</v>
      </c>
      <c r="E341" s="230" t="s">
        <v>4102</v>
      </c>
      <c r="F341" s="231" t="s">
        <v>785</v>
      </c>
      <c r="G341" s="232" t="s">
        <v>354</v>
      </c>
      <c r="H341" s="233">
        <v>2</v>
      </c>
      <c r="I341" s="234"/>
      <c r="J341" s="235">
        <f>ROUND(I341*H341,2)</f>
        <v>0</v>
      </c>
      <c r="K341" s="236"/>
      <c r="L341" s="44"/>
      <c r="M341" s="237" t="s">
        <v>1</v>
      </c>
      <c r="N341" s="238" t="s">
        <v>41</v>
      </c>
      <c r="O341" s="91"/>
      <c r="P341" s="239">
        <f>O341*H341</f>
        <v>0</v>
      </c>
      <c r="Q341" s="239">
        <v>0.00023000000000000001</v>
      </c>
      <c r="R341" s="239">
        <f>Q341*H341</f>
        <v>0.00046000000000000001</v>
      </c>
      <c r="S341" s="239">
        <v>0</v>
      </c>
      <c r="T341" s="24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41" t="s">
        <v>284</v>
      </c>
      <c r="AT341" s="241" t="s">
        <v>281</v>
      </c>
      <c r="AU341" s="241" t="s">
        <v>86</v>
      </c>
      <c r="AY341" s="17" t="s">
        <v>280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7" t="s">
        <v>84</v>
      </c>
      <c r="BK341" s="242">
        <f>ROUND(I341*H341,2)</f>
        <v>0</v>
      </c>
      <c r="BL341" s="17" t="s">
        <v>284</v>
      </c>
      <c r="BM341" s="241" t="s">
        <v>4103</v>
      </c>
    </row>
    <row r="342" s="12" customFormat="1" ht="22.8" customHeight="1">
      <c r="A342" s="12"/>
      <c r="B342" s="213"/>
      <c r="C342" s="214"/>
      <c r="D342" s="215" t="s">
        <v>75</v>
      </c>
      <c r="E342" s="227" t="s">
        <v>788</v>
      </c>
      <c r="F342" s="227" t="s">
        <v>789</v>
      </c>
      <c r="G342" s="214"/>
      <c r="H342" s="214"/>
      <c r="I342" s="217"/>
      <c r="J342" s="228">
        <f>BK342</f>
        <v>0</v>
      </c>
      <c r="K342" s="214"/>
      <c r="L342" s="219"/>
      <c r="M342" s="220"/>
      <c r="N342" s="221"/>
      <c r="O342" s="221"/>
      <c r="P342" s="222">
        <f>SUM(P343:P385)</f>
        <v>0</v>
      </c>
      <c r="Q342" s="221"/>
      <c r="R342" s="222">
        <f>SUM(R343:R385)</f>
        <v>0</v>
      </c>
      <c r="S342" s="221"/>
      <c r="T342" s="223">
        <f>SUM(T343:T385)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4" t="s">
        <v>84</v>
      </c>
      <c r="AT342" s="225" t="s">
        <v>75</v>
      </c>
      <c r="AU342" s="225" t="s">
        <v>84</v>
      </c>
      <c r="AY342" s="224" t="s">
        <v>280</v>
      </c>
      <c r="BK342" s="226">
        <f>SUM(BK343:BK385)</f>
        <v>0</v>
      </c>
    </row>
    <row r="343" s="2" customFormat="1" ht="16.5" customHeight="1">
      <c r="A343" s="38"/>
      <c r="B343" s="39"/>
      <c r="C343" s="229" t="s">
        <v>704</v>
      </c>
      <c r="D343" s="229" t="s">
        <v>281</v>
      </c>
      <c r="E343" s="230" t="s">
        <v>791</v>
      </c>
      <c r="F343" s="231" t="s">
        <v>792</v>
      </c>
      <c r="G343" s="232" t="s">
        <v>326</v>
      </c>
      <c r="H343" s="233">
        <v>11.300000000000001</v>
      </c>
      <c r="I343" s="234"/>
      <c r="J343" s="235">
        <f>ROUND(I343*H343,2)</f>
        <v>0</v>
      </c>
      <c r="K343" s="236"/>
      <c r="L343" s="44"/>
      <c r="M343" s="237" t="s">
        <v>1</v>
      </c>
      <c r="N343" s="238" t="s">
        <v>41</v>
      </c>
      <c r="O343" s="91"/>
      <c r="P343" s="239">
        <f>O343*H343</f>
        <v>0</v>
      </c>
      <c r="Q343" s="239">
        <v>0</v>
      </c>
      <c r="R343" s="239">
        <f>Q343*H343</f>
        <v>0</v>
      </c>
      <c r="S343" s="239">
        <v>0</v>
      </c>
      <c r="T343" s="24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1" t="s">
        <v>284</v>
      </c>
      <c r="AT343" s="241" t="s">
        <v>281</v>
      </c>
      <c r="AU343" s="241" t="s">
        <v>86</v>
      </c>
      <c r="AY343" s="17" t="s">
        <v>280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7" t="s">
        <v>84</v>
      </c>
      <c r="BK343" s="242">
        <f>ROUND(I343*H343,2)</f>
        <v>0</v>
      </c>
      <c r="BL343" s="17" t="s">
        <v>284</v>
      </c>
      <c r="BM343" s="241" t="s">
        <v>4104</v>
      </c>
    </row>
    <row r="344" s="13" customFormat="1">
      <c r="A344" s="13"/>
      <c r="B344" s="243"/>
      <c r="C344" s="244"/>
      <c r="D344" s="245" t="s">
        <v>286</v>
      </c>
      <c r="E344" s="246" t="s">
        <v>1</v>
      </c>
      <c r="F344" s="247" t="s">
        <v>4105</v>
      </c>
      <c r="G344" s="244"/>
      <c r="H344" s="248">
        <v>11.300000000000001</v>
      </c>
      <c r="I344" s="249"/>
      <c r="J344" s="244"/>
      <c r="K344" s="244"/>
      <c r="L344" s="250"/>
      <c r="M344" s="251"/>
      <c r="N344" s="252"/>
      <c r="O344" s="252"/>
      <c r="P344" s="252"/>
      <c r="Q344" s="252"/>
      <c r="R344" s="252"/>
      <c r="S344" s="252"/>
      <c r="T344" s="25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4" t="s">
        <v>286</v>
      </c>
      <c r="AU344" s="254" t="s">
        <v>86</v>
      </c>
      <c r="AV344" s="13" t="s">
        <v>86</v>
      </c>
      <c r="AW344" s="13" t="s">
        <v>32</v>
      </c>
      <c r="AX344" s="13" t="s">
        <v>84</v>
      </c>
      <c r="AY344" s="254" t="s">
        <v>280</v>
      </c>
    </row>
    <row r="345" s="2" customFormat="1" ht="33" customHeight="1">
      <c r="A345" s="38"/>
      <c r="B345" s="39"/>
      <c r="C345" s="229" t="s">
        <v>709</v>
      </c>
      <c r="D345" s="229" t="s">
        <v>281</v>
      </c>
      <c r="E345" s="230" t="s">
        <v>796</v>
      </c>
      <c r="F345" s="231" t="s">
        <v>797</v>
      </c>
      <c r="G345" s="232" t="s">
        <v>326</v>
      </c>
      <c r="H345" s="233">
        <v>214.089</v>
      </c>
      <c r="I345" s="234"/>
      <c r="J345" s="235">
        <f>ROUND(I345*H345,2)</f>
        <v>0</v>
      </c>
      <c r="K345" s="236"/>
      <c r="L345" s="44"/>
      <c r="M345" s="237" t="s">
        <v>1</v>
      </c>
      <c r="N345" s="238" t="s">
        <v>41</v>
      </c>
      <c r="O345" s="91"/>
      <c r="P345" s="239">
        <f>O345*H345</f>
        <v>0</v>
      </c>
      <c r="Q345" s="239">
        <v>0</v>
      </c>
      <c r="R345" s="239">
        <f>Q345*H345</f>
        <v>0</v>
      </c>
      <c r="S345" s="239">
        <v>0</v>
      </c>
      <c r="T345" s="24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41" t="s">
        <v>284</v>
      </c>
      <c r="AT345" s="241" t="s">
        <v>281</v>
      </c>
      <c r="AU345" s="241" t="s">
        <v>86</v>
      </c>
      <c r="AY345" s="17" t="s">
        <v>280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7" t="s">
        <v>84</v>
      </c>
      <c r="BK345" s="242">
        <f>ROUND(I345*H345,2)</f>
        <v>0</v>
      </c>
      <c r="BL345" s="17" t="s">
        <v>284</v>
      </c>
      <c r="BM345" s="241" t="s">
        <v>4106</v>
      </c>
    </row>
    <row r="346" s="2" customFormat="1" ht="16.5" customHeight="1">
      <c r="A346" s="38"/>
      <c r="B346" s="39"/>
      <c r="C346" s="229" t="s">
        <v>714</v>
      </c>
      <c r="D346" s="229" t="s">
        <v>281</v>
      </c>
      <c r="E346" s="230" t="s">
        <v>800</v>
      </c>
      <c r="F346" s="231" t="s">
        <v>801</v>
      </c>
      <c r="G346" s="232" t="s">
        <v>190</v>
      </c>
      <c r="H346" s="233">
        <v>8</v>
      </c>
      <c r="I346" s="234"/>
      <c r="J346" s="235">
        <f>ROUND(I346*H346,2)</f>
        <v>0</v>
      </c>
      <c r="K346" s="236"/>
      <c r="L346" s="44"/>
      <c r="M346" s="237" t="s">
        <v>1</v>
      </c>
      <c r="N346" s="238" t="s">
        <v>41</v>
      </c>
      <c r="O346" s="91"/>
      <c r="P346" s="239">
        <f>O346*H346</f>
        <v>0</v>
      </c>
      <c r="Q346" s="239">
        <v>0</v>
      </c>
      <c r="R346" s="239">
        <f>Q346*H346</f>
        <v>0</v>
      </c>
      <c r="S346" s="239">
        <v>0</v>
      </c>
      <c r="T346" s="24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41" t="s">
        <v>284</v>
      </c>
      <c r="AT346" s="241" t="s">
        <v>281</v>
      </c>
      <c r="AU346" s="241" t="s">
        <v>86</v>
      </c>
      <c r="AY346" s="17" t="s">
        <v>280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7" t="s">
        <v>84</v>
      </c>
      <c r="BK346" s="242">
        <f>ROUND(I346*H346,2)</f>
        <v>0</v>
      </c>
      <c r="BL346" s="17" t="s">
        <v>284</v>
      </c>
      <c r="BM346" s="241" t="s">
        <v>4107</v>
      </c>
    </row>
    <row r="347" s="2" customFormat="1" ht="24.15" customHeight="1">
      <c r="A347" s="38"/>
      <c r="B347" s="39"/>
      <c r="C347" s="229" t="s">
        <v>719</v>
      </c>
      <c r="D347" s="229" t="s">
        <v>281</v>
      </c>
      <c r="E347" s="230" t="s">
        <v>804</v>
      </c>
      <c r="F347" s="231" t="s">
        <v>805</v>
      </c>
      <c r="G347" s="232" t="s">
        <v>190</v>
      </c>
      <c r="H347" s="233">
        <v>160</v>
      </c>
      <c r="I347" s="234"/>
      <c r="J347" s="235">
        <f>ROUND(I347*H347,2)</f>
        <v>0</v>
      </c>
      <c r="K347" s="236"/>
      <c r="L347" s="44"/>
      <c r="M347" s="237" t="s">
        <v>1</v>
      </c>
      <c r="N347" s="238" t="s">
        <v>41</v>
      </c>
      <c r="O347" s="91"/>
      <c r="P347" s="239">
        <f>O347*H347</f>
        <v>0</v>
      </c>
      <c r="Q347" s="239">
        <v>0</v>
      </c>
      <c r="R347" s="239">
        <f>Q347*H347</f>
        <v>0</v>
      </c>
      <c r="S347" s="239">
        <v>0</v>
      </c>
      <c r="T347" s="24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41" t="s">
        <v>284</v>
      </c>
      <c r="AT347" s="241" t="s">
        <v>281</v>
      </c>
      <c r="AU347" s="241" t="s">
        <v>86</v>
      </c>
      <c r="AY347" s="17" t="s">
        <v>280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7" t="s">
        <v>84</v>
      </c>
      <c r="BK347" s="242">
        <f>ROUND(I347*H347,2)</f>
        <v>0</v>
      </c>
      <c r="BL347" s="17" t="s">
        <v>284</v>
      </c>
      <c r="BM347" s="241" t="s">
        <v>4108</v>
      </c>
    </row>
    <row r="348" s="13" customFormat="1">
      <c r="A348" s="13"/>
      <c r="B348" s="243"/>
      <c r="C348" s="244"/>
      <c r="D348" s="245" t="s">
        <v>286</v>
      </c>
      <c r="E348" s="246" t="s">
        <v>1</v>
      </c>
      <c r="F348" s="247" t="s">
        <v>4109</v>
      </c>
      <c r="G348" s="244"/>
      <c r="H348" s="248">
        <v>160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286</v>
      </c>
      <c r="AU348" s="254" t="s">
        <v>86</v>
      </c>
      <c r="AV348" s="13" t="s">
        <v>86</v>
      </c>
      <c r="AW348" s="13" t="s">
        <v>32</v>
      </c>
      <c r="AX348" s="13" t="s">
        <v>84</v>
      </c>
      <c r="AY348" s="254" t="s">
        <v>280</v>
      </c>
    </row>
    <row r="349" s="2" customFormat="1" ht="24.15" customHeight="1">
      <c r="A349" s="38"/>
      <c r="B349" s="39"/>
      <c r="C349" s="229" t="s">
        <v>724</v>
      </c>
      <c r="D349" s="229" t="s">
        <v>281</v>
      </c>
      <c r="E349" s="230" t="s">
        <v>809</v>
      </c>
      <c r="F349" s="231" t="s">
        <v>810</v>
      </c>
      <c r="G349" s="232" t="s">
        <v>326</v>
      </c>
      <c r="H349" s="233">
        <v>214.089</v>
      </c>
      <c r="I349" s="234"/>
      <c r="J349" s="235">
        <f>ROUND(I349*H349,2)</f>
        <v>0</v>
      </c>
      <c r="K349" s="236"/>
      <c r="L349" s="44"/>
      <c r="M349" s="237" t="s">
        <v>1</v>
      </c>
      <c r="N349" s="238" t="s">
        <v>41</v>
      </c>
      <c r="O349" s="91"/>
      <c r="P349" s="239">
        <f>O349*H349</f>
        <v>0</v>
      </c>
      <c r="Q349" s="239">
        <v>0</v>
      </c>
      <c r="R349" s="239">
        <f>Q349*H349</f>
        <v>0</v>
      </c>
      <c r="S349" s="239">
        <v>0</v>
      </c>
      <c r="T349" s="240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41" t="s">
        <v>284</v>
      </c>
      <c r="AT349" s="241" t="s">
        <v>281</v>
      </c>
      <c r="AU349" s="241" t="s">
        <v>86</v>
      </c>
      <c r="AY349" s="17" t="s">
        <v>280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7" t="s">
        <v>84</v>
      </c>
      <c r="BK349" s="242">
        <f>ROUND(I349*H349,2)</f>
        <v>0</v>
      </c>
      <c r="BL349" s="17" t="s">
        <v>284</v>
      </c>
      <c r="BM349" s="241" t="s">
        <v>4110</v>
      </c>
    </row>
    <row r="350" s="2" customFormat="1" ht="24.15" customHeight="1">
      <c r="A350" s="38"/>
      <c r="B350" s="39"/>
      <c r="C350" s="229" t="s">
        <v>729</v>
      </c>
      <c r="D350" s="229" t="s">
        <v>281</v>
      </c>
      <c r="E350" s="230" t="s">
        <v>813</v>
      </c>
      <c r="F350" s="231" t="s">
        <v>814</v>
      </c>
      <c r="G350" s="232" t="s">
        <v>326</v>
      </c>
      <c r="H350" s="233">
        <v>3211.335</v>
      </c>
      <c r="I350" s="234"/>
      <c r="J350" s="235">
        <f>ROUND(I350*H350,2)</f>
        <v>0</v>
      </c>
      <c r="K350" s="236"/>
      <c r="L350" s="44"/>
      <c r="M350" s="237" t="s">
        <v>1</v>
      </c>
      <c r="N350" s="238" t="s">
        <v>41</v>
      </c>
      <c r="O350" s="91"/>
      <c r="P350" s="239">
        <f>O350*H350</f>
        <v>0</v>
      </c>
      <c r="Q350" s="239">
        <v>0</v>
      </c>
      <c r="R350" s="239">
        <f>Q350*H350</f>
        <v>0</v>
      </c>
      <c r="S350" s="239">
        <v>0</v>
      </c>
      <c r="T350" s="24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41" t="s">
        <v>284</v>
      </c>
      <c r="AT350" s="241" t="s">
        <v>281</v>
      </c>
      <c r="AU350" s="241" t="s">
        <v>86</v>
      </c>
      <c r="AY350" s="17" t="s">
        <v>280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7" t="s">
        <v>84</v>
      </c>
      <c r="BK350" s="242">
        <f>ROUND(I350*H350,2)</f>
        <v>0</v>
      </c>
      <c r="BL350" s="17" t="s">
        <v>284</v>
      </c>
      <c r="BM350" s="241" t="s">
        <v>4111</v>
      </c>
    </row>
    <row r="351" s="13" customFormat="1">
      <c r="A351" s="13"/>
      <c r="B351" s="243"/>
      <c r="C351" s="244"/>
      <c r="D351" s="245" t="s">
        <v>286</v>
      </c>
      <c r="E351" s="244"/>
      <c r="F351" s="247" t="s">
        <v>4112</v>
      </c>
      <c r="G351" s="244"/>
      <c r="H351" s="248">
        <v>3211.335</v>
      </c>
      <c r="I351" s="249"/>
      <c r="J351" s="244"/>
      <c r="K351" s="244"/>
      <c r="L351" s="250"/>
      <c r="M351" s="251"/>
      <c r="N351" s="252"/>
      <c r="O351" s="252"/>
      <c r="P351" s="252"/>
      <c r="Q351" s="252"/>
      <c r="R351" s="252"/>
      <c r="S351" s="252"/>
      <c r="T351" s="25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4" t="s">
        <v>286</v>
      </c>
      <c r="AU351" s="254" t="s">
        <v>86</v>
      </c>
      <c r="AV351" s="13" t="s">
        <v>86</v>
      </c>
      <c r="AW351" s="13" t="s">
        <v>4</v>
      </c>
      <c r="AX351" s="13" t="s">
        <v>84</v>
      </c>
      <c r="AY351" s="254" t="s">
        <v>280</v>
      </c>
    </row>
    <row r="352" s="2" customFormat="1" ht="33" customHeight="1">
      <c r="A352" s="38"/>
      <c r="B352" s="39"/>
      <c r="C352" s="229" t="s">
        <v>736</v>
      </c>
      <c r="D352" s="229" t="s">
        <v>281</v>
      </c>
      <c r="E352" s="230" t="s">
        <v>818</v>
      </c>
      <c r="F352" s="231" t="s">
        <v>819</v>
      </c>
      <c r="G352" s="232" t="s">
        <v>326</v>
      </c>
      <c r="H352" s="233">
        <v>0.26500000000000001</v>
      </c>
      <c r="I352" s="234"/>
      <c r="J352" s="235">
        <f>ROUND(I352*H352,2)</f>
        <v>0</v>
      </c>
      <c r="K352" s="236"/>
      <c r="L352" s="44"/>
      <c r="M352" s="237" t="s">
        <v>1</v>
      </c>
      <c r="N352" s="238" t="s">
        <v>41</v>
      </c>
      <c r="O352" s="91"/>
      <c r="P352" s="239">
        <f>O352*H352</f>
        <v>0</v>
      </c>
      <c r="Q352" s="239">
        <v>0</v>
      </c>
      <c r="R352" s="239">
        <f>Q352*H352</f>
        <v>0</v>
      </c>
      <c r="S352" s="239">
        <v>0</v>
      </c>
      <c r="T352" s="240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41" t="s">
        <v>284</v>
      </c>
      <c r="AT352" s="241" t="s">
        <v>281</v>
      </c>
      <c r="AU352" s="241" t="s">
        <v>86</v>
      </c>
      <c r="AY352" s="17" t="s">
        <v>280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7" t="s">
        <v>84</v>
      </c>
      <c r="BK352" s="242">
        <f>ROUND(I352*H352,2)</f>
        <v>0</v>
      </c>
      <c r="BL352" s="17" t="s">
        <v>284</v>
      </c>
      <c r="BM352" s="241" t="s">
        <v>4113</v>
      </c>
    </row>
    <row r="353" s="13" customFormat="1">
      <c r="A353" s="13"/>
      <c r="B353" s="243"/>
      <c r="C353" s="244"/>
      <c r="D353" s="245" t="s">
        <v>286</v>
      </c>
      <c r="E353" s="246" t="s">
        <v>1</v>
      </c>
      <c r="F353" s="247" t="s">
        <v>4114</v>
      </c>
      <c r="G353" s="244"/>
      <c r="H353" s="248">
        <v>0.26500000000000001</v>
      </c>
      <c r="I353" s="249"/>
      <c r="J353" s="244"/>
      <c r="K353" s="244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286</v>
      </c>
      <c r="AU353" s="254" t="s">
        <v>86</v>
      </c>
      <c r="AV353" s="13" t="s">
        <v>86</v>
      </c>
      <c r="AW353" s="13" t="s">
        <v>32</v>
      </c>
      <c r="AX353" s="13" t="s">
        <v>84</v>
      </c>
      <c r="AY353" s="254" t="s">
        <v>280</v>
      </c>
    </row>
    <row r="354" s="2" customFormat="1" ht="49.05" customHeight="1">
      <c r="A354" s="38"/>
      <c r="B354" s="39"/>
      <c r="C354" s="229" t="s">
        <v>740</v>
      </c>
      <c r="D354" s="229" t="s">
        <v>281</v>
      </c>
      <c r="E354" s="230" t="s">
        <v>828</v>
      </c>
      <c r="F354" s="231" t="s">
        <v>829</v>
      </c>
      <c r="G354" s="232" t="s">
        <v>326</v>
      </c>
      <c r="H354" s="233">
        <v>3.3170000000000002</v>
      </c>
      <c r="I354" s="234"/>
      <c r="J354" s="235">
        <f>ROUND(I354*H354,2)</f>
        <v>0</v>
      </c>
      <c r="K354" s="236"/>
      <c r="L354" s="44"/>
      <c r="M354" s="237" t="s">
        <v>1</v>
      </c>
      <c r="N354" s="238" t="s">
        <v>41</v>
      </c>
      <c r="O354" s="91"/>
      <c r="P354" s="239">
        <f>O354*H354</f>
        <v>0</v>
      </c>
      <c r="Q354" s="239">
        <v>0</v>
      </c>
      <c r="R354" s="239">
        <f>Q354*H354</f>
        <v>0</v>
      </c>
      <c r="S354" s="239">
        <v>0</v>
      </c>
      <c r="T354" s="24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41" t="s">
        <v>284</v>
      </c>
      <c r="AT354" s="241" t="s">
        <v>281</v>
      </c>
      <c r="AU354" s="241" t="s">
        <v>86</v>
      </c>
      <c r="AY354" s="17" t="s">
        <v>280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7" t="s">
        <v>84</v>
      </c>
      <c r="BK354" s="242">
        <f>ROUND(I354*H354,2)</f>
        <v>0</v>
      </c>
      <c r="BL354" s="17" t="s">
        <v>284</v>
      </c>
      <c r="BM354" s="241" t="s">
        <v>4115</v>
      </c>
    </row>
    <row r="355" s="13" customFormat="1">
      <c r="A355" s="13"/>
      <c r="B355" s="243"/>
      <c r="C355" s="244"/>
      <c r="D355" s="245" t="s">
        <v>286</v>
      </c>
      <c r="E355" s="246" t="s">
        <v>1</v>
      </c>
      <c r="F355" s="247" t="s">
        <v>4116</v>
      </c>
      <c r="G355" s="244"/>
      <c r="H355" s="248">
        <v>3.3170000000000002</v>
      </c>
      <c r="I355" s="249"/>
      <c r="J355" s="244"/>
      <c r="K355" s="244"/>
      <c r="L355" s="250"/>
      <c r="M355" s="251"/>
      <c r="N355" s="252"/>
      <c r="O355" s="252"/>
      <c r="P355" s="252"/>
      <c r="Q355" s="252"/>
      <c r="R355" s="252"/>
      <c r="S355" s="252"/>
      <c r="T355" s="25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4" t="s">
        <v>286</v>
      </c>
      <c r="AU355" s="254" t="s">
        <v>86</v>
      </c>
      <c r="AV355" s="13" t="s">
        <v>86</v>
      </c>
      <c r="AW355" s="13" t="s">
        <v>32</v>
      </c>
      <c r="AX355" s="13" t="s">
        <v>84</v>
      </c>
      <c r="AY355" s="254" t="s">
        <v>280</v>
      </c>
    </row>
    <row r="356" s="2" customFormat="1" ht="33" customHeight="1">
      <c r="A356" s="38"/>
      <c r="B356" s="39"/>
      <c r="C356" s="229" t="s">
        <v>746</v>
      </c>
      <c r="D356" s="229" t="s">
        <v>281</v>
      </c>
      <c r="E356" s="230" t="s">
        <v>833</v>
      </c>
      <c r="F356" s="231" t="s">
        <v>834</v>
      </c>
      <c r="G356" s="232" t="s">
        <v>326</v>
      </c>
      <c r="H356" s="233">
        <v>0.13900000000000001</v>
      </c>
      <c r="I356" s="234"/>
      <c r="J356" s="235">
        <f>ROUND(I356*H356,2)</f>
        <v>0</v>
      </c>
      <c r="K356" s="236"/>
      <c r="L356" s="44"/>
      <c r="M356" s="237" t="s">
        <v>1</v>
      </c>
      <c r="N356" s="238" t="s">
        <v>41</v>
      </c>
      <c r="O356" s="91"/>
      <c r="P356" s="239">
        <f>O356*H356</f>
        <v>0</v>
      </c>
      <c r="Q356" s="239">
        <v>0</v>
      </c>
      <c r="R356" s="239">
        <f>Q356*H356</f>
        <v>0</v>
      </c>
      <c r="S356" s="239">
        <v>0</v>
      </c>
      <c r="T356" s="24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41" t="s">
        <v>284</v>
      </c>
      <c r="AT356" s="241" t="s">
        <v>281</v>
      </c>
      <c r="AU356" s="241" t="s">
        <v>86</v>
      </c>
      <c r="AY356" s="17" t="s">
        <v>280</v>
      </c>
      <c r="BE356" s="242">
        <f>IF(N356="základní",J356,0)</f>
        <v>0</v>
      </c>
      <c r="BF356" s="242">
        <f>IF(N356="snížená",J356,0)</f>
        <v>0</v>
      </c>
      <c r="BG356" s="242">
        <f>IF(N356="zákl. přenesená",J356,0)</f>
        <v>0</v>
      </c>
      <c r="BH356" s="242">
        <f>IF(N356="sníž. přenesená",J356,0)</f>
        <v>0</v>
      </c>
      <c r="BI356" s="242">
        <f>IF(N356="nulová",J356,0)</f>
        <v>0</v>
      </c>
      <c r="BJ356" s="17" t="s">
        <v>84</v>
      </c>
      <c r="BK356" s="242">
        <f>ROUND(I356*H356,2)</f>
        <v>0</v>
      </c>
      <c r="BL356" s="17" t="s">
        <v>284</v>
      </c>
      <c r="BM356" s="241" t="s">
        <v>4117</v>
      </c>
    </row>
    <row r="357" s="13" customFormat="1">
      <c r="A357" s="13"/>
      <c r="B357" s="243"/>
      <c r="C357" s="244"/>
      <c r="D357" s="245" t="s">
        <v>286</v>
      </c>
      <c r="E357" s="246" t="s">
        <v>1</v>
      </c>
      <c r="F357" s="247" t="s">
        <v>4118</v>
      </c>
      <c r="G357" s="244"/>
      <c r="H357" s="248">
        <v>0.13900000000000001</v>
      </c>
      <c r="I357" s="249"/>
      <c r="J357" s="244"/>
      <c r="K357" s="244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286</v>
      </c>
      <c r="AU357" s="254" t="s">
        <v>86</v>
      </c>
      <c r="AV357" s="13" t="s">
        <v>86</v>
      </c>
      <c r="AW357" s="13" t="s">
        <v>32</v>
      </c>
      <c r="AX357" s="13" t="s">
        <v>84</v>
      </c>
      <c r="AY357" s="254" t="s">
        <v>280</v>
      </c>
    </row>
    <row r="358" s="2" customFormat="1" ht="33" customHeight="1">
      <c r="A358" s="38"/>
      <c r="B358" s="39"/>
      <c r="C358" s="229" t="s">
        <v>753</v>
      </c>
      <c r="D358" s="229" t="s">
        <v>281</v>
      </c>
      <c r="E358" s="230" t="s">
        <v>838</v>
      </c>
      <c r="F358" s="231" t="s">
        <v>839</v>
      </c>
      <c r="G358" s="232" t="s">
        <v>326</v>
      </c>
      <c r="H358" s="233">
        <v>0.014999999999999999</v>
      </c>
      <c r="I358" s="234"/>
      <c r="J358" s="235">
        <f>ROUND(I358*H358,2)</f>
        <v>0</v>
      </c>
      <c r="K358" s="236"/>
      <c r="L358" s="44"/>
      <c r="M358" s="237" t="s">
        <v>1</v>
      </c>
      <c r="N358" s="238" t="s">
        <v>41</v>
      </c>
      <c r="O358" s="91"/>
      <c r="P358" s="239">
        <f>O358*H358</f>
        <v>0</v>
      </c>
      <c r="Q358" s="239">
        <v>0</v>
      </c>
      <c r="R358" s="239">
        <f>Q358*H358</f>
        <v>0</v>
      </c>
      <c r="S358" s="239">
        <v>0</v>
      </c>
      <c r="T358" s="24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41" t="s">
        <v>284</v>
      </c>
      <c r="AT358" s="241" t="s">
        <v>281</v>
      </c>
      <c r="AU358" s="241" t="s">
        <v>86</v>
      </c>
      <c r="AY358" s="17" t="s">
        <v>280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7" t="s">
        <v>84</v>
      </c>
      <c r="BK358" s="242">
        <f>ROUND(I358*H358,2)</f>
        <v>0</v>
      </c>
      <c r="BL358" s="17" t="s">
        <v>284</v>
      </c>
      <c r="BM358" s="241" t="s">
        <v>4119</v>
      </c>
    </row>
    <row r="359" s="13" customFormat="1">
      <c r="A359" s="13"/>
      <c r="B359" s="243"/>
      <c r="C359" s="244"/>
      <c r="D359" s="245" t="s">
        <v>286</v>
      </c>
      <c r="E359" s="246" t="s">
        <v>1</v>
      </c>
      <c r="F359" s="247" t="s">
        <v>4120</v>
      </c>
      <c r="G359" s="244"/>
      <c r="H359" s="248">
        <v>0.014999999999999999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286</v>
      </c>
      <c r="AU359" s="254" t="s">
        <v>86</v>
      </c>
      <c r="AV359" s="13" t="s">
        <v>86</v>
      </c>
      <c r="AW359" s="13" t="s">
        <v>32</v>
      </c>
      <c r="AX359" s="13" t="s">
        <v>84</v>
      </c>
      <c r="AY359" s="254" t="s">
        <v>280</v>
      </c>
    </row>
    <row r="360" s="2" customFormat="1" ht="24.15" customHeight="1">
      <c r="A360" s="38"/>
      <c r="B360" s="39"/>
      <c r="C360" s="229" t="s">
        <v>758</v>
      </c>
      <c r="D360" s="229" t="s">
        <v>281</v>
      </c>
      <c r="E360" s="230" t="s">
        <v>843</v>
      </c>
      <c r="F360" s="231" t="s">
        <v>844</v>
      </c>
      <c r="G360" s="232" t="s">
        <v>326</v>
      </c>
      <c r="H360" s="233">
        <v>0.214</v>
      </c>
      <c r="I360" s="234"/>
      <c r="J360" s="235">
        <f>ROUND(I360*H360,2)</f>
        <v>0</v>
      </c>
      <c r="K360" s="236"/>
      <c r="L360" s="44"/>
      <c r="M360" s="237" t="s">
        <v>1</v>
      </c>
      <c r="N360" s="238" t="s">
        <v>41</v>
      </c>
      <c r="O360" s="91"/>
      <c r="P360" s="239">
        <f>O360*H360</f>
        <v>0</v>
      </c>
      <c r="Q360" s="239">
        <v>0</v>
      </c>
      <c r="R360" s="239">
        <f>Q360*H360</f>
        <v>0</v>
      </c>
      <c r="S360" s="239">
        <v>0</v>
      </c>
      <c r="T360" s="24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41" t="s">
        <v>284</v>
      </c>
      <c r="AT360" s="241" t="s">
        <v>281</v>
      </c>
      <c r="AU360" s="241" t="s">
        <v>86</v>
      </c>
      <c r="AY360" s="17" t="s">
        <v>280</v>
      </c>
      <c r="BE360" s="242">
        <f>IF(N360="základní",J360,0)</f>
        <v>0</v>
      </c>
      <c r="BF360" s="242">
        <f>IF(N360="snížená",J360,0)</f>
        <v>0</v>
      </c>
      <c r="BG360" s="242">
        <f>IF(N360="zákl. přenesená",J360,0)</f>
        <v>0</v>
      </c>
      <c r="BH360" s="242">
        <f>IF(N360="sníž. přenesená",J360,0)</f>
        <v>0</v>
      </c>
      <c r="BI360" s="242">
        <f>IF(N360="nulová",J360,0)</f>
        <v>0</v>
      </c>
      <c r="BJ360" s="17" t="s">
        <v>84</v>
      </c>
      <c r="BK360" s="242">
        <f>ROUND(I360*H360,2)</f>
        <v>0</v>
      </c>
      <c r="BL360" s="17" t="s">
        <v>284</v>
      </c>
      <c r="BM360" s="241" t="s">
        <v>4121</v>
      </c>
    </row>
    <row r="361" s="13" customFormat="1">
      <c r="A361" s="13"/>
      <c r="B361" s="243"/>
      <c r="C361" s="244"/>
      <c r="D361" s="245" t="s">
        <v>286</v>
      </c>
      <c r="E361" s="246" t="s">
        <v>1</v>
      </c>
      <c r="F361" s="247" t="s">
        <v>4122</v>
      </c>
      <c r="G361" s="244"/>
      <c r="H361" s="248">
        <v>0.214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286</v>
      </c>
      <c r="AU361" s="254" t="s">
        <v>86</v>
      </c>
      <c r="AV361" s="13" t="s">
        <v>86</v>
      </c>
      <c r="AW361" s="13" t="s">
        <v>32</v>
      </c>
      <c r="AX361" s="13" t="s">
        <v>84</v>
      </c>
      <c r="AY361" s="254" t="s">
        <v>280</v>
      </c>
    </row>
    <row r="362" s="2" customFormat="1" ht="33" customHeight="1">
      <c r="A362" s="38"/>
      <c r="B362" s="39"/>
      <c r="C362" s="229" t="s">
        <v>763</v>
      </c>
      <c r="D362" s="229" t="s">
        <v>281</v>
      </c>
      <c r="E362" s="230" t="s">
        <v>848</v>
      </c>
      <c r="F362" s="231" t="s">
        <v>849</v>
      </c>
      <c r="G362" s="232" t="s">
        <v>326</v>
      </c>
      <c r="H362" s="233">
        <v>8.0850000000000009</v>
      </c>
      <c r="I362" s="234"/>
      <c r="J362" s="235">
        <f>ROUND(I362*H362,2)</f>
        <v>0</v>
      </c>
      <c r="K362" s="236"/>
      <c r="L362" s="44"/>
      <c r="M362" s="237" t="s">
        <v>1</v>
      </c>
      <c r="N362" s="238" t="s">
        <v>41</v>
      </c>
      <c r="O362" s="91"/>
      <c r="P362" s="239">
        <f>O362*H362</f>
        <v>0</v>
      </c>
      <c r="Q362" s="239">
        <v>0</v>
      </c>
      <c r="R362" s="239">
        <f>Q362*H362</f>
        <v>0</v>
      </c>
      <c r="S362" s="239">
        <v>0</v>
      </c>
      <c r="T362" s="24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41" t="s">
        <v>284</v>
      </c>
      <c r="AT362" s="241" t="s">
        <v>281</v>
      </c>
      <c r="AU362" s="241" t="s">
        <v>86</v>
      </c>
      <c r="AY362" s="17" t="s">
        <v>280</v>
      </c>
      <c r="BE362" s="242">
        <f>IF(N362="základní",J362,0)</f>
        <v>0</v>
      </c>
      <c r="BF362" s="242">
        <f>IF(N362="snížená",J362,0)</f>
        <v>0</v>
      </c>
      <c r="BG362" s="242">
        <f>IF(N362="zákl. přenesená",J362,0)</f>
        <v>0</v>
      </c>
      <c r="BH362" s="242">
        <f>IF(N362="sníž. přenesená",J362,0)</f>
        <v>0</v>
      </c>
      <c r="BI362" s="242">
        <f>IF(N362="nulová",J362,0)</f>
        <v>0</v>
      </c>
      <c r="BJ362" s="17" t="s">
        <v>84</v>
      </c>
      <c r="BK362" s="242">
        <f>ROUND(I362*H362,2)</f>
        <v>0</v>
      </c>
      <c r="BL362" s="17" t="s">
        <v>284</v>
      </c>
      <c r="BM362" s="241" t="s">
        <v>4123</v>
      </c>
    </row>
    <row r="363" s="13" customFormat="1">
      <c r="A363" s="13"/>
      <c r="B363" s="243"/>
      <c r="C363" s="244"/>
      <c r="D363" s="245" t="s">
        <v>286</v>
      </c>
      <c r="E363" s="246" t="s">
        <v>1</v>
      </c>
      <c r="F363" s="247" t="s">
        <v>4124</v>
      </c>
      <c r="G363" s="244"/>
      <c r="H363" s="248">
        <v>8.0850000000000009</v>
      </c>
      <c r="I363" s="249"/>
      <c r="J363" s="244"/>
      <c r="K363" s="244"/>
      <c r="L363" s="250"/>
      <c r="M363" s="251"/>
      <c r="N363" s="252"/>
      <c r="O363" s="252"/>
      <c r="P363" s="252"/>
      <c r="Q363" s="252"/>
      <c r="R363" s="252"/>
      <c r="S363" s="252"/>
      <c r="T363" s="25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4" t="s">
        <v>286</v>
      </c>
      <c r="AU363" s="254" t="s">
        <v>86</v>
      </c>
      <c r="AV363" s="13" t="s">
        <v>86</v>
      </c>
      <c r="AW363" s="13" t="s">
        <v>32</v>
      </c>
      <c r="AX363" s="13" t="s">
        <v>84</v>
      </c>
      <c r="AY363" s="254" t="s">
        <v>280</v>
      </c>
    </row>
    <row r="364" s="2" customFormat="1" ht="33" customHeight="1">
      <c r="A364" s="38"/>
      <c r="B364" s="39"/>
      <c r="C364" s="229" t="s">
        <v>768</v>
      </c>
      <c r="D364" s="229" t="s">
        <v>281</v>
      </c>
      <c r="E364" s="230" t="s">
        <v>853</v>
      </c>
      <c r="F364" s="231" t="s">
        <v>854</v>
      </c>
      <c r="G364" s="232" t="s">
        <v>326</v>
      </c>
      <c r="H364" s="233">
        <v>0.089999999999999997</v>
      </c>
      <c r="I364" s="234"/>
      <c r="J364" s="235">
        <f>ROUND(I364*H364,2)</f>
        <v>0</v>
      </c>
      <c r="K364" s="236"/>
      <c r="L364" s="44"/>
      <c r="M364" s="237" t="s">
        <v>1</v>
      </c>
      <c r="N364" s="238" t="s">
        <v>41</v>
      </c>
      <c r="O364" s="91"/>
      <c r="P364" s="239">
        <f>O364*H364</f>
        <v>0</v>
      </c>
      <c r="Q364" s="239">
        <v>0</v>
      </c>
      <c r="R364" s="239">
        <f>Q364*H364</f>
        <v>0</v>
      </c>
      <c r="S364" s="239">
        <v>0</v>
      </c>
      <c r="T364" s="240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41" t="s">
        <v>284</v>
      </c>
      <c r="AT364" s="241" t="s">
        <v>281</v>
      </c>
      <c r="AU364" s="241" t="s">
        <v>86</v>
      </c>
      <c r="AY364" s="17" t="s">
        <v>280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7" t="s">
        <v>84</v>
      </c>
      <c r="BK364" s="242">
        <f>ROUND(I364*H364,2)</f>
        <v>0</v>
      </c>
      <c r="BL364" s="17" t="s">
        <v>284</v>
      </c>
      <c r="BM364" s="241" t="s">
        <v>4125</v>
      </c>
    </row>
    <row r="365" s="13" customFormat="1">
      <c r="A365" s="13"/>
      <c r="B365" s="243"/>
      <c r="C365" s="244"/>
      <c r="D365" s="245" t="s">
        <v>286</v>
      </c>
      <c r="E365" s="246" t="s">
        <v>1</v>
      </c>
      <c r="F365" s="247" t="s">
        <v>4126</v>
      </c>
      <c r="G365" s="244"/>
      <c r="H365" s="248">
        <v>0.089999999999999997</v>
      </c>
      <c r="I365" s="249"/>
      <c r="J365" s="244"/>
      <c r="K365" s="244"/>
      <c r="L365" s="250"/>
      <c r="M365" s="251"/>
      <c r="N365" s="252"/>
      <c r="O365" s="252"/>
      <c r="P365" s="252"/>
      <c r="Q365" s="252"/>
      <c r="R365" s="252"/>
      <c r="S365" s="252"/>
      <c r="T365" s="25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4" t="s">
        <v>286</v>
      </c>
      <c r="AU365" s="254" t="s">
        <v>86</v>
      </c>
      <c r="AV365" s="13" t="s">
        <v>86</v>
      </c>
      <c r="AW365" s="13" t="s">
        <v>32</v>
      </c>
      <c r="AX365" s="13" t="s">
        <v>84</v>
      </c>
      <c r="AY365" s="254" t="s">
        <v>280</v>
      </c>
    </row>
    <row r="366" s="2" customFormat="1" ht="33" customHeight="1">
      <c r="A366" s="38"/>
      <c r="B366" s="39"/>
      <c r="C366" s="229" t="s">
        <v>773</v>
      </c>
      <c r="D366" s="229" t="s">
        <v>281</v>
      </c>
      <c r="E366" s="230" t="s">
        <v>868</v>
      </c>
      <c r="F366" s="231" t="s">
        <v>869</v>
      </c>
      <c r="G366" s="232" t="s">
        <v>326</v>
      </c>
      <c r="H366" s="233">
        <v>0.745</v>
      </c>
      <c r="I366" s="234"/>
      <c r="J366" s="235">
        <f>ROUND(I366*H366,2)</f>
        <v>0</v>
      </c>
      <c r="K366" s="236"/>
      <c r="L366" s="44"/>
      <c r="M366" s="237" t="s">
        <v>1</v>
      </c>
      <c r="N366" s="238" t="s">
        <v>41</v>
      </c>
      <c r="O366" s="91"/>
      <c r="P366" s="239">
        <f>O366*H366</f>
        <v>0</v>
      </c>
      <c r="Q366" s="239">
        <v>0</v>
      </c>
      <c r="R366" s="239">
        <f>Q366*H366</f>
        <v>0</v>
      </c>
      <c r="S366" s="239">
        <v>0</v>
      </c>
      <c r="T366" s="24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41" t="s">
        <v>284</v>
      </c>
      <c r="AT366" s="241" t="s">
        <v>281</v>
      </c>
      <c r="AU366" s="241" t="s">
        <v>86</v>
      </c>
      <c r="AY366" s="17" t="s">
        <v>280</v>
      </c>
      <c r="BE366" s="242">
        <f>IF(N366="základní",J366,0)</f>
        <v>0</v>
      </c>
      <c r="BF366" s="242">
        <f>IF(N366="snížená",J366,0)</f>
        <v>0</v>
      </c>
      <c r="BG366" s="242">
        <f>IF(N366="zákl. přenesená",J366,0)</f>
        <v>0</v>
      </c>
      <c r="BH366" s="242">
        <f>IF(N366="sníž. přenesená",J366,0)</f>
        <v>0</v>
      </c>
      <c r="BI366" s="242">
        <f>IF(N366="nulová",J366,0)</f>
        <v>0</v>
      </c>
      <c r="BJ366" s="17" t="s">
        <v>84</v>
      </c>
      <c r="BK366" s="242">
        <f>ROUND(I366*H366,2)</f>
        <v>0</v>
      </c>
      <c r="BL366" s="17" t="s">
        <v>284</v>
      </c>
      <c r="BM366" s="241" t="s">
        <v>4127</v>
      </c>
    </row>
    <row r="367" s="13" customFormat="1">
      <c r="A367" s="13"/>
      <c r="B367" s="243"/>
      <c r="C367" s="244"/>
      <c r="D367" s="245" t="s">
        <v>286</v>
      </c>
      <c r="E367" s="246" t="s">
        <v>1</v>
      </c>
      <c r="F367" s="247" t="s">
        <v>4128</v>
      </c>
      <c r="G367" s="244"/>
      <c r="H367" s="248">
        <v>0.745</v>
      </c>
      <c r="I367" s="249"/>
      <c r="J367" s="244"/>
      <c r="K367" s="244"/>
      <c r="L367" s="250"/>
      <c r="M367" s="251"/>
      <c r="N367" s="252"/>
      <c r="O367" s="252"/>
      <c r="P367" s="252"/>
      <c r="Q367" s="252"/>
      <c r="R367" s="252"/>
      <c r="S367" s="252"/>
      <c r="T367" s="25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4" t="s">
        <v>286</v>
      </c>
      <c r="AU367" s="254" t="s">
        <v>86</v>
      </c>
      <c r="AV367" s="13" t="s">
        <v>86</v>
      </c>
      <c r="AW367" s="13" t="s">
        <v>32</v>
      </c>
      <c r="AX367" s="13" t="s">
        <v>84</v>
      </c>
      <c r="AY367" s="254" t="s">
        <v>280</v>
      </c>
    </row>
    <row r="368" s="2" customFormat="1" ht="33" customHeight="1">
      <c r="A368" s="38"/>
      <c r="B368" s="39"/>
      <c r="C368" s="229" t="s">
        <v>779</v>
      </c>
      <c r="D368" s="229" t="s">
        <v>281</v>
      </c>
      <c r="E368" s="230" t="s">
        <v>873</v>
      </c>
      <c r="F368" s="231" t="s">
        <v>874</v>
      </c>
      <c r="G368" s="232" t="s">
        <v>326</v>
      </c>
      <c r="H368" s="233">
        <v>12.890000000000001</v>
      </c>
      <c r="I368" s="234"/>
      <c r="J368" s="235">
        <f>ROUND(I368*H368,2)</f>
        <v>0</v>
      </c>
      <c r="K368" s="236"/>
      <c r="L368" s="44"/>
      <c r="M368" s="237" t="s">
        <v>1</v>
      </c>
      <c r="N368" s="238" t="s">
        <v>41</v>
      </c>
      <c r="O368" s="91"/>
      <c r="P368" s="239">
        <f>O368*H368</f>
        <v>0</v>
      </c>
      <c r="Q368" s="239">
        <v>0</v>
      </c>
      <c r="R368" s="239">
        <f>Q368*H368</f>
        <v>0</v>
      </c>
      <c r="S368" s="239">
        <v>0</v>
      </c>
      <c r="T368" s="240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41" t="s">
        <v>284</v>
      </c>
      <c r="AT368" s="241" t="s">
        <v>281</v>
      </c>
      <c r="AU368" s="241" t="s">
        <v>86</v>
      </c>
      <c r="AY368" s="17" t="s">
        <v>280</v>
      </c>
      <c r="BE368" s="242">
        <f>IF(N368="základní",J368,0)</f>
        <v>0</v>
      </c>
      <c r="BF368" s="242">
        <f>IF(N368="snížená",J368,0)</f>
        <v>0</v>
      </c>
      <c r="BG368" s="242">
        <f>IF(N368="zákl. přenesená",J368,0)</f>
        <v>0</v>
      </c>
      <c r="BH368" s="242">
        <f>IF(N368="sníž. přenesená",J368,0)</f>
        <v>0</v>
      </c>
      <c r="BI368" s="242">
        <f>IF(N368="nulová",J368,0)</f>
        <v>0</v>
      </c>
      <c r="BJ368" s="17" t="s">
        <v>84</v>
      </c>
      <c r="BK368" s="242">
        <f>ROUND(I368*H368,2)</f>
        <v>0</v>
      </c>
      <c r="BL368" s="17" t="s">
        <v>284</v>
      </c>
      <c r="BM368" s="241" t="s">
        <v>4129</v>
      </c>
    </row>
    <row r="369" s="13" customFormat="1">
      <c r="A369" s="13"/>
      <c r="B369" s="243"/>
      <c r="C369" s="244"/>
      <c r="D369" s="245" t="s">
        <v>286</v>
      </c>
      <c r="E369" s="246" t="s">
        <v>1</v>
      </c>
      <c r="F369" s="247" t="s">
        <v>4130</v>
      </c>
      <c r="G369" s="244"/>
      <c r="H369" s="248">
        <v>12.890000000000001</v>
      </c>
      <c r="I369" s="249"/>
      <c r="J369" s="244"/>
      <c r="K369" s="244"/>
      <c r="L369" s="250"/>
      <c r="M369" s="251"/>
      <c r="N369" s="252"/>
      <c r="O369" s="252"/>
      <c r="P369" s="252"/>
      <c r="Q369" s="252"/>
      <c r="R369" s="252"/>
      <c r="S369" s="252"/>
      <c r="T369" s="25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4" t="s">
        <v>286</v>
      </c>
      <c r="AU369" s="254" t="s">
        <v>86</v>
      </c>
      <c r="AV369" s="13" t="s">
        <v>86</v>
      </c>
      <c r="AW369" s="13" t="s">
        <v>32</v>
      </c>
      <c r="AX369" s="13" t="s">
        <v>84</v>
      </c>
      <c r="AY369" s="254" t="s">
        <v>280</v>
      </c>
    </row>
    <row r="370" s="2" customFormat="1" ht="37.8" customHeight="1">
      <c r="A370" s="38"/>
      <c r="B370" s="39"/>
      <c r="C370" s="229" t="s">
        <v>783</v>
      </c>
      <c r="D370" s="229" t="s">
        <v>281</v>
      </c>
      <c r="E370" s="230" t="s">
        <v>878</v>
      </c>
      <c r="F370" s="231" t="s">
        <v>879</v>
      </c>
      <c r="G370" s="232" t="s">
        <v>326</v>
      </c>
      <c r="H370" s="233">
        <v>12.984999999999999</v>
      </c>
      <c r="I370" s="234"/>
      <c r="J370" s="235">
        <f>ROUND(I370*H370,2)</f>
        <v>0</v>
      </c>
      <c r="K370" s="236"/>
      <c r="L370" s="44"/>
      <c r="M370" s="237" t="s">
        <v>1</v>
      </c>
      <c r="N370" s="238" t="s">
        <v>41</v>
      </c>
      <c r="O370" s="91"/>
      <c r="P370" s="239">
        <f>O370*H370</f>
        <v>0</v>
      </c>
      <c r="Q370" s="239">
        <v>0</v>
      </c>
      <c r="R370" s="239">
        <f>Q370*H370</f>
        <v>0</v>
      </c>
      <c r="S370" s="239">
        <v>0</v>
      </c>
      <c r="T370" s="240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41" t="s">
        <v>284</v>
      </c>
      <c r="AT370" s="241" t="s">
        <v>281</v>
      </c>
      <c r="AU370" s="241" t="s">
        <v>86</v>
      </c>
      <c r="AY370" s="17" t="s">
        <v>280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7" t="s">
        <v>84</v>
      </c>
      <c r="BK370" s="242">
        <f>ROUND(I370*H370,2)</f>
        <v>0</v>
      </c>
      <c r="BL370" s="17" t="s">
        <v>284</v>
      </c>
      <c r="BM370" s="241" t="s">
        <v>4131</v>
      </c>
    </row>
    <row r="371" s="13" customFormat="1">
      <c r="A371" s="13"/>
      <c r="B371" s="243"/>
      <c r="C371" s="244"/>
      <c r="D371" s="245" t="s">
        <v>286</v>
      </c>
      <c r="E371" s="246" t="s">
        <v>1</v>
      </c>
      <c r="F371" s="247" t="s">
        <v>4132</v>
      </c>
      <c r="G371" s="244"/>
      <c r="H371" s="248">
        <v>12.984999999999999</v>
      </c>
      <c r="I371" s="249"/>
      <c r="J371" s="244"/>
      <c r="K371" s="244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286</v>
      </c>
      <c r="AU371" s="254" t="s">
        <v>86</v>
      </c>
      <c r="AV371" s="13" t="s">
        <v>86</v>
      </c>
      <c r="AW371" s="13" t="s">
        <v>32</v>
      </c>
      <c r="AX371" s="13" t="s">
        <v>84</v>
      </c>
      <c r="AY371" s="254" t="s">
        <v>280</v>
      </c>
    </row>
    <row r="372" s="2" customFormat="1" ht="44.25" customHeight="1">
      <c r="A372" s="38"/>
      <c r="B372" s="39"/>
      <c r="C372" s="229" t="s">
        <v>790</v>
      </c>
      <c r="D372" s="229" t="s">
        <v>281</v>
      </c>
      <c r="E372" s="230" t="s">
        <v>888</v>
      </c>
      <c r="F372" s="231" t="s">
        <v>889</v>
      </c>
      <c r="G372" s="232" t="s">
        <v>326</v>
      </c>
      <c r="H372" s="233">
        <v>162.52099999999999</v>
      </c>
      <c r="I372" s="234"/>
      <c r="J372" s="235">
        <f>ROUND(I372*H372,2)</f>
        <v>0</v>
      </c>
      <c r="K372" s="236"/>
      <c r="L372" s="44"/>
      <c r="M372" s="237" t="s">
        <v>1</v>
      </c>
      <c r="N372" s="238" t="s">
        <v>41</v>
      </c>
      <c r="O372" s="91"/>
      <c r="P372" s="239">
        <f>O372*H372</f>
        <v>0</v>
      </c>
      <c r="Q372" s="239">
        <v>0</v>
      </c>
      <c r="R372" s="239">
        <f>Q372*H372</f>
        <v>0</v>
      </c>
      <c r="S372" s="239">
        <v>0</v>
      </c>
      <c r="T372" s="24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41" t="s">
        <v>284</v>
      </c>
      <c r="AT372" s="241" t="s">
        <v>281</v>
      </c>
      <c r="AU372" s="241" t="s">
        <v>86</v>
      </c>
      <c r="AY372" s="17" t="s">
        <v>280</v>
      </c>
      <c r="BE372" s="242">
        <f>IF(N372="základní",J372,0)</f>
        <v>0</v>
      </c>
      <c r="BF372" s="242">
        <f>IF(N372="snížená",J372,0)</f>
        <v>0</v>
      </c>
      <c r="BG372" s="242">
        <f>IF(N372="zákl. přenesená",J372,0)</f>
        <v>0</v>
      </c>
      <c r="BH372" s="242">
        <f>IF(N372="sníž. přenesená",J372,0)</f>
        <v>0</v>
      </c>
      <c r="BI372" s="242">
        <f>IF(N372="nulová",J372,0)</f>
        <v>0</v>
      </c>
      <c r="BJ372" s="17" t="s">
        <v>84</v>
      </c>
      <c r="BK372" s="242">
        <f>ROUND(I372*H372,2)</f>
        <v>0</v>
      </c>
      <c r="BL372" s="17" t="s">
        <v>284</v>
      </c>
      <c r="BM372" s="241" t="s">
        <v>4133</v>
      </c>
    </row>
    <row r="373" s="13" customFormat="1">
      <c r="A373" s="13"/>
      <c r="B373" s="243"/>
      <c r="C373" s="244"/>
      <c r="D373" s="245" t="s">
        <v>286</v>
      </c>
      <c r="E373" s="246" t="s">
        <v>1</v>
      </c>
      <c r="F373" s="247" t="s">
        <v>4134</v>
      </c>
      <c r="G373" s="244"/>
      <c r="H373" s="248">
        <v>162.52099999999999</v>
      </c>
      <c r="I373" s="249"/>
      <c r="J373" s="244"/>
      <c r="K373" s="244"/>
      <c r="L373" s="250"/>
      <c r="M373" s="251"/>
      <c r="N373" s="252"/>
      <c r="O373" s="252"/>
      <c r="P373" s="252"/>
      <c r="Q373" s="252"/>
      <c r="R373" s="252"/>
      <c r="S373" s="252"/>
      <c r="T373" s="25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4" t="s">
        <v>286</v>
      </c>
      <c r="AU373" s="254" t="s">
        <v>86</v>
      </c>
      <c r="AV373" s="13" t="s">
        <v>86</v>
      </c>
      <c r="AW373" s="13" t="s">
        <v>32</v>
      </c>
      <c r="AX373" s="13" t="s">
        <v>84</v>
      </c>
      <c r="AY373" s="254" t="s">
        <v>280</v>
      </c>
    </row>
    <row r="374" s="2" customFormat="1" ht="44.25" customHeight="1">
      <c r="A374" s="38"/>
      <c r="B374" s="39"/>
      <c r="C374" s="229" t="s">
        <v>795</v>
      </c>
      <c r="D374" s="229" t="s">
        <v>281</v>
      </c>
      <c r="E374" s="230" t="s">
        <v>893</v>
      </c>
      <c r="F374" s="231" t="s">
        <v>894</v>
      </c>
      <c r="G374" s="232" t="s">
        <v>326</v>
      </c>
      <c r="H374" s="233">
        <v>10.506</v>
      </c>
      <c r="I374" s="234"/>
      <c r="J374" s="235">
        <f>ROUND(I374*H374,2)</f>
        <v>0</v>
      </c>
      <c r="K374" s="236"/>
      <c r="L374" s="44"/>
      <c r="M374" s="237" t="s">
        <v>1</v>
      </c>
      <c r="N374" s="238" t="s">
        <v>41</v>
      </c>
      <c r="O374" s="91"/>
      <c r="P374" s="239">
        <f>O374*H374</f>
        <v>0</v>
      </c>
      <c r="Q374" s="239">
        <v>0</v>
      </c>
      <c r="R374" s="239">
        <f>Q374*H374</f>
        <v>0</v>
      </c>
      <c r="S374" s="239">
        <v>0</v>
      </c>
      <c r="T374" s="24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41" t="s">
        <v>284</v>
      </c>
      <c r="AT374" s="241" t="s">
        <v>281</v>
      </c>
      <c r="AU374" s="241" t="s">
        <v>86</v>
      </c>
      <c r="AY374" s="17" t="s">
        <v>280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7" t="s">
        <v>84</v>
      </c>
      <c r="BK374" s="242">
        <f>ROUND(I374*H374,2)</f>
        <v>0</v>
      </c>
      <c r="BL374" s="17" t="s">
        <v>284</v>
      </c>
      <c r="BM374" s="241" t="s">
        <v>4135</v>
      </c>
    </row>
    <row r="375" s="13" customFormat="1">
      <c r="A375" s="13"/>
      <c r="B375" s="243"/>
      <c r="C375" s="244"/>
      <c r="D375" s="245" t="s">
        <v>286</v>
      </c>
      <c r="E375" s="246" t="s">
        <v>1</v>
      </c>
      <c r="F375" s="247" t="s">
        <v>4136</v>
      </c>
      <c r="G375" s="244"/>
      <c r="H375" s="248">
        <v>10.506</v>
      </c>
      <c r="I375" s="249"/>
      <c r="J375" s="244"/>
      <c r="K375" s="244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286</v>
      </c>
      <c r="AU375" s="254" t="s">
        <v>86</v>
      </c>
      <c r="AV375" s="13" t="s">
        <v>86</v>
      </c>
      <c r="AW375" s="13" t="s">
        <v>32</v>
      </c>
      <c r="AX375" s="13" t="s">
        <v>84</v>
      </c>
      <c r="AY375" s="254" t="s">
        <v>280</v>
      </c>
    </row>
    <row r="376" s="2" customFormat="1" ht="44.25" customHeight="1">
      <c r="A376" s="38"/>
      <c r="B376" s="39"/>
      <c r="C376" s="229" t="s">
        <v>799</v>
      </c>
      <c r="D376" s="229" t="s">
        <v>281</v>
      </c>
      <c r="E376" s="230" t="s">
        <v>898</v>
      </c>
      <c r="F376" s="231" t="s">
        <v>899</v>
      </c>
      <c r="G376" s="232" t="s">
        <v>326</v>
      </c>
      <c r="H376" s="233">
        <v>0.73499999999999999</v>
      </c>
      <c r="I376" s="234"/>
      <c r="J376" s="235">
        <f>ROUND(I376*H376,2)</f>
        <v>0</v>
      </c>
      <c r="K376" s="236"/>
      <c r="L376" s="44"/>
      <c r="M376" s="237" t="s">
        <v>1</v>
      </c>
      <c r="N376" s="238" t="s">
        <v>41</v>
      </c>
      <c r="O376" s="91"/>
      <c r="P376" s="239">
        <f>O376*H376</f>
        <v>0</v>
      </c>
      <c r="Q376" s="239">
        <v>0</v>
      </c>
      <c r="R376" s="239">
        <f>Q376*H376</f>
        <v>0</v>
      </c>
      <c r="S376" s="239">
        <v>0</v>
      </c>
      <c r="T376" s="240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41" t="s">
        <v>284</v>
      </c>
      <c r="AT376" s="241" t="s">
        <v>281</v>
      </c>
      <c r="AU376" s="241" t="s">
        <v>86</v>
      </c>
      <c r="AY376" s="17" t="s">
        <v>280</v>
      </c>
      <c r="BE376" s="242">
        <f>IF(N376="základní",J376,0)</f>
        <v>0</v>
      </c>
      <c r="BF376" s="242">
        <f>IF(N376="snížená",J376,0)</f>
        <v>0</v>
      </c>
      <c r="BG376" s="242">
        <f>IF(N376="zákl. přenesená",J376,0)</f>
        <v>0</v>
      </c>
      <c r="BH376" s="242">
        <f>IF(N376="sníž. přenesená",J376,0)</f>
        <v>0</v>
      </c>
      <c r="BI376" s="242">
        <f>IF(N376="nulová",J376,0)</f>
        <v>0</v>
      </c>
      <c r="BJ376" s="17" t="s">
        <v>84</v>
      </c>
      <c r="BK376" s="242">
        <f>ROUND(I376*H376,2)</f>
        <v>0</v>
      </c>
      <c r="BL376" s="17" t="s">
        <v>284</v>
      </c>
      <c r="BM376" s="241" t="s">
        <v>4137</v>
      </c>
    </row>
    <row r="377" s="13" customFormat="1">
      <c r="A377" s="13"/>
      <c r="B377" s="243"/>
      <c r="C377" s="244"/>
      <c r="D377" s="245" t="s">
        <v>286</v>
      </c>
      <c r="E377" s="246" t="s">
        <v>1</v>
      </c>
      <c r="F377" s="247" t="s">
        <v>4138</v>
      </c>
      <c r="G377" s="244"/>
      <c r="H377" s="248">
        <v>0.73499999999999999</v>
      </c>
      <c r="I377" s="249"/>
      <c r="J377" s="244"/>
      <c r="K377" s="244"/>
      <c r="L377" s="250"/>
      <c r="M377" s="251"/>
      <c r="N377" s="252"/>
      <c r="O377" s="252"/>
      <c r="P377" s="252"/>
      <c r="Q377" s="252"/>
      <c r="R377" s="252"/>
      <c r="S377" s="252"/>
      <c r="T377" s="25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4" t="s">
        <v>286</v>
      </c>
      <c r="AU377" s="254" t="s">
        <v>86</v>
      </c>
      <c r="AV377" s="13" t="s">
        <v>86</v>
      </c>
      <c r="AW377" s="13" t="s">
        <v>32</v>
      </c>
      <c r="AX377" s="13" t="s">
        <v>84</v>
      </c>
      <c r="AY377" s="254" t="s">
        <v>280</v>
      </c>
    </row>
    <row r="378" s="2" customFormat="1" ht="44.25" customHeight="1">
      <c r="A378" s="38"/>
      <c r="B378" s="39"/>
      <c r="C378" s="229" t="s">
        <v>803</v>
      </c>
      <c r="D378" s="229" t="s">
        <v>281</v>
      </c>
      <c r="E378" s="230" t="s">
        <v>903</v>
      </c>
      <c r="F378" s="231" t="s">
        <v>904</v>
      </c>
      <c r="G378" s="232" t="s">
        <v>326</v>
      </c>
      <c r="H378" s="233">
        <v>1.153</v>
      </c>
      <c r="I378" s="234"/>
      <c r="J378" s="235">
        <f>ROUND(I378*H378,2)</f>
        <v>0</v>
      </c>
      <c r="K378" s="236"/>
      <c r="L378" s="44"/>
      <c r="M378" s="237" t="s">
        <v>1</v>
      </c>
      <c r="N378" s="238" t="s">
        <v>41</v>
      </c>
      <c r="O378" s="91"/>
      <c r="P378" s="239">
        <f>O378*H378</f>
        <v>0</v>
      </c>
      <c r="Q378" s="239">
        <v>0</v>
      </c>
      <c r="R378" s="239">
        <f>Q378*H378</f>
        <v>0</v>
      </c>
      <c r="S378" s="239">
        <v>0</v>
      </c>
      <c r="T378" s="24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41" t="s">
        <v>284</v>
      </c>
      <c r="AT378" s="241" t="s">
        <v>281</v>
      </c>
      <c r="AU378" s="241" t="s">
        <v>86</v>
      </c>
      <c r="AY378" s="17" t="s">
        <v>280</v>
      </c>
      <c r="BE378" s="242">
        <f>IF(N378="základní",J378,0)</f>
        <v>0</v>
      </c>
      <c r="BF378" s="242">
        <f>IF(N378="snížená",J378,0)</f>
        <v>0</v>
      </c>
      <c r="BG378" s="242">
        <f>IF(N378="zákl. přenesená",J378,0)</f>
        <v>0</v>
      </c>
      <c r="BH378" s="242">
        <f>IF(N378="sníž. přenesená",J378,0)</f>
        <v>0</v>
      </c>
      <c r="BI378" s="242">
        <f>IF(N378="nulová",J378,0)</f>
        <v>0</v>
      </c>
      <c r="BJ378" s="17" t="s">
        <v>84</v>
      </c>
      <c r="BK378" s="242">
        <f>ROUND(I378*H378,2)</f>
        <v>0</v>
      </c>
      <c r="BL378" s="17" t="s">
        <v>284</v>
      </c>
      <c r="BM378" s="241" t="s">
        <v>4139</v>
      </c>
    </row>
    <row r="379" s="13" customFormat="1">
      <c r="A379" s="13"/>
      <c r="B379" s="243"/>
      <c r="C379" s="244"/>
      <c r="D379" s="245" t="s">
        <v>286</v>
      </c>
      <c r="E379" s="246" t="s">
        <v>1</v>
      </c>
      <c r="F379" s="247" t="s">
        <v>4140</v>
      </c>
      <c r="G379" s="244"/>
      <c r="H379" s="248">
        <v>1.153</v>
      </c>
      <c r="I379" s="249"/>
      <c r="J379" s="244"/>
      <c r="K379" s="244"/>
      <c r="L379" s="250"/>
      <c r="M379" s="251"/>
      <c r="N379" s="252"/>
      <c r="O379" s="252"/>
      <c r="P379" s="252"/>
      <c r="Q379" s="252"/>
      <c r="R379" s="252"/>
      <c r="S379" s="252"/>
      <c r="T379" s="25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4" t="s">
        <v>286</v>
      </c>
      <c r="AU379" s="254" t="s">
        <v>86</v>
      </c>
      <c r="AV379" s="13" t="s">
        <v>86</v>
      </c>
      <c r="AW379" s="13" t="s">
        <v>32</v>
      </c>
      <c r="AX379" s="13" t="s">
        <v>84</v>
      </c>
      <c r="AY379" s="254" t="s">
        <v>280</v>
      </c>
    </row>
    <row r="380" s="2" customFormat="1" ht="37.8" customHeight="1">
      <c r="A380" s="38"/>
      <c r="B380" s="39"/>
      <c r="C380" s="229" t="s">
        <v>808</v>
      </c>
      <c r="D380" s="229" t="s">
        <v>281</v>
      </c>
      <c r="E380" s="230" t="s">
        <v>907</v>
      </c>
      <c r="F380" s="231" t="s">
        <v>908</v>
      </c>
      <c r="G380" s="232" t="s">
        <v>326</v>
      </c>
      <c r="H380" s="233">
        <v>0.42599999999999999</v>
      </c>
      <c r="I380" s="234"/>
      <c r="J380" s="235">
        <f>ROUND(I380*H380,2)</f>
        <v>0</v>
      </c>
      <c r="K380" s="236"/>
      <c r="L380" s="44"/>
      <c r="M380" s="237" t="s">
        <v>1</v>
      </c>
      <c r="N380" s="238" t="s">
        <v>41</v>
      </c>
      <c r="O380" s="91"/>
      <c r="P380" s="239">
        <f>O380*H380</f>
        <v>0</v>
      </c>
      <c r="Q380" s="239">
        <v>0</v>
      </c>
      <c r="R380" s="239">
        <f>Q380*H380</f>
        <v>0</v>
      </c>
      <c r="S380" s="239">
        <v>0</v>
      </c>
      <c r="T380" s="24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41" t="s">
        <v>284</v>
      </c>
      <c r="AT380" s="241" t="s">
        <v>281</v>
      </c>
      <c r="AU380" s="241" t="s">
        <v>86</v>
      </c>
      <c r="AY380" s="17" t="s">
        <v>280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7" t="s">
        <v>84</v>
      </c>
      <c r="BK380" s="242">
        <f>ROUND(I380*H380,2)</f>
        <v>0</v>
      </c>
      <c r="BL380" s="17" t="s">
        <v>284</v>
      </c>
      <c r="BM380" s="241" t="s">
        <v>4141</v>
      </c>
    </row>
    <row r="381" s="13" customFormat="1">
      <c r="A381" s="13"/>
      <c r="B381" s="243"/>
      <c r="C381" s="244"/>
      <c r="D381" s="245" t="s">
        <v>286</v>
      </c>
      <c r="E381" s="246" t="s">
        <v>1</v>
      </c>
      <c r="F381" s="247" t="s">
        <v>4142</v>
      </c>
      <c r="G381" s="244"/>
      <c r="H381" s="248">
        <v>0.42599999999999999</v>
      </c>
      <c r="I381" s="249"/>
      <c r="J381" s="244"/>
      <c r="K381" s="244"/>
      <c r="L381" s="250"/>
      <c r="M381" s="251"/>
      <c r="N381" s="252"/>
      <c r="O381" s="252"/>
      <c r="P381" s="252"/>
      <c r="Q381" s="252"/>
      <c r="R381" s="252"/>
      <c r="S381" s="252"/>
      <c r="T381" s="25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4" t="s">
        <v>286</v>
      </c>
      <c r="AU381" s="254" t="s">
        <v>86</v>
      </c>
      <c r="AV381" s="13" t="s">
        <v>86</v>
      </c>
      <c r="AW381" s="13" t="s">
        <v>32</v>
      </c>
      <c r="AX381" s="13" t="s">
        <v>84</v>
      </c>
      <c r="AY381" s="254" t="s">
        <v>280</v>
      </c>
    </row>
    <row r="382" s="2" customFormat="1" ht="33" customHeight="1">
      <c r="A382" s="38"/>
      <c r="B382" s="39"/>
      <c r="C382" s="229" t="s">
        <v>812</v>
      </c>
      <c r="D382" s="229" t="s">
        <v>281</v>
      </c>
      <c r="E382" s="230" t="s">
        <v>912</v>
      </c>
      <c r="F382" s="231" t="s">
        <v>913</v>
      </c>
      <c r="G382" s="232" t="s">
        <v>326</v>
      </c>
      <c r="H382" s="233">
        <v>0.0050000000000000001</v>
      </c>
      <c r="I382" s="234"/>
      <c r="J382" s="235">
        <f>ROUND(I382*H382,2)</f>
        <v>0</v>
      </c>
      <c r="K382" s="236"/>
      <c r="L382" s="44"/>
      <c r="M382" s="237" t="s">
        <v>1</v>
      </c>
      <c r="N382" s="238" t="s">
        <v>41</v>
      </c>
      <c r="O382" s="91"/>
      <c r="P382" s="239">
        <f>O382*H382</f>
        <v>0</v>
      </c>
      <c r="Q382" s="239">
        <v>0</v>
      </c>
      <c r="R382" s="239">
        <f>Q382*H382</f>
        <v>0</v>
      </c>
      <c r="S382" s="239">
        <v>0</v>
      </c>
      <c r="T382" s="24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41" t="s">
        <v>284</v>
      </c>
      <c r="AT382" s="241" t="s">
        <v>281</v>
      </c>
      <c r="AU382" s="241" t="s">
        <v>86</v>
      </c>
      <c r="AY382" s="17" t="s">
        <v>280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7" t="s">
        <v>84</v>
      </c>
      <c r="BK382" s="242">
        <f>ROUND(I382*H382,2)</f>
        <v>0</v>
      </c>
      <c r="BL382" s="17" t="s">
        <v>284</v>
      </c>
      <c r="BM382" s="241" t="s">
        <v>4143</v>
      </c>
    </row>
    <row r="383" s="13" customFormat="1">
      <c r="A383" s="13"/>
      <c r="B383" s="243"/>
      <c r="C383" s="244"/>
      <c r="D383" s="245" t="s">
        <v>286</v>
      </c>
      <c r="E383" s="246" t="s">
        <v>1</v>
      </c>
      <c r="F383" s="247" t="s">
        <v>4144</v>
      </c>
      <c r="G383" s="244"/>
      <c r="H383" s="248">
        <v>0.0050000000000000001</v>
      </c>
      <c r="I383" s="249"/>
      <c r="J383" s="244"/>
      <c r="K383" s="244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286</v>
      </c>
      <c r="AU383" s="254" t="s">
        <v>86</v>
      </c>
      <c r="AV383" s="13" t="s">
        <v>86</v>
      </c>
      <c r="AW383" s="13" t="s">
        <v>32</v>
      </c>
      <c r="AX383" s="13" t="s">
        <v>84</v>
      </c>
      <c r="AY383" s="254" t="s">
        <v>280</v>
      </c>
    </row>
    <row r="384" s="2" customFormat="1" ht="33" customHeight="1">
      <c r="A384" s="38"/>
      <c r="B384" s="39"/>
      <c r="C384" s="229" t="s">
        <v>817</v>
      </c>
      <c r="D384" s="229" t="s">
        <v>281</v>
      </c>
      <c r="E384" s="230" t="s">
        <v>917</v>
      </c>
      <c r="F384" s="231" t="s">
        <v>918</v>
      </c>
      <c r="G384" s="232" t="s">
        <v>326</v>
      </c>
      <c r="H384" s="233">
        <v>0.014999999999999999</v>
      </c>
      <c r="I384" s="234"/>
      <c r="J384" s="235">
        <f>ROUND(I384*H384,2)</f>
        <v>0</v>
      </c>
      <c r="K384" s="236"/>
      <c r="L384" s="44"/>
      <c r="M384" s="237" t="s">
        <v>1</v>
      </c>
      <c r="N384" s="238" t="s">
        <v>41</v>
      </c>
      <c r="O384" s="91"/>
      <c r="P384" s="239">
        <f>O384*H384</f>
        <v>0</v>
      </c>
      <c r="Q384" s="239">
        <v>0</v>
      </c>
      <c r="R384" s="239">
        <f>Q384*H384</f>
        <v>0</v>
      </c>
      <c r="S384" s="239">
        <v>0</v>
      </c>
      <c r="T384" s="24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41" t="s">
        <v>284</v>
      </c>
      <c r="AT384" s="241" t="s">
        <v>281</v>
      </c>
      <c r="AU384" s="241" t="s">
        <v>86</v>
      </c>
      <c r="AY384" s="17" t="s">
        <v>280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7" t="s">
        <v>84</v>
      </c>
      <c r="BK384" s="242">
        <f>ROUND(I384*H384,2)</f>
        <v>0</v>
      </c>
      <c r="BL384" s="17" t="s">
        <v>284</v>
      </c>
      <c r="BM384" s="241" t="s">
        <v>4145</v>
      </c>
    </row>
    <row r="385" s="13" customFormat="1">
      <c r="A385" s="13"/>
      <c r="B385" s="243"/>
      <c r="C385" s="244"/>
      <c r="D385" s="245" t="s">
        <v>286</v>
      </c>
      <c r="E385" s="246" t="s">
        <v>1</v>
      </c>
      <c r="F385" s="247" t="s">
        <v>4146</v>
      </c>
      <c r="G385" s="244"/>
      <c r="H385" s="248">
        <v>0.014999999999999999</v>
      </c>
      <c r="I385" s="249"/>
      <c r="J385" s="244"/>
      <c r="K385" s="244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286</v>
      </c>
      <c r="AU385" s="254" t="s">
        <v>86</v>
      </c>
      <c r="AV385" s="13" t="s">
        <v>86</v>
      </c>
      <c r="AW385" s="13" t="s">
        <v>32</v>
      </c>
      <c r="AX385" s="13" t="s">
        <v>84</v>
      </c>
      <c r="AY385" s="254" t="s">
        <v>280</v>
      </c>
    </row>
    <row r="386" s="12" customFormat="1" ht="22.8" customHeight="1">
      <c r="A386" s="12"/>
      <c r="B386" s="213"/>
      <c r="C386" s="214"/>
      <c r="D386" s="215" t="s">
        <v>75</v>
      </c>
      <c r="E386" s="227" t="s">
        <v>921</v>
      </c>
      <c r="F386" s="227" t="s">
        <v>922</v>
      </c>
      <c r="G386" s="214"/>
      <c r="H386" s="214"/>
      <c r="I386" s="217"/>
      <c r="J386" s="228">
        <f>BK386</f>
        <v>0</v>
      </c>
      <c r="K386" s="214"/>
      <c r="L386" s="219"/>
      <c r="M386" s="220"/>
      <c r="N386" s="221"/>
      <c r="O386" s="221"/>
      <c r="P386" s="222">
        <f>P387</f>
        <v>0</v>
      </c>
      <c r="Q386" s="221"/>
      <c r="R386" s="222">
        <f>R387</f>
        <v>0</v>
      </c>
      <c r="S386" s="221"/>
      <c r="T386" s="223">
        <f>T387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4" t="s">
        <v>84</v>
      </c>
      <c r="AT386" s="225" t="s">
        <v>75</v>
      </c>
      <c r="AU386" s="225" t="s">
        <v>84</v>
      </c>
      <c r="AY386" s="224" t="s">
        <v>280</v>
      </c>
      <c r="BK386" s="226">
        <f>BK387</f>
        <v>0</v>
      </c>
    </row>
    <row r="387" s="2" customFormat="1" ht="21.75" customHeight="1">
      <c r="A387" s="38"/>
      <c r="B387" s="39"/>
      <c r="C387" s="229" t="s">
        <v>822</v>
      </c>
      <c r="D387" s="229" t="s">
        <v>281</v>
      </c>
      <c r="E387" s="230" t="s">
        <v>924</v>
      </c>
      <c r="F387" s="231" t="s">
        <v>925</v>
      </c>
      <c r="G387" s="232" t="s">
        <v>326</v>
      </c>
      <c r="H387" s="233">
        <v>368.41199999999998</v>
      </c>
      <c r="I387" s="234"/>
      <c r="J387" s="235">
        <f>ROUND(I387*H387,2)</f>
        <v>0</v>
      </c>
      <c r="K387" s="236"/>
      <c r="L387" s="44"/>
      <c r="M387" s="237" t="s">
        <v>1</v>
      </c>
      <c r="N387" s="238" t="s">
        <v>41</v>
      </c>
      <c r="O387" s="91"/>
      <c r="P387" s="239">
        <f>O387*H387</f>
        <v>0</v>
      </c>
      <c r="Q387" s="239">
        <v>0</v>
      </c>
      <c r="R387" s="239">
        <f>Q387*H387</f>
        <v>0</v>
      </c>
      <c r="S387" s="239">
        <v>0</v>
      </c>
      <c r="T387" s="24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41" t="s">
        <v>284</v>
      </c>
      <c r="AT387" s="241" t="s">
        <v>281</v>
      </c>
      <c r="AU387" s="241" t="s">
        <v>86</v>
      </c>
      <c r="AY387" s="17" t="s">
        <v>280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7" t="s">
        <v>84</v>
      </c>
      <c r="BK387" s="242">
        <f>ROUND(I387*H387,2)</f>
        <v>0</v>
      </c>
      <c r="BL387" s="17" t="s">
        <v>284</v>
      </c>
      <c r="BM387" s="241" t="s">
        <v>4147</v>
      </c>
    </row>
    <row r="388" s="12" customFormat="1" ht="25.92" customHeight="1">
      <c r="A388" s="12"/>
      <c r="B388" s="213"/>
      <c r="C388" s="214"/>
      <c r="D388" s="215" t="s">
        <v>75</v>
      </c>
      <c r="E388" s="216" t="s">
        <v>927</v>
      </c>
      <c r="F388" s="216" t="s">
        <v>928</v>
      </c>
      <c r="G388" s="214"/>
      <c r="H388" s="214"/>
      <c r="I388" s="217"/>
      <c r="J388" s="218">
        <f>BK388</f>
        <v>0</v>
      </c>
      <c r="K388" s="214"/>
      <c r="L388" s="219"/>
      <c r="M388" s="220"/>
      <c r="N388" s="221"/>
      <c r="O388" s="221"/>
      <c r="P388" s="222">
        <f>P389+P405+P448+P477+P485+P488+P493+P497+P510+P524+P566+P569+P576</f>
        <v>0</v>
      </c>
      <c r="Q388" s="221"/>
      <c r="R388" s="222">
        <f>R389+R405+R448+R477+R485+R488+R493+R497+R510+R524+R566+R569+R576</f>
        <v>343.44894379799996</v>
      </c>
      <c r="S388" s="221"/>
      <c r="T388" s="223">
        <f>T389+T405+T448+T477+T485+T488+T493+T497+T510+T524+T566+T569+T576</f>
        <v>24.316708500000001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4" t="s">
        <v>86</v>
      </c>
      <c r="AT388" s="225" t="s">
        <v>75</v>
      </c>
      <c r="AU388" s="225" t="s">
        <v>76</v>
      </c>
      <c r="AY388" s="224" t="s">
        <v>280</v>
      </c>
      <c r="BK388" s="226">
        <f>BK389+BK405+BK448+BK477+BK485+BK488+BK493+BK497+BK510+BK524+BK566+BK569+BK576</f>
        <v>0</v>
      </c>
    </row>
    <row r="389" s="12" customFormat="1" ht="22.8" customHeight="1">
      <c r="A389" s="12"/>
      <c r="B389" s="213"/>
      <c r="C389" s="214"/>
      <c r="D389" s="215" t="s">
        <v>75</v>
      </c>
      <c r="E389" s="227" t="s">
        <v>929</v>
      </c>
      <c r="F389" s="227" t="s">
        <v>930</v>
      </c>
      <c r="G389" s="214"/>
      <c r="H389" s="214"/>
      <c r="I389" s="217"/>
      <c r="J389" s="228">
        <f>BK389</f>
        <v>0</v>
      </c>
      <c r="K389" s="214"/>
      <c r="L389" s="219"/>
      <c r="M389" s="220"/>
      <c r="N389" s="221"/>
      <c r="O389" s="221"/>
      <c r="P389" s="222">
        <f>SUM(P390:P404)</f>
        <v>0</v>
      </c>
      <c r="Q389" s="221"/>
      <c r="R389" s="222">
        <f>SUM(R390:R404)</f>
        <v>0.32784099999999999</v>
      </c>
      <c r="S389" s="221"/>
      <c r="T389" s="223">
        <f>SUM(T390:T404)</f>
        <v>1.7394160000000001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4" t="s">
        <v>86</v>
      </c>
      <c r="AT389" s="225" t="s">
        <v>75</v>
      </c>
      <c r="AU389" s="225" t="s">
        <v>84</v>
      </c>
      <c r="AY389" s="224" t="s">
        <v>280</v>
      </c>
      <c r="BK389" s="226">
        <f>SUM(BK390:BK404)</f>
        <v>0</v>
      </c>
    </row>
    <row r="390" s="2" customFormat="1" ht="24.15" customHeight="1">
      <c r="A390" s="38"/>
      <c r="B390" s="39"/>
      <c r="C390" s="229" t="s">
        <v>827</v>
      </c>
      <c r="D390" s="229" t="s">
        <v>281</v>
      </c>
      <c r="E390" s="230" t="s">
        <v>932</v>
      </c>
      <c r="F390" s="231" t="s">
        <v>933</v>
      </c>
      <c r="G390" s="232" t="s">
        <v>194</v>
      </c>
      <c r="H390" s="233">
        <v>44.704999999999998</v>
      </c>
      <c r="I390" s="234"/>
      <c r="J390" s="235">
        <f>ROUND(I390*H390,2)</f>
        <v>0</v>
      </c>
      <c r="K390" s="236"/>
      <c r="L390" s="44"/>
      <c r="M390" s="237" t="s">
        <v>1</v>
      </c>
      <c r="N390" s="238" t="s">
        <v>41</v>
      </c>
      <c r="O390" s="91"/>
      <c r="P390" s="239">
        <f>O390*H390</f>
        <v>0</v>
      </c>
      <c r="Q390" s="239">
        <v>0</v>
      </c>
      <c r="R390" s="239">
        <f>Q390*H390</f>
        <v>0</v>
      </c>
      <c r="S390" s="239">
        <v>0</v>
      </c>
      <c r="T390" s="240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41" t="s">
        <v>185</v>
      </c>
      <c r="AT390" s="241" t="s">
        <v>281</v>
      </c>
      <c r="AU390" s="241" t="s">
        <v>86</v>
      </c>
      <c r="AY390" s="17" t="s">
        <v>280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7" t="s">
        <v>84</v>
      </c>
      <c r="BK390" s="242">
        <f>ROUND(I390*H390,2)</f>
        <v>0</v>
      </c>
      <c r="BL390" s="17" t="s">
        <v>185</v>
      </c>
      <c r="BM390" s="241" t="s">
        <v>4148</v>
      </c>
    </row>
    <row r="391" s="13" customFormat="1">
      <c r="A391" s="13"/>
      <c r="B391" s="243"/>
      <c r="C391" s="244"/>
      <c r="D391" s="245" t="s">
        <v>286</v>
      </c>
      <c r="E391" s="246" t="s">
        <v>1</v>
      </c>
      <c r="F391" s="247" t="s">
        <v>3952</v>
      </c>
      <c r="G391" s="244"/>
      <c r="H391" s="248">
        <v>8.5009999999999994</v>
      </c>
      <c r="I391" s="249"/>
      <c r="J391" s="244"/>
      <c r="K391" s="244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286</v>
      </c>
      <c r="AU391" s="254" t="s">
        <v>86</v>
      </c>
      <c r="AV391" s="13" t="s">
        <v>86</v>
      </c>
      <c r="AW391" s="13" t="s">
        <v>32</v>
      </c>
      <c r="AX391" s="13" t="s">
        <v>76</v>
      </c>
      <c r="AY391" s="254" t="s">
        <v>280</v>
      </c>
    </row>
    <row r="392" s="13" customFormat="1">
      <c r="A392" s="13"/>
      <c r="B392" s="243"/>
      <c r="C392" s="244"/>
      <c r="D392" s="245" t="s">
        <v>286</v>
      </c>
      <c r="E392" s="246" t="s">
        <v>1</v>
      </c>
      <c r="F392" s="247" t="s">
        <v>3872</v>
      </c>
      <c r="G392" s="244"/>
      <c r="H392" s="248">
        <v>36.204000000000001</v>
      </c>
      <c r="I392" s="249"/>
      <c r="J392" s="244"/>
      <c r="K392" s="244"/>
      <c r="L392" s="250"/>
      <c r="M392" s="251"/>
      <c r="N392" s="252"/>
      <c r="O392" s="252"/>
      <c r="P392" s="252"/>
      <c r="Q392" s="252"/>
      <c r="R392" s="252"/>
      <c r="S392" s="252"/>
      <c r="T392" s="25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4" t="s">
        <v>286</v>
      </c>
      <c r="AU392" s="254" t="s">
        <v>86</v>
      </c>
      <c r="AV392" s="13" t="s">
        <v>86</v>
      </c>
      <c r="AW392" s="13" t="s">
        <v>32</v>
      </c>
      <c r="AX392" s="13" t="s">
        <v>76</v>
      </c>
      <c r="AY392" s="254" t="s">
        <v>280</v>
      </c>
    </row>
    <row r="393" s="14" customFormat="1">
      <c r="A393" s="14"/>
      <c r="B393" s="266"/>
      <c r="C393" s="267"/>
      <c r="D393" s="245" t="s">
        <v>286</v>
      </c>
      <c r="E393" s="268" t="s">
        <v>1</v>
      </c>
      <c r="F393" s="269" t="s">
        <v>378</v>
      </c>
      <c r="G393" s="267"/>
      <c r="H393" s="270">
        <v>44.704999999999998</v>
      </c>
      <c r="I393" s="271"/>
      <c r="J393" s="267"/>
      <c r="K393" s="267"/>
      <c r="L393" s="272"/>
      <c r="M393" s="273"/>
      <c r="N393" s="274"/>
      <c r="O393" s="274"/>
      <c r="P393" s="274"/>
      <c r="Q393" s="274"/>
      <c r="R393" s="274"/>
      <c r="S393" s="274"/>
      <c r="T393" s="27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6" t="s">
        <v>286</v>
      </c>
      <c r="AU393" s="276" t="s">
        <v>86</v>
      </c>
      <c r="AV393" s="14" t="s">
        <v>284</v>
      </c>
      <c r="AW393" s="14" t="s">
        <v>32</v>
      </c>
      <c r="AX393" s="14" t="s">
        <v>84</v>
      </c>
      <c r="AY393" s="276" t="s">
        <v>280</v>
      </c>
    </row>
    <row r="394" s="2" customFormat="1" ht="16.5" customHeight="1">
      <c r="A394" s="38"/>
      <c r="B394" s="39"/>
      <c r="C394" s="255" t="s">
        <v>832</v>
      </c>
      <c r="D394" s="255" t="s">
        <v>306</v>
      </c>
      <c r="E394" s="256" t="s">
        <v>936</v>
      </c>
      <c r="F394" s="257" t="s">
        <v>937</v>
      </c>
      <c r="G394" s="258" t="s">
        <v>938</v>
      </c>
      <c r="H394" s="259">
        <v>15.199999999999999</v>
      </c>
      <c r="I394" s="260"/>
      <c r="J394" s="261">
        <f>ROUND(I394*H394,2)</f>
        <v>0</v>
      </c>
      <c r="K394" s="262"/>
      <c r="L394" s="263"/>
      <c r="M394" s="264" t="s">
        <v>1</v>
      </c>
      <c r="N394" s="265" t="s">
        <v>41</v>
      </c>
      <c r="O394" s="91"/>
      <c r="P394" s="239">
        <f>O394*H394</f>
        <v>0</v>
      </c>
      <c r="Q394" s="239">
        <v>0.001</v>
      </c>
      <c r="R394" s="239">
        <f>Q394*H394</f>
        <v>0.0152</v>
      </c>
      <c r="S394" s="239">
        <v>0</v>
      </c>
      <c r="T394" s="24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41" t="s">
        <v>426</v>
      </c>
      <c r="AT394" s="241" t="s">
        <v>306</v>
      </c>
      <c r="AU394" s="241" t="s">
        <v>86</v>
      </c>
      <c r="AY394" s="17" t="s">
        <v>280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7" t="s">
        <v>84</v>
      </c>
      <c r="BK394" s="242">
        <f>ROUND(I394*H394,2)</f>
        <v>0</v>
      </c>
      <c r="BL394" s="17" t="s">
        <v>185</v>
      </c>
      <c r="BM394" s="241" t="s">
        <v>4149</v>
      </c>
    </row>
    <row r="395" s="13" customFormat="1">
      <c r="A395" s="13"/>
      <c r="B395" s="243"/>
      <c r="C395" s="244"/>
      <c r="D395" s="245" t="s">
        <v>286</v>
      </c>
      <c r="E395" s="244"/>
      <c r="F395" s="247" t="s">
        <v>4150</v>
      </c>
      <c r="G395" s="244"/>
      <c r="H395" s="248">
        <v>15.199999999999999</v>
      </c>
      <c r="I395" s="249"/>
      <c r="J395" s="244"/>
      <c r="K395" s="244"/>
      <c r="L395" s="250"/>
      <c r="M395" s="251"/>
      <c r="N395" s="252"/>
      <c r="O395" s="252"/>
      <c r="P395" s="252"/>
      <c r="Q395" s="252"/>
      <c r="R395" s="252"/>
      <c r="S395" s="252"/>
      <c r="T395" s="25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4" t="s">
        <v>286</v>
      </c>
      <c r="AU395" s="254" t="s">
        <v>86</v>
      </c>
      <c r="AV395" s="13" t="s">
        <v>86</v>
      </c>
      <c r="AW395" s="13" t="s">
        <v>4</v>
      </c>
      <c r="AX395" s="13" t="s">
        <v>84</v>
      </c>
      <c r="AY395" s="254" t="s">
        <v>280</v>
      </c>
    </row>
    <row r="396" s="2" customFormat="1" ht="16.5" customHeight="1">
      <c r="A396" s="38"/>
      <c r="B396" s="39"/>
      <c r="C396" s="229" t="s">
        <v>837</v>
      </c>
      <c r="D396" s="229" t="s">
        <v>281</v>
      </c>
      <c r="E396" s="230" t="s">
        <v>942</v>
      </c>
      <c r="F396" s="231" t="s">
        <v>943</v>
      </c>
      <c r="G396" s="232" t="s">
        <v>194</v>
      </c>
      <c r="H396" s="233">
        <v>434.85399999999998</v>
      </c>
      <c r="I396" s="234"/>
      <c r="J396" s="235">
        <f>ROUND(I396*H396,2)</f>
        <v>0</v>
      </c>
      <c r="K396" s="236"/>
      <c r="L396" s="44"/>
      <c r="M396" s="237" t="s">
        <v>1</v>
      </c>
      <c r="N396" s="238" t="s">
        <v>41</v>
      </c>
      <c r="O396" s="91"/>
      <c r="P396" s="239">
        <f>O396*H396</f>
        <v>0</v>
      </c>
      <c r="Q396" s="239">
        <v>0</v>
      </c>
      <c r="R396" s="239">
        <f>Q396*H396</f>
        <v>0</v>
      </c>
      <c r="S396" s="239">
        <v>0.0040000000000000001</v>
      </c>
      <c r="T396" s="240">
        <f>S396*H396</f>
        <v>1.7394160000000001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41" t="s">
        <v>284</v>
      </c>
      <c r="AT396" s="241" t="s">
        <v>281</v>
      </c>
      <c r="AU396" s="241" t="s">
        <v>86</v>
      </c>
      <c r="AY396" s="17" t="s">
        <v>280</v>
      </c>
      <c r="BE396" s="242">
        <f>IF(N396="základní",J396,0)</f>
        <v>0</v>
      </c>
      <c r="BF396" s="242">
        <f>IF(N396="snížená",J396,0)</f>
        <v>0</v>
      </c>
      <c r="BG396" s="242">
        <f>IF(N396="zákl. přenesená",J396,0)</f>
        <v>0</v>
      </c>
      <c r="BH396" s="242">
        <f>IF(N396="sníž. přenesená",J396,0)</f>
        <v>0</v>
      </c>
      <c r="BI396" s="242">
        <f>IF(N396="nulová",J396,0)</f>
        <v>0</v>
      </c>
      <c r="BJ396" s="17" t="s">
        <v>84</v>
      </c>
      <c r="BK396" s="242">
        <f>ROUND(I396*H396,2)</f>
        <v>0</v>
      </c>
      <c r="BL396" s="17" t="s">
        <v>284</v>
      </c>
      <c r="BM396" s="241" t="s">
        <v>4151</v>
      </c>
    </row>
    <row r="397" s="13" customFormat="1">
      <c r="A397" s="13"/>
      <c r="B397" s="243"/>
      <c r="C397" s="244"/>
      <c r="D397" s="245" t="s">
        <v>286</v>
      </c>
      <c r="E397" s="246" t="s">
        <v>1</v>
      </c>
      <c r="F397" s="247" t="s">
        <v>4152</v>
      </c>
      <c r="G397" s="244"/>
      <c r="H397" s="248">
        <v>434.85399999999998</v>
      </c>
      <c r="I397" s="249"/>
      <c r="J397" s="244"/>
      <c r="K397" s="244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286</v>
      </c>
      <c r="AU397" s="254" t="s">
        <v>86</v>
      </c>
      <c r="AV397" s="13" t="s">
        <v>86</v>
      </c>
      <c r="AW397" s="13" t="s">
        <v>32</v>
      </c>
      <c r="AX397" s="13" t="s">
        <v>84</v>
      </c>
      <c r="AY397" s="254" t="s">
        <v>280</v>
      </c>
    </row>
    <row r="398" s="2" customFormat="1" ht="24.15" customHeight="1">
      <c r="A398" s="38"/>
      <c r="B398" s="39"/>
      <c r="C398" s="229" t="s">
        <v>842</v>
      </c>
      <c r="D398" s="229" t="s">
        <v>281</v>
      </c>
      <c r="E398" s="230" t="s">
        <v>952</v>
      </c>
      <c r="F398" s="231" t="s">
        <v>953</v>
      </c>
      <c r="G398" s="232" t="s">
        <v>194</v>
      </c>
      <c r="H398" s="233">
        <v>44.704999999999998</v>
      </c>
      <c r="I398" s="234"/>
      <c r="J398" s="235">
        <f>ROUND(I398*H398,2)</f>
        <v>0</v>
      </c>
      <c r="K398" s="236"/>
      <c r="L398" s="44"/>
      <c r="M398" s="237" t="s">
        <v>1</v>
      </c>
      <c r="N398" s="238" t="s">
        <v>41</v>
      </c>
      <c r="O398" s="91"/>
      <c r="P398" s="239">
        <f>O398*H398</f>
        <v>0</v>
      </c>
      <c r="Q398" s="239">
        <v>0.00040000000000000002</v>
      </c>
      <c r="R398" s="239">
        <f>Q398*H398</f>
        <v>0.017881999999999999</v>
      </c>
      <c r="S398" s="239">
        <v>0</v>
      </c>
      <c r="T398" s="240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41" t="s">
        <v>185</v>
      </c>
      <c r="AT398" s="241" t="s">
        <v>281</v>
      </c>
      <c r="AU398" s="241" t="s">
        <v>86</v>
      </c>
      <c r="AY398" s="17" t="s">
        <v>280</v>
      </c>
      <c r="BE398" s="242">
        <f>IF(N398="základní",J398,0)</f>
        <v>0</v>
      </c>
      <c r="BF398" s="242">
        <f>IF(N398="snížená",J398,0)</f>
        <v>0</v>
      </c>
      <c r="BG398" s="242">
        <f>IF(N398="zákl. přenesená",J398,0)</f>
        <v>0</v>
      </c>
      <c r="BH398" s="242">
        <f>IF(N398="sníž. přenesená",J398,0)</f>
        <v>0</v>
      </c>
      <c r="BI398" s="242">
        <f>IF(N398="nulová",J398,0)</f>
        <v>0</v>
      </c>
      <c r="BJ398" s="17" t="s">
        <v>84</v>
      </c>
      <c r="BK398" s="242">
        <f>ROUND(I398*H398,2)</f>
        <v>0</v>
      </c>
      <c r="BL398" s="17" t="s">
        <v>185</v>
      </c>
      <c r="BM398" s="241" t="s">
        <v>4153</v>
      </c>
    </row>
    <row r="399" s="13" customFormat="1">
      <c r="A399" s="13"/>
      <c r="B399" s="243"/>
      <c r="C399" s="244"/>
      <c r="D399" s="245" t="s">
        <v>286</v>
      </c>
      <c r="E399" s="246" t="s">
        <v>1</v>
      </c>
      <c r="F399" s="247" t="s">
        <v>3952</v>
      </c>
      <c r="G399" s="244"/>
      <c r="H399" s="248">
        <v>8.5009999999999994</v>
      </c>
      <c r="I399" s="249"/>
      <c r="J399" s="244"/>
      <c r="K399" s="244"/>
      <c r="L399" s="250"/>
      <c r="M399" s="251"/>
      <c r="N399" s="252"/>
      <c r="O399" s="252"/>
      <c r="P399" s="252"/>
      <c r="Q399" s="252"/>
      <c r="R399" s="252"/>
      <c r="S399" s="252"/>
      <c r="T399" s="25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4" t="s">
        <v>286</v>
      </c>
      <c r="AU399" s="254" t="s">
        <v>86</v>
      </c>
      <c r="AV399" s="13" t="s">
        <v>86</v>
      </c>
      <c r="AW399" s="13" t="s">
        <v>32</v>
      </c>
      <c r="AX399" s="13" t="s">
        <v>76</v>
      </c>
      <c r="AY399" s="254" t="s">
        <v>280</v>
      </c>
    </row>
    <row r="400" s="13" customFormat="1">
      <c r="A400" s="13"/>
      <c r="B400" s="243"/>
      <c r="C400" s="244"/>
      <c r="D400" s="245" t="s">
        <v>286</v>
      </c>
      <c r="E400" s="246" t="s">
        <v>1</v>
      </c>
      <c r="F400" s="247" t="s">
        <v>3872</v>
      </c>
      <c r="G400" s="244"/>
      <c r="H400" s="248">
        <v>36.204000000000001</v>
      </c>
      <c r="I400" s="249"/>
      <c r="J400" s="244"/>
      <c r="K400" s="244"/>
      <c r="L400" s="250"/>
      <c r="M400" s="251"/>
      <c r="N400" s="252"/>
      <c r="O400" s="252"/>
      <c r="P400" s="252"/>
      <c r="Q400" s="252"/>
      <c r="R400" s="252"/>
      <c r="S400" s="252"/>
      <c r="T400" s="25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4" t="s">
        <v>286</v>
      </c>
      <c r="AU400" s="254" t="s">
        <v>86</v>
      </c>
      <c r="AV400" s="13" t="s">
        <v>86</v>
      </c>
      <c r="AW400" s="13" t="s">
        <v>32</v>
      </c>
      <c r="AX400" s="13" t="s">
        <v>76</v>
      </c>
      <c r="AY400" s="254" t="s">
        <v>280</v>
      </c>
    </row>
    <row r="401" s="14" customFormat="1">
      <c r="A401" s="14"/>
      <c r="B401" s="266"/>
      <c r="C401" s="267"/>
      <c r="D401" s="245" t="s">
        <v>286</v>
      </c>
      <c r="E401" s="268" t="s">
        <v>1</v>
      </c>
      <c r="F401" s="269" t="s">
        <v>378</v>
      </c>
      <c r="G401" s="267"/>
      <c r="H401" s="270">
        <v>44.704999999999998</v>
      </c>
      <c r="I401" s="271"/>
      <c r="J401" s="267"/>
      <c r="K401" s="267"/>
      <c r="L401" s="272"/>
      <c r="M401" s="273"/>
      <c r="N401" s="274"/>
      <c r="O401" s="274"/>
      <c r="P401" s="274"/>
      <c r="Q401" s="274"/>
      <c r="R401" s="274"/>
      <c r="S401" s="274"/>
      <c r="T401" s="27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76" t="s">
        <v>286</v>
      </c>
      <c r="AU401" s="276" t="s">
        <v>86</v>
      </c>
      <c r="AV401" s="14" t="s">
        <v>284</v>
      </c>
      <c r="AW401" s="14" t="s">
        <v>32</v>
      </c>
      <c r="AX401" s="14" t="s">
        <v>84</v>
      </c>
      <c r="AY401" s="276" t="s">
        <v>280</v>
      </c>
    </row>
    <row r="402" s="2" customFormat="1" ht="44.25" customHeight="1">
      <c r="A402" s="38"/>
      <c r="B402" s="39"/>
      <c r="C402" s="255" t="s">
        <v>847</v>
      </c>
      <c r="D402" s="255" t="s">
        <v>306</v>
      </c>
      <c r="E402" s="256" t="s">
        <v>956</v>
      </c>
      <c r="F402" s="257" t="s">
        <v>957</v>
      </c>
      <c r="G402" s="258" t="s">
        <v>194</v>
      </c>
      <c r="H402" s="259">
        <v>54.585000000000001</v>
      </c>
      <c r="I402" s="260"/>
      <c r="J402" s="261">
        <f>ROUND(I402*H402,2)</f>
        <v>0</v>
      </c>
      <c r="K402" s="262"/>
      <c r="L402" s="263"/>
      <c r="M402" s="264" t="s">
        <v>1</v>
      </c>
      <c r="N402" s="265" t="s">
        <v>41</v>
      </c>
      <c r="O402" s="91"/>
      <c r="P402" s="239">
        <f>O402*H402</f>
        <v>0</v>
      </c>
      <c r="Q402" s="239">
        <v>0.0054000000000000003</v>
      </c>
      <c r="R402" s="239">
        <f>Q402*H402</f>
        <v>0.29475899999999999</v>
      </c>
      <c r="S402" s="239">
        <v>0</v>
      </c>
      <c r="T402" s="24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41" t="s">
        <v>426</v>
      </c>
      <c r="AT402" s="241" t="s">
        <v>306</v>
      </c>
      <c r="AU402" s="241" t="s">
        <v>86</v>
      </c>
      <c r="AY402" s="17" t="s">
        <v>280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7" t="s">
        <v>84</v>
      </c>
      <c r="BK402" s="242">
        <f>ROUND(I402*H402,2)</f>
        <v>0</v>
      </c>
      <c r="BL402" s="17" t="s">
        <v>185</v>
      </c>
      <c r="BM402" s="241" t="s">
        <v>4154</v>
      </c>
    </row>
    <row r="403" s="13" customFormat="1">
      <c r="A403" s="13"/>
      <c r="B403" s="243"/>
      <c r="C403" s="244"/>
      <c r="D403" s="245" t="s">
        <v>286</v>
      </c>
      <c r="E403" s="244"/>
      <c r="F403" s="247" t="s">
        <v>4155</v>
      </c>
      <c r="G403" s="244"/>
      <c r="H403" s="248">
        <v>54.585000000000001</v>
      </c>
      <c r="I403" s="249"/>
      <c r="J403" s="244"/>
      <c r="K403" s="244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286</v>
      </c>
      <c r="AU403" s="254" t="s">
        <v>86</v>
      </c>
      <c r="AV403" s="13" t="s">
        <v>86</v>
      </c>
      <c r="AW403" s="13" t="s">
        <v>4</v>
      </c>
      <c r="AX403" s="13" t="s">
        <v>84</v>
      </c>
      <c r="AY403" s="254" t="s">
        <v>280</v>
      </c>
    </row>
    <row r="404" s="2" customFormat="1" ht="24.15" customHeight="1">
      <c r="A404" s="38"/>
      <c r="B404" s="39"/>
      <c r="C404" s="229" t="s">
        <v>852</v>
      </c>
      <c r="D404" s="229" t="s">
        <v>281</v>
      </c>
      <c r="E404" s="230" t="s">
        <v>2002</v>
      </c>
      <c r="F404" s="231" t="s">
        <v>2003</v>
      </c>
      <c r="G404" s="232" t="s">
        <v>326</v>
      </c>
      <c r="H404" s="233">
        <v>0.32800000000000001</v>
      </c>
      <c r="I404" s="234"/>
      <c r="J404" s="235">
        <f>ROUND(I404*H404,2)</f>
        <v>0</v>
      </c>
      <c r="K404" s="236"/>
      <c r="L404" s="44"/>
      <c r="M404" s="237" t="s">
        <v>1</v>
      </c>
      <c r="N404" s="238" t="s">
        <v>41</v>
      </c>
      <c r="O404" s="91"/>
      <c r="P404" s="239">
        <f>O404*H404</f>
        <v>0</v>
      </c>
      <c r="Q404" s="239">
        <v>0</v>
      </c>
      <c r="R404" s="239">
        <f>Q404*H404</f>
        <v>0</v>
      </c>
      <c r="S404" s="239">
        <v>0</v>
      </c>
      <c r="T404" s="24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41" t="s">
        <v>185</v>
      </c>
      <c r="AT404" s="241" t="s">
        <v>281</v>
      </c>
      <c r="AU404" s="241" t="s">
        <v>86</v>
      </c>
      <c r="AY404" s="17" t="s">
        <v>280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7" t="s">
        <v>84</v>
      </c>
      <c r="BK404" s="242">
        <f>ROUND(I404*H404,2)</f>
        <v>0</v>
      </c>
      <c r="BL404" s="17" t="s">
        <v>185</v>
      </c>
      <c r="BM404" s="241" t="s">
        <v>4156</v>
      </c>
    </row>
    <row r="405" s="12" customFormat="1" ht="22.8" customHeight="1">
      <c r="A405" s="12"/>
      <c r="B405" s="213"/>
      <c r="C405" s="214"/>
      <c r="D405" s="215" t="s">
        <v>75</v>
      </c>
      <c r="E405" s="227" t="s">
        <v>964</v>
      </c>
      <c r="F405" s="227" t="s">
        <v>965</v>
      </c>
      <c r="G405" s="214"/>
      <c r="H405" s="214"/>
      <c r="I405" s="217"/>
      <c r="J405" s="228">
        <f>BK405</f>
        <v>0</v>
      </c>
      <c r="K405" s="214"/>
      <c r="L405" s="219"/>
      <c r="M405" s="220"/>
      <c r="N405" s="221"/>
      <c r="O405" s="221"/>
      <c r="P405" s="222">
        <f>SUM(P406:P447)</f>
        <v>0</v>
      </c>
      <c r="Q405" s="221"/>
      <c r="R405" s="222">
        <f>SUM(R406:R447)</f>
        <v>7.5365538900000004</v>
      </c>
      <c r="S405" s="221"/>
      <c r="T405" s="223">
        <f>SUM(T406:T447)</f>
        <v>11.141284000000001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24" t="s">
        <v>86</v>
      </c>
      <c r="AT405" s="225" t="s">
        <v>75</v>
      </c>
      <c r="AU405" s="225" t="s">
        <v>84</v>
      </c>
      <c r="AY405" s="224" t="s">
        <v>280</v>
      </c>
      <c r="BK405" s="226">
        <f>SUM(BK406:BK447)</f>
        <v>0</v>
      </c>
    </row>
    <row r="406" s="2" customFormat="1" ht="24.15" customHeight="1">
      <c r="A406" s="38"/>
      <c r="B406" s="39"/>
      <c r="C406" s="229" t="s">
        <v>857</v>
      </c>
      <c r="D406" s="229" t="s">
        <v>281</v>
      </c>
      <c r="E406" s="230" t="s">
        <v>971</v>
      </c>
      <c r="F406" s="231" t="s">
        <v>972</v>
      </c>
      <c r="G406" s="232" t="s">
        <v>194</v>
      </c>
      <c r="H406" s="233">
        <v>506.42200000000003</v>
      </c>
      <c r="I406" s="234"/>
      <c r="J406" s="235">
        <f>ROUND(I406*H406,2)</f>
        <v>0</v>
      </c>
      <c r="K406" s="236"/>
      <c r="L406" s="44"/>
      <c r="M406" s="237" t="s">
        <v>1</v>
      </c>
      <c r="N406" s="238" t="s">
        <v>41</v>
      </c>
      <c r="O406" s="91"/>
      <c r="P406" s="239">
        <f>O406*H406</f>
        <v>0</v>
      </c>
      <c r="Q406" s="239">
        <v>0</v>
      </c>
      <c r="R406" s="239">
        <f>Q406*H406</f>
        <v>0</v>
      </c>
      <c r="S406" s="239">
        <v>0</v>
      </c>
      <c r="T406" s="24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41" t="s">
        <v>185</v>
      </c>
      <c r="AT406" s="241" t="s">
        <v>281</v>
      </c>
      <c r="AU406" s="241" t="s">
        <v>86</v>
      </c>
      <c r="AY406" s="17" t="s">
        <v>280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7" t="s">
        <v>84</v>
      </c>
      <c r="BK406" s="242">
        <f>ROUND(I406*H406,2)</f>
        <v>0</v>
      </c>
      <c r="BL406" s="17" t="s">
        <v>185</v>
      </c>
      <c r="BM406" s="241" t="s">
        <v>4157</v>
      </c>
    </row>
    <row r="407" s="13" customFormat="1">
      <c r="A407" s="13"/>
      <c r="B407" s="243"/>
      <c r="C407" s="244"/>
      <c r="D407" s="245" t="s">
        <v>286</v>
      </c>
      <c r="E407" s="246" t="s">
        <v>1</v>
      </c>
      <c r="F407" s="247" t="s">
        <v>4158</v>
      </c>
      <c r="G407" s="244"/>
      <c r="H407" s="248">
        <v>506.42200000000003</v>
      </c>
      <c r="I407" s="249"/>
      <c r="J407" s="244"/>
      <c r="K407" s="244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286</v>
      </c>
      <c r="AU407" s="254" t="s">
        <v>86</v>
      </c>
      <c r="AV407" s="13" t="s">
        <v>86</v>
      </c>
      <c r="AW407" s="13" t="s">
        <v>32</v>
      </c>
      <c r="AX407" s="13" t="s">
        <v>84</v>
      </c>
      <c r="AY407" s="254" t="s">
        <v>280</v>
      </c>
    </row>
    <row r="408" s="2" customFormat="1" ht="16.5" customHeight="1">
      <c r="A408" s="38"/>
      <c r="B408" s="39"/>
      <c r="C408" s="255" t="s">
        <v>862</v>
      </c>
      <c r="D408" s="255" t="s">
        <v>306</v>
      </c>
      <c r="E408" s="256" t="s">
        <v>936</v>
      </c>
      <c r="F408" s="257" t="s">
        <v>937</v>
      </c>
      <c r="G408" s="258" t="s">
        <v>938</v>
      </c>
      <c r="H408" s="259">
        <v>162.05500000000001</v>
      </c>
      <c r="I408" s="260"/>
      <c r="J408" s="261">
        <f>ROUND(I408*H408,2)</f>
        <v>0</v>
      </c>
      <c r="K408" s="262"/>
      <c r="L408" s="263"/>
      <c r="M408" s="264" t="s">
        <v>1</v>
      </c>
      <c r="N408" s="265" t="s">
        <v>41</v>
      </c>
      <c r="O408" s="91"/>
      <c r="P408" s="239">
        <f>O408*H408</f>
        <v>0</v>
      </c>
      <c r="Q408" s="239">
        <v>0.001</v>
      </c>
      <c r="R408" s="239">
        <f>Q408*H408</f>
        <v>0.16205500000000001</v>
      </c>
      <c r="S408" s="239">
        <v>0</v>
      </c>
      <c r="T408" s="24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41" t="s">
        <v>426</v>
      </c>
      <c r="AT408" s="241" t="s">
        <v>306</v>
      </c>
      <c r="AU408" s="241" t="s">
        <v>86</v>
      </c>
      <c r="AY408" s="17" t="s">
        <v>280</v>
      </c>
      <c r="BE408" s="242">
        <f>IF(N408="základní",J408,0)</f>
        <v>0</v>
      </c>
      <c r="BF408" s="242">
        <f>IF(N408="snížená",J408,0)</f>
        <v>0</v>
      </c>
      <c r="BG408" s="242">
        <f>IF(N408="zákl. přenesená",J408,0)</f>
        <v>0</v>
      </c>
      <c r="BH408" s="242">
        <f>IF(N408="sníž. přenesená",J408,0)</f>
        <v>0</v>
      </c>
      <c r="BI408" s="242">
        <f>IF(N408="nulová",J408,0)</f>
        <v>0</v>
      </c>
      <c r="BJ408" s="17" t="s">
        <v>84</v>
      </c>
      <c r="BK408" s="242">
        <f>ROUND(I408*H408,2)</f>
        <v>0</v>
      </c>
      <c r="BL408" s="17" t="s">
        <v>185</v>
      </c>
      <c r="BM408" s="241" t="s">
        <v>4159</v>
      </c>
    </row>
    <row r="409" s="13" customFormat="1">
      <c r="A409" s="13"/>
      <c r="B409" s="243"/>
      <c r="C409" s="244"/>
      <c r="D409" s="245" t="s">
        <v>286</v>
      </c>
      <c r="E409" s="244"/>
      <c r="F409" s="247" t="s">
        <v>4160</v>
      </c>
      <c r="G409" s="244"/>
      <c r="H409" s="248">
        <v>162.05500000000001</v>
      </c>
      <c r="I409" s="249"/>
      <c r="J409" s="244"/>
      <c r="K409" s="244"/>
      <c r="L409" s="250"/>
      <c r="M409" s="251"/>
      <c r="N409" s="252"/>
      <c r="O409" s="252"/>
      <c r="P409" s="252"/>
      <c r="Q409" s="252"/>
      <c r="R409" s="252"/>
      <c r="S409" s="252"/>
      <c r="T409" s="25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4" t="s">
        <v>286</v>
      </c>
      <c r="AU409" s="254" t="s">
        <v>86</v>
      </c>
      <c r="AV409" s="13" t="s">
        <v>86</v>
      </c>
      <c r="AW409" s="13" t="s">
        <v>4</v>
      </c>
      <c r="AX409" s="13" t="s">
        <v>84</v>
      </c>
      <c r="AY409" s="254" t="s">
        <v>280</v>
      </c>
    </row>
    <row r="410" s="2" customFormat="1" ht="24.15" customHeight="1">
      <c r="A410" s="38"/>
      <c r="B410" s="39"/>
      <c r="C410" s="229" t="s">
        <v>867</v>
      </c>
      <c r="D410" s="229" t="s">
        <v>281</v>
      </c>
      <c r="E410" s="230" t="s">
        <v>979</v>
      </c>
      <c r="F410" s="231" t="s">
        <v>980</v>
      </c>
      <c r="G410" s="232" t="s">
        <v>194</v>
      </c>
      <c r="H410" s="233">
        <v>506.42200000000003</v>
      </c>
      <c r="I410" s="234"/>
      <c r="J410" s="235">
        <f>ROUND(I410*H410,2)</f>
        <v>0</v>
      </c>
      <c r="K410" s="236"/>
      <c r="L410" s="44"/>
      <c r="M410" s="237" t="s">
        <v>1</v>
      </c>
      <c r="N410" s="238" t="s">
        <v>41</v>
      </c>
      <c r="O410" s="91"/>
      <c r="P410" s="239">
        <f>O410*H410</f>
        <v>0</v>
      </c>
      <c r="Q410" s="239">
        <v>0</v>
      </c>
      <c r="R410" s="239">
        <f>Q410*H410</f>
        <v>0</v>
      </c>
      <c r="S410" s="239">
        <v>0.016500000000000001</v>
      </c>
      <c r="T410" s="240">
        <f>S410*H410</f>
        <v>8.3559630000000009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41" t="s">
        <v>185</v>
      </c>
      <c r="AT410" s="241" t="s">
        <v>281</v>
      </c>
      <c r="AU410" s="241" t="s">
        <v>86</v>
      </c>
      <c r="AY410" s="17" t="s">
        <v>280</v>
      </c>
      <c r="BE410" s="242">
        <f>IF(N410="základní",J410,0)</f>
        <v>0</v>
      </c>
      <c r="BF410" s="242">
        <f>IF(N410="snížená",J410,0)</f>
        <v>0</v>
      </c>
      <c r="BG410" s="242">
        <f>IF(N410="zákl. přenesená",J410,0)</f>
        <v>0</v>
      </c>
      <c r="BH410" s="242">
        <f>IF(N410="sníž. přenesená",J410,0)</f>
        <v>0</v>
      </c>
      <c r="BI410" s="242">
        <f>IF(N410="nulová",J410,0)</f>
        <v>0</v>
      </c>
      <c r="BJ410" s="17" t="s">
        <v>84</v>
      </c>
      <c r="BK410" s="242">
        <f>ROUND(I410*H410,2)</f>
        <v>0</v>
      </c>
      <c r="BL410" s="17" t="s">
        <v>185</v>
      </c>
      <c r="BM410" s="241" t="s">
        <v>4161</v>
      </c>
    </row>
    <row r="411" s="13" customFormat="1">
      <c r="A411" s="13"/>
      <c r="B411" s="243"/>
      <c r="C411" s="244"/>
      <c r="D411" s="245" t="s">
        <v>286</v>
      </c>
      <c r="E411" s="246" t="s">
        <v>1</v>
      </c>
      <c r="F411" s="247" t="s">
        <v>4158</v>
      </c>
      <c r="G411" s="244"/>
      <c r="H411" s="248">
        <v>506.42200000000003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286</v>
      </c>
      <c r="AU411" s="254" t="s">
        <v>86</v>
      </c>
      <c r="AV411" s="13" t="s">
        <v>86</v>
      </c>
      <c r="AW411" s="13" t="s">
        <v>32</v>
      </c>
      <c r="AX411" s="13" t="s">
        <v>84</v>
      </c>
      <c r="AY411" s="254" t="s">
        <v>280</v>
      </c>
    </row>
    <row r="412" s="2" customFormat="1" ht="33" customHeight="1">
      <c r="A412" s="38"/>
      <c r="B412" s="39"/>
      <c r="C412" s="229" t="s">
        <v>872</v>
      </c>
      <c r="D412" s="229" t="s">
        <v>281</v>
      </c>
      <c r="E412" s="230" t="s">
        <v>4162</v>
      </c>
      <c r="F412" s="231" t="s">
        <v>4163</v>
      </c>
      <c r="G412" s="232" t="s">
        <v>194</v>
      </c>
      <c r="H412" s="233">
        <v>506.42200000000003</v>
      </c>
      <c r="I412" s="234"/>
      <c r="J412" s="235">
        <f>ROUND(I412*H412,2)</f>
        <v>0</v>
      </c>
      <c r="K412" s="236"/>
      <c r="L412" s="44"/>
      <c r="M412" s="237" t="s">
        <v>1</v>
      </c>
      <c r="N412" s="238" t="s">
        <v>41</v>
      </c>
      <c r="O412" s="91"/>
      <c r="P412" s="239">
        <f>O412*H412</f>
        <v>0</v>
      </c>
      <c r="Q412" s="239">
        <v>0</v>
      </c>
      <c r="R412" s="239">
        <f>Q412*H412</f>
        <v>0</v>
      </c>
      <c r="S412" s="239">
        <v>0.0054999999999999997</v>
      </c>
      <c r="T412" s="240">
        <f>S412*H412</f>
        <v>2.7853210000000002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41" t="s">
        <v>185</v>
      </c>
      <c r="AT412" s="241" t="s">
        <v>281</v>
      </c>
      <c r="AU412" s="241" t="s">
        <v>86</v>
      </c>
      <c r="AY412" s="17" t="s">
        <v>280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7" t="s">
        <v>84</v>
      </c>
      <c r="BK412" s="242">
        <f>ROUND(I412*H412,2)</f>
        <v>0</v>
      </c>
      <c r="BL412" s="17" t="s">
        <v>185</v>
      </c>
      <c r="BM412" s="241" t="s">
        <v>4164</v>
      </c>
    </row>
    <row r="413" s="13" customFormat="1">
      <c r="A413" s="13"/>
      <c r="B413" s="243"/>
      <c r="C413" s="244"/>
      <c r="D413" s="245" t="s">
        <v>286</v>
      </c>
      <c r="E413" s="246" t="s">
        <v>1</v>
      </c>
      <c r="F413" s="247" t="s">
        <v>4158</v>
      </c>
      <c r="G413" s="244"/>
      <c r="H413" s="248">
        <v>506.42200000000003</v>
      </c>
      <c r="I413" s="249"/>
      <c r="J413" s="244"/>
      <c r="K413" s="244"/>
      <c r="L413" s="250"/>
      <c r="M413" s="251"/>
      <c r="N413" s="252"/>
      <c r="O413" s="252"/>
      <c r="P413" s="252"/>
      <c r="Q413" s="252"/>
      <c r="R413" s="252"/>
      <c r="S413" s="252"/>
      <c r="T413" s="25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4" t="s">
        <v>286</v>
      </c>
      <c r="AU413" s="254" t="s">
        <v>86</v>
      </c>
      <c r="AV413" s="13" t="s">
        <v>86</v>
      </c>
      <c r="AW413" s="13" t="s">
        <v>32</v>
      </c>
      <c r="AX413" s="13" t="s">
        <v>84</v>
      </c>
      <c r="AY413" s="254" t="s">
        <v>280</v>
      </c>
    </row>
    <row r="414" s="2" customFormat="1" ht="24.15" customHeight="1">
      <c r="A414" s="38"/>
      <c r="B414" s="39"/>
      <c r="C414" s="229" t="s">
        <v>877</v>
      </c>
      <c r="D414" s="229" t="s">
        <v>281</v>
      </c>
      <c r="E414" s="230" t="s">
        <v>984</v>
      </c>
      <c r="F414" s="231" t="s">
        <v>985</v>
      </c>
      <c r="G414" s="232" t="s">
        <v>194</v>
      </c>
      <c r="H414" s="233">
        <v>506.42200000000003</v>
      </c>
      <c r="I414" s="234"/>
      <c r="J414" s="235">
        <f>ROUND(I414*H414,2)</f>
        <v>0</v>
      </c>
      <c r="K414" s="236"/>
      <c r="L414" s="44"/>
      <c r="M414" s="237" t="s">
        <v>1</v>
      </c>
      <c r="N414" s="238" t="s">
        <v>41</v>
      </c>
      <c r="O414" s="91"/>
      <c r="P414" s="239">
        <f>O414*H414</f>
        <v>0</v>
      </c>
      <c r="Q414" s="239">
        <v>0.00088000000000000003</v>
      </c>
      <c r="R414" s="239">
        <f>Q414*H414</f>
        <v>0.44565136000000005</v>
      </c>
      <c r="S414" s="239">
        <v>0</v>
      </c>
      <c r="T414" s="240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41" t="s">
        <v>185</v>
      </c>
      <c r="AT414" s="241" t="s">
        <v>281</v>
      </c>
      <c r="AU414" s="241" t="s">
        <v>86</v>
      </c>
      <c r="AY414" s="17" t="s">
        <v>280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7" t="s">
        <v>84</v>
      </c>
      <c r="BK414" s="242">
        <f>ROUND(I414*H414,2)</f>
        <v>0</v>
      </c>
      <c r="BL414" s="17" t="s">
        <v>185</v>
      </c>
      <c r="BM414" s="241" t="s">
        <v>4165</v>
      </c>
    </row>
    <row r="415" s="13" customFormat="1">
      <c r="A415" s="13"/>
      <c r="B415" s="243"/>
      <c r="C415" s="244"/>
      <c r="D415" s="245" t="s">
        <v>286</v>
      </c>
      <c r="E415" s="246" t="s">
        <v>1</v>
      </c>
      <c r="F415" s="247" t="s">
        <v>4158</v>
      </c>
      <c r="G415" s="244"/>
      <c r="H415" s="248">
        <v>506.42200000000003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286</v>
      </c>
      <c r="AU415" s="254" t="s">
        <v>86</v>
      </c>
      <c r="AV415" s="13" t="s">
        <v>86</v>
      </c>
      <c r="AW415" s="13" t="s">
        <v>32</v>
      </c>
      <c r="AX415" s="13" t="s">
        <v>84</v>
      </c>
      <c r="AY415" s="254" t="s">
        <v>280</v>
      </c>
    </row>
    <row r="416" s="2" customFormat="1" ht="44.25" customHeight="1">
      <c r="A416" s="38"/>
      <c r="B416" s="39"/>
      <c r="C416" s="255" t="s">
        <v>882</v>
      </c>
      <c r="D416" s="255" t="s">
        <v>306</v>
      </c>
      <c r="E416" s="256" t="s">
        <v>956</v>
      </c>
      <c r="F416" s="257" t="s">
        <v>957</v>
      </c>
      <c r="G416" s="258" t="s">
        <v>194</v>
      </c>
      <c r="H416" s="259">
        <v>590.23500000000001</v>
      </c>
      <c r="I416" s="260"/>
      <c r="J416" s="261">
        <f>ROUND(I416*H416,2)</f>
        <v>0</v>
      </c>
      <c r="K416" s="262"/>
      <c r="L416" s="263"/>
      <c r="M416" s="264" t="s">
        <v>1</v>
      </c>
      <c r="N416" s="265" t="s">
        <v>41</v>
      </c>
      <c r="O416" s="91"/>
      <c r="P416" s="239">
        <f>O416*H416</f>
        <v>0</v>
      </c>
      <c r="Q416" s="239">
        <v>0.0054000000000000003</v>
      </c>
      <c r="R416" s="239">
        <f>Q416*H416</f>
        <v>3.1872690000000001</v>
      </c>
      <c r="S416" s="239">
        <v>0</v>
      </c>
      <c r="T416" s="24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41" t="s">
        <v>426</v>
      </c>
      <c r="AT416" s="241" t="s">
        <v>306</v>
      </c>
      <c r="AU416" s="241" t="s">
        <v>86</v>
      </c>
      <c r="AY416" s="17" t="s">
        <v>280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7" t="s">
        <v>84</v>
      </c>
      <c r="BK416" s="242">
        <f>ROUND(I416*H416,2)</f>
        <v>0</v>
      </c>
      <c r="BL416" s="17" t="s">
        <v>185</v>
      </c>
      <c r="BM416" s="241" t="s">
        <v>4166</v>
      </c>
    </row>
    <row r="417" s="13" customFormat="1">
      <c r="A417" s="13"/>
      <c r="B417" s="243"/>
      <c r="C417" s="244"/>
      <c r="D417" s="245" t="s">
        <v>286</v>
      </c>
      <c r="E417" s="244"/>
      <c r="F417" s="247" t="s">
        <v>4167</v>
      </c>
      <c r="G417" s="244"/>
      <c r="H417" s="248">
        <v>590.23500000000001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286</v>
      </c>
      <c r="AU417" s="254" t="s">
        <v>86</v>
      </c>
      <c r="AV417" s="13" t="s">
        <v>86</v>
      </c>
      <c r="AW417" s="13" t="s">
        <v>4</v>
      </c>
      <c r="AX417" s="13" t="s">
        <v>84</v>
      </c>
      <c r="AY417" s="254" t="s">
        <v>280</v>
      </c>
    </row>
    <row r="418" s="2" customFormat="1" ht="33" customHeight="1">
      <c r="A418" s="38"/>
      <c r="B418" s="39"/>
      <c r="C418" s="229" t="s">
        <v>887</v>
      </c>
      <c r="D418" s="229" t="s">
        <v>281</v>
      </c>
      <c r="E418" s="230" t="s">
        <v>991</v>
      </c>
      <c r="F418" s="231" t="s">
        <v>992</v>
      </c>
      <c r="G418" s="232" t="s">
        <v>354</v>
      </c>
      <c r="H418" s="233">
        <v>21</v>
      </c>
      <c r="I418" s="234"/>
      <c r="J418" s="235">
        <f>ROUND(I418*H418,2)</f>
        <v>0</v>
      </c>
      <c r="K418" s="236"/>
      <c r="L418" s="44"/>
      <c r="M418" s="237" t="s">
        <v>1</v>
      </c>
      <c r="N418" s="238" t="s">
        <v>41</v>
      </c>
      <c r="O418" s="91"/>
      <c r="P418" s="239">
        <f>O418*H418</f>
        <v>0</v>
      </c>
      <c r="Q418" s="239">
        <v>0.0074999999999999997</v>
      </c>
      <c r="R418" s="239">
        <f>Q418*H418</f>
        <v>0.1575</v>
      </c>
      <c r="S418" s="239">
        <v>0</v>
      </c>
      <c r="T418" s="24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41" t="s">
        <v>185</v>
      </c>
      <c r="AT418" s="241" t="s">
        <v>281</v>
      </c>
      <c r="AU418" s="241" t="s">
        <v>86</v>
      </c>
      <c r="AY418" s="17" t="s">
        <v>280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7" t="s">
        <v>84</v>
      </c>
      <c r="BK418" s="242">
        <f>ROUND(I418*H418,2)</f>
        <v>0</v>
      </c>
      <c r="BL418" s="17" t="s">
        <v>185</v>
      </c>
      <c r="BM418" s="241" t="s">
        <v>4168</v>
      </c>
    </row>
    <row r="419" s="2" customFormat="1" ht="24.15" customHeight="1">
      <c r="A419" s="38"/>
      <c r="B419" s="39"/>
      <c r="C419" s="255" t="s">
        <v>892</v>
      </c>
      <c r="D419" s="255" t="s">
        <v>306</v>
      </c>
      <c r="E419" s="256" t="s">
        <v>995</v>
      </c>
      <c r="F419" s="257" t="s">
        <v>996</v>
      </c>
      <c r="G419" s="258" t="s">
        <v>354</v>
      </c>
      <c r="H419" s="259">
        <v>21</v>
      </c>
      <c r="I419" s="260"/>
      <c r="J419" s="261">
        <f>ROUND(I419*H419,2)</f>
        <v>0</v>
      </c>
      <c r="K419" s="262"/>
      <c r="L419" s="263"/>
      <c r="M419" s="264" t="s">
        <v>1</v>
      </c>
      <c r="N419" s="265" t="s">
        <v>41</v>
      </c>
      <c r="O419" s="91"/>
      <c r="P419" s="239">
        <f>O419*H419</f>
        <v>0</v>
      </c>
      <c r="Q419" s="239">
        <v>0.00010000000000000001</v>
      </c>
      <c r="R419" s="239">
        <f>Q419*H419</f>
        <v>0.0021000000000000003</v>
      </c>
      <c r="S419" s="239">
        <v>0</v>
      </c>
      <c r="T419" s="240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41" t="s">
        <v>426</v>
      </c>
      <c r="AT419" s="241" t="s">
        <v>306</v>
      </c>
      <c r="AU419" s="241" t="s">
        <v>86</v>
      </c>
      <c r="AY419" s="17" t="s">
        <v>280</v>
      </c>
      <c r="BE419" s="242">
        <f>IF(N419="základní",J419,0)</f>
        <v>0</v>
      </c>
      <c r="BF419" s="242">
        <f>IF(N419="snížená",J419,0)</f>
        <v>0</v>
      </c>
      <c r="BG419" s="242">
        <f>IF(N419="zákl. přenesená",J419,0)</f>
        <v>0</v>
      </c>
      <c r="BH419" s="242">
        <f>IF(N419="sníž. přenesená",J419,0)</f>
        <v>0</v>
      </c>
      <c r="BI419" s="242">
        <f>IF(N419="nulová",J419,0)</f>
        <v>0</v>
      </c>
      <c r="BJ419" s="17" t="s">
        <v>84</v>
      </c>
      <c r="BK419" s="242">
        <f>ROUND(I419*H419,2)</f>
        <v>0</v>
      </c>
      <c r="BL419" s="17" t="s">
        <v>185</v>
      </c>
      <c r="BM419" s="241" t="s">
        <v>4169</v>
      </c>
    </row>
    <row r="420" s="13" customFormat="1">
      <c r="A420" s="13"/>
      <c r="B420" s="243"/>
      <c r="C420" s="244"/>
      <c r="D420" s="245" t="s">
        <v>286</v>
      </c>
      <c r="E420" s="246" t="s">
        <v>1</v>
      </c>
      <c r="F420" s="247" t="s">
        <v>4170</v>
      </c>
      <c r="G420" s="244"/>
      <c r="H420" s="248">
        <v>21</v>
      </c>
      <c r="I420" s="249"/>
      <c r="J420" s="244"/>
      <c r="K420" s="244"/>
      <c r="L420" s="250"/>
      <c r="M420" s="251"/>
      <c r="N420" s="252"/>
      <c r="O420" s="252"/>
      <c r="P420" s="252"/>
      <c r="Q420" s="252"/>
      <c r="R420" s="252"/>
      <c r="S420" s="252"/>
      <c r="T420" s="25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4" t="s">
        <v>286</v>
      </c>
      <c r="AU420" s="254" t="s">
        <v>86</v>
      </c>
      <c r="AV420" s="13" t="s">
        <v>86</v>
      </c>
      <c r="AW420" s="13" t="s">
        <v>32</v>
      </c>
      <c r="AX420" s="13" t="s">
        <v>84</v>
      </c>
      <c r="AY420" s="254" t="s">
        <v>280</v>
      </c>
    </row>
    <row r="421" s="2" customFormat="1" ht="37.8" customHeight="1">
      <c r="A421" s="38"/>
      <c r="B421" s="39"/>
      <c r="C421" s="229" t="s">
        <v>897</v>
      </c>
      <c r="D421" s="229" t="s">
        <v>281</v>
      </c>
      <c r="E421" s="230" t="s">
        <v>1004</v>
      </c>
      <c r="F421" s="231" t="s">
        <v>1005</v>
      </c>
      <c r="G421" s="232" t="s">
        <v>190</v>
      </c>
      <c r="H421" s="233">
        <v>201.40000000000001</v>
      </c>
      <c r="I421" s="234"/>
      <c r="J421" s="235">
        <f>ROUND(I421*H421,2)</f>
        <v>0</v>
      </c>
      <c r="K421" s="236"/>
      <c r="L421" s="44"/>
      <c r="M421" s="237" t="s">
        <v>1</v>
      </c>
      <c r="N421" s="238" t="s">
        <v>41</v>
      </c>
      <c r="O421" s="91"/>
      <c r="P421" s="239">
        <f>O421*H421</f>
        <v>0</v>
      </c>
      <c r="Q421" s="239">
        <v>0.00059999999999999995</v>
      </c>
      <c r="R421" s="239">
        <f>Q421*H421</f>
        <v>0.12083999999999999</v>
      </c>
      <c r="S421" s="239">
        <v>0</v>
      </c>
      <c r="T421" s="240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41" t="s">
        <v>185</v>
      </c>
      <c r="AT421" s="241" t="s">
        <v>281</v>
      </c>
      <c r="AU421" s="241" t="s">
        <v>86</v>
      </c>
      <c r="AY421" s="17" t="s">
        <v>280</v>
      </c>
      <c r="BE421" s="242">
        <f>IF(N421="základní",J421,0)</f>
        <v>0</v>
      </c>
      <c r="BF421" s="242">
        <f>IF(N421="snížená",J421,0)</f>
        <v>0</v>
      </c>
      <c r="BG421" s="242">
        <f>IF(N421="zákl. přenesená",J421,0)</f>
        <v>0</v>
      </c>
      <c r="BH421" s="242">
        <f>IF(N421="sníž. přenesená",J421,0)</f>
        <v>0</v>
      </c>
      <c r="BI421" s="242">
        <f>IF(N421="nulová",J421,0)</f>
        <v>0</v>
      </c>
      <c r="BJ421" s="17" t="s">
        <v>84</v>
      </c>
      <c r="BK421" s="242">
        <f>ROUND(I421*H421,2)</f>
        <v>0</v>
      </c>
      <c r="BL421" s="17" t="s">
        <v>185</v>
      </c>
      <c r="BM421" s="241" t="s">
        <v>4171</v>
      </c>
    </row>
    <row r="422" s="13" customFormat="1">
      <c r="A422" s="13"/>
      <c r="B422" s="243"/>
      <c r="C422" s="244"/>
      <c r="D422" s="245" t="s">
        <v>286</v>
      </c>
      <c r="E422" s="246" t="s">
        <v>1</v>
      </c>
      <c r="F422" s="247" t="s">
        <v>4172</v>
      </c>
      <c r="G422" s="244"/>
      <c r="H422" s="248">
        <v>201.40000000000001</v>
      </c>
      <c r="I422" s="249"/>
      <c r="J422" s="244"/>
      <c r="K422" s="244"/>
      <c r="L422" s="250"/>
      <c r="M422" s="251"/>
      <c r="N422" s="252"/>
      <c r="O422" s="252"/>
      <c r="P422" s="252"/>
      <c r="Q422" s="252"/>
      <c r="R422" s="252"/>
      <c r="S422" s="252"/>
      <c r="T422" s="25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4" t="s">
        <v>286</v>
      </c>
      <c r="AU422" s="254" t="s">
        <v>86</v>
      </c>
      <c r="AV422" s="13" t="s">
        <v>86</v>
      </c>
      <c r="AW422" s="13" t="s">
        <v>32</v>
      </c>
      <c r="AX422" s="13" t="s">
        <v>84</v>
      </c>
      <c r="AY422" s="254" t="s">
        <v>280</v>
      </c>
    </row>
    <row r="423" s="2" customFormat="1" ht="37.8" customHeight="1">
      <c r="A423" s="38"/>
      <c r="B423" s="39"/>
      <c r="C423" s="229" t="s">
        <v>902</v>
      </c>
      <c r="D423" s="229" t="s">
        <v>281</v>
      </c>
      <c r="E423" s="230" t="s">
        <v>1009</v>
      </c>
      <c r="F423" s="231" t="s">
        <v>1010</v>
      </c>
      <c r="G423" s="232" t="s">
        <v>190</v>
      </c>
      <c r="H423" s="233">
        <v>201.40000000000001</v>
      </c>
      <c r="I423" s="234"/>
      <c r="J423" s="235">
        <f>ROUND(I423*H423,2)</f>
        <v>0</v>
      </c>
      <c r="K423" s="236"/>
      <c r="L423" s="44"/>
      <c r="M423" s="237" t="s">
        <v>1</v>
      </c>
      <c r="N423" s="238" t="s">
        <v>41</v>
      </c>
      <c r="O423" s="91"/>
      <c r="P423" s="239">
        <f>O423*H423</f>
        <v>0</v>
      </c>
      <c r="Q423" s="239">
        <v>0.00059999999999999995</v>
      </c>
      <c r="R423" s="239">
        <f>Q423*H423</f>
        <v>0.12083999999999999</v>
      </c>
      <c r="S423" s="239">
        <v>0</v>
      </c>
      <c r="T423" s="240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41" t="s">
        <v>185</v>
      </c>
      <c r="AT423" s="241" t="s">
        <v>281</v>
      </c>
      <c r="AU423" s="241" t="s">
        <v>86</v>
      </c>
      <c r="AY423" s="17" t="s">
        <v>280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7" t="s">
        <v>84</v>
      </c>
      <c r="BK423" s="242">
        <f>ROUND(I423*H423,2)</f>
        <v>0</v>
      </c>
      <c r="BL423" s="17" t="s">
        <v>185</v>
      </c>
      <c r="BM423" s="241" t="s">
        <v>4173</v>
      </c>
    </row>
    <row r="424" s="13" customFormat="1">
      <c r="A424" s="13"/>
      <c r="B424" s="243"/>
      <c r="C424" s="244"/>
      <c r="D424" s="245" t="s">
        <v>286</v>
      </c>
      <c r="E424" s="246" t="s">
        <v>1</v>
      </c>
      <c r="F424" s="247" t="s">
        <v>4174</v>
      </c>
      <c r="G424" s="244"/>
      <c r="H424" s="248">
        <v>201.40000000000001</v>
      </c>
      <c r="I424" s="249"/>
      <c r="J424" s="244"/>
      <c r="K424" s="244"/>
      <c r="L424" s="250"/>
      <c r="M424" s="251"/>
      <c r="N424" s="252"/>
      <c r="O424" s="252"/>
      <c r="P424" s="252"/>
      <c r="Q424" s="252"/>
      <c r="R424" s="252"/>
      <c r="S424" s="252"/>
      <c r="T424" s="25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4" t="s">
        <v>286</v>
      </c>
      <c r="AU424" s="254" t="s">
        <v>86</v>
      </c>
      <c r="AV424" s="13" t="s">
        <v>86</v>
      </c>
      <c r="AW424" s="13" t="s">
        <v>32</v>
      </c>
      <c r="AX424" s="13" t="s">
        <v>84</v>
      </c>
      <c r="AY424" s="254" t="s">
        <v>280</v>
      </c>
    </row>
    <row r="425" s="2" customFormat="1" ht="24.15" customHeight="1">
      <c r="A425" s="38"/>
      <c r="B425" s="39"/>
      <c r="C425" s="229" t="s">
        <v>906</v>
      </c>
      <c r="D425" s="229" t="s">
        <v>281</v>
      </c>
      <c r="E425" s="230" t="s">
        <v>3690</v>
      </c>
      <c r="F425" s="231" t="s">
        <v>3691</v>
      </c>
      <c r="G425" s="232" t="s">
        <v>190</v>
      </c>
      <c r="H425" s="233">
        <v>94.799999999999997</v>
      </c>
      <c r="I425" s="234"/>
      <c r="J425" s="235">
        <f>ROUND(I425*H425,2)</f>
        <v>0</v>
      </c>
      <c r="K425" s="236"/>
      <c r="L425" s="44"/>
      <c r="M425" s="237" t="s">
        <v>1</v>
      </c>
      <c r="N425" s="238" t="s">
        <v>41</v>
      </c>
      <c r="O425" s="91"/>
      <c r="P425" s="239">
        <f>O425*H425</f>
        <v>0</v>
      </c>
      <c r="Q425" s="239">
        <v>0.00029999999999999997</v>
      </c>
      <c r="R425" s="239">
        <f>Q425*H425</f>
        <v>0.028439999999999997</v>
      </c>
      <c r="S425" s="239">
        <v>0</v>
      </c>
      <c r="T425" s="240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41" t="s">
        <v>185</v>
      </c>
      <c r="AT425" s="241" t="s">
        <v>281</v>
      </c>
      <c r="AU425" s="241" t="s">
        <v>86</v>
      </c>
      <c r="AY425" s="17" t="s">
        <v>280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7" t="s">
        <v>84</v>
      </c>
      <c r="BK425" s="242">
        <f>ROUND(I425*H425,2)</f>
        <v>0</v>
      </c>
      <c r="BL425" s="17" t="s">
        <v>185</v>
      </c>
      <c r="BM425" s="241" t="s">
        <v>4175</v>
      </c>
    </row>
    <row r="426" s="13" customFormat="1">
      <c r="A426" s="13"/>
      <c r="B426" s="243"/>
      <c r="C426" s="244"/>
      <c r="D426" s="245" t="s">
        <v>286</v>
      </c>
      <c r="E426" s="246" t="s">
        <v>1</v>
      </c>
      <c r="F426" s="247" t="s">
        <v>4176</v>
      </c>
      <c r="G426" s="244"/>
      <c r="H426" s="248">
        <v>94.799999999999997</v>
      </c>
      <c r="I426" s="249"/>
      <c r="J426" s="244"/>
      <c r="K426" s="244"/>
      <c r="L426" s="250"/>
      <c r="M426" s="251"/>
      <c r="N426" s="252"/>
      <c r="O426" s="252"/>
      <c r="P426" s="252"/>
      <c r="Q426" s="252"/>
      <c r="R426" s="252"/>
      <c r="S426" s="252"/>
      <c r="T426" s="25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4" t="s">
        <v>286</v>
      </c>
      <c r="AU426" s="254" t="s">
        <v>86</v>
      </c>
      <c r="AV426" s="13" t="s">
        <v>86</v>
      </c>
      <c r="AW426" s="13" t="s">
        <v>32</v>
      </c>
      <c r="AX426" s="13" t="s">
        <v>84</v>
      </c>
      <c r="AY426" s="254" t="s">
        <v>280</v>
      </c>
    </row>
    <row r="427" s="2" customFormat="1" ht="33" customHeight="1">
      <c r="A427" s="38"/>
      <c r="B427" s="39"/>
      <c r="C427" s="229" t="s">
        <v>911</v>
      </c>
      <c r="D427" s="229" t="s">
        <v>281</v>
      </c>
      <c r="E427" s="230" t="s">
        <v>1014</v>
      </c>
      <c r="F427" s="231" t="s">
        <v>1015</v>
      </c>
      <c r="G427" s="232" t="s">
        <v>194</v>
      </c>
      <c r="H427" s="233">
        <v>545.25599999999997</v>
      </c>
      <c r="I427" s="234"/>
      <c r="J427" s="235">
        <f>ROUND(I427*H427,2)</f>
        <v>0</v>
      </c>
      <c r="K427" s="236"/>
      <c r="L427" s="44"/>
      <c r="M427" s="237" t="s">
        <v>1</v>
      </c>
      <c r="N427" s="238" t="s">
        <v>41</v>
      </c>
      <c r="O427" s="91"/>
      <c r="P427" s="239">
        <f>O427*H427</f>
        <v>0</v>
      </c>
      <c r="Q427" s="239">
        <v>0.00027999999999999998</v>
      </c>
      <c r="R427" s="239">
        <f>Q427*H427</f>
        <v>0.15267167999999998</v>
      </c>
      <c r="S427" s="239">
        <v>0</v>
      </c>
      <c r="T427" s="240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41" t="s">
        <v>284</v>
      </c>
      <c r="AT427" s="241" t="s">
        <v>281</v>
      </c>
      <c r="AU427" s="241" t="s">
        <v>86</v>
      </c>
      <c r="AY427" s="17" t="s">
        <v>280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7" t="s">
        <v>84</v>
      </c>
      <c r="BK427" s="242">
        <f>ROUND(I427*H427,2)</f>
        <v>0</v>
      </c>
      <c r="BL427" s="17" t="s">
        <v>284</v>
      </c>
      <c r="BM427" s="241" t="s">
        <v>4177</v>
      </c>
    </row>
    <row r="428" s="13" customFormat="1">
      <c r="A428" s="13"/>
      <c r="B428" s="243"/>
      <c r="C428" s="244"/>
      <c r="D428" s="245" t="s">
        <v>286</v>
      </c>
      <c r="E428" s="246" t="s">
        <v>1</v>
      </c>
      <c r="F428" s="247" t="s">
        <v>4178</v>
      </c>
      <c r="G428" s="244"/>
      <c r="H428" s="248">
        <v>545.25599999999997</v>
      </c>
      <c r="I428" s="249"/>
      <c r="J428" s="244"/>
      <c r="K428" s="244"/>
      <c r="L428" s="250"/>
      <c r="M428" s="251"/>
      <c r="N428" s="252"/>
      <c r="O428" s="252"/>
      <c r="P428" s="252"/>
      <c r="Q428" s="252"/>
      <c r="R428" s="252"/>
      <c r="S428" s="252"/>
      <c r="T428" s="25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4" t="s">
        <v>286</v>
      </c>
      <c r="AU428" s="254" t="s">
        <v>86</v>
      </c>
      <c r="AV428" s="13" t="s">
        <v>86</v>
      </c>
      <c r="AW428" s="13" t="s">
        <v>32</v>
      </c>
      <c r="AX428" s="13" t="s">
        <v>84</v>
      </c>
      <c r="AY428" s="254" t="s">
        <v>280</v>
      </c>
    </row>
    <row r="429" s="2" customFormat="1" ht="37.8" customHeight="1">
      <c r="A429" s="38"/>
      <c r="B429" s="39"/>
      <c r="C429" s="255" t="s">
        <v>916</v>
      </c>
      <c r="D429" s="255" t="s">
        <v>306</v>
      </c>
      <c r="E429" s="256" t="s">
        <v>1019</v>
      </c>
      <c r="F429" s="257" t="s">
        <v>1020</v>
      </c>
      <c r="G429" s="258" t="s">
        <v>194</v>
      </c>
      <c r="H429" s="259">
        <v>635.49599999999998</v>
      </c>
      <c r="I429" s="260"/>
      <c r="J429" s="261">
        <f>ROUND(I429*H429,2)</f>
        <v>0</v>
      </c>
      <c r="K429" s="262"/>
      <c r="L429" s="263"/>
      <c r="M429" s="264" t="s">
        <v>1</v>
      </c>
      <c r="N429" s="265" t="s">
        <v>41</v>
      </c>
      <c r="O429" s="91"/>
      <c r="P429" s="239">
        <f>O429*H429</f>
        <v>0</v>
      </c>
      <c r="Q429" s="239">
        <v>0.0025000000000000001</v>
      </c>
      <c r="R429" s="239">
        <f>Q429*H429</f>
        <v>1.58874</v>
      </c>
      <c r="S429" s="239">
        <v>0</v>
      </c>
      <c r="T429" s="240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41" t="s">
        <v>426</v>
      </c>
      <c r="AT429" s="241" t="s">
        <v>306</v>
      </c>
      <c r="AU429" s="241" t="s">
        <v>86</v>
      </c>
      <c r="AY429" s="17" t="s">
        <v>280</v>
      </c>
      <c r="BE429" s="242">
        <f>IF(N429="základní",J429,0)</f>
        <v>0</v>
      </c>
      <c r="BF429" s="242">
        <f>IF(N429="snížená",J429,0)</f>
        <v>0</v>
      </c>
      <c r="BG429" s="242">
        <f>IF(N429="zákl. přenesená",J429,0)</f>
        <v>0</v>
      </c>
      <c r="BH429" s="242">
        <f>IF(N429="sníž. přenesená",J429,0)</f>
        <v>0</v>
      </c>
      <c r="BI429" s="242">
        <f>IF(N429="nulová",J429,0)</f>
        <v>0</v>
      </c>
      <c r="BJ429" s="17" t="s">
        <v>84</v>
      </c>
      <c r="BK429" s="242">
        <f>ROUND(I429*H429,2)</f>
        <v>0</v>
      </c>
      <c r="BL429" s="17" t="s">
        <v>185</v>
      </c>
      <c r="BM429" s="241" t="s">
        <v>4179</v>
      </c>
    </row>
    <row r="430" s="13" customFormat="1">
      <c r="A430" s="13"/>
      <c r="B430" s="243"/>
      <c r="C430" s="244"/>
      <c r="D430" s="245" t="s">
        <v>286</v>
      </c>
      <c r="E430" s="244"/>
      <c r="F430" s="247" t="s">
        <v>4180</v>
      </c>
      <c r="G430" s="244"/>
      <c r="H430" s="248">
        <v>635.49599999999998</v>
      </c>
      <c r="I430" s="249"/>
      <c r="J430" s="244"/>
      <c r="K430" s="244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286</v>
      </c>
      <c r="AU430" s="254" t="s">
        <v>86</v>
      </c>
      <c r="AV430" s="13" t="s">
        <v>86</v>
      </c>
      <c r="AW430" s="13" t="s">
        <v>4</v>
      </c>
      <c r="AX430" s="13" t="s">
        <v>84</v>
      </c>
      <c r="AY430" s="254" t="s">
        <v>280</v>
      </c>
    </row>
    <row r="431" s="2" customFormat="1" ht="24.15" customHeight="1">
      <c r="A431" s="38"/>
      <c r="B431" s="39"/>
      <c r="C431" s="229" t="s">
        <v>923</v>
      </c>
      <c r="D431" s="229" t="s">
        <v>281</v>
      </c>
      <c r="E431" s="230" t="s">
        <v>1024</v>
      </c>
      <c r="F431" s="231" t="s">
        <v>1025</v>
      </c>
      <c r="G431" s="232" t="s">
        <v>194</v>
      </c>
      <c r="H431" s="233">
        <v>545.25599999999997</v>
      </c>
      <c r="I431" s="234"/>
      <c r="J431" s="235">
        <f>ROUND(I431*H431,2)</f>
        <v>0</v>
      </c>
      <c r="K431" s="236"/>
      <c r="L431" s="44"/>
      <c r="M431" s="237" t="s">
        <v>1</v>
      </c>
      <c r="N431" s="238" t="s">
        <v>41</v>
      </c>
      <c r="O431" s="91"/>
      <c r="P431" s="239">
        <f>O431*H431</f>
        <v>0</v>
      </c>
      <c r="Q431" s="239">
        <v>0</v>
      </c>
      <c r="R431" s="239">
        <f>Q431*H431</f>
        <v>0</v>
      </c>
      <c r="S431" s="239">
        <v>0</v>
      </c>
      <c r="T431" s="240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41" t="s">
        <v>185</v>
      </c>
      <c r="AT431" s="241" t="s">
        <v>281</v>
      </c>
      <c r="AU431" s="241" t="s">
        <v>86</v>
      </c>
      <c r="AY431" s="17" t="s">
        <v>280</v>
      </c>
      <c r="BE431" s="242">
        <f>IF(N431="základní",J431,0)</f>
        <v>0</v>
      </c>
      <c r="BF431" s="242">
        <f>IF(N431="snížená",J431,0)</f>
        <v>0</v>
      </c>
      <c r="BG431" s="242">
        <f>IF(N431="zákl. přenesená",J431,0)</f>
        <v>0</v>
      </c>
      <c r="BH431" s="242">
        <f>IF(N431="sníž. přenesená",J431,0)</f>
        <v>0</v>
      </c>
      <c r="BI431" s="242">
        <f>IF(N431="nulová",J431,0)</f>
        <v>0</v>
      </c>
      <c r="BJ431" s="17" t="s">
        <v>84</v>
      </c>
      <c r="BK431" s="242">
        <f>ROUND(I431*H431,2)</f>
        <v>0</v>
      </c>
      <c r="BL431" s="17" t="s">
        <v>185</v>
      </c>
      <c r="BM431" s="241" t="s">
        <v>4181</v>
      </c>
    </row>
    <row r="432" s="13" customFormat="1">
      <c r="A432" s="13"/>
      <c r="B432" s="243"/>
      <c r="C432" s="244"/>
      <c r="D432" s="245" t="s">
        <v>286</v>
      </c>
      <c r="E432" s="246" t="s">
        <v>1</v>
      </c>
      <c r="F432" s="247" t="s">
        <v>4178</v>
      </c>
      <c r="G432" s="244"/>
      <c r="H432" s="248">
        <v>545.25599999999997</v>
      </c>
      <c r="I432" s="249"/>
      <c r="J432" s="244"/>
      <c r="K432" s="244"/>
      <c r="L432" s="250"/>
      <c r="M432" s="251"/>
      <c r="N432" s="252"/>
      <c r="O432" s="252"/>
      <c r="P432" s="252"/>
      <c r="Q432" s="252"/>
      <c r="R432" s="252"/>
      <c r="S432" s="252"/>
      <c r="T432" s="25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4" t="s">
        <v>286</v>
      </c>
      <c r="AU432" s="254" t="s">
        <v>86</v>
      </c>
      <c r="AV432" s="13" t="s">
        <v>86</v>
      </c>
      <c r="AW432" s="13" t="s">
        <v>32</v>
      </c>
      <c r="AX432" s="13" t="s">
        <v>84</v>
      </c>
      <c r="AY432" s="254" t="s">
        <v>280</v>
      </c>
    </row>
    <row r="433" s="2" customFormat="1" ht="24.15" customHeight="1">
      <c r="A433" s="38"/>
      <c r="B433" s="39"/>
      <c r="C433" s="255" t="s">
        <v>931</v>
      </c>
      <c r="D433" s="255" t="s">
        <v>306</v>
      </c>
      <c r="E433" s="256" t="s">
        <v>1028</v>
      </c>
      <c r="F433" s="257" t="s">
        <v>1029</v>
      </c>
      <c r="G433" s="258" t="s">
        <v>194</v>
      </c>
      <c r="H433" s="259">
        <v>629.77099999999996</v>
      </c>
      <c r="I433" s="260"/>
      <c r="J433" s="261">
        <f>ROUND(I433*H433,2)</f>
        <v>0</v>
      </c>
      <c r="K433" s="262"/>
      <c r="L433" s="263"/>
      <c r="M433" s="264" t="s">
        <v>1</v>
      </c>
      <c r="N433" s="265" t="s">
        <v>41</v>
      </c>
      <c r="O433" s="91"/>
      <c r="P433" s="239">
        <f>O433*H433</f>
        <v>0</v>
      </c>
      <c r="Q433" s="239">
        <v>0.00014999999999999999</v>
      </c>
      <c r="R433" s="239">
        <f>Q433*H433</f>
        <v>0.094465649999999984</v>
      </c>
      <c r="S433" s="239">
        <v>0</v>
      </c>
      <c r="T433" s="240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41" t="s">
        <v>426</v>
      </c>
      <c r="AT433" s="241" t="s">
        <v>306</v>
      </c>
      <c r="AU433" s="241" t="s">
        <v>86</v>
      </c>
      <c r="AY433" s="17" t="s">
        <v>280</v>
      </c>
      <c r="BE433" s="242">
        <f>IF(N433="základní",J433,0)</f>
        <v>0</v>
      </c>
      <c r="BF433" s="242">
        <f>IF(N433="snížená",J433,0)</f>
        <v>0</v>
      </c>
      <c r="BG433" s="242">
        <f>IF(N433="zákl. přenesená",J433,0)</f>
        <v>0</v>
      </c>
      <c r="BH433" s="242">
        <f>IF(N433="sníž. přenesená",J433,0)</f>
        <v>0</v>
      </c>
      <c r="BI433" s="242">
        <f>IF(N433="nulová",J433,0)</f>
        <v>0</v>
      </c>
      <c r="BJ433" s="17" t="s">
        <v>84</v>
      </c>
      <c r="BK433" s="242">
        <f>ROUND(I433*H433,2)</f>
        <v>0</v>
      </c>
      <c r="BL433" s="17" t="s">
        <v>185</v>
      </c>
      <c r="BM433" s="241" t="s">
        <v>4182</v>
      </c>
    </row>
    <row r="434" s="13" customFormat="1">
      <c r="A434" s="13"/>
      <c r="B434" s="243"/>
      <c r="C434" s="244"/>
      <c r="D434" s="245" t="s">
        <v>286</v>
      </c>
      <c r="E434" s="244"/>
      <c r="F434" s="247" t="s">
        <v>4183</v>
      </c>
      <c r="G434" s="244"/>
      <c r="H434" s="248">
        <v>629.77099999999996</v>
      </c>
      <c r="I434" s="249"/>
      <c r="J434" s="244"/>
      <c r="K434" s="244"/>
      <c r="L434" s="250"/>
      <c r="M434" s="251"/>
      <c r="N434" s="252"/>
      <c r="O434" s="252"/>
      <c r="P434" s="252"/>
      <c r="Q434" s="252"/>
      <c r="R434" s="252"/>
      <c r="S434" s="252"/>
      <c r="T434" s="25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4" t="s">
        <v>286</v>
      </c>
      <c r="AU434" s="254" t="s">
        <v>86</v>
      </c>
      <c r="AV434" s="13" t="s">
        <v>86</v>
      </c>
      <c r="AW434" s="13" t="s">
        <v>4</v>
      </c>
      <c r="AX434" s="13" t="s">
        <v>84</v>
      </c>
      <c r="AY434" s="254" t="s">
        <v>280</v>
      </c>
    </row>
    <row r="435" s="2" customFormat="1" ht="24.15" customHeight="1">
      <c r="A435" s="38"/>
      <c r="B435" s="39"/>
      <c r="C435" s="229" t="s">
        <v>935</v>
      </c>
      <c r="D435" s="229" t="s">
        <v>281</v>
      </c>
      <c r="E435" s="230" t="s">
        <v>1033</v>
      </c>
      <c r="F435" s="231" t="s">
        <v>1034</v>
      </c>
      <c r="G435" s="232" t="s">
        <v>194</v>
      </c>
      <c r="H435" s="233">
        <v>49.32</v>
      </c>
      <c r="I435" s="234"/>
      <c r="J435" s="235">
        <f>ROUND(I435*H435,2)</f>
        <v>0</v>
      </c>
      <c r="K435" s="236"/>
      <c r="L435" s="44"/>
      <c r="M435" s="237" t="s">
        <v>1</v>
      </c>
      <c r="N435" s="238" t="s">
        <v>41</v>
      </c>
      <c r="O435" s="91"/>
      <c r="P435" s="239">
        <f>O435*H435</f>
        <v>0</v>
      </c>
      <c r="Q435" s="239">
        <v>0.020160000000000001</v>
      </c>
      <c r="R435" s="239">
        <f>Q435*H435</f>
        <v>0.99429120000000004</v>
      </c>
      <c r="S435" s="239">
        <v>0</v>
      </c>
      <c r="T435" s="240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41" t="s">
        <v>185</v>
      </c>
      <c r="AT435" s="241" t="s">
        <v>281</v>
      </c>
      <c r="AU435" s="241" t="s">
        <v>86</v>
      </c>
      <c r="AY435" s="17" t="s">
        <v>280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7" t="s">
        <v>84</v>
      </c>
      <c r="BK435" s="242">
        <f>ROUND(I435*H435,2)</f>
        <v>0</v>
      </c>
      <c r="BL435" s="17" t="s">
        <v>185</v>
      </c>
      <c r="BM435" s="241" t="s">
        <v>4184</v>
      </c>
    </row>
    <row r="436" s="13" customFormat="1">
      <c r="A436" s="13"/>
      <c r="B436" s="243"/>
      <c r="C436" s="244"/>
      <c r="D436" s="245" t="s">
        <v>286</v>
      </c>
      <c r="E436" s="246" t="s">
        <v>1</v>
      </c>
      <c r="F436" s="247" t="s">
        <v>4185</v>
      </c>
      <c r="G436" s="244"/>
      <c r="H436" s="248">
        <v>49.32</v>
      </c>
      <c r="I436" s="249"/>
      <c r="J436" s="244"/>
      <c r="K436" s="244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286</v>
      </c>
      <c r="AU436" s="254" t="s">
        <v>86</v>
      </c>
      <c r="AV436" s="13" t="s">
        <v>86</v>
      </c>
      <c r="AW436" s="13" t="s">
        <v>32</v>
      </c>
      <c r="AX436" s="13" t="s">
        <v>84</v>
      </c>
      <c r="AY436" s="254" t="s">
        <v>280</v>
      </c>
    </row>
    <row r="437" s="2" customFormat="1" ht="16.5" customHeight="1">
      <c r="A437" s="38"/>
      <c r="B437" s="39"/>
      <c r="C437" s="255" t="s">
        <v>941</v>
      </c>
      <c r="D437" s="255" t="s">
        <v>306</v>
      </c>
      <c r="E437" s="256" t="s">
        <v>1038</v>
      </c>
      <c r="F437" s="257" t="s">
        <v>1039</v>
      </c>
      <c r="G437" s="258" t="s">
        <v>354</v>
      </c>
      <c r="H437" s="259">
        <v>137</v>
      </c>
      <c r="I437" s="260"/>
      <c r="J437" s="261">
        <f>ROUND(I437*H437,2)</f>
        <v>0</v>
      </c>
      <c r="K437" s="262"/>
      <c r="L437" s="263"/>
      <c r="M437" s="264" t="s">
        <v>1</v>
      </c>
      <c r="N437" s="265" t="s">
        <v>41</v>
      </c>
      <c r="O437" s="91"/>
      <c r="P437" s="239">
        <f>O437*H437</f>
        <v>0</v>
      </c>
      <c r="Q437" s="239">
        <v>0.0023</v>
      </c>
      <c r="R437" s="239">
        <f>Q437*H437</f>
        <v>0.31509999999999999</v>
      </c>
      <c r="S437" s="239">
        <v>0</v>
      </c>
      <c r="T437" s="240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41" t="s">
        <v>426</v>
      </c>
      <c r="AT437" s="241" t="s">
        <v>306</v>
      </c>
      <c r="AU437" s="241" t="s">
        <v>86</v>
      </c>
      <c r="AY437" s="17" t="s">
        <v>280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7" t="s">
        <v>84</v>
      </c>
      <c r="BK437" s="242">
        <f>ROUND(I437*H437,2)</f>
        <v>0</v>
      </c>
      <c r="BL437" s="17" t="s">
        <v>185</v>
      </c>
      <c r="BM437" s="241" t="s">
        <v>4186</v>
      </c>
    </row>
    <row r="438" s="2" customFormat="1">
      <c r="A438" s="38"/>
      <c r="B438" s="39"/>
      <c r="C438" s="40"/>
      <c r="D438" s="245" t="s">
        <v>540</v>
      </c>
      <c r="E438" s="40"/>
      <c r="F438" s="287" t="s">
        <v>1041</v>
      </c>
      <c r="G438" s="40"/>
      <c r="H438" s="40"/>
      <c r="I438" s="288"/>
      <c r="J438" s="40"/>
      <c r="K438" s="40"/>
      <c r="L438" s="44"/>
      <c r="M438" s="289"/>
      <c r="N438" s="290"/>
      <c r="O438" s="91"/>
      <c r="P438" s="91"/>
      <c r="Q438" s="91"/>
      <c r="R438" s="91"/>
      <c r="S438" s="91"/>
      <c r="T438" s="92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540</v>
      </c>
      <c r="AU438" s="17" t="s">
        <v>86</v>
      </c>
    </row>
    <row r="439" s="2" customFormat="1" ht="16.5" customHeight="1">
      <c r="A439" s="38"/>
      <c r="B439" s="39"/>
      <c r="C439" s="229" t="s">
        <v>946</v>
      </c>
      <c r="D439" s="229" t="s">
        <v>281</v>
      </c>
      <c r="E439" s="230" t="s">
        <v>1043</v>
      </c>
      <c r="F439" s="231" t="s">
        <v>1044</v>
      </c>
      <c r="G439" s="232" t="s">
        <v>354</v>
      </c>
      <c r="H439" s="233">
        <v>6</v>
      </c>
      <c r="I439" s="234"/>
      <c r="J439" s="235">
        <f>ROUND(I439*H439,2)</f>
        <v>0</v>
      </c>
      <c r="K439" s="236"/>
      <c r="L439" s="44"/>
      <c r="M439" s="237" t="s">
        <v>1</v>
      </c>
      <c r="N439" s="238" t="s">
        <v>41</v>
      </c>
      <c r="O439" s="91"/>
      <c r="P439" s="239">
        <f>O439*H439</f>
        <v>0</v>
      </c>
      <c r="Q439" s="239">
        <v>6.9999999999999994E-05</v>
      </c>
      <c r="R439" s="239">
        <f>Q439*H439</f>
        <v>0.00041999999999999996</v>
      </c>
      <c r="S439" s="239">
        <v>0</v>
      </c>
      <c r="T439" s="240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41" t="s">
        <v>284</v>
      </c>
      <c r="AT439" s="241" t="s">
        <v>281</v>
      </c>
      <c r="AU439" s="241" t="s">
        <v>86</v>
      </c>
      <c r="AY439" s="17" t="s">
        <v>280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7" t="s">
        <v>84</v>
      </c>
      <c r="BK439" s="242">
        <f>ROUND(I439*H439,2)</f>
        <v>0</v>
      </c>
      <c r="BL439" s="17" t="s">
        <v>284</v>
      </c>
      <c r="BM439" s="241" t="s">
        <v>4187</v>
      </c>
    </row>
    <row r="440" s="13" customFormat="1">
      <c r="A440" s="13"/>
      <c r="B440" s="243"/>
      <c r="C440" s="244"/>
      <c r="D440" s="245" t="s">
        <v>286</v>
      </c>
      <c r="E440" s="246" t="s">
        <v>1</v>
      </c>
      <c r="F440" s="247" t="s">
        <v>4188</v>
      </c>
      <c r="G440" s="244"/>
      <c r="H440" s="248">
        <v>6</v>
      </c>
      <c r="I440" s="249"/>
      <c r="J440" s="244"/>
      <c r="K440" s="244"/>
      <c r="L440" s="250"/>
      <c r="M440" s="251"/>
      <c r="N440" s="252"/>
      <c r="O440" s="252"/>
      <c r="P440" s="252"/>
      <c r="Q440" s="252"/>
      <c r="R440" s="252"/>
      <c r="S440" s="252"/>
      <c r="T440" s="25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4" t="s">
        <v>286</v>
      </c>
      <c r="AU440" s="254" t="s">
        <v>86</v>
      </c>
      <c r="AV440" s="13" t="s">
        <v>86</v>
      </c>
      <c r="AW440" s="13" t="s">
        <v>32</v>
      </c>
      <c r="AX440" s="13" t="s">
        <v>84</v>
      </c>
      <c r="AY440" s="254" t="s">
        <v>280</v>
      </c>
    </row>
    <row r="441" s="2" customFormat="1" ht="24.15" customHeight="1">
      <c r="A441" s="38"/>
      <c r="B441" s="39"/>
      <c r="C441" s="255" t="s">
        <v>951</v>
      </c>
      <c r="D441" s="255" t="s">
        <v>306</v>
      </c>
      <c r="E441" s="256" t="s">
        <v>1047</v>
      </c>
      <c r="F441" s="257" t="s">
        <v>1048</v>
      </c>
      <c r="G441" s="258" t="s">
        <v>354</v>
      </c>
      <c r="H441" s="259">
        <v>6</v>
      </c>
      <c r="I441" s="260"/>
      <c r="J441" s="261">
        <f>ROUND(I441*H441,2)</f>
        <v>0</v>
      </c>
      <c r="K441" s="262"/>
      <c r="L441" s="263"/>
      <c r="M441" s="264" t="s">
        <v>1</v>
      </c>
      <c r="N441" s="265" t="s">
        <v>41</v>
      </c>
      <c r="O441" s="91"/>
      <c r="P441" s="239">
        <f>O441*H441</f>
        <v>0</v>
      </c>
      <c r="Q441" s="239">
        <v>0.00089999999999999998</v>
      </c>
      <c r="R441" s="239">
        <f>Q441*H441</f>
        <v>0.0054000000000000003</v>
      </c>
      <c r="S441" s="239">
        <v>0</v>
      </c>
      <c r="T441" s="240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41" t="s">
        <v>310</v>
      </c>
      <c r="AT441" s="241" t="s">
        <v>306</v>
      </c>
      <c r="AU441" s="241" t="s">
        <v>86</v>
      </c>
      <c r="AY441" s="17" t="s">
        <v>280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7" t="s">
        <v>84</v>
      </c>
      <c r="BK441" s="242">
        <f>ROUND(I441*H441,2)</f>
        <v>0</v>
      </c>
      <c r="BL441" s="17" t="s">
        <v>284</v>
      </c>
      <c r="BM441" s="241" t="s">
        <v>4189</v>
      </c>
    </row>
    <row r="442" s="13" customFormat="1">
      <c r="A442" s="13"/>
      <c r="B442" s="243"/>
      <c r="C442" s="244"/>
      <c r="D442" s="245" t="s">
        <v>286</v>
      </c>
      <c r="E442" s="246" t="s">
        <v>1</v>
      </c>
      <c r="F442" s="247" t="s">
        <v>4188</v>
      </c>
      <c r="G442" s="244"/>
      <c r="H442" s="248">
        <v>6</v>
      </c>
      <c r="I442" s="249"/>
      <c r="J442" s="244"/>
      <c r="K442" s="244"/>
      <c r="L442" s="250"/>
      <c r="M442" s="251"/>
      <c r="N442" s="252"/>
      <c r="O442" s="252"/>
      <c r="P442" s="252"/>
      <c r="Q442" s="252"/>
      <c r="R442" s="252"/>
      <c r="S442" s="252"/>
      <c r="T442" s="25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4" t="s">
        <v>286</v>
      </c>
      <c r="AU442" s="254" t="s">
        <v>86</v>
      </c>
      <c r="AV442" s="13" t="s">
        <v>86</v>
      </c>
      <c r="AW442" s="13" t="s">
        <v>32</v>
      </c>
      <c r="AX442" s="13" t="s">
        <v>84</v>
      </c>
      <c r="AY442" s="254" t="s">
        <v>280</v>
      </c>
    </row>
    <row r="443" s="2" customFormat="1" ht="24.15" customHeight="1">
      <c r="A443" s="38"/>
      <c r="B443" s="39"/>
      <c r="C443" s="229" t="s">
        <v>955</v>
      </c>
      <c r="D443" s="229" t="s">
        <v>281</v>
      </c>
      <c r="E443" s="230" t="s">
        <v>1052</v>
      </c>
      <c r="F443" s="231" t="s">
        <v>1053</v>
      </c>
      <c r="G443" s="232" t="s">
        <v>354</v>
      </c>
      <c r="H443" s="233">
        <v>6</v>
      </c>
      <c r="I443" s="234"/>
      <c r="J443" s="235">
        <f>ROUND(I443*H443,2)</f>
        <v>0</v>
      </c>
      <c r="K443" s="236"/>
      <c r="L443" s="44"/>
      <c r="M443" s="237" t="s">
        <v>1</v>
      </c>
      <c r="N443" s="238" t="s">
        <v>41</v>
      </c>
      <c r="O443" s="91"/>
      <c r="P443" s="239">
        <f>O443*H443</f>
        <v>0</v>
      </c>
      <c r="Q443" s="239">
        <v>0</v>
      </c>
      <c r="R443" s="239">
        <f>Q443*H443</f>
        <v>0</v>
      </c>
      <c r="S443" s="239">
        <v>0</v>
      </c>
      <c r="T443" s="240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41" t="s">
        <v>284</v>
      </c>
      <c r="AT443" s="241" t="s">
        <v>281</v>
      </c>
      <c r="AU443" s="241" t="s">
        <v>86</v>
      </c>
      <c r="AY443" s="17" t="s">
        <v>280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7" t="s">
        <v>84</v>
      </c>
      <c r="BK443" s="242">
        <f>ROUND(I443*H443,2)</f>
        <v>0</v>
      </c>
      <c r="BL443" s="17" t="s">
        <v>284</v>
      </c>
      <c r="BM443" s="241" t="s">
        <v>4190</v>
      </c>
    </row>
    <row r="444" s="2" customFormat="1" ht="24.15" customHeight="1">
      <c r="A444" s="38"/>
      <c r="B444" s="39"/>
      <c r="C444" s="255" t="s">
        <v>960</v>
      </c>
      <c r="D444" s="255" t="s">
        <v>306</v>
      </c>
      <c r="E444" s="256" t="s">
        <v>1056</v>
      </c>
      <c r="F444" s="257" t="s">
        <v>1057</v>
      </c>
      <c r="G444" s="258" t="s">
        <v>354</v>
      </c>
      <c r="H444" s="259">
        <v>6</v>
      </c>
      <c r="I444" s="260"/>
      <c r="J444" s="261">
        <f>ROUND(I444*H444,2)</f>
        <v>0</v>
      </c>
      <c r="K444" s="262"/>
      <c r="L444" s="263"/>
      <c r="M444" s="264" t="s">
        <v>1</v>
      </c>
      <c r="N444" s="265" t="s">
        <v>41</v>
      </c>
      <c r="O444" s="91"/>
      <c r="P444" s="239">
        <f>O444*H444</f>
        <v>0</v>
      </c>
      <c r="Q444" s="239">
        <v>0.00032000000000000003</v>
      </c>
      <c r="R444" s="239">
        <f>Q444*H444</f>
        <v>0.0019200000000000003</v>
      </c>
      <c r="S444" s="239">
        <v>0</v>
      </c>
      <c r="T444" s="240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41" t="s">
        <v>310</v>
      </c>
      <c r="AT444" s="241" t="s">
        <v>306</v>
      </c>
      <c r="AU444" s="241" t="s">
        <v>86</v>
      </c>
      <c r="AY444" s="17" t="s">
        <v>280</v>
      </c>
      <c r="BE444" s="242">
        <f>IF(N444="základní",J444,0)</f>
        <v>0</v>
      </c>
      <c r="BF444" s="242">
        <f>IF(N444="snížená",J444,0)</f>
        <v>0</v>
      </c>
      <c r="BG444" s="242">
        <f>IF(N444="zákl. přenesená",J444,0)</f>
        <v>0</v>
      </c>
      <c r="BH444" s="242">
        <f>IF(N444="sníž. přenesená",J444,0)</f>
        <v>0</v>
      </c>
      <c r="BI444" s="242">
        <f>IF(N444="nulová",J444,0)</f>
        <v>0</v>
      </c>
      <c r="BJ444" s="17" t="s">
        <v>84</v>
      </c>
      <c r="BK444" s="242">
        <f>ROUND(I444*H444,2)</f>
        <v>0</v>
      </c>
      <c r="BL444" s="17" t="s">
        <v>284</v>
      </c>
      <c r="BM444" s="241" t="s">
        <v>4191</v>
      </c>
    </row>
    <row r="445" s="2" customFormat="1" ht="37.8" customHeight="1">
      <c r="A445" s="38"/>
      <c r="B445" s="39"/>
      <c r="C445" s="229" t="s">
        <v>966</v>
      </c>
      <c r="D445" s="229" t="s">
        <v>281</v>
      </c>
      <c r="E445" s="230" t="s">
        <v>4192</v>
      </c>
      <c r="F445" s="231" t="s">
        <v>1061</v>
      </c>
      <c r="G445" s="232" t="s">
        <v>190</v>
      </c>
      <c r="H445" s="233">
        <v>105.90000000000001</v>
      </c>
      <c r="I445" s="234"/>
      <c r="J445" s="235">
        <f>ROUND(I445*H445,2)</f>
        <v>0</v>
      </c>
      <c r="K445" s="236"/>
      <c r="L445" s="44"/>
      <c r="M445" s="237" t="s">
        <v>1</v>
      </c>
      <c r="N445" s="238" t="s">
        <v>41</v>
      </c>
      <c r="O445" s="91"/>
      <c r="P445" s="239">
        <f>O445*H445</f>
        <v>0</v>
      </c>
      <c r="Q445" s="239">
        <v>0.0015</v>
      </c>
      <c r="R445" s="239">
        <f>Q445*H445</f>
        <v>0.15885000000000002</v>
      </c>
      <c r="S445" s="239">
        <v>0</v>
      </c>
      <c r="T445" s="240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41" t="s">
        <v>185</v>
      </c>
      <c r="AT445" s="241" t="s">
        <v>281</v>
      </c>
      <c r="AU445" s="241" t="s">
        <v>86</v>
      </c>
      <c r="AY445" s="17" t="s">
        <v>280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7" t="s">
        <v>84</v>
      </c>
      <c r="BK445" s="242">
        <f>ROUND(I445*H445,2)</f>
        <v>0</v>
      </c>
      <c r="BL445" s="17" t="s">
        <v>185</v>
      </c>
      <c r="BM445" s="241" t="s">
        <v>4193</v>
      </c>
    </row>
    <row r="446" s="13" customFormat="1">
      <c r="A446" s="13"/>
      <c r="B446" s="243"/>
      <c r="C446" s="244"/>
      <c r="D446" s="245" t="s">
        <v>286</v>
      </c>
      <c r="E446" s="246" t="s">
        <v>1</v>
      </c>
      <c r="F446" s="247" t="s">
        <v>4194</v>
      </c>
      <c r="G446" s="244"/>
      <c r="H446" s="248">
        <v>105.90000000000001</v>
      </c>
      <c r="I446" s="249"/>
      <c r="J446" s="244"/>
      <c r="K446" s="244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286</v>
      </c>
      <c r="AU446" s="254" t="s">
        <v>86</v>
      </c>
      <c r="AV446" s="13" t="s">
        <v>86</v>
      </c>
      <c r="AW446" s="13" t="s">
        <v>32</v>
      </c>
      <c r="AX446" s="13" t="s">
        <v>84</v>
      </c>
      <c r="AY446" s="254" t="s">
        <v>280</v>
      </c>
    </row>
    <row r="447" s="2" customFormat="1" ht="24.15" customHeight="1">
      <c r="A447" s="38"/>
      <c r="B447" s="39"/>
      <c r="C447" s="229" t="s">
        <v>970</v>
      </c>
      <c r="D447" s="229" t="s">
        <v>281</v>
      </c>
      <c r="E447" s="230" t="s">
        <v>2091</v>
      </c>
      <c r="F447" s="231" t="s">
        <v>2092</v>
      </c>
      <c r="G447" s="232" t="s">
        <v>326</v>
      </c>
      <c r="H447" s="233">
        <v>7.3760000000000003</v>
      </c>
      <c r="I447" s="234"/>
      <c r="J447" s="235">
        <f>ROUND(I447*H447,2)</f>
        <v>0</v>
      </c>
      <c r="K447" s="236"/>
      <c r="L447" s="44"/>
      <c r="M447" s="237" t="s">
        <v>1</v>
      </c>
      <c r="N447" s="238" t="s">
        <v>41</v>
      </c>
      <c r="O447" s="91"/>
      <c r="P447" s="239">
        <f>O447*H447</f>
        <v>0</v>
      </c>
      <c r="Q447" s="239">
        <v>0</v>
      </c>
      <c r="R447" s="239">
        <f>Q447*H447</f>
        <v>0</v>
      </c>
      <c r="S447" s="239">
        <v>0</v>
      </c>
      <c r="T447" s="240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41" t="s">
        <v>185</v>
      </c>
      <c r="AT447" s="241" t="s">
        <v>281</v>
      </c>
      <c r="AU447" s="241" t="s">
        <v>86</v>
      </c>
      <c r="AY447" s="17" t="s">
        <v>280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7" t="s">
        <v>84</v>
      </c>
      <c r="BK447" s="242">
        <f>ROUND(I447*H447,2)</f>
        <v>0</v>
      </c>
      <c r="BL447" s="17" t="s">
        <v>185</v>
      </c>
      <c r="BM447" s="241" t="s">
        <v>4195</v>
      </c>
    </row>
    <row r="448" s="12" customFormat="1" ht="22.8" customHeight="1">
      <c r="A448" s="12"/>
      <c r="B448" s="213"/>
      <c r="C448" s="214"/>
      <c r="D448" s="215" t="s">
        <v>75</v>
      </c>
      <c r="E448" s="227" t="s">
        <v>1068</v>
      </c>
      <c r="F448" s="227" t="s">
        <v>1069</v>
      </c>
      <c r="G448" s="214"/>
      <c r="H448" s="214"/>
      <c r="I448" s="217"/>
      <c r="J448" s="228">
        <f>BK448</f>
        <v>0</v>
      </c>
      <c r="K448" s="214"/>
      <c r="L448" s="219"/>
      <c r="M448" s="220"/>
      <c r="N448" s="221"/>
      <c r="O448" s="221"/>
      <c r="P448" s="222">
        <f>SUM(P449:P476)</f>
        <v>0</v>
      </c>
      <c r="Q448" s="221"/>
      <c r="R448" s="222">
        <f>SUM(R449:R476)</f>
        <v>4.2510978599999998</v>
      </c>
      <c r="S448" s="221"/>
      <c r="T448" s="223">
        <f>SUM(T449:T476)</f>
        <v>0.76099450000000002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24" t="s">
        <v>86</v>
      </c>
      <c r="AT448" s="225" t="s">
        <v>75</v>
      </c>
      <c r="AU448" s="225" t="s">
        <v>84</v>
      </c>
      <c r="AY448" s="224" t="s">
        <v>280</v>
      </c>
      <c r="BK448" s="226">
        <f>SUM(BK449:BK476)</f>
        <v>0</v>
      </c>
    </row>
    <row r="449" s="2" customFormat="1" ht="37.8" customHeight="1">
      <c r="A449" s="38"/>
      <c r="B449" s="39"/>
      <c r="C449" s="229" t="s">
        <v>975</v>
      </c>
      <c r="D449" s="229" t="s">
        <v>281</v>
      </c>
      <c r="E449" s="230" t="s">
        <v>1085</v>
      </c>
      <c r="F449" s="231" t="s">
        <v>1086</v>
      </c>
      <c r="G449" s="232" t="s">
        <v>194</v>
      </c>
      <c r="H449" s="233">
        <v>61.344000000000001</v>
      </c>
      <c r="I449" s="234"/>
      <c r="J449" s="235">
        <f>ROUND(I449*H449,2)</f>
        <v>0</v>
      </c>
      <c r="K449" s="236"/>
      <c r="L449" s="44"/>
      <c r="M449" s="237" t="s">
        <v>1</v>
      </c>
      <c r="N449" s="238" t="s">
        <v>41</v>
      </c>
      <c r="O449" s="91"/>
      <c r="P449" s="239">
        <f>O449*H449</f>
        <v>0</v>
      </c>
      <c r="Q449" s="239">
        <v>0.0060600000000000003</v>
      </c>
      <c r="R449" s="239">
        <f>Q449*H449</f>
        <v>0.37174464000000002</v>
      </c>
      <c r="S449" s="239">
        <v>0</v>
      </c>
      <c r="T449" s="240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41" t="s">
        <v>185</v>
      </c>
      <c r="AT449" s="241" t="s">
        <v>281</v>
      </c>
      <c r="AU449" s="241" t="s">
        <v>86</v>
      </c>
      <c r="AY449" s="17" t="s">
        <v>280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7" t="s">
        <v>84</v>
      </c>
      <c r="BK449" s="242">
        <f>ROUND(I449*H449,2)</f>
        <v>0</v>
      </c>
      <c r="BL449" s="17" t="s">
        <v>185</v>
      </c>
      <c r="BM449" s="241" t="s">
        <v>4196</v>
      </c>
    </row>
    <row r="450" s="13" customFormat="1">
      <c r="A450" s="13"/>
      <c r="B450" s="243"/>
      <c r="C450" s="244"/>
      <c r="D450" s="245" t="s">
        <v>286</v>
      </c>
      <c r="E450" s="246" t="s">
        <v>1</v>
      </c>
      <c r="F450" s="247" t="s">
        <v>4197</v>
      </c>
      <c r="G450" s="244"/>
      <c r="H450" s="248">
        <v>61.344000000000001</v>
      </c>
      <c r="I450" s="249"/>
      <c r="J450" s="244"/>
      <c r="K450" s="244"/>
      <c r="L450" s="250"/>
      <c r="M450" s="251"/>
      <c r="N450" s="252"/>
      <c r="O450" s="252"/>
      <c r="P450" s="252"/>
      <c r="Q450" s="252"/>
      <c r="R450" s="252"/>
      <c r="S450" s="252"/>
      <c r="T450" s="25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4" t="s">
        <v>286</v>
      </c>
      <c r="AU450" s="254" t="s">
        <v>86</v>
      </c>
      <c r="AV450" s="13" t="s">
        <v>86</v>
      </c>
      <c r="AW450" s="13" t="s">
        <v>32</v>
      </c>
      <c r="AX450" s="13" t="s">
        <v>84</v>
      </c>
      <c r="AY450" s="254" t="s">
        <v>280</v>
      </c>
    </row>
    <row r="451" s="2" customFormat="1" ht="24.15" customHeight="1">
      <c r="A451" s="38"/>
      <c r="B451" s="39"/>
      <c r="C451" s="255" t="s">
        <v>978</v>
      </c>
      <c r="D451" s="255" t="s">
        <v>306</v>
      </c>
      <c r="E451" s="256" t="s">
        <v>1090</v>
      </c>
      <c r="F451" s="257" t="s">
        <v>1091</v>
      </c>
      <c r="G451" s="258" t="s">
        <v>194</v>
      </c>
      <c r="H451" s="259">
        <v>64.411000000000001</v>
      </c>
      <c r="I451" s="260"/>
      <c r="J451" s="261">
        <f>ROUND(I451*H451,2)</f>
        <v>0</v>
      </c>
      <c r="K451" s="262"/>
      <c r="L451" s="263"/>
      <c r="M451" s="264" t="s">
        <v>1</v>
      </c>
      <c r="N451" s="265" t="s">
        <v>41</v>
      </c>
      <c r="O451" s="91"/>
      <c r="P451" s="239">
        <f>O451*H451</f>
        <v>0</v>
      </c>
      <c r="Q451" s="239">
        <v>0.0028999999999999998</v>
      </c>
      <c r="R451" s="239">
        <f>Q451*H451</f>
        <v>0.18679189999999998</v>
      </c>
      <c r="S451" s="239">
        <v>0</v>
      </c>
      <c r="T451" s="240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41" t="s">
        <v>426</v>
      </c>
      <c r="AT451" s="241" t="s">
        <v>306</v>
      </c>
      <c r="AU451" s="241" t="s">
        <v>86</v>
      </c>
      <c r="AY451" s="17" t="s">
        <v>280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7" t="s">
        <v>84</v>
      </c>
      <c r="BK451" s="242">
        <f>ROUND(I451*H451,2)</f>
        <v>0</v>
      </c>
      <c r="BL451" s="17" t="s">
        <v>185</v>
      </c>
      <c r="BM451" s="241" t="s">
        <v>4198</v>
      </c>
    </row>
    <row r="452" s="13" customFormat="1">
      <c r="A452" s="13"/>
      <c r="B452" s="243"/>
      <c r="C452" s="244"/>
      <c r="D452" s="245" t="s">
        <v>286</v>
      </c>
      <c r="E452" s="244"/>
      <c r="F452" s="247" t="s">
        <v>4199</v>
      </c>
      <c r="G452" s="244"/>
      <c r="H452" s="248">
        <v>64.411000000000001</v>
      </c>
      <c r="I452" s="249"/>
      <c r="J452" s="244"/>
      <c r="K452" s="244"/>
      <c r="L452" s="250"/>
      <c r="M452" s="251"/>
      <c r="N452" s="252"/>
      <c r="O452" s="252"/>
      <c r="P452" s="252"/>
      <c r="Q452" s="252"/>
      <c r="R452" s="252"/>
      <c r="S452" s="252"/>
      <c r="T452" s="25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4" t="s">
        <v>286</v>
      </c>
      <c r="AU452" s="254" t="s">
        <v>86</v>
      </c>
      <c r="AV452" s="13" t="s">
        <v>86</v>
      </c>
      <c r="AW452" s="13" t="s">
        <v>4</v>
      </c>
      <c r="AX452" s="13" t="s">
        <v>84</v>
      </c>
      <c r="AY452" s="254" t="s">
        <v>280</v>
      </c>
    </row>
    <row r="453" s="2" customFormat="1" ht="33" customHeight="1">
      <c r="A453" s="38"/>
      <c r="B453" s="39"/>
      <c r="C453" s="229" t="s">
        <v>983</v>
      </c>
      <c r="D453" s="229" t="s">
        <v>281</v>
      </c>
      <c r="E453" s="230" t="s">
        <v>2106</v>
      </c>
      <c r="F453" s="231" t="s">
        <v>2107</v>
      </c>
      <c r="G453" s="232" t="s">
        <v>194</v>
      </c>
      <c r="H453" s="233">
        <v>434.85399999999998</v>
      </c>
      <c r="I453" s="234"/>
      <c r="J453" s="235">
        <f>ROUND(I453*H453,2)</f>
        <v>0</v>
      </c>
      <c r="K453" s="236"/>
      <c r="L453" s="44"/>
      <c r="M453" s="237" t="s">
        <v>1</v>
      </c>
      <c r="N453" s="238" t="s">
        <v>41</v>
      </c>
      <c r="O453" s="91"/>
      <c r="P453" s="239">
        <f>O453*H453</f>
        <v>0</v>
      </c>
      <c r="Q453" s="239">
        <v>0</v>
      </c>
      <c r="R453" s="239">
        <f>Q453*H453</f>
        <v>0</v>
      </c>
      <c r="S453" s="239">
        <v>0.00175</v>
      </c>
      <c r="T453" s="240">
        <f>S453*H453</f>
        <v>0.76099450000000002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41" t="s">
        <v>185</v>
      </c>
      <c r="AT453" s="241" t="s">
        <v>281</v>
      </c>
      <c r="AU453" s="241" t="s">
        <v>86</v>
      </c>
      <c r="AY453" s="17" t="s">
        <v>280</v>
      </c>
      <c r="BE453" s="242">
        <f>IF(N453="základní",J453,0)</f>
        <v>0</v>
      </c>
      <c r="BF453" s="242">
        <f>IF(N453="snížená",J453,0)</f>
        <v>0</v>
      </c>
      <c r="BG453" s="242">
        <f>IF(N453="zákl. přenesená",J453,0)</f>
        <v>0</v>
      </c>
      <c r="BH453" s="242">
        <f>IF(N453="sníž. přenesená",J453,0)</f>
        <v>0</v>
      </c>
      <c r="BI453" s="242">
        <f>IF(N453="nulová",J453,0)</f>
        <v>0</v>
      </c>
      <c r="BJ453" s="17" t="s">
        <v>84</v>
      </c>
      <c r="BK453" s="242">
        <f>ROUND(I453*H453,2)</f>
        <v>0</v>
      </c>
      <c r="BL453" s="17" t="s">
        <v>185</v>
      </c>
      <c r="BM453" s="241" t="s">
        <v>4200</v>
      </c>
    </row>
    <row r="454" s="13" customFormat="1">
      <c r="A454" s="13"/>
      <c r="B454" s="243"/>
      <c r="C454" s="244"/>
      <c r="D454" s="245" t="s">
        <v>286</v>
      </c>
      <c r="E454" s="246" t="s">
        <v>1</v>
      </c>
      <c r="F454" s="247" t="s">
        <v>3896</v>
      </c>
      <c r="G454" s="244"/>
      <c r="H454" s="248">
        <v>434.85399999999998</v>
      </c>
      <c r="I454" s="249"/>
      <c r="J454" s="244"/>
      <c r="K454" s="244"/>
      <c r="L454" s="250"/>
      <c r="M454" s="251"/>
      <c r="N454" s="252"/>
      <c r="O454" s="252"/>
      <c r="P454" s="252"/>
      <c r="Q454" s="252"/>
      <c r="R454" s="252"/>
      <c r="S454" s="252"/>
      <c r="T454" s="25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4" t="s">
        <v>286</v>
      </c>
      <c r="AU454" s="254" t="s">
        <v>86</v>
      </c>
      <c r="AV454" s="13" t="s">
        <v>86</v>
      </c>
      <c r="AW454" s="13" t="s">
        <v>32</v>
      </c>
      <c r="AX454" s="13" t="s">
        <v>84</v>
      </c>
      <c r="AY454" s="254" t="s">
        <v>280</v>
      </c>
    </row>
    <row r="455" s="2" customFormat="1" ht="24.15" customHeight="1">
      <c r="A455" s="38"/>
      <c r="B455" s="39"/>
      <c r="C455" s="229" t="s">
        <v>987</v>
      </c>
      <c r="D455" s="229" t="s">
        <v>281</v>
      </c>
      <c r="E455" s="230" t="s">
        <v>1100</v>
      </c>
      <c r="F455" s="231" t="s">
        <v>1101</v>
      </c>
      <c r="G455" s="232" t="s">
        <v>194</v>
      </c>
      <c r="H455" s="233">
        <v>434.85399999999998</v>
      </c>
      <c r="I455" s="234"/>
      <c r="J455" s="235">
        <f>ROUND(I455*H455,2)</f>
        <v>0</v>
      </c>
      <c r="K455" s="236"/>
      <c r="L455" s="44"/>
      <c r="M455" s="237" t="s">
        <v>1</v>
      </c>
      <c r="N455" s="238" t="s">
        <v>41</v>
      </c>
      <c r="O455" s="91"/>
      <c r="P455" s="239">
        <f>O455*H455</f>
        <v>0</v>
      </c>
      <c r="Q455" s="239">
        <v>0</v>
      </c>
      <c r="R455" s="239">
        <f>Q455*H455</f>
        <v>0</v>
      </c>
      <c r="S455" s="239">
        <v>0</v>
      </c>
      <c r="T455" s="240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41" t="s">
        <v>185</v>
      </c>
      <c r="AT455" s="241" t="s">
        <v>281</v>
      </c>
      <c r="AU455" s="241" t="s">
        <v>86</v>
      </c>
      <c r="AY455" s="17" t="s">
        <v>280</v>
      </c>
      <c r="BE455" s="242">
        <f>IF(N455="základní",J455,0)</f>
        <v>0</v>
      </c>
      <c r="BF455" s="242">
        <f>IF(N455="snížená",J455,0)</f>
        <v>0</v>
      </c>
      <c r="BG455" s="242">
        <f>IF(N455="zákl. přenesená",J455,0)</f>
        <v>0</v>
      </c>
      <c r="BH455" s="242">
        <f>IF(N455="sníž. přenesená",J455,0)</f>
        <v>0</v>
      </c>
      <c r="BI455" s="242">
        <f>IF(N455="nulová",J455,0)</f>
        <v>0</v>
      </c>
      <c r="BJ455" s="17" t="s">
        <v>84</v>
      </c>
      <c r="BK455" s="242">
        <f>ROUND(I455*H455,2)</f>
        <v>0</v>
      </c>
      <c r="BL455" s="17" t="s">
        <v>185</v>
      </c>
      <c r="BM455" s="241" t="s">
        <v>4201</v>
      </c>
    </row>
    <row r="456" s="13" customFormat="1">
      <c r="A456" s="13"/>
      <c r="B456" s="243"/>
      <c r="C456" s="244"/>
      <c r="D456" s="245" t="s">
        <v>286</v>
      </c>
      <c r="E456" s="246" t="s">
        <v>1</v>
      </c>
      <c r="F456" s="247" t="s">
        <v>3896</v>
      </c>
      <c r="G456" s="244"/>
      <c r="H456" s="248">
        <v>434.85399999999998</v>
      </c>
      <c r="I456" s="249"/>
      <c r="J456" s="244"/>
      <c r="K456" s="244"/>
      <c r="L456" s="250"/>
      <c r="M456" s="251"/>
      <c r="N456" s="252"/>
      <c r="O456" s="252"/>
      <c r="P456" s="252"/>
      <c r="Q456" s="252"/>
      <c r="R456" s="252"/>
      <c r="S456" s="252"/>
      <c r="T456" s="25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4" t="s">
        <v>286</v>
      </c>
      <c r="AU456" s="254" t="s">
        <v>86</v>
      </c>
      <c r="AV456" s="13" t="s">
        <v>86</v>
      </c>
      <c r="AW456" s="13" t="s">
        <v>32</v>
      </c>
      <c r="AX456" s="13" t="s">
        <v>84</v>
      </c>
      <c r="AY456" s="254" t="s">
        <v>280</v>
      </c>
    </row>
    <row r="457" s="2" customFormat="1" ht="33" customHeight="1">
      <c r="A457" s="38"/>
      <c r="B457" s="39"/>
      <c r="C457" s="255" t="s">
        <v>990</v>
      </c>
      <c r="D457" s="255" t="s">
        <v>306</v>
      </c>
      <c r="E457" s="256" t="s">
        <v>1104</v>
      </c>
      <c r="F457" s="257" t="s">
        <v>1105</v>
      </c>
      <c r="G457" s="258" t="s">
        <v>194</v>
      </c>
      <c r="H457" s="259">
        <v>456.59699999999998</v>
      </c>
      <c r="I457" s="260"/>
      <c r="J457" s="261">
        <f>ROUND(I457*H457,2)</f>
        <v>0</v>
      </c>
      <c r="K457" s="262"/>
      <c r="L457" s="263"/>
      <c r="M457" s="264" t="s">
        <v>1</v>
      </c>
      <c r="N457" s="265" t="s">
        <v>41</v>
      </c>
      <c r="O457" s="91"/>
      <c r="P457" s="239">
        <f>O457*H457</f>
        <v>0</v>
      </c>
      <c r="Q457" s="239">
        <v>0.0030000000000000001</v>
      </c>
      <c r="R457" s="239">
        <f>Q457*H457</f>
        <v>1.369791</v>
      </c>
      <c r="S457" s="239">
        <v>0</v>
      </c>
      <c r="T457" s="240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41" t="s">
        <v>426</v>
      </c>
      <c r="AT457" s="241" t="s">
        <v>306</v>
      </c>
      <c r="AU457" s="241" t="s">
        <v>86</v>
      </c>
      <c r="AY457" s="17" t="s">
        <v>280</v>
      </c>
      <c r="BE457" s="242">
        <f>IF(N457="základní",J457,0)</f>
        <v>0</v>
      </c>
      <c r="BF457" s="242">
        <f>IF(N457="snížená",J457,0)</f>
        <v>0</v>
      </c>
      <c r="BG457" s="242">
        <f>IF(N457="zákl. přenesená",J457,0)</f>
        <v>0</v>
      </c>
      <c r="BH457" s="242">
        <f>IF(N457="sníž. přenesená",J457,0)</f>
        <v>0</v>
      </c>
      <c r="BI457" s="242">
        <f>IF(N457="nulová",J457,0)</f>
        <v>0</v>
      </c>
      <c r="BJ457" s="17" t="s">
        <v>84</v>
      </c>
      <c r="BK457" s="242">
        <f>ROUND(I457*H457,2)</f>
        <v>0</v>
      </c>
      <c r="BL457" s="17" t="s">
        <v>185</v>
      </c>
      <c r="BM457" s="241" t="s">
        <v>4202</v>
      </c>
    </row>
    <row r="458" s="13" customFormat="1">
      <c r="A458" s="13"/>
      <c r="B458" s="243"/>
      <c r="C458" s="244"/>
      <c r="D458" s="245" t="s">
        <v>286</v>
      </c>
      <c r="E458" s="246" t="s">
        <v>1</v>
      </c>
      <c r="F458" s="247" t="s">
        <v>3896</v>
      </c>
      <c r="G458" s="244"/>
      <c r="H458" s="248">
        <v>434.85399999999998</v>
      </c>
      <c r="I458" s="249"/>
      <c r="J458" s="244"/>
      <c r="K458" s="244"/>
      <c r="L458" s="250"/>
      <c r="M458" s="251"/>
      <c r="N458" s="252"/>
      <c r="O458" s="252"/>
      <c r="P458" s="252"/>
      <c r="Q458" s="252"/>
      <c r="R458" s="252"/>
      <c r="S458" s="252"/>
      <c r="T458" s="25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4" t="s">
        <v>286</v>
      </c>
      <c r="AU458" s="254" t="s">
        <v>86</v>
      </c>
      <c r="AV458" s="13" t="s">
        <v>86</v>
      </c>
      <c r="AW458" s="13" t="s">
        <v>32</v>
      </c>
      <c r="AX458" s="13" t="s">
        <v>84</v>
      </c>
      <c r="AY458" s="254" t="s">
        <v>280</v>
      </c>
    </row>
    <row r="459" s="13" customFormat="1">
      <c r="A459" s="13"/>
      <c r="B459" s="243"/>
      <c r="C459" s="244"/>
      <c r="D459" s="245" t="s">
        <v>286</v>
      </c>
      <c r="E459" s="244"/>
      <c r="F459" s="247" t="s">
        <v>4203</v>
      </c>
      <c r="G459" s="244"/>
      <c r="H459" s="248">
        <v>456.59699999999998</v>
      </c>
      <c r="I459" s="249"/>
      <c r="J459" s="244"/>
      <c r="K459" s="244"/>
      <c r="L459" s="250"/>
      <c r="M459" s="251"/>
      <c r="N459" s="252"/>
      <c r="O459" s="252"/>
      <c r="P459" s="252"/>
      <c r="Q459" s="252"/>
      <c r="R459" s="252"/>
      <c r="S459" s="252"/>
      <c r="T459" s="25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4" t="s">
        <v>286</v>
      </c>
      <c r="AU459" s="254" t="s">
        <v>86</v>
      </c>
      <c r="AV459" s="13" t="s">
        <v>86</v>
      </c>
      <c r="AW459" s="13" t="s">
        <v>4</v>
      </c>
      <c r="AX459" s="13" t="s">
        <v>84</v>
      </c>
      <c r="AY459" s="254" t="s">
        <v>280</v>
      </c>
    </row>
    <row r="460" s="2" customFormat="1" ht="24.15" customHeight="1">
      <c r="A460" s="38"/>
      <c r="B460" s="39"/>
      <c r="C460" s="255" t="s">
        <v>994</v>
      </c>
      <c r="D460" s="255" t="s">
        <v>306</v>
      </c>
      <c r="E460" s="256" t="s">
        <v>1109</v>
      </c>
      <c r="F460" s="257" t="s">
        <v>1110</v>
      </c>
      <c r="G460" s="258" t="s">
        <v>194</v>
      </c>
      <c r="H460" s="259">
        <v>456.59699999999998</v>
      </c>
      <c r="I460" s="260"/>
      <c r="J460" s="261">
        <f>ROUND(I460*H460,2)</f>
        <v>0</v>
      </c>
      <c r="K460" s="262"/>
      <c r="L460" s="263"/>
      <c r="M460" s="264" t="s">
        <v>1</v>
      </c>
      <c r="N460" s="265" t="s">
        <v>41</v>
      </c>
      <c r="O460" s="91"/>
      <c r="P460" s="239">
        <f>O460*H460</f>
        <v>0</v>
      </c>
      <c r="Q460" s="239">
        <v>0.0015</v>
      </c>
      <c r="R460" s="239">
        <f>Q460*H460</f>
        <v>0.68489549999999999</v>
      </c>
      <c r="S460" s="239">
        <v>0</v>
      </c>
      <c r="T460" s="240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41" t="s">
        <v>426</v>
      </c>
      <c r="AT460" s="241" t="s">
        <v>306</v>
      </c>
      <c r="AU460" s="241" t="s">
        <v>86</v>
      </c>
      <c r="AY460" s="17" t="s">
        <v>280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7" t="s">
        <v>84</v>
      </c>
      <c r="BK460" s="242">
        <f>ROUND(I460*H460,2)</f>
        <v>0</v>
      </c>
      <c r="BL460" s="17" t="s">
        <v>185</v>
      </c>
      <c r="BM460" s="241" t="s">
        <v>4204</v>
      </c>
    </row>
    <row r="461" s="13" customFormat="1">
      <c r="A461" s="13"/>
      <c r="B461" s="243"/>
      <c r="C461" s="244"/>
      <c r="D461" s="245" t="s">
        <v>286</v>
      </c>
      <c r="E461" s="246" t="s">
        <v>1</v>
      </c>
      <c r="F461" s="247" t="s">
        <v>3896</v>
      </c>
      <c r="G461" s="244"/>
      <c r="H461" s="248">
        <v>434.85399999999998</v>
      </c>
      <c r="I461" s="249"/>
      <c r="J461" s="244"/>
      <c r="K461" s="244"/>
      <c r="L461" s="250"/>
      <c r="M461" s="251"/>
      <c r="N461" s="252"/>
      <c r="O461" s="252"/>
      <c r="P461" s="252"/>
      <c r="Q461" s="252"/>
      <c r="R461" s="252"/>
      <c r="S461" s="252"/>
      <c r="T461" s="25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4" t="s">
        <v>286</v>
      </c>
      <c r="AU461" s="254" t="s">
        <v>86</v>
      </c>
      <c r="AV461" s="13" t="s">
        <v>86</v>
      </c>
      <c r="AW461" s="13" t="s">
        <v>32</v>
      </c>
      <c r="AX461" s="13" t="s">
        <v>84</v>
      </c>
      <c r="AY461" s="254" t="s">
        <v>280</v>
      </c>
    </row>
    <row r="462" s="13" customFormat="1">
      <c r="A462" s="13"/>
      <c r="B462" s="243"/>
      <c r="C462" s="244"/>
      <c r="D462" s="245" t="s">
        <v>286</v>
      </c>
      <c r="E462" s="244"/>
      <c r="F462" s="247" t="s">
        <v>4203</v>
      </c>
      <c r="G462" s="244"/>
      <c r="H462" s="248">
        <v>456.59699999999998</v>
      </c>
      <c r="I462" s="249"/>
      <c r="J462" s="244"/>
      <c r="K462" s="244"/>
      <c r="L462" s="250"/>
      <c r="M462" s="251"/>
      <c r="N462" s="252"/>
      <c r="O462" s="252"/>
      <c r="P462" s="252"/>
      <c r="Q462" s="252"/>
      <c r="R462" s="252"/>
      <c r="S462" s="252"/>
      <c r="T462" s="25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4" t="s">
        <v>286</v>
      </c>
      <c r="AU462" s="254" t="s">
        <v>86</v>
      </c>
      <c r="AV462" s="13" t="s">
        <v>86</v>
      </c>
      <c r="AW462" s="13" t="s">
        <v>4</v>
      </c>
      <c r="AX462" s="13" t="s">
        <v>84</v>
      </c>
      <c r="AY462" s="254" t="s">
        <v>280</v>
      </c>
    </row>
    <row r="463" s="2" customFormat="1" ht="24.15" customHeight="1">
      <c r="A463" s="38"/>
      <c r="B463" s="39"/>
      <c r="C463" s="229" t="s">
        <v>999</v>
      </c>
      <c r="D463" s="229" t="s">
        <v>281</v>
      </c>
      <c r="E463" s="230" t="s">
        <v>1122</v>
      </c>
      <c r="F463" s="231" t="s">
        <v>1123</v>
      </c>
      <c r="G463" s="232" t="s">
        <v>194</v>
      </c>
      <c r="H463" s="233">
        <v>434.85399999999998</v>
      </c>
      <c r="I463" s="234"/>
      <c r="J463" s="235">
        <f>ROUND(I463*H463,2)</f>
        <v>0</v>
      </c>
      <c r="K463" s="236"/>
      <c r="L463" s="44"/>
      <c r="M463" s="237" t="s">
        <v>1</v>
      </c>
      <c r="N463" s="238" t="s">
        <v>41</v>
      </c>
      <c r="O463" s="91"/>
      <c r="P463" s="239">
        <f>O463*H463</f>
        <v>0</v>
      </c>
      <c r="Q463" s="239">
        <v>3.0000000000000001E-05</v>
      </c>
      <c r="R463" s="239">
        <f>Q463*H463</f>
        <v>0.013045619999999999</v>
      </c>
      <c r="S463" s="239">
        <v>0</v>
      </c>
      <c r="T463" s="240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41" t="s">
        <v>185</v>
      </c>
      <c r="AT463" s="241" t="s">
        <v>281</v>
      </c>
      <c r="AU463" s="241" t="s">
        <v>86</v>
      </c>
      <c r="AY463" s="17" t="s">
        <v>280</v>
      </c>
      <c r="BE463" s="242">
        <f>IF(N463="základní",J463,0)</f>
        <v>0</v>
      </c>
      <c r="BF463" s="242">
        <f>IF(N463="snížená",J463,0)</f>
        <v>0</v>
      </c>
      <c r="BG463" s="242">
        <f>IF(N463="zákl. přenesená",J463,0)</f>
        <v>0</v>
      </c>
      <c r="BH463" s="242">
        <f>IF(N463="sníž. přenesená",J463,0)</f>
        <v>0</v>
      </c>
      <c r="BI463" s="242">
        <f>IF(N463="nulová",J463,0)</f>
        <v>0</v>
      </c>
      <c r="BJ463" s="17" t="s">
        <v>84</v>
      </c>
      <c r="BK463" s="242">
        <f>ROUND(I463*H463,2)</f>
        <v>0</v>
      </c>
      <c r="BL463" s="17" t="s">
        <v>185</v>
      </c>
      <c r="BM463" s="241" t="s">
        <v>4205</v>
      </c>
    </row>
    <row r="464" s="13" customFormat="1">
      <c r="A464" s="13"/>
      <c r="B464" s="243"/>
      <c r="C464" s="244"/>
      <c r="D464" s="245" t="s">
        <v>286</v>
      </c>
      <c r="E464" s="246" t="s">
        <v>1</v>
      </c>
      <c r="F464" s="247" t="s">
        <v>4206</v>
      </c>
      <c r="G464" s="244"/>
      <c r="H464" s="248">
        <v>434.85399999999998</v>
      </c>
      <c r="I464" s="249"/>
      <c r="J464" s="244"/>
      <c r="K464" s="244"/>
      <c r="L464" s="250"/>
      <c r="M464" s="251"/>
      <c r="N464" s="252"/>
      <c r="O464" s="252"/>
      <c r="P464" s="252"/>
      <c r="Q464" s="252"/>
      <c r="R464" s="252"/>
      <c r="S464" s="252"/>
      <c r="T464" s="25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4" t="s">
        <v>286</v>
      </c>
      <c r="AU464" s="254" t="s">
        <v>86</v>
      </c>
      <c r="AV464" s="13" t="s">
        <v>86</v>
      </c>
      <c r="AW464" s="13" t="s">
        <v>32</v>
      </c>
      <c r="AX464" s="13" t="s">
        <v>84</v>
      </c>
      <c r="AY464" s="254" t="s">
        <v>280</v>
      </c>
    </row>
    <row r="465" s="2" customFormat="1" ht="24.15" customHeight="1">
      <c r="A465" s="38"/>
      <c r="B465" s="39"/>
      <c r="C465" s="229" t="s">
        <v>1003</v>
      </c>
      <c r="D465" s="229" t="s">
        <v>281</v>
      </c>
      <c r="E465" s="230" t="s">
        <v>1127</v>
      </c>
      <c r="F465" s="231" t="s">
        <v>1128</v>
      </c>
      <c r="G465" s="232" t="s">
        <v>194</v>
      </c>
      <c r="H465" s="233">
        <v>434.85399999999998</v>
      </c>
      <c r="I465" s="234"/>
      <c r="J465" s="235">
        <f>ROUND(I465*H465,2)</f>
        <v>0</v>
      </c>
      <c r="K465" s="236"/>
      <c r="L465" s="44"/>
      <c r="M465" s="237" t="s">
        <v>1</v>
      </c>
      <c r="N465" s="238" t="s">
        <v>41</v>
      </c>
      <c r="O465" s="91"/>
      <c r="P465" s="239">
        <f>O465*H465</f>
        <v>0</v>
      </c>
      <c r="Q465" s="239">
        <v>0</v>
      </c>
      <c r="R465" s="239">
        <f>Q465*H465</f>
        <v>0</v>
      </c>
      <c r="S465" s="239">
        <v>0</v>
      </c>
      <c r="T465" s="240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41" t="s">
        <v>185</v>
      </c>
      <c r="AT465" s="241" t="s">
        <v>281</v>
      </c>
      <c r="AU465" s="241" t="s">
        <v>86</v>
      </c>
      <c r="AY465" s="17" t="s">
        <v>280</v>
      </c>
      <c r="BE465" s="242">
        <f>IF(N465="základní",J465,0)</f>
        <v>0</v>
      </c>
      <c r="BF465" s="242">
        <f>IF(N465="snížená",J465,0)</f>
        <v>0</v>
      </c>
      <c r="BG465" s="242">
        <f>IF(N465="zákl. přenesená",J465,0)</f>
        <v>0</v>
      </c>
      <c r="BH465" s="242">
        <f>IF(N465="sníž. přenesená",J465,0)</f>
        <v>0</v>
      </c>
      <c r="BI465" s="242">
        <f>IF(N465="nulová",J465,0)</f>
        <v>0</v>
      </c>
      <c r="BJ465" s="17" t="s">
        <v>84</v>
      </c>
      <c r="BK465" s="242">
        <f>ROUND(I465*H465,2)</f>
        <v>0</v>
      </c>
      <c r="BL465" s="17" t="s">
        <v>185</v>
      </c>
      <c r="BM465" s="241" t="s">
        <v>4207</v>
      </c>
    </row>
    <row r="466" s="13" customFormat="1">
      <c r="A466" s="13"/>
      <c r="B466" s="243"/>
      <c r="C466" s="244"/>
      <c r="D466" s="245" t="s">
        <v>286</v>
      </c>
      <c r="E466" s="246" t="s">
        <v>1</v>
      </c>
      <c r="F466" s="247" t="s">
        <v>3896</v>
      </c>
      <c r="G466" s="244"/>
      <c r="H466" s="248">
        <v>434.85399999999998</v>
      </c>
      <c r="I466" s="249"/>
      <c r="J466" s="244"/>
      <c r="K466" s="244"/>
      <c r="L466" s="250"/>
      <c r="M466" s="251"/>
      <c r="N466" s="252"/>
      <c r="O466" s="252"/>
      <c r="P466" s="252"/>
      <c r="Q466" s="252"/>
      <c r="R466" s="252"/>
      <c r="S466" s="252"/>
      <c r="T466" s="25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4" t="s">
        <v>286</v>
      </c>
      <c r="AU466" s="254" t="s">
        <v>86</v>
      </c>
      <c r="AV466" s="13" t="s">
        <v>86</v>
      </c>
      <c r="AW466" s="13" t="s">
        <v>32</v>
      </c>
      <c r="AX466" s="13" t="s">
        <v>84</v>
      </c>
      <c r="AY466" s="254" t="s">
        <v>280</v>
      </c>
    </row>
    <row r="467" s="2" customFormat="1" ht="24.15" customHeight="1">
      <c r="A467" s="38"/>
      <c r="B467" s="39"/>
      <c r="C467" s="255" t="s">
        <v>1008</v>
      </c>
      <c r="D467" s="255" t="s">
        <v>306</v>
      </c>
      <c r="E467" s="256" t="s">
        <v>1131</v>
      </c>
      <c r="F467" s="257" t="s">
        <v>1132</v>
      </c>
      <c r="G467" s="258" t="s">
        <v>319</v>
      </c>
      <c r="H467" s="259">
        <v>60.859999999999999</v>
      </c>
      <c r="I467" s="260"/>
      <c r="J467" s="261">
        <f>ROUND(I467*H467,2)</f>
        <v>0</v>
      </c>
      <c r="K467" s="262"/>
      <c r="L467" s="263"/>
      <c r="M467" s="264" t="s">
        <v>1</v>
      </c>
      <c r="N467" s="265" t="s">
        <v>41</v>
      </c>
      <c r="O467" s="91"/>
      <c r="P467" s="239">
        <f>O467*H467</f>
        <v>0</v>
      </c>
      <c r="Q467" s="239">
        <v>0.025000000000000001</v>
      </c>
      <c r="R467" s="239">
        <f>Q467*H467</f>
        <v>1.5215000000000001</v>
      </c>
      <c r="S467" s="239">
        <v>0</v>
      </c>
      <c r="T467" s="240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41" t="s">
        <v>426</v>
      </c>
      <c r="AT467" s="241" t="s">
        <v>306</v>
      </c>
      <c r="AU467" s="241" t="s">
        <v>86</v>
      </c>
      <c r="AY467" s="17" t="s">
        <v>280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7" t="s">
        <v>84</v>
      </c>
      <c r="BK467" s="242">
        <f>ROUND(I467*H467,2)</f>
        <v>0</v>
      </c>
      <c r="BL467" s="17" t="s">
        <v>185</v>
      </c>
      <c r="BM467" s="241" t="s">
        <v>4208</v>
      </c>
    </row>
    <row r="468" s="13" customFormat="1">
      <c r="A468" s="13"/>
      <c r="B468" s="243"/>
      <c r="C468" s="244"/>
      <c r="D468" s="245" t="s">
        <v>286</v>
      </c>
      <c r="E468" s="246" t="s">
        <v>1</v>
      </c>
      <c r="F468" s="247" t="s">
        <v>4209</v>
      </c>
      <c r="G468" s="244"/>
      <c r="H468" s="248">
        <v>1.4310000000000001</v>
      </c>
      <c r="I468" s="249"/>
      <c r="J468" s="244"/>
      <c r="K468" s="244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286</v>
      </c>
      <c r="AU468" s="254" t="s">
        <v>86</v>
      </c>
      <c r="AV468" s="13" t="s">
        <v>86</v>
      </c>
      <c r="AW468" s="13" t="s">
        <v>32</v>
      </c>
      <c r="AX468" s="13" t="s">
        <v>76</v>
      </c>
      <c r="AY468" s="254" t="s">
        <v>280</v>
      </c>
    </row>
    <row r="469" s="13" customFormat="1">
      <c r="A469" s="13"/>
      <c r="B469" s="243"/>
      <c r="C469" s="244"/>
      <c r="D469" s="245" t="s">
        <v>286</v>
      </c>
      <c r="E469" s="246" t="s">
        <v>1</v>
      </c>
      <c r="F469" s="247" t="s">
        <v>4210</v>
      </c>
      <c r="G469" s="244"/>
      <c r="H469" s="248">
        <v>56.530999999999999</v>
      </c>
      <c r="I469" s="249"/>
      <c r="J469" s="244"/>
      <c r="K469" s="244"/>
      <c r="L469" s="250"/>
      <c r="M469" s="251"/>
      <c r="N469" s="252"/>
      <c r="O469" s="252"/>
      <c r="P469" s="252"/>
      <c r="Q469" s="252"/>
      <c r="R469" s="252"/>
      <c r="S469" s="252"/>
      <c r="T469" s="25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4" t="s">
        <v>286</v>
      </c>
      <c r="AU469" s="254" t="s">
        <v>86</v>
      </c>
      <c r="AV469" s="13" t="s">
        <v>86</v>
      </c>
      <c r="AW469" s="13" t="s">
        <v>32</v>
      </c>
      <c r="AX469" s="13" t="s">
        <v>76</v>
      </c>
      <c r="AY469" s="254" t="s">
        <v>280</v>
      </c>
    </row>
    <row r="470" s="14" customFormat="1">
      <c r="A470" s="14"/>
      <c r="B470" s="266"/>
      <c r="C470" s="267"/>
      <c r="D470" s="245" t="s">
        <v>286</v>
      </c>
      <c r="E470" s="268" t="s">
        <v>1</v>
      </c>
      <c r="F470" s="269" t="s">
        <v>378</v>
      </c>
      <c r="G470" s="267"/>
      <c r="H470" s="270">
        <v>57.962000000000003</v>
      </c>
      <c r="I470" s="271"/>
      <c r="J470" s="267"/>
      <c r="K470" s="267"/>
      <c r="L470" s="272"/>
      <c r="M470" s="273"/>
      <c r="N470" s="274"/>
      <c r="O470" s="274"/>
      <c r="P470" s="274"/>
      <c r="Q470" s="274"/>
      <c r="R470" s="274"/>
      <c r="S470" s="274"/>
      <c r="T470" s="27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76" t="s">
        <v>286</v>
      </c>
      <c r="AU470" s="276" t="s">
        <v>86</v>
      </c>
      <c r="AV470" s="14" t="s">
        <v>284</v>
      </c>
      <c r="AW470" s="14" t="s">
        <v>32</v>
      </c>
      <c r="AX470" s="14" t="s">
        <v>84</v>
      </c>
      <c r="AY470" s="276" t="s">
        <v>280</v>
      </c>
    </row>
    <row r="471" s="13" customFormat="1">
      <c r="A471" s="13"/>
      <c r="B471" s="243"/>
      <c r="C471" s="244"/>
      <c r="D471" s="245" t="s">
        <v>286</v>
      </c>
      <c r="E471" s="244"/>
      <c r="F471" s="247" t="s">
        <v>4211</v>
      </c>
      <c r="G471" s="244"/>
      <c r="H471" s="248">
        <v>60.859999999999999</v>
      </c>
      <c r="I471" s="249"/>
      <c r="J471" s="244"/>
      <c r="K471" s="244"/>
      <c r="L471" s="250"/>
      <c r="M471" s="251"/>
      <c r="N471" s="252"/>
      <c r="O471" s="252"/>
      <c r="P471" s="252"/>
      <c r="Q471" s="252"/>
      <c r="R471" s="252"/>
      <c r="S471" s="252"/>
      <c r="T471" s="25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4" t="s">
        <v>286</v>
      </c>
      <c r="AU471" s="254" t="s">
        <v>86</v>
      </c>
      <c r="AV471" s="13" t="s">
        <v>86</v>
      </c>
      <c r="AW471" s="13" t="s">
        <v>4</v>
      </c>
      <c r="AX471" s="13" t="s">
        <v>84</v>
      </c>
      <c r="AY471" s="254" t="s">
        <v>280</v>
      </c>
    </row>
    <row r="472" s="2" customFormat="1" ht="24.15" customHeight="1">
      <c r="A472" s="38"/>
      <c r="B472" s="39"/>
      <c r="C472" s="229" t="s">
        <v>1013</v>
      </c>
      <c r="D472" s="229" t="s">
        <v>281</v>
      </c>
      <c r="E472" s="230" t="s">
        <v>1138</v>
      </c>
      <c r="F472" s="231" t="s">
        <v>1139</v>
      </c>
      <c r="G472" s="232" t="s">
        <v>190</v>
      </c>
      <c r="H472" s="233">
        <v>102.24</v>
      </c>
      <c r="I472" s="234"/>
      <c r="J472" s="235">
        <f>ROUND(I472*H472,2)</f>
        <v>0</v>
      </c>
      <c r="K472" s="236"/>
      <c r="L472" s="44"/>
      <c r="M472" s="237" t="s">
        <v>1</v>
      </c>
      <c r="N472" s="238" t="s">
        <v>41</v>
      </c>
      <c r="O472" s="91"/>
      <c r="P472" s="239">
        <f>O472*H472</f>
        <v>0</v>
      </c>
      <c r="Q472" s="239">
        <v>0.00016000000000000001</v>
      </c>
      <c r="R472" s="239">
        <f>Q472*H472</f>
        <v>0.016358400000000002</v>
      </c>
      <c r="S472" s="239">
        <v>0</v>
      </c>
      <c r="T472" s="240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41" t="s">
        <v>185</v>
      </c>
      <c r="AT472" s="241" t="s">
        <v>281</v>
      </c>
      <c r="AU472" s="241" t="s">
        <v>86</v>
      </c>
      <c r="AY472" s="17" t="s">
        <v>280</v>
      </c>
      <c r="BE472" s="242">
        <f>IF(N472="základní",J472,0)</f>
        <v>0</v>
      </c>
      <c r="BF472" s="242">
        <f>IF(N472="snížená",J472,0)</f>
        <v>0</v>
      </c>
      <c r="BG472" s="242">
        <f>IF(N472="zákl. přenesená",J472,0)</f>
        <v>0</v>
      </c>
      <c r="BH472" s="242">
        <f>IF(N472="sníž. přenesená",J472,0)</f>
        <v>0</v>
      </c>
      <c r="BI472" s="242">
        <f>IF(N472="nulová",J472,0)</f>
        <v>0</v>
      </c>
      <c r="BJ472" s="17" t="s">
        <v>84</v>
      </c>
      <c r="BK472" s="242">
        <f>ROUND(I472*H472,2)</f>
        <v>0</v>
      </c>
      <c r="BL472" s="17" t="s">
        <v>185</v>
      </c>
      <c r="BM472" s="241" t="s">
        <v>4212</v>
      </c>
    </row>
    <row r="473" s="13" customFormat="1">
      <c r="A473" s="13"/>
      <c r="B473" s="243"/>
      <c r="C473" s="244"/>
      <c r="D473" s="245" t="s">
        <v>286</v>
      </c>
      <c r="E473" s="246" t="s">
        <v>1</v>
      </c>
      <c r="F473" s="247" t="s">
        <v>3893</v>
      </c>
      <c r="G473" s="244"/>
      <c r="H473" s="248">
        <v>102.24</v>
      </c>
      <c r="I473" s="249"/>
      <c r="J473" s="244"/>
      <c r="K473" s="244"/>
      <c r="L473" s="250"/>
      <c r="M473" s="251"/>
      <c r="N473" s="252"/>
      <c r="O473" s="252"/>
      <c r="P473" s="252"/>
      <c r="Q473" s="252"/>
      <c r="R473" s="252"/>
      <c r="S473" s="252"/>
      <c r="T473" s="25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4" t="s">
        <v>286</v>
      </c>
      <c r="AU473" s="254" t="s">
        <v>86</v>
      </c>
      <c r="AV473" s="13" t="s">
        <v>86</v>
      </c>
      <c r="AW473" s="13" t="s">
        <v>32</v>
      </c>
      <c r="AX473" s="13" t="s">
        <v>84</v>
      </c>
      <c r="AY473" s="254" t="s">
        <v>280</v>
      </c>
    </row>
    <row r="474" s="2" customFormat="1" ht="37.8" customHeight="1">
      <c r="A474" s="38"/>
      <c r="B474" s="39"/>
      <c r="C474" s="229" t="s">
        <v>1018</v>
      </c>
      <c r="D474" s="229" t="s">
        <v>281</v>
      </c>
      <c r="E474" s="230" t="s">
        <v>1142</v>
      </c>
      <c r="F474" s="231" t="s">
        <v>1143</v>
      </c>
      <c r="G474" s="232" t="s">
        <v>194</v>
      </c>
      <c r="H474" s="233">
        <v>434.85399999999998</v>
      </c>
      <c r="I474" s="234"/>
      <c r="J474" s="235">
        <f>ROUND(I474*H474,2)</f>
        <v>0</v>
      </c>
      <c r="K474" s="236"/>
      <c r="L474" s="44"/>
      <c r="M474" s="237" t="s">
        <v>1</v>
      </c>
      <c r="N474" s="238" t="s">
        <v>41</v>
      </c>
      <c r="O474" s="91"/>
      <c r="P474" s="239">
        <f>O474*H474</f>
        <v>0</v>
      </c>
      <c r="Q474" s="239">
        <v>0.00020000000000000001</v>
      </c>
      <c r="R474" s="239">
        <f>Q474*H474</f>
        <v>0.086970800000000001</v>
      </c>
      <c r="S474" s="239">
        <v>0</v>
      </c>
      <c r="T474" s="240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41" t="s">
        <v>185</v>
      </c>
      <c r="AT474" s="241" t="s">
        <v>281</v>
      </c>
      <c r="AU474" s="241" t="s">
        <v>86</v>
      </c>
      <c r="AY474" s="17" t="s">
        <v>280</v>
      </c>
      <c r="BE474" s="242">
        <f>IF(N474="základní",J474,0)</f>
        <v>0</v>
      </c>
      <c r="BF474" s="242">
        <f>IF(N474="snížená",J474,0)</f>
        <v>0</v>
      </c>
      <c r="BG474" s="242">
        <f>IF(N474="zákl. přenesená",J474,0)</f>
        <v>0</v>
      </c>
      <c r="BH474" s="242">
        <f>IF(N474="sníž. přenesená",J474,0)</f>
        <v>0</v>
      </c>
      <c r="BI474" s="242">
        <f>IF(N474="nulová",J474,0)</f>
        <v>0</v>
      </c>
      <c r="BJ474" s="17" t="s">
        <v>84</v>
      </c>
      <c r="BK474" s="242">
        <f>ROUND(I474*H474,2)</f>
        <v>0</v>
      </c>
      <c r="BL474" s="17" t="s">
        <v>185</v>
      </c>
      <c r="BM474" s="241" t="s">
        <v>4213</v>
      </c>
    </row>
    <row r="475" s="13" customFormat="1">
      <c r="A475" s="13"/>
      <c r="B475" s="243"/>
      <c r="C475" s="244"/>
      <c r="D475" s="245" t="s">
        <v>286</v>
      </c>
      <c r="E475" s="246" t="s">
        <v>1</v>
      </c>
      <c r="F475" s="247" t="s">
        <v>3896</v>
      </c>
      <c r="G475" s="244"/>
      <c r="H475" s="248">
        <v>434.85399999999998</v>
      </c>
      <c r="I475" s="249"/>
      <c r="J475" s="244"/>
      <c r="K475" s="244"/>
      <c r="L475" s="250"/>
      <c r="M475" s="251"/>
      <c r="N475" s="252"/>
      <c r="O475" s="252"/>
      <c r="P475" s="252"/>
      <c r="Q475" s="252"/>
      <c r="R475" s="252"/>
      <c r="S475" s="252"/>
      <c r="T475" s="25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4" t="s">
        <v>286</v>
      </c>
      <c r="AU475" s="254" t="s">
        <v>86</v>
      </c>
      <c r="AV475" s="13" t="s">
        <v>86</v>
      </c>
      <c r="AW475" s="13" t="s">
        <v>32</v>
      </c>
      <c r="AX475" s="13" t="s">
        <v>84</v>
      </c>
      <c r="AY475" s="254" t="s">
        <v>280</v>
      </c>
    </row>
    <row r="476" s="2" customFormat="1" ht="24.15" customHeight="1">
      <c r="A476" s="38"/>
      <c r="B476" s="39"/>
      <c r="C476" s="229" t="s">
        <v>1023</v>
      </c>
      <c r="D476" s="229" t="s">
        <v>281</v>
      </c>
      <c r="E476" s="230" t="s">
        <v>1155</v>
      </c>
      <c r="F476" s="231" t="s">
        <v>1156</v>
      </c>
      <c r="G476" s="232" t="s">
        <v>326</v>
      </c>
      <c r="H476" s="233">
        <v>4.2510000000000003</v>
      </c>
      <c r="I476" s="234"/>
      <c r="J476" s="235">
        <f>ROUND(I476*H476,2)</f>
        <v>0</v>
      </c>
      <c r="K476" s="236"/>
      <c r="L476" s="44"/>
      <c r="M476" s="237" t="s">
        <v>1</v>
      </c>
      <c r="N476" s="238" t="s">
        <v>41</v>
      </c>
      <c r="O476" s="91"/>
      <c r="P476" s="239">
        <f>O476*H476</f>
        <v>0</v>
      </c>
      <c r="Q476" s="239">
        <v>0</v>
      </c>
      <c r="R476" s="239">
        <f>Q476*H476</f>
        <v>0</v>
      </c>
      <c r="S476" s="239">
        <v>0</v>
      </c>
      <c r="T476" s="240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41" t="s">
        <v>185</v>
      </c>
      <c r="AT476" s="241" t="s">
        <v>281</v>
      </c>
      <c r="AU476" s="241" t="s">
        <v>86</v>
      </c>
      <c r="AY476" s="17" t="s">
        <v>280</v>
      </c>
      <c r="BE476" s="242">
        <f>IF(N476="základní",J476,0)</f>
        <v>0</v>
      </c>
      <c r="BF476" s="242">
        <f>IF(N476="snížená",J476,0)</f>
        <v>0</v>
      </c>
      <c r="BG476" s="242">
        <f>IF(N476="zákl. přenesená",J476,0)</f>
        <v>0</v>
      </c>
      <c r="BH476" s="242">
        <f>IF(N476="sníž. přenesená",J476,0)</f>
        <v>0</v>
      </c>
      <c r="BI476" s="242">
        <f>IF(N476="nulová",J476,0)</f>
        <v>0</v>
      </c>
      <c r="BJ476" s="17" t="s">
        <v>84</v>
      </c>
      <c r="BK476" s="242">
        <f>ROUND(I476*H476,2)</f>
        <v>0</v>
      </c>
      <c r="BL476" s="17" t="s">
        <v>185</v>
      </c>
      <c r="BM476" s="241" t="s">
        <v>4214</v>
      </c>
    </row>
    <row r="477" s="12" customFormat="1" ht="22.8" customHeight="1">
      <c r="A477" s="12"/>
      <c r="B477" s="213"/>
      <c r="C477" s="214"/>
      <c r="D477" s="215" t="s">
        <v>75</v>
      </c>
      <c r="E477" s="227" t="s">
        <v>1158</v>
      </c>
      <c r="F477" s="227" t="s">
        <v>1159</v>
      </c>
      <c r="G477" s="214"/>
      <c r="H477" s="214"/>
      <c r="I477" s="217"/>
      <c r="J477" s="228">
        <f>BK477</f>
        <v>0</v>
      </c>
      <c r="K477" s="214"/>
      <c r="L477" s="219"/>
      <c r="M477" s="220"/>
      <c r="N477" s="221"/>
      <c r="O477" s="221"/>
      <c r="P477" s="222">
        <f>SUM(P478:P484)</f>
        <v>0</v>
      </c>
      <c r="Q477" s="221"/>
      <c r="R477" s="222">
        <f>SUM(R478:R484)</f>
        <v>0.048059999999999999</v>
      </c>
      <c r="S477" s="221"/>
      <c r="T477" s="223">
        <f>SUM(T478:T484)</f>
        <v>0.13841999999999999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24" t="s">
        <v>86</v>
      </c>
      <c r="AT477" s="225" t="s">
        <v>75</v>
      </c>
      <c r="AU477" s="225" t="s">
        <v>84</v>
      </c>
      <c r="AY477" s="224" t="s">
        <v>280</v>
      </c>
      <c r="BK477" s="226">
        <f>SUM(BK478:BK484)</f>
        <v>0</v>
      </c>
    </row>
    <row r="478" s="2" customFormat="1" ht="21.75" customHeight="1">
      <c r="A478" s="38"/>
      <c r="B478" s="39"/>
      <c r="C478" s="229" t="s">
        <v>1027</v>
      </c>
      <c r="D478" s="229" t="s">
        <v>281</v>
      </c>
      <c r="E478" s="230" t="s">
        <v>1161</v>
      </c>
      <c r="F478" s="231" t="s">
        <v>1162</v>
      </c>
      <c r="G478" s="232" t="s">
        <v>190</v>
      </c>
      <c r="H478" s="233">
        <v>6</v>
      </c>
      <c r="I478" s="234"/>
      <c r="J478" s="235">
        <f>ROUND(I478*H478,2)</f>
        <v>0</v>
      </c>
      <c r="K478" s="236"/>
      <c r="L478" s="44"/>
      <c r="M478" s="237" t="s">
        <v>1</v>
      </c>
      <c r="N478" s="238" t="s">
        <v>41</v>
      </c>
      <c r="O478" s="91"/>
      <c r="P478" s="239">
        <f>O478*H478</f>
        <v>0</v>
      </c>
      <c r="Q478" s="239">
        <v>0.0030799999999999998</v>
      </c>
      <c r="R478" s="239">
        <f>Q478*H478</f>
        <v>0.01848</v>
      </c>
      <c r="S478" s="239">
        <v>0</v>
      </c>
      <c r="T478" s="240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41" t="s">
        <v>185</v>
      </c>
      <c r="AT478" s="241" t="s">
        <v>281</v>
      </c>
      <c r="AU478" s="241" t="s">
        <v>86</v>
      </c>
      <c r="AY478" s="17" t="s">
        <v>280</v>
      </c>
      <c r="BE478" s="242">
        <f>IF(N478="základní",J478,0)</f>
        <v>0</v>
      </c>
      <c r="BF478" s="242">
        <f>IF(N478="snížená",J478,0)</f>
        <v>0</v>
      </c>
      <c r="BG478" s="242">
        <f>IF(N478="zákl. přenesená",J478,0)</f>
        <v>0</v>
      </c>
      <c r="BH478" s="242">
        <f>IF(N478="sníž. přenesená",J478,0)</f>
        <v>0</v>
      </c>
      <c r="BI478" s="242">
        <f>IF(N478="nulová",J478,0)</f>
        <v>0</v>
      </c>
      <c r="BJ478" s="17" t="s">
        <v>84</v>
      </c>
      <c r="BK478" s="242">
        <f>ROUND(I478*H478,2)</f>
        <v>0</v>
      </c>
      <c r="BL478" s="17" t="s">
        <v>185</v>
      </c>
      <c r="BM478" s="241" t="s">
        <v>4215</v>
      </c>
    </row>
    <row r="479" s="2" customFormat="1" ht="16.5" customHeight="1">
      <c r="A479" s="38"/>
      <c r="B479" s="39"/>
      <c r="C479" s="229" t="s">
        <v>1032</v>
      </c>
      <c r="D479" s="229" t="s">
        <v>281</v>
      </c>
      <c r="E479" s="230" t="s">
        <v>2146</v>
      </c>
      <c r="F479" s="231" t="s">
        <v>2147</v>
      </c>
      <c r="G479" s="232" t="s">
        <v>354</v>
      </c>
      <c r="H479" s="233">
        <v>6</v>
      </c>
      <c r="I479" s="234"/>
      <c r="J479" s="235">
        <f>ROUND(I479*H479,2)</f>
        <v>0</v>
      </c>
      <c r="K479" s="236"/>
      <c r="L479" s="44"/>
      <c r="M479" s="237" t="s">
        <v>1</v>
      </c>
      <c r="N479" s="238" t="s">
        <v>41</v>
      </c>
      <c r="O479" s="91"/>
      <c r="P479" s="239">
        <f>O479*H479</f>
        <v>0</v>
      </c>
      <c r="Q479" s="239">
        <v>0</v>
      </c>
      <c r="R479" s="239">
        <f>Q479*H479</f>
        <v>0</v>
      </c>
      <c r="S479" s="239">
        <v>0.02307</v>
      </c>
      <c r="T479" s="240">
        <f>S479*H479</f>
        <v>0.13841999999999999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41" t="s">
        <v>185</v>
      </c>
      <c r="AT479" s="241" t="s">
        <v>281</v>
      </c>
      <c r="AU479" s="241" t="s">
        <v>86</v>
      </c>
      <c r="AY479" s="17" t="s">
        <v>280</v>
      </c>
      <c r="BE479" s="242">
        <f>IF(N479="základní",J479,0)</f>
        <v>0</v>
      </c>
      <c r="BF479" s="242">
        <f>IF(N479="snížená",J479,0)</f>
        <v>0</v>
      </c>
      <c r="BG479" s="242">
        <f>IF(N479="zákl. přenesená",J479,0)</f>
        <v>0</v>
      </c>
      <c r="BH479" s="242">
        <f>IF(N479="sníž. přenesená",J479,0)</f>
        <v>0</v>
      </c>
      <c r="BI479" s="242">
        <f>IF(N479="nulová",J479,0)</f>
        <v>0</v>
      </c>
      <c r="BJ479" s="17" t="s">
        <v>84</v>
      </c>
      <c r="BK479" s="242">
        <f>ROUND(I479*H479,2)</f>
        <v>0</v>
      </c>
      <c r="BL479" s="17" t="s">
        <v>185</v>
      </c>
      <c r="BM479" s="241" t="s">
        <v>4216</v>
      </c>
    </row>
    <row r="480" s="2" customFormat="1" ht="24.15" customHeight="1">
      <c r="A480" s="38"/>
      <c r="B480" s="39"/>
      <c r="C480" s="229" t="s">
        <v>1037</v>
      </c>
      <c r="D480" s="229" t="s">
        <v>281</v>
      </c>
      <c r="E480" s="230" t="s">
        <v>2149</v>
      </c>
      <c r="F480" s="231" t="s">
        <v>2150</v>
      </c>
      <c r="G480" s="232" t="s">
        <v>354</v>
      </c>
      <c r="H480" s="233">
        <v>6</v>
      </c>
      <c r="I480" s="234"/>
      <c r="J480" s="235">
        <f>ROUND(I480*H480,2)</f>
        <v>0</v>
      </c>
      <c r="K480" s="236"/>
      <c r="L480" s="44"/>
      <c r="M480" s="237" t="s">
        <v>1</v>
      </c>
      <c r="N480" s="238" t="s">
        <v>41</v>
      </c>
      <c r="O480" s="91"/>
      <c r="P480" s="239">
        <f>O480*H480</f>
        <v>0</v>
      </c>
      <c r="Q480" s="239">
        <v>0.00115</v>
      </c>
      <c r="R480" s="239">
        <f>Q480*H480</f>
        <v>0.0068999999999999999</v>
      </c>
      <c r="S480" s="239">
        <v>0</v>
      </c>
      <c r="T480" s="240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41" t="s">
        <v>185</v>
      </c>
      <c r="AT480" s="241" t="s">
        <v>281</v>
      </c>
      <c r="AU480" s="241" t="s">
        <v>86</v>
      </c>
      <c r="AY480" s="17" t="s">
        <v>280</v>
      </c>
      <c r="BE480" s="242">
        <f>IF(N480="základní",J480,0)</f>
        <v>0</v>
      </c>
      <c r="BF480" s="242">
        <f>IF(N480="snížená",J480,0)</f>
        <v>0</v>
      </c>
      <c r="BG480" s="242">
        <f>IF(N480="zákl. přenesená",J480,0)</f>
        <v>0</v>
      </c>
      <c r="BH480" s="242">
        <f>IF(N480="sníž. přenesená",J480,0)</f>
        <v>0</v>
      </c>
      <c r="BI480" s="242">
        <f>IF(N480="nulová",J480,0)</f>
        <v>0</v>
      </c>
      <c r="BJ480" s="17" t="s">
        <v>84</v>
      </c>
      <c r="BK480" s="242">
        <f>ROUND(I480*H480,2)</f>
        <v>0</v>
      </c>
      <c r="BL480" s="17" t="s">
        <v>185</v>
      </c>
      <c r="BM480" s="241" t="s">
        <v>4217</v>
      </c>
    </row>
    <row r="481" s="2" customFormat="1" ht="37.8" customHeight="1">
      <c r="A481" s="38"/>
      <c r="B481" s="39"/>
      <c r="C481" s="255" t="s">
        <v>1042</v>
      </c>
      <c r="D481" s="255" t="s">
        <v>306</v>
      </c>
      <c r="E481" s="256" t="s">
        <v>2152</v>
      </c>
      <c r="F481" s="257" t="s">
        <v>2153</v>
      </c>
      <c r="G481" s="258" t="s">
        <v>354</v>
      </c>
      <c r="H481" s="259">
        <v>6</v>
      </c>
      <c r="I481" s="260"/>
      <c r="J481" s="261">
        <f>ROUND(I481*H481,2)</f>
        <v>0</v>
      </c>
      <c r="K481" s="262"/>
      <c r="L481" s="263"/>
      <c r="M481" s="264" t="s">
        <v>1</v>
      </c>
      <c r="N481" s="265" t="s">
        <v>41</v>
      </c>
      <c r="O481" s="91"/>
      <c r="P481" s="239">
        <f>O481*H481</f>
        <v>0</v>
      </c>
      <c r="Q481" s="239">
        <v>0.0030999999999999999</v>
      </c>
      <c r="R481" s="239">
        <f>Q481*H481</f>
        <v>0.018599999999999998</v>
      </c>
      <c r="S481" s="239">
        <v>0</v>
      </c>
      <c r="T481" s="240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41" t="s">
        <v>426</v>
      </c>
      <c r="AT481" s="241" t="s">
        <v>306</v>
      </c>
      <c r="AU481" s="241" t="s">
        <v>86</v>
      </c>
      <c r="AY481" s="17" t="s">
        <v>280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7" t="s">
        <v>84</v>
      </c>
      <c r="BK481" s="242">
        <f>ROUND(I481*H481,2)</f>
        <v>0</v>
      </c>
      <c r="BL481" s="17" t="s">
        <v>185</v>
      </c>
      <c r="BM481" s="241" t="s">
        <v>4218</v>
      </c>
    </row>
    <row r="482" s="13" customFormat="1">
      <c r="A482" s="13"/>
      <c r="B482" s="243"/>
      <c r="C482" s="244"/>
      <c r="D482" s="245" t="s">
        <v>286</v>
      </c>
      <c r="E482" s="246" t="s">
        <v>1</v>
      </c>
      <c r="F482" s="247" t="s">
        <v>4219</v>
      </c>
      <c r="G482" s="244"/>
      <c r="H482" s="248">
        <v>6</v>
      </c>
      <c r="I482" s="249"/>
      <c r="J482" s="244"/>
      <c r="K482" s="244"/>
      <c r="L482" s="250"/>
      <c r="M482" s="251"/>
      <c r="N482" s="252"/>
      <c r="O482" s="252"/>
      <c r="P482" s="252"/>
      <c r="Q482" s="252"/>
      <c r="R482" s="252"/>
      <c r="S482" s="252"/>
      <c r="T482" s="25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4" t="s">
        <v>286</v>
      </c>
      <c r="AU482" s="254" t="s">
        <v>86</v>
      </c>
      <c r="AV482" s="13" t="s">
        <v>86</v>
      </c>
      <c r="AW482" s="13" t="s">
        <v>32</v>
      </c>
      <c r="AX482" s="13" t="s">
        <v>84</v>
      </c>
      <c r="AY482" s="254" t="s">
        <v>280</v>
      </c>
    </row>
    <row r="483" s="2" customFormat="1" ht="24.15" customHeight="1">
      <c r="A483" s="38"/>
      <c r="B483" s="39"/>
      <c r="C483" s="229" t="s">
        <v>1046</v>
      </c>
      <c r="D483" s="229" t="s">
        <v>281</v>
      </c>
      <c r="E483" s="230" t="s">
        <v>4220</v>
      </c>
      <c r="F483" s="231" t="s">
        <v>1177</v>
      </c>
      <c r="G483" s="232" t="s">
        <v>354</v>
      </c>
      <c r="H483" s="233">
        <v>6</v>
      </c>
      <c r="I483" s="234"/>
      <c r="J483" s="235">
        <f>ROUND(I483*H483,2)</f>
        <v>0</v>
      </c>
      <c r="K483" s="236"/>
      <c r="L483" s="44"/>
      <c r="M483" s="237" t="s">
        <v>1</v>
      </c>
      <c r="N483" s="238" t="s">
        <v>41</v>
      </c>
      <c r="O483" s="91"/>
      <c r="P483" s="239">
        <f>O483*H483</f>
        <v>0</v>
      </c>
      <c r="Q483" s="239">
        <v>0.00068000000000000005</v>
      </c>
      <c r="R483" s="239">
        <f>Q483*H483</f>
        <v>0.0040800000000000003</v>
      </c>
      <c r="S483" s="239">
        <v>0</v>
      </c>
      <c r="T483" s="240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41" t="s">
        <v>185</v>
      </c>
      <c r="AT483" s="241" t="s">
        <v>281</v>
      </c>
      <c r="AU483" s="241" t="s">
        <v>86</v>
      </c>
      <c r="AY483" s="17" t="s">
        <v>280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7" t="s">
        <v>84</v>
      </c>
      <c r="BK483" s="242">
        <f>ROUND(I483*H483,2)</f>
        <v>0</v>
      </c>
      <c r="BL483" s="17" t="s">
        <v>185</v>
      </c>
      <c r="BM483" s="241" t="s">
        <v>4221</v>
      </c>
    </row>
    <row r="484" s="2" customFormat="1" ht="24.15" customHeight="1">
      <c r="A484" s="38"/>
      <c r="B484" s="39"/>
      <c r="C484" s="229" t="s">
        <v>1051</v>
      </c>
      <c r="D484" s="229" t="s">
        <v>281</v>
      </c>
      <c r="E484" s="230" t="s">
        <v>1180</v>
      </c>
      <c r="F484" s="231" t="s">
        <v>1181</v>
      </c>
      <c r="G484" s="232" t="s">
        <v>326</v>
      </c>
      <c r="H484" s="233">
        <v>0.048000000000000001</v>
      </c>
      <c r="I484" s="234"/>
      <c r="J484" s="235">
        <f>ROUND(I484*H484,2)</f>
        <v>0</v>
      </c>
      <c r="K484" s="236"/>
      <c r="L484" s="44"/>
      <c r="M484" s="237" t="s">
        <v>1</v>
      </c>
      <c r="N484" s="238" t="s">
        <v>41</v>
      </c>
      <c r="O484" s="91"/>
      <c r="P484" s="239">
        <f>O484*H484</f>
        <v>0</v>
      </c>
      <c r="Q484" s="239">
        <v>0</v>
      </c>
      <c r="R484" s="239">
        <f>Q484*H484</f>
        <v>0</v>
      </c>
      <c r="S484" s="239">
        <v>0</v>
      </c>
      <c r="T484" s="240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41" t="s">
        <v>185</v>
      </c>
      <c r="AT484" s="241" t="s">
        <v>281</v>
      </c>
      <c r="AU484" s="241" t="s">
        <v>86</v>
      </c>
      <c r="AY484" s="17" t="s">
        <v>280</v>
      </c>
      <c r="BE484" s="242">
        <f>IF(N484="základní",J484,0)</f>
        <v>0</v>
      </c>
      <c r="BF484" s="242">
        <f>IF(N484="snížená",J484,0)</f>
        <v>0</v>
      </c>
      <c r="BG484" s="242">
        <f>IF(N484="zákl. přenesená",J484,0)</f>
        <v>0</v>
      </c>
      <c r="BH484" s="242">
        <f>IF(N484="sníž. přenesená",J484,0)</f>
        <v>0</v>
      </c>
      <c r="BI484" s="242">
        <f>IF(N484="nulová",J484,0)</f>
        <v>0</v>
      </c>
      <c r="BJ484" s="17" t="s">
        <v>84</v>
      </c>
      <c r="BK484" s="242">
        <f>ROUND(I484*H484,2)</f>
        <v>0</v>
      </c>
      <c r="BL484" s="17" t="s">
        <v>185</v>
      </c>
      <c r="BM484" s="241" t="s">
        <v>4222</v>
      </c>
    </row>
    <row r="485" s="12" customFormat="1" ht="22.8" customHeight="1">
      <c r="A485" s="12"/>
      <c r="B485" s="213"/>
      <c r="C485" s="214"/>
      <c r="D485" s="215" t="s">
        <v>75</v>
      </c>
      <c r="E485" s="227" t="s">
        <v>1208</v>
      </c>
      <c r="F485" s="227" t="s">
        <v>128</v>
      </c>
      <c r="G485" s="214"/>
      <c r="H485" s="214"/>
      <c r="I485" s="217"/>
      <c r="J485" s="228">
        <f>BK485</f>
        <v>0</v>
      </c>
      <c r="K485" s="214"/>
      <c r="L485" s="219"/>
      <c r="M485" s="220"/>
      <c r="N485" s="221"/>
      <c r="O485" s="221"/>
      <c r="P485" s="222">
        <f>SUM(P486:P487)</f>
        <v>0</v>
      </c>
      <c r="Q485" s="221"/>
      <c r="R485" s="222">
        <f>SUM(R486:R487)</f>
        <v>0</v>
      </c>
      <c r="S485" s="221"/>
      <c r="T485" s="223">
        <f>SUM(T486:T487)</f>
        <v>0.0012000000000000001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24" t="s">
        <v>86</v>
      </c>
      <c r="AT485" s="225" t="s">
        <v>75</v>
      </c>
      <c r="AU485" s="225" t="s">
        <v>84</v>
      </c>
      <c r="AY485" s="224" t="s">
        <v>280</v>
      </c>
      <c r="BK485" s="226">
        <f>SUM(BK486:BK487)</f>
        <v>0</v>
      </c>
    </row>
    <row r="486" s="2" customFormat="1" ht="21.75" customHeight="1">
      <c r="A486" s="38"/>
      <c r="B486" s="39"/>
      <c r="C486" s="229" t="s">
        <v>1055</v>
      </c>
      <c r="D486" s="229" t="s">
        <v>281</v>
      </c>
      <c r="E486" s="230" t="s">
        <v>1219</v>
      </c>
      <c r="F486" s="231" t="s">
        <v>1220</v>
      </c>
      <c r="G486" s="232" t="s">
        <v>354</v>
      </c>
      <c r="H486" s="233">
        <v>24</v>
      </c>
      <c r="I486" s="234"/>
      <c r="J486" s="235">
        <f>ROUND(I486*H486,2)</f>
        <v>0</v>
      </c>
      <c r="K486" s="236"/>
      <c r="L486" s="44"/>
      <c r="M486" s="237" t="s">
        <v>1</v>
      </c>
      <c r="N486" s="238" t="s">
        <v>41</v>
      </c>
      <c r="O486" s="91"/>
      <c r="P486" s="239">
        <f>O486*H486</f>
        <v>0</v>
      </c>
      <c r="Q486" s="239">
        <v>0</v>
      </c>
      <c r="R486" s="239">
        <f>Q486*H486</f>
        <v>0</v>
      </c>
      <c r="S486" s="239">
        <v>5.0000000000000002E-05</v>
      </c>
      <c r="T486" s="240">
        <f>S486*H486</f>
        <v>0.0012000000000000001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41" t="s">
        <v>185</v>
      </c>
      <c r="AT486" s="241" t="s">
        <v>281</v>
      </c>
      <c r="AU486" s="241" t="s">
        <v>86</v>
      </c>
      <c r="AY486" s="17" t="s">
        <v>280</v>
      </c>
      <c r="BE486" s="242">
        <f>IF(N486="základní",J486,0)</f>
        <v>0</v>
      </c>
      <c r="BF486" s="242">
        <f>IF(N486="snížená",J486,0)</f>
        <v>0</v>
      </c>
      <c r="BG486" s="242">
        <f>IF(N486="zákl. přenesená",J486,0)</f>
        <v>0</v>
      </c>
      <c r="BH486" s="242">
        <f>IF(N486="sníž. přenesená",J486,0)</f>
        <v>0</v>
      </c>
      <c r="BI486" s="242">
        <f>IF(N486="nulová",J486,0)</f>
        <v>0</v>
      </c>
      <c r="BJ486" s="17" t="s">
        <v>84</v>
      </c>
      <c r="BK486" s="242">
        <f>ROUND(I486*H486,2)</f>
        <v>0</v>
      </c>
      <c r="BL486" s="17" t="s">
        <v>185</v>
      </c>
      <c r="BM486" s="241" t="s">
        <v>4223</v>
      </c>
    </row>
    <row r="487" s="13" customFormat="1">
      <c r="A487" s="13"/>
      <c r="B487" s="243"/>
      <c r="C487" s="244"/>
      <c r="D487" s="245" t="s">
        <v>286</v>
      </c>
      <c r="E487" s="246" t="s">
        <v>1</v>
      </c>
      <c r="F487" s="247" t="s">
        <v>4224</v>
      </c>
      <c r="G487" s="244"/>
      <c r="H487" s="248">
        <v>24</v>
      </c>
      <c r="I487" s="249"/>
      <c r="J487" s="244"/>
      <c r="K487" s="244"/>
      <c r="L487" s="250"/>
      <c r="M487" s="251"/>
      <c r="N487" s="252"/>
      <c r="O487" s="252"/>
      <c r="P487" s="252"/>
      <c r="Q487" s="252"/>
      <c r="R487" s="252"/>
      <c r="S487" s="252"/>
      <c r="T487" s="25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4" t="s">
        <v>286</v>
      </c>
      <c r="AU487" s="254" t="s">
        <v>86</v>
      </c>
      <c r="AV487" s="13" t="s">
        <v>86</v>
      </c>
      <c r="AW487" s="13" t="s">
        <v>32</v>
      </c>
      <c r="AX487" s="13" t="s">
        <v>84</v>
      </c>
      <c r="AY487" s="254" t="s">
        <v>280</v>
      </c>
    </row>
    <row r="488" s="12" customFormat="1" ht="22.8" customHeight="1">
      <c r="A488" s="12"/>
      <c r="B488" s="213"/>
      <c r="C488" s="214"/>
      <c r="D488" s="215" t="s">
        <v>75</v>
      </c>
      <c r="E488" s="227" t="s">
        <v>2755</v>
      </c>
      <c r="F488" s="227" t="s">
        <v>2756</v>
      </c>
      <c r="G488" s="214"/>
      <c r="H488" s="214"/>
      <c r="I488" s="217"/>
      <c r="J488" s="228">
        <f>BK488</f>
        <v>0</v>
      </c>
      <c r="K488" s="214"/>
      <c r="L488" s="219"/>
      <c r="M488" s="220"/>
      <c r="N488" s="221"/>
      <c r="O488" s="221"/>
      <c r="P488" s="222">
        <f>SUM(P489:P492)</f>
        <v>0</v>
      </c>
      <c r="Q488" s="221"/>
      <c r="R488" s="222">
        <f>SUM(R489:R492)</f>
        <v>0</v>
      </c>
      <c r="S488" s="221"/>
      <c r="T488" s="223">
        <f>SUM(T489:T492)</f>
        <v>4.4197660000000001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24" t="s">
        <v>86</v>
      </c>
      <c r="AT488" s="225" t="s">
        <v>75</v>
      </c>
      <c r="AU488" s="225" t="s">
        <v>84</v>
      </c>
      <c r="AY488" s="224" t="s">
        <v>280</v>
      </c>
      <c r="BK488" s="226">
        <f>SUM(BK489:BK492)</f>
        <v>0</v>
      </c>
    </row>
    <row r="489" s="2" customFormat="1" ht="16.5" customHeight="1">
      <c r="A489" s="38"/>
      <c r="B489" s="39"/>
      <c r="C489" s="229" t="s">
        <v>1059</v>
      </c>
      <c r="D489" s="229" t="s">
        <v>281</v>
      </c>
      <c r="E489" s="230" t="s">
        <v>4225</v>
      </c>
      <c r="F489" s="231" t="s">
        <v>2758</v>
      </c>
      <c r="G489" s="232" t="s">
        <v>194</v>
      </c>
      <c r="H489" s="233">
        <v>169.99100000000001</v>
      </c>
      <c r="I489" s="234"/>
      <c r="J489" s="235">
        <f>ROUND(I489*H489,2)</f>
        <v>0</v>
      </c>
      <c r="K489" s="236"/>
      <c r="L489" s="44"/>
      <c r="M489" s="237" t="s">
        <v>1</v>
      </c>
      <c r="N489" s="238" t="s">
        <v>41</v>
      </c>
      <c r="O489" s="91"/>
      <c r="P489" s="239">
        <f>O489*H489</f>
        <v>0</v>
      </c>
      <c r="Q489" s="239">
        <v>0</v>
      </c>
      <c r="R489" s="239">
        <f>Q489*H489</f>
        <v>0</v>
      </c>
      <c r="S489" s="239">
        <v>0.025999999999999999</v>
      </c>
      <c r="T489" s="240">
        <f>S489*H489</f>
        <v>4.4197660000000001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41" t="s">
        <v>185</v>
      </c>
      <c r="AT489" s="241" t="s">
        <v>281</v>
      </c>
      <c r="AU489" s="241" t="s">
        <v>86</v>
      </c>
      <c r="AY489" s="17" t="s">
        <v>280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7" t="s">
        <v>84</v>
      </c>
      <c r="BK489" s="242">
        <f>ROUND(I489*H489,2)</f>
        <v>0</v>
      </c>
      <c r="BL489" s="17" t="s">
        <v>185</v>
      </c>
      <c r="BM489" s="241" t="s">
        <v>4226</v>
      </c>
    </row>
    <row r="490" s="13" customFormat="1">
      <c r="A490" s="13"/>
      <c r="B490" s="243"/>
      <c r="C490" s="244"/>
      <c r="D490" s="245" t="s">
        <v>286</v>
      </c>
      <c r="E490" s="246" t="s">
        <v>1</v>
      </c>
      <c r="F490" s="247" t="s">
        <v>4227</v>
      </c>
      <c r="G490" s="244"/>
      <c r="H490" s="248">
        <v>79.094999999999999</v>
      </c>
      <c r="I490" s="249"/>
      <c r="J490" s="244"/>
      <c r="K490" s="244"/>
      <c r="L490" s="250"/>
      <c r="M490" s="251"/>
      <c r="N490" s="252"/>
      <c r="O490" s="252"/>
      <c r="P490" s="252"/>
      <c r="Q490" s="252"/>
      <c r="R490" s="252"/>
      <c r="S490" s="252"/>
      <c r="T490" s="25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4" t="s">
        <v>286</v>
      </c>
      <c r="AU490" s="254" t="s">
        <v>86</v>
      </c>
      <c r="AV490" s="13" t="s">
        <v>86</v>
      </c>
      <c r="AW490" s="13" t="s">
        <v>32</v>
      </c>
      <c r="AX490" s="13" t="s">
        <v>76</v>
      </c>
      <c r="AY490" s="254" t="s">
        <v>280</v>
      </c>
    </row>
    <row r="491" s="13" customFormat="1">
      <c r="A491" s="13"/>
      <c r="B491" s="243"/>
      <c r="C491" s="244"/>
      <c r="D491" s="245" t="s">
        <v>286</v>
      </c>
      <c r="E491" s="246" t="s">
        <v>1</v>
      </c>
      <c r="F491" s="247" t="s">
        <v>4228</v>
      </c>
      <c r="G491" s="244"/>
      <c r="H491" s="248">
        <v>90.896000000000001</v>
      </c>
      <c r="I491" s="249"/>
      <c r="J491" s="244"/>
      <c r="K491" s="244"/>
      <c r="L491" s="250"/>
      <c r="M491" s="251"/>
      <c r="N491" s="252"/>
      <c r="O491" s="252"/>
      <c r="P491" s="252"/>
      <c r="Q491" s="252"/>
      <c r="R491" s="252"/>
      <c r="S491" s="252"/>
      <c r="T491" s="25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4" t="s">
        <v>286</v>
      </c>
      <c r="AU491" s="254" t="s">
        <v>86</v>
      </c>
      <c r="AV491" s="13" t="s">
        <v>86</v>
      </c>
      <c r="AW491" s="13" t="s">
        <v>32</v>
      </c>
      <c r="AX491" s="13" t="s">
        <v>76</v>
      </c>
      <c r="AY491" s="254" t="s">
        <v>280</v>
      </c>
    </row>
    <row r="492" s="14" customFormat="1">
      <c r="A492" s="14"/>
      <c r="B492" s="266"/>
      <c r="C492" s="267"/>
      <c r="D492" s="245" t="s">
        <v>286</v>
      </c>
      <c r="E492" s="268" t="s">
        <v>1</v>
      </c>
      <c r="F492" s="269" t="s">
        <v>378</v>
      </c>
      <c r="G492" s="267"/>
      <c r="H492" s="270">
        <v>169.99100000000001</v>
      </c>
      <c r="I492" s="271"/>
      <c r="J492" s="267"/>
      <c r="K492" s="267"/>
      <c r="L492" s="272"/>
      <c r="M492" s="273"/>
      <c r="N492" s="274"/>
      <c r="O492" s="274"/>
      <c r="P492" s="274"/>
      <c r="Q492" s="274"/>
      <c r="R492" s="274"/>
      <c r="S492" s="274"/>
      <c r="T492" s="27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6" t="s">
        <v>286</v>
      </c>
      <c r="AU492" s="276" t="s">
        <v>86</v>
      </c>
      <c r="AV492" s="14" t="s">
        <v>284</v>
      </c>
      <c r="AW492" s="14" t="s">
        <v>32</v>
      </c>
      <c r="AX492" s="14" t="s">
        <v>84</v>
      </c>
      <c r="AY492" s="276" t="s">
        <v>280</v>
      </c>
    </row>
    <row r="493" s="12" customFormat="1" ht="22.8" customHeight="1">
      <c r="A493" s="12"/>
      <c r="B493" s="213"/>
      <c r="C493" s="214"/>
      <c r="D493" s="215" t="s">
        <v>75</v>
      </c>
      <c r="E493" s="227" t="s">
        <v>1256</v>
      </c>
      <c r="F493" s="227" t="s">
        <v>1257</v>
      </c>
      <c r="G493" s="214"/>
      <c r="H493" s="214"/>
      <c r="I493" s="217"/>
      <c r="J493" s="228">
        <f>BK493</f>
        <v>0</v>
      </c>
      <c r="K493" s="214"/>
      <c r="L493" s="219"/>
      <c r="M493" s="220"/>
      <c r="N493" s="221"/>
      <c r="O493" s="221"/>
      <c r="P493" s="222">
        <f>SUM(P494:P496)</f>
        <v>0</v>
      </c>
      <c r="Q493" s="221"/>
      <c r="R493" s="222">
        <f>SUM(R494:R496)</f>
        <v>0.96179116799999986</v>
      </c>
      <c r="S493" s="221"/>
      <c r="T493" s="223">
        <f>SUM(T494:T496)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24" t="s">
        <v>86</v>
      </c>
      <c r="AT493" s="225" t="s">
        <v>75</v>
      </c>
      <c r="AU493" s="225" t="s">
        <v>84</v>
      </c>
      <c r="AY493" s="224" t="s">
        <v>280</v>
      </c>
      <c r="BK493" s="226">
        <f>SUM(BK494:BK496)</f>
        <v>0</v>
      </c>
    </row>
    <row r="494" s="2" customFormat="1" ht="24.15" customHeight="1">
      <c r="A494" s="38"/>
      <c r="B494" s="39"/>
      <c r="C494" s="229" t="s">
        <v>1064</v>
      </c>
      <c r="D494" s="229" t="s">
        <v>281</v>
      </c>
      <c r="E494" s="230" t="s">
        <v>1269</v>
      </c>
      <c r="F494" s="231" t="s">
        <v>1270</v>
      </c>
      <c r="G494" s="232" t="s">
        <v>194</v>
      </c>
      <c r="H494" s="233">
        <v>59.281999999999996</v>
      </c>
      <c r="I494" s="234"/>
      <c r="J494" s="235">
        <f>ROUND(I494*H494,2)</f>
        <v>0</v>
      </c>
      <c r="K494" s="236"/>
      <c r="L494" s="44"/>
      <c r="M494" s="237" t="s">
        <v>1</v>
      </c>
      <c r="N494" s="238" t="s">
        <v>41</v>
      </c>
      <c r="O494" s="91"/>
      <c r="P494" s="239">
        <f>O494*H494</f>
        <v>0</v>
      </c>
      <c r="Q494" s="239">
        <v>0.016223999999999999</v>
      </c>
      <c r="R494" s="239">
        <f>Q494*H494</f>
        <v>0.96179116799999986</v>
      </c>
      <c r="S494" s="239">
        <v>0</v>
      </c>
      <c r="T494" s="240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41" t="s">
        <v>185</v>
      </c>
      <c r="AT494" s="241" t="s">
        <v>281</v>
      </c>
      <c r="AU494" s="241" t="s">
        <v>86</v>
      </c>
      <c r="AY494" s="17" t="s">
        <v>280</v>
      </c>
      <c r="BE494" s="242">
        <f>IF(N494="základní",J494,0)</f>
        <v>0</v>
      </c>
      <c r="BF494" s="242">
        <f>IF(N494="snížená",J494,0)</f>
        <v>0</v>
      </c>
      <c r="BG494" s="242">
        <f>IF(N494="zákl. přenesená",J494,0)</f>
        <v>0</v>
      </c>
      <c r="BH494" s="242">
        <f>IF(N494="sníž. přenesená",J494,0)</f>
        <v>0</v>
      </c>
      <c r="BI494" s="242">
        <f>IF(N494="nulová",J494,0)</f>
        <v>0</v>
      </c>
      <c r="BJ494" s="17" t="s">
        <v>84</v>
      </c>
      <c r="BK494" s="242">
        <f>ROUND(I494*H494,2)</f>
        <v>0</v>
      </c>
      <c r="BL494" s="17" t="s">
        <v>185</v>
      </c>
      <c r="BM494" s="241" t="s">
        <v>4229</v>
      </c>
    </row>
    <row r="495" s="13" customFormat="1">
      <c r="A495" s="13"/>
      <c r="B495" s="243"/>
      <c r="C495" s="244"/>
      <c r="D495" s="245" t="s">
        <v>286</v>
      </c>
      <c r="E495" s="246" t="s">
        <v>1</v>
      </c>
      <c r="F495" s="247" t="s">
        <v>4230</v>
      </c>
      <c r="G495" s="244"/>
      <c r="H495" s="248">
        <v>59.281999999999996</v>
      </c>
      <c r="I495" s="249"/>
      <c r="J495" s="244"/>
      <c r="K495" s="244"/>
      <c r="L495" s="250"/>
      <c r="M495" s="251"/>
      <c r="N495" s="252"/>
      <c r="O495" s="252"/>
      <c r="P495" s="252"/>
      <c r="Q495" s="252"/>
      <c r="R495" s="252"/>
      <c r="S495" s="252"/>
      <c r="T495" s="25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4" t="s">
        <v>286</v>
      </c>
      <c r="AU495" s="254" t="s">
        <v>86</v>
      </c>
      <c r="AV495" s="13" t="s">
        <v>86</v>
      </c>
      <c r="AW495" s="13" t="s">
        <v>32</v>
      </c>
      <c r="AX495" s="13" t="s">
        <v>84</v>
      </c>
      <c r="AY495" s="254" t="s">
        <v>280</v>
      </c>
    </row>
    <row r="496" s="2" customFormat="1" ht="24.15" customHeight="1">
      <c r="A496" s="38"/>
      <c r="B496" s="39"/>
      <c r="C496" s="229" t="s">
        <v>1070</v>
      </c>
      <c r="D496" s="229" t="s">
        <v>281</v>
      </c>
      <c r="E496" s="230" t="s">
        <v>1279</v>
      </c>
      <c r="F496" s="231" t="s">
        <v>1280</v>
      </c>
      <c r="G496" s="232" t="s">
        <v>326</v>
      </c>
      <c r="H496" s="233">
        <v>0.96199999999999997</v>
      </c>
      <c r="I496" s="234"/>
      <c r="J496" s="235">
        <f>ROUND(I496*H496,2)</f>
        <v>0</v>
      </c>
      <c r="K496" s="236"/>
      <c r="L496" s="44"/>
      <c r="M496" s="237" t="s">
        <v>1</v>
      </c>
      <c r="N496" s="238" t="s">
        <v>41</v>
      </c>
      <c r="O496" s="91"/>
      <c r="P496" s="239">
        <f>O496*H496</f>
        <v>0</v>
      </c>
      <c r="Q496" s="239">
        <v>0</v>
      </c>
      <c r="R496" s="239">
        <f>Q496*H496</f>
        <v>0</v>
      </c>
      <c r="S496" s="239">
        <v>0</v>
      </c>
      <c r="T496" s="240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41" t="s">
        <v>185</v>
      </c>
      <c r="AT496" s="241" t="s">
        <v>281</v>
      </c>
      <c r="AU496" s="241" t="s">
        <v>86</v>
      </c>
      <c r="AY496" s="17" t="s">
        <v>280</v>
      </c>
      <c r="BE496" s="242">
        <f>IF(N496="základní",J496,0)</f>
        <v>0</v>
      </c>
      <c r="BF496" s="242">
        <f>IF(N496="snížená",J496,0)</f>
        <v>0</v>
      </c>
      <c r="BG496" s="242">
        <f>IF(N496="zákl. přenesená",J496,0)</f>
        <v>0</v>
      </c>
      <c r="BH496" s="242">
        <f>IF(N496="sníž. přenesená",J496,0)</f>
        <v>0</v>
      </c>
      <c r="BI496" s="242">
        <f>IF(N496="nulová",J496,0)</f>
        <v>0</v>
      </c>
      <c r="BJ496" s="17" t="s">
        <v>84</v>
      </c>
      <c r="BK496" s="242">
        <f>ROUND(I496*H496,2)</f>
        <v>0</v>
      </c>
      <c r="BL496" s="17" t="s">
        <v>185</v>
      </c>
      <c r="BM496" s="241" t="s">
        <v>4231</v>
      </c>
    </row>
    <row r="497" s="12" customFormat="1" ht="22.8" customHeight="1">
      <c r="A497" s="12"/>
      <c r="B497" s="213"/>
      <c r="C497" s="214"/>
      <c r="D497" s="215" t="s">
        <v>75</v>
      </c>
      <c r="E497" s="227" t="s">
        <v>1324</v>
      </c>
      <c r="F497" s="227" t="s">
        <v>1325</v>
      </c>
      <c r="G497" s="214"/>
      <c r="H497" s="214"/>
      <c r="I497" s="217"/>
      <c r="J497" s="228">
        <f>BK497</f>
        <v>0</v>
      </c>
      <c r="K497" s="214"/>
      <c r="L497" s="219"/>
      <c r="M497" s="220"/>
      <c r="N497" s="221"/>
      <c r="O497" s="221"/>
      <c r="P497" s="222">
        <f>SUM(P498:P509)</f>
        <v>0</v>
      </c>
      <c r="Q497" s="221"/>
      <c r="R497" s="222">
        <f>SUM(R498:R509)</f>
        <v>0.1640356</v>
      </c>
      <c r="S497" s="221"/>
      <c r="T497" s="223">
        <f>SUM(T498:T509)</f>
        <v>0.34267200000000003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24" t="s">
        <v>86</v>
      </c>
      <c r="AT497" s="225" t="s">
        <v>75</v>
      </c>
      <c r="AU497" s="225" t="s">
        <v>84</v>
      </c>
      <c r="AY497" s="224" t="s">
        <v>280</v>
      </c>
      <c r="BK497" s="226">
        <f>SUM(BK498:BK509)</f>
        <v>0</v>
      </c>
    </row>
    <row r="498" s="2" customFormat="1" ht="24.15" customHeight="1">
      <c r="A498" s="38"/>
      <c r="B498" s="39"/>
      <c r="C498" s="229" t="s">
        <v>1075</v>
      </c>
      <c r="D498" s="229" t="s">
        <v>281</v>
      </c>
      <c r="E498" s="230" t="s">
        <v>2200</v>
      </c>
      <c r="F498" s="231" t="s">
        <v>2201</v>
      </c>
      <c r="G498" s="232" t="s">
        <v>190</v>
      </c>
      <c r="H498" s="233">
        <v>105.86</v>
      </c>
      <c r="I498" s="234"/>
      <c r="J498" s="235">
        <f>ROUND(I498*H498,2)</f>
        <v>0</v>
      </c>
      <c r="K498" s="236"/>
      <c r="L498" s="44"/>
      <c r="M498" s="237" t="s">
        <v>1</v>
      </c>
      <c r="N498" s="238" t="s">
        <v>41</v>
      </c>
      <c r="O498" s="91"/>
      <c r="P498" s="239">
        <f>O498*H498</f>
        <v>0</v>
      </c>
      <c r="Q498" s="239">
        <v>0</v>
      </c>
      <c r="R498" s="239">
        <f>Q498*H498</f>
        <v>0</v>
      </c>
      <c r="S498" s="239">
        <v>0.00191</v>
      </c>
      <c r="T498" s="240">
        <f>S498*H498</f>
        <v>0.2021926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41" t="s">
        <v>185</v>
      </c>
      <c r="AT498" s="241" t="s">
        <v>281</v>
      </c>
      <c r="AU498" s="241" t="s">
        <v>86</v>
      </c>
      <c r="AY498" s="17" t="s">
        <v>280</v>
      </c>
      <c r="BE498" s="242">
        <f>IF(N498="základní",J498,0)</f>
        <v>0</v>
      </c>
      <c r="BF498" s="242">
        <f>IF(N498="snížená",J498,0)</f>
        <v>0</v>
      </c>
      <c r="BG498" s="242">
        <f>IF(N498="zákl. přenesená",J498,0)</f>
        <v>0</v>
      </c>
      <c r="BH498" s="242">
        <f>IF(N498="sníž. přenesená",J498,0)</f>
        <v>0</v>
      </c>
      <c r="BI498" s="242">
        <f>IF(N498="nulová",J498,0)</f>
        <v>0</v>
      </c>
      <c r="BJ498" s="17" t="s">
        <v>84</v>
      </c>
      <c r="BK498" s="242">
        <f>ROUND(I498*H498,2)</f>
        <v>0</v>
      </c>
      <c r="BL498" s="17" t="s">
        <v>185</v>
      </c>
      <c r="BM498" s="241" t="s">
        <v>4232</v>
      </c>
    </row>
    <row r="499" s="13" customFormat="1">
      <c r="A499" s="13"/>
      <c r="B499" s="243"/>
      <c r="C499" s="244"/>
      <c r="D499" s="245" t="s">
        <v>286</v>
      </c>
      <c r="E499" s="246" t="s">
        <v>1</v>
      </c>
      <c r="F499" s="247" t="s">
        <v>3899</v>
      </c>
      <c r="G499" s="244"/>
      <c r="H499" s="248">
        <v>105.86</v>
      </c>
      <c r="I499" s="249"/>
      <c r="J499" s="244"/>
      <c r="K499" s="244"/>
      <c r="L499" s="250"/>
      <c r="M499" s="251"/>
      <c r="N499" s="252"/>
      <c r="O499" s="252"/>
      <c r="P499" s="252"/>
      <c r="Q499" s="252"/>
      <c r="R499" s="252"/>
      <c r="S499" s="252"/>
      <c r="T499" s="25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4" t="s">
        <v>286</v>
      </c>
      <c r="AU499" s="254" t="s">
        <v>86</v>
      </c>
      <c r="AV499" s="13" t="s">
        <v>86</v>
      </c>
      <c r="AW499" s="13" t="s">
        <v>32</v>
      </c>
      <c r="AX499" s="13" t="s">
        <v>84</v>
      </c>
      <c r="AY499" s="254" t="s">
        <v>280</v>
      </c>
    </row>
    <row r="500" s="2" customFormat="1" ht="16.5" customHeight="1">
      <c r="A500" s="38"/>
      <c r="B500" s="39"/>
      <c r="C500" s="229" t="s">
        <v>1079</v>
      </c>
      <c r="D500" s="229" t="s">
        <v>281</v>
      </c>
      <c r="E500" s="230" t="s">
        <v>1335</v>
      </c>
      <c r="F500" s="231" t="s">
        <v>1336</v>
      </c>
      <c r="G500" s="232" t="s">
        <v>190</v>
      </c>
      <c r="H500" s="233">
        <v>51.32</v>
      </c>
      <c r="I500" s="234"/>
      <c r="J500" s="235">
        <f>ROUND(I500*H500,2)</f>
        <v>0</v>
      </c>
      <c r="K500" s="236"/>
      <c r="L500" s="44"/>
      <c r="M500" s="237" t="s">
        <v>1</v>
      </c>
      <c r="N500" s="238" t="s">
        <v>41</v>
      </c>
      <c r="O500" s="91"/>
      <c r="P500" s="239">
        <f>O500*H500</f>
        <v>0</v>
      </c>
      <c r="Q500" s="239">
        <v>0</v>
      </c>
      <c r="R500" s="239">
        <f>Q500*H500</f>
        <v>0</v>
      </c>
      <c r="S500" s="239">
        <v>0.00167</v>
      </c>
      <c r="T500" s="240">
        <f>S500*H500</f>
        <v>0.0857044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41" t="s">
        <v>185</v>
      </c>
      <c r="AT500" s="241" t="s">
        <v>281</v>
      </c>
      <c r="AU500" s="241" t="s">
        <v>86</v>
      </c>
      <c r="AY500" s="17" t="s">
        <v>280</v>
      </c>
      <c r="BE500" s="242">
        <f>IF(N500="základní",J500,0)</f>
        <v>0</v>
      </c>
      <c r="BF500" s="242">
        <f>IF(N500="snížená",J500,0)</f>
        <v>0</v>
      </c>
      <c r="BG500" s="242">
        <f>IF(N500="zákl. přenesená",J500,0)</f>
        <v>0</v>
      </c>
      <c r="BH500" s="242">
        <f>IF(N500="sníž. přenesená",J500,0)</f>
        <v>0</v>
      </c>
      <c r="BI500" s="242">
        <f>IF(N500="nulová",J500,0)</f>
        <v>0</v>
      </c>
      <c r="BJ500" s="17" t="s">
        <v>84</v>
      </c>
      <c r="BK500" s="242">
        <f>ROUND(I500*H500,2)</f>
        <v>0</v>
      </c>
      <c r="BL500" s="17" t="s">
        <v>185</v>
      </c>
      <c r="BM500" s="241" t="s">
        <v>4233</v>
      </c>
    </row>
    <row r="501" s="13" customFormat="1">
      <c r="A501" s="13"/>
      <c r="B501" s="243"/>
      <c r="C501" s="244"/>
      <c r="D501" s="245" t="s">
        <v>286</v>
      </c>
      <c r="E501" s="246" t="s">
        <v>1</v>
      </c>
      <c r="F501" s="247" t="s">
        <v>3882</v>
      </c>
      <c r="G501" s="244"/>
      <c r="H501" s="248">
        <v>51.32</v>
      </c>
      <c r="I501" s="249"/>
      <c r="J501" s="244"/>
      <c r="K501" s="244"/>
      <c r="L501" s="250"/>
      <c r="M501" s="251"/>
      <c r="N501" s="252"/>
      <c r="O501" s="252"/>
      <c r="P501" s="252"/>
      <c r="Q501" s="252"/>
      <c r="R501" s="252"/>
      <c r="S501" s="252"/>
      <c r="T501" s="25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4" t="s">
        <v>286</v>
      </c>
      <c r="AU501" s="254" t="s">
        <v>86</v>
      </c>
      <c r="AV501" s="13" t="s">
        <v>86</v>
      </c>
      <c r="AW501" s="13" t="s">
        <v>32</v>
      </c>
      <c r="AX501" s="13" t="s">
        <v>84</v>
      </c>
      <c r="AY501" s="254" t="s">
        <v>280</v>
      </c>
    </row>
    <row r="502" s="2" customFormat="1" ht="16.5" customHeight="1">
      <c r="A502" s="38"/>
      <c r="B502" s="39"/>
      <c r="C502" s="229" t="s">
        <v>1084</v>
      </c>
      <c r="D502" s="229" t="s">
        <v>281</v>
      </c>
      <c r="E502" s="230" t="s">
        <v>1339</v>
      </c>
      <c r="F502" s="231" t="s">
        <v>1340</v>
      </c>
      <c r="G502" s="232" t="s">
        <v>190</v>
      </c>
      <c r="H502" s="233">
        <v>31.300000000000001</v>
      </c>
      <c r="I502" s="234"/>
      <c r="J502" s="235">
        <f>ROUND(I502*H502,2)</f>
        <v>0</v>
      </c>
      <c r="K502" s="236"/>
      <c r="L502" s="44"/>
      <c r="M502" s="237" t="s">
        <v>1</v>
      </c>
      <c r="N502" s="238" t="s">
        <v>41</v>
      </c>
      <c r="O502" s="91"/>
      <c r="P502" s="239">
        <f>O502*H502</f>
        <v>0</v>
      </c>
      <c r="Q502" s="239">
        <v>0</v>
      </c>
      <c r="R502" s="239">
        <f>Q502*H502</f>
        <v>0</v>
      </c>
      <c r="S502" s="239">
        <v>0.00175</v>
      </c>
      <c r="T502" s="240">
        <f>S502*H502</f>
        <v>0.054775000000000004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41" t="s">
        <v>185</v>
      </c>
      <c r="AT502" s="241" t="s">
        <v>281</v>
      </c>
      <c r="AU502" s="241" t="s">
        <v>86</v>
      </c>
      <c r="AY502" s="17" t="s">
        <v>280</v>
      </c>
      <c r="BE502" s="242">
        <f>IF(N502="základní",J502,0)</f>
        <v>0</v>
      </c>
      <c r="BF502" s="242">
        <f>IF(N502="snížená",J502,0)</f>
        <v>0</v>
      </c>
      <c r="BG502" s="242">
        <f>IF(N502="zákl. přenesená",J502,0)</f>
        <v>0</v>
      </c>
      <c r="BH502" s="242">
        <f>IF(N502="sníž. přenesená",J502,0)</f>
        <v>0</v>
      </c>
      <c r="BI502" s="242">
        <f>IF(N502="nulová",J502,0)</f>
        <v>0</v>
      </c>
      <c r="BJ502" s="17" t="s">
        <v>84</v>
      </c>
      <c r="BK502" s="242">
        <f>ROUND(I502*H502,2)</f>
        <v>0</v>
      </c>
      <c r="BL502" s="17" t="s">
        <v>185</v>
      </c>
      <c r="BM502" s="241" t="s">
        <v>4234</v>
      </c>
    </row>
    <row r="503" s="13" customFormat="1">
      <c r="A503" s="13"/>
      <c r="B503" s="243"/>
      <c r="C503" s="244"/>
      <c r="D503" s="245" t="s">
        <v>286</v>
      </c>
      <c r="E503" s="246" t="s">
        <v>1</v>
      </c>
      <c r="F503" s="247" t="s">
        <v>4235</v>
      </c>
      <c r="G503" s="244"/>
      <c r="H503" s="248">
        <v>31.300000000000001</v>
      </c>
      <c r="I503" s="249"/>
      <c r="J503" s="244"/>
      <c r="K503" s="244"/>
      <c r="L503" s="250"/>
      <c r="M503" s="251"/>
      <c r="N503" s="252"/>
      <c r="O503" s="252"/>
      <c r="P503" s="252"/>
      <c r="Q503" s="252"/>
      <c r="R503" s="252"/>
      <c r="S503" s="252"/>
      <c r="T503" s="25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4" t="s">
        <v>286</v>
      </c>
      <c r="AU503" s="254" t="s">
        <v>86</v>
      </c>
      <c r="AV503" s="13" t="s">
        <v>86</v>
      </c>
      <c r="AW503" s="13" t="s">
        <v>32</v>
      </c>
      <c r="AX503" s="13" t="s">
        <v>84</v>
      </c>
      <c r="AY503" s="254" t="s">
        <v>280</v>
      </c>
    </row>
    <row r="504" s="2" customFormat="1" ht="24.15" customHeight="1">
      <c r="A504" s="38"/>
      <c r="B504" s="39"/>
      <c r="C504" s="229" t="s">
        <v>1089</v>
      </c>
      <c r="D504" s="229" t="s">
        <v>281</v>
      </c>
      <c r="E504" s="230" t="s">
        <v>1354</v>
      </c>
      <c r="F504" s="231" t="s">
        <v>1355</v>
      </c>
      <c r="G504" s="232" t="s">
        <v>190</v>
      </c>
      <c r="H504" s="233">
        <v>45.82</v>
      </c>
      <c r="I504" s="234"/>
      <c r="J504" s="235">
        <f>ROUND(I504*H504,2)</f>
        <v>0</v>
      </c>
      <c r="K504" s="236"/>
      <c r="L504" s="44"/>
      <c r="M504" s="237" t="s">
        <v>1</v>
      </c>
      <c r="N504" s="238" t="s">
        <v>41</v>
      </c>
      <c r="O504" s="91"/>
      <c r="P504" s="239">
        <f>O504*H504</f>
        <v>0</v>
      </c>
      <c r="Q504" s="239">
        <v>0.0035799999999999998</v>
      </c>
      <c r="R504" s="239">
        <f>Q504*H504</f>
        <v>0.1640356</v>
      </c>
      <c r="S504" s="239">
        <v>0</v>
      </c>
      <c r="T504" s="240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41" t="s">
        <v>185</v>
      </c>
      <c r="AT504" s="241" t="s">
        <v>281</v>
      </c>
      <c r="AU504" s="241" t="s">
        <v>86</v>
      </c>
      <c r="AY504" s="17" t="s">
        <v>280</v>
      </c>
      <c r="BE504" s="242">
        <f>IF(N504="základní",J504,0)</f>
        <v>0</v>
      </c>
      <c r="BF504" s="242">
        <f>IF(N504="snížená",J504,0)</f>
        <v>0</v>
      </c>
      <c r="BG504" s="242">
        <f>IF(N504="zákl. přenesená",J504,0)</f>
        <v>0</v>
      </c>
      <c r="BH504" s="242">
        <f>IF(N504="sníž. přenesená",J504,0)</f>
        <v>0</v>
      </c>
      <c r="BI504" s="242">
        <f>IF(N504="nulová",J504,0)</f>
        <v>0</v>
      </c>
      <c r="BJ504" s="17" t="s">
        <v>84</v>
      </c>
      <c r="BK504" s="242">
        <f>ROUND(I504*H504,2)</f>
        <v>0</v>
      </c>
      <c r="BL504" s="17" t="s">
        <v>185</v>
      </c>
      <c r="BM504" s="241" t="s">
        <v>4236</v>
      </c>
    </row>
    <row r="505" s="13" customFormat="1">
      <c r="A505" s="13"/>
      <c r="B505" s="243"/>
      <c r="C505" s="244"/>
      <c r="D505" s="245" t="s">
        <v>286</v>
      </c>
      <c r="E505" s="246" t="s">
        <v>1</v>
      </c>
      <c r="F505" s="247" t="s">
        <v>4237</v>
      </c>
      <c r="G505" s="244"/>
      <c r="H505" s="248">
        <v>35.07</v>
      </c>
      <c r="I505" s="249"/>
      <c r="J505" s="244"/>
      <c r="K505" s="244"/>
      <c r="L505" s="250"/>
      <c r="M505" s="251"/>
      <c r="N505" s="252"/>
      <c r="O505" s="252"/>
      <c r="P505" s="252"/>
      <c r="Q505" s="252"/>
      <c r="R505" s="252"/>
      <c r="S505" s="252"/>
      <c r="T505" s="25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4" t="s">
        <v>286</v>
      </c>
      <c r="AU505" s="254" t="s">
        <v>86</v>
      </c>
      <c r="AV505" s="13" t="s">
        <v>86</v>
      </c>
      <c r="AW505" s="13" t="s">
        <v>32</v>
      </c>
      <c r="AX505" s="13" t="s">
        <v>76</v>
      </c>
      <c r="AY505" s="254" t="s">
        <v>280</v>
      </c>
    </row>
    <row r="506" s="13" customFormat="1">
      <c r="A506" s="13"/>
      <c r="B506" s="243"/>
      <c r="C506" s="244"/>
      <c r="D506" s="245" t="s">
        <v>286</v>
      </c>
      <c r="E506" s="246" t="s">
        <v>1</v>
      </c>
      <c r="F506" s="247" t="s">
        <v>4238</v>
      </c>
      <c r="G506" s="244"/>
      <c r="H506" s="248">
        <v>5.25</v>
      </c>
      <c r="I506" s="249"/>
      <c r="J506" s="244"/>
      <c r="K506" s="244"/>
      <c r="L506" s="250"/>
      <c r="M506" s="251"/>
      <c r="N506" s="252"/>
      <c r="O506" s="252"/>
      <c r="P506" s="252"/>
      <c r="Q506" s="252"/>
      <c r="R506" s="252"/>
      <c r="S506" s="252"/>
      <c r="T506" s="25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4" t="s">
        <v>286</v>
      </c>
      <c r="AU506" s="254" t="s">
        <v>86</v>
      </c>
      <c r="AV506" s="13" t="s">
        <v>86</v>
      </c>
      <c r="AW506" s="13" t="s">
        <v>32</v>
      </c>
      <c r="AX506" s="13" t="s">
        <v>76</v>
      </c>
      <c r="AY506" s="254" t="s">
        <v>280</v>
      </c>
    </row>
    <row r="507" s="13" customFormat="1">
      <c r="A507" s="13"/>
      <c r="B507" s="243"/>
      <c r="C507" s="244"/>
      <c r="D507" s="245" t="s">
        <v>286</v>
      </c>
      <c r="E507" s="246" t="s">
        <v>1</v>
      </c>
      <c r="F507" s="247" t="s">
        <v>4239</v>
      </c>
      <c r="G507" s="244"/>
      <c r="H507" s="248">
        <v>5.5</v>
      </c>
      <c r="I507" s="249"/>
      <c r="J507" s="244"/>
      <c r="K507" s="244"/>
      <c r="L507" s="250"/>
      <c r="M507" s="251"/>
      <c r="N507" s="252"/>
      <c r="O507" s="252"/>
      <c r="P507" s="252"/>
      <c r="Q507" s="252"/>
      <c r="R507" s="252"/>
      <c r="S507" s="252"/>
      <c r="T507" s="25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4" t="s">
        <v>286</v>
      </c>
      <c r="AU507" s="254" t="s">
        <v>86</v>
      </c>
      <c r="AV507" s="13" t="s">
        <v>86</v>
      </c>
      <c r="AW507" s="13" t="s">
        <v>32</v>
      </c>
      <c r="AX507" s="13" t="s">
        <v>76</v>
      </c>
      <c r="AY507" s="254" t="s">
        <v>280</v>
      </c>
    </row>
    <row r="508" s="14" customFormat="1">
      <c r="A508" s="14"/>
      <c r="B508" s="266"/>
      <c r="C508" s="267"/>
      <c r="D508" s="245" t="s">
        <v>286</v>
      </c>
      <c r="E508" s="268" t="s">
        <v>1</v>
      </c>
      <c r="F508" s="269" t="s">
        <v>378</v>
      </c>
      <c r="G508" s="267"/>
      <c r="H508" s="270">
        <v>45.82</v>
      </c>
      <c r="I508" s="271"/>
      <c r="J508" s="267"/>
      <c r="K508" s="267"/>
      <c r="L508" s="272"/>
      <c r="M508" s="273"/>
      <c r="N508" s="274"/>
      <c r="O508" s="274"/>
      <c r="P508" s="274"/>
      <c r="Q508" s="274"/>
      <c r="R508" s="274"/>
      <c r="S508" s="274"/>
      <c r="T508" s="27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76" t="s">
        <v>286</v>
      </c>
      <c r="AU508" s="276" t="s">
        <v>86</v>
      </c>
      <c r="AV508" s="14" t="s">
        <v>284</v>
      </c>
      <c r="AW508" s="14" t="s">
        <v>32</v>
      </c>
      <c r="AX508" s="14" t="s">
        <v>84</v>
      </c>
      <c r="AY508" s="276" t="s">
        <v>280</v>
      </c>
    </row>
    <row r="509" s="2" customFormat="1" ht="24.15" customHeight="1">
      <c r="A509" s="38"/>
      <c r="B509" s="39"/>
      <c r="C509" s="229" t="s">
        <v>1095</v>
      </c>
      <c r="D509" s="229" t="s">
        <v>281</v>
      </c>
      <c r="E509" s="230" t="s">
        <v>1364</v>
      </c>
      <c r="F509" s="231" t="s">
        <v>1365</v>
      </c>
      <c r="G509" s="232" t="s">
        <v>326</v>
      </c>
      <c r="H509" s="233">
        <v>0.16400000000000001</v>
      </c>
      <c r="I509" s="234"/>
      <c r="J509" s="235">
        <f>ROUND(I509*H509,2)</f>
        <v>0</v>
      </c>
      <c r="K509" s="236"/>
      <c r="L509" s="44"/>
      <c r="M509" s="237" t="s">
        <v>1</v>
      </c>
      <c r="N509" s="238" t="s">
        <v>41</v>
      </c>
      <c r="O509" s="91"/>
      <c r="P509" s="239">
        <f>O509*H509</f>
        <v>0</v>
      </c>
      <c r="Q509" s="239">
        <v>0</v>
      </c>
      <c r="R509" s="239">
        <f>Q509*H509</f>
        <v>0</v>
      </c>
      <c r="S509" s="239">
        <v>0</v>
      </c>
      <c r="T509" s="240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41" t="s">
        <v>185</v>
      </c>
      <c r="AT509" s="241" t="s">
        <v>281</v>
      </c>
      <c r="AU509" s="241" t="s">
        <v>86</v>
      </c>
      <c r="AY509" s="17" t="s">
        <v>280</v>
      </c>
      <c r="BE509" s="242">
        <f>IF(N509="základní",J509,0)</f>
        <v>0</v>
      </c>
      <c r="BF509" s="242">
        <f>IF(N509="snížená",J509,0)</f>
        <v>0</v>
      </c>
      <c r="BG509" s="242">
        <f>IF(N509="zákl. přenesená",J509,0)</f>
        <v>0</v>
      </c>
      <c r="BH509" s="242">
        <f>IF(N509="sníž. přenesená",J509,0)</f>
        <v>0</v>
      </c>
      <c r="BI509" s="242">
        <f>IF(N509="nulová",J509,0)</f>
        <v>0</v>
      </c>
      <c r="BJ509" s="17" t="s">
        <v>84</v>
      </c>
      <c r="BK509" s="242">
        <f>ROUND(I509*H509,2)</f>
        <v>0</v>
      </c>
      <c r="BL509" s="17" t="s">
        <v>185</v>
      </c>
      <c r="BM509" s="241" t="s">
        <v>4240</v>
      </c>
    </row>
    <row r="510" s="12" customFormat="1" ht="22.8" customHeight="1">
      <c r="A510" s="12"/>
      <c r="B510" s="213"/>
      <c r="C510" s="214"/>
      <c r="D510" s="215" t="s">
        <v>75</v>
      </c>
      <c r="E510" s="227" t="s">
        <v>1367</v>
      </c>
      <c r="F510" s="227" t="s">
        <v>1368</v>
      </c>
      <c r="G510" s="214"/>
      <c r="H510" s="214"/>
      <c r="I510" s="217"/>
      <c r="J510" s="228">
        <f>BK510</f>
        <v>0</v>
      </c>
      <c r="K510" s="214"/>
      <c r="L510" s="219"/>
      <c r="M510" s="220"/>
      <c r="N510" s="221"/>
      <c r="O510" s="221"/>
      <c r="P510" s="222">
        <f>SUM(P511:P523)</f>
        <v>0</v>
      </c>
      <c r="Q510" s="221"/>
      <c r="R510" s="222">
        <f>SUM(R511:R523)</f>
        <v>6.1480312000000001</v>
      </c>
      <c r="S510" s="221"/>
      <c r="T510" s="223">
        <f>SUM(T511:T523)</f>
        <v>0.095000000000000001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24" t="s">
        <v>86</v>
      </c>
      <c r="AT510" s="225" t="s">
        <v>75</v>
      </c>
      <c r="AU510" s="225" t="s">
        <v>84</v>
      </c>
      <c r="AY510" s="224" t="s">
        <v>280</v>
      </c>
      <c r="BK510" s="226">
        <f>SUM(BK511:BK523)</f>
        <v>0</v>
      </c>
    </row>
    <row r="511" s="2" customFormat="1" ht="24.15" customHeight="1">
      <c r="A511" s="38"/>
      <c r="B511" s="39"/>
      <c r="C511" s="229" t="s">
        <v>1099</v>
      </c>
      <c r="D511" s="229" t="s">
        <v>281</v>
      </c>
      <c r="E511" s="230" t="s">
        <v>1379</v>
      </c>
      <c r="F511" s="231" t="s">
        <v>1380</v>
      </c>
      <c r="G511" s="232" t="s">
        <v>354</v>
      </c>
      <c r="H511" s="233">
        <v>19</v>
      </c>
      <c r="I511" s="234"/>
      <c r="J511" s="235">
        <f>ROUND(I511*H511,2)</f>
        <v>0</v>
      </c>
      <c r="K511" s="236"/>
      <c r="L511" s="44"/>
      <c r="M511" s="237" t="s">
        <v>1</v>
      </c>
      <c r="N511" s="238" t="s">
        <v>41</v>
      </c>
      <c r="O511" s="91"/>
      <c r="P511" s="239">
        <f>O511*H511</f>
        <v>0</v>
      </c>
      <c r="Q511" s="239">
        <v>0</v>
      </c>
      <c r="R511" s="239">
        <f>Q511*H511</f>
        <v>0</v>
      </c>
      <c r="S511" s="239">
        <v>0.0050000000000000001</v>
      </c>
      <c r="T511" s="240">
        <f>S511*H511</f>
        <v>0.095000000000000001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41" t="s">
        <v>185</v>
      </c>
      <c r="AT511" s="241" t="s">
        <v>281</v>
      </c>
      <c r="AU511" s="241" t="s">
        <v>86</v>
      </c>
      <c r="AY511" s="17" t="s">
        <v>280</v>
      </c>
      <c r="BE511" s="242">
        <f>IF(N511="základní",J511,0)</f>
        <v>0</v>
      </c>
      <c r="BF511" s="242">
        <f>IF(N511="snížená",J511,0)</f>
        <v>0</v>
      </c>
      <c r="BG511" s="242">
        <f>IF(N511="zákl. přenesená",J511,0)</f>
        <v>0</v>
      </c>
      <c r="BH511" s="242">
        <f>IF(N511="sníž. přenesená",J511,0)</f>
        <v>0</v>
      </c>
      <c r="BI511" s="242">
        <f>IF(N511="nulová",J511,0)</f>
        <v>0</v>
      </c>
      <c r="BJ511" s="17" t="s">
        <v>84</v>
      </c>
      <c r="BK511" s="242">
        <f>ROUND(I511*H511,2)</f>
        <v>0</v>
      </c>
      <c r="BL511" s="17" t="s">
        <v>185</v>
      </c>
      <c r="BM511" s="241" t="s">
        <v>4241</v>
      </c>
    </row>
    <row r="512" s="2" customFormat="1" ht="24.15" customHeight="1">
      <c r="A512" s="38"/>
      <c r="B512" s="39"/>
      <c r="C512" s="229" t="s">
        <v>1103</v>
      </c>
      <c r="D512" s="229" t="s">
        <v>281</v>
      </c>
      <c r="E512" s="230" t="s">
        <v>1383</v>
      </c>
      <c r="F512" s="231" t="s">
        <v>1384</v>
      </c>
      <c r="G512" s="232" t="s">
        <v>190</v>
      </c>
      <c r="H512" s="233">
        <v>165.28</v>
      </c>
      <c r="I512" s="234"/>
      <c r="J512" s="235">
        <f>ROUND(I512*H512,2)</f>
        <v>0</v>
      </c>
      <c r="K512" s="236"/>
      <c r="L512" s="44"/>
      <c r="M512" s="237" t="s">
        <v>1</v>
      </c>
      <c r="N512" s="238" t="s">
        <v>41</v>
      </c>
      <c r="O512" s="91"/>
      <c r="P512" s="239">
        <f>O512*H512</f>
        <v>0</v>
      </c>
      <c r="Q512" s="239">
        <v>0.00027999999999999998</v>
      </c>
      <c r="R512" s="239">
        <f>Q512*H512</f>
        <v>0.046278399999999997</v>
      </c>
      <c r="S512" s="239">
        <v>0</v>
      </c>
      <c r="T512" s="240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41" t="s">
        <v>185</v>
      </c>
      <c r="AT512" s="241" t="s">
        <v>281</v>
      </c>
      <c r="AU512" s="241" t="s">
        <v>86</v>
      </c>
      <c r="AY512" s="17" t="s">
        <v>280</v>
      </c>
      <c r="BE512" s="242">
        <f>IF(N512="základní",J512,0)</f>
        <v>0</v>
      </c>
      <c r="BF512" s="242">
        <f>IF(N512="snížená",J512,0)</f>
        <v>0</v>
      </c>
      <c r="BG512" s="242">
        <f>IF(N512="zákl. přenesená",J512,0)</f>
        <v>0</v>
      </c>
      <c r="BH512" s="242">
        <f>IF(N512="sníž. přenesená",J512,0)</f>
        <v>0</v>
      </c>
      <c r="BI512" s="242">
        <f>IF(N512="nulová",J512,0)</f>
        <v>0</v>
      </c>
      <c r="BJ512" s="17" t="s">
        <v>84</v>
      </c>
      <c r="BK512" s="242">
        <f>ROUND(I512*H512,2)</f>
        <v>0</v>
      </c>
      <c r="BL512" s="17" t="s">
        <v>185</v>
      </c>
      <c r="BM512" s="241" t="s">
        <v>4242</v>
      </c>
    </row>
    <row r="513" s="13" customFormat="1">
      <c r="A513" s="13"/>
      <c r="B513" s="243"/>
      <c r="C513" s="244"/>
      <c r="D513" s="245" t="s">
        <v>286</v>
      </c>
      <c r="E513" s="246" t="s">
        <v>1</v>
      </c>
      <c r="F513" s="247" t="s">
        <v>3994</v>
      </c>
      <c r="G513" s="244"/>
      <c r="H513" s="248">
        <v>165.28</v>
      </c>
      <c r="I513" s="249"/>
      <c r="J513" s="244"/>
      <c r="K513" s="244"/>
      <c r="L513" s="250"/>
      <c r="M513" s="251"/>
      <c r="N513" s="252"/>
      <c r="O513" s="252"/>
      <c r="P513" s="252"/>
      <c r="Q513" s="252"/>
      <c r="R513" s="252"/>
      <c r="S513" s="252"/>
      <c r="T513" s="25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4" t="s">
        <v>286</v>
      </c>
      <c r="AU513" s="254" t="s">
        <v>86</v>
      </c>
      <c r="AV513" s="13" t="s">
        <v>86</v>
      </c>
      <c r="AW513" s="13" t="s">
        <v>32</v>
      </c>
      <c r="AX513" s="13" t="s">
        <v>84</v>
      </c>
      <c r="AY513" s="254" t="s">
        <v>280</v>
      </c>
    </row>
    <row r="514" s="2" customFormat="1" ht="24.15" customHeight="1">
      <c r="A514" s="38"/>
      <c r="B514" s="39"/>
      <c r="C514" s="229" t="s">
        <v>1108</v>
      </c>
      <c r="D514" s="229" t="s">
        <v>281</v>
      </c>
      <c r="E514" s="230" t="s">
        <v>1439</v>
      </c>
      <c r="F514" s="231" t="s">
        <v>1440</v>
      </c>
      <c r="G514" s="232" t="s">
        <v>354</v>
      </c>
      <c r="H514" s="233">
        <v>11</v>
      </c>
      <c r="I514" s="234"/>
      <c r="J514" s="235">
        <f>ROUND(I514*H514,2)</f>
        <v>0</v>
      </c>
      <c r="K514" s="236"/>
      <c r="L514" s="44"/>
      <c r="M514" s="237" t="s">
        <v>1</v>
      </c>
      <c r="N514" s="238" t="s">
        <v>41</v>
      </c>
      <c r="O514" s="91"/>
      <c r="P514" s="239">
        <f>O514*H514</f>
        <v>0</v>
      </c>
      <c r="Q514" s="239">
        <v>0</v>
      </c>
      <c r="R514" s="239">
        <f>Q514*H514</f>
        <v>0</v>
      </c>
      <c r="S514" s="239">
        <v>0</v>
      </c>
      <c r="T514" s="240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41" t="s">
        <v>185</v>
      </c>
      <c r="AT514" s="241" t="s">
        <v>281</v>
      </c>
      <c r="AU514" s="241" t="s">
        <v>86</v>
      </c>
      <c r="AY514" s="17" t="s">
        <v>280</v>
      </c>
      <c r="BE514" s="242">
        <f>IF(N514="základní",J514,0)</f>
        <v>0</v>
      </c>
      <c r="BF514" s="242">
        <f>IF(N514="snížená",J514,0)</f>
        <v>0</v>
      </c>
      <c r="BG514" s="242">
        <f>IF(N514="zákl. přenesená",J514,0)</f>
        <v>0</v>
      </c>
      <c r="BH514" s="242">
        <f>IF(N514="sníž. přenesená",J514,0)</f>
        <v>0</v>
      </c>
      <c r="BI514" s="242">
        <f>IF(N514="nulová",J514,0)</f>
        <v>0</v>
      </c>
      <c r="BJ514" s="17" t="s">
        <v>84</v>
      </c>
      <c r="BK514" s="242">
        <f>ROUND(I514*H514,2)</f>
        <v>0</v>
      </c>
      <c r="BL514" s="17" t="s">
        <v>185</v>
      </c>
      <c r="BM514" s="241" t="s">
        <v>4243</v>
      </c>
    </row>
    <row r="515" s="2" customFormat="1" ht="21.75" customHeight="1">
      <c r="A515" s="38"/>
      <c r="B515" s="39"/>
      <c r="C515" s="255" t="s">
        <v>1112</v>
      </c>
      <c r="D515" s="255" t="s">
        <v>306</v>
      </c>
      <c r="E515" s="256" t="s">
        <v>1449</v>
      </c>
      <c r="F515" s="257" t="s">
        <v>1450</v>
      </c>
      <c r="G515" s="258" t="s">
        <v>190</v>
      </c>
      <c r="H515" s="259">
        <v>51.32</v>
      </c>
      <c r="I515" s="260"/>
      <c r="J515" s="261">
        <f>ROUND(I515*H515,2)</f>
        <v>0</v>
      </c>
      <c r="K515" s="262"/>
      <c r="L515" s="263"/>
      <c r="M515" s="264" t="s">
        <v>1</v>
      </c>
      <c r="N515" s="265" t="s">
        <v>41</v>
      </c>
      <c r="O515" s="91"/>
      <c r="P515" s="239">
        <f>O515*H515</f>
        <v>0</v>
      </c>
      <c r="Q515" s="239">
        <v>0.0015</v>
      </c>
      <c r="R515" s="239">
        <f>Q515*H515</f>
        <v>0.076980000000000007</v>
      </c>
      <c r="S515" s="239">
        <v>0</v>
      </c>
      <c r="T515" s="240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41" t="s">
        <v>426</v>
      </c>
      <c r="AT515" s="241" t="s">
        <v>306</v>
      </c>
      <c r="AU515" s="241" t="s">
        <v>86</v>
      </c>
      <c r="AY515" s="17" t="s">
        <v>280</v>
      </c>
      <c r="BE515" s="242">
        <f>IF(N515="základní",J515,0)</f>
        <v>0</v>
      </c>
      <c r="BF515" s="242">
        <f>IF(N515="snížená",J515,0)</f>
        <v>0</v>
      </c>
      <c r="BG515" s="242">
        <f>IF(N515="zákl. přenesená",J515,0)</f>
        <v>0</v>
      </c>
      <c r="BH515" s="242">
        <f>IF(N515="sníž. přenesená",J515,0)</f>
        <v>0</v>
      </c>
      <c r="BI515" s="242">
        <f>IF(N515="nulová",J515,0)</f>
        <v>0</v>
      </c>
      <c r="BJ515" s="17" t="s">
        <v>84</v>
      </c>
      <c r="BK515" s="242">
        <f>ROUND(I515*H515,2)</f>
        <v>0</v>
      </c>
      <c r="BL515" s="17" t="s">
        <v>185</v>
      </c>
      <c r="BM515" s="241" t="s">
        <v>4244</v>
      </c>
    </row>
    <row r="516" s="13" customFormat="1">
      <c r="A516" s="13"/>
      <c r="B516" s="243"/>
      <c r="C516" s="244"/>
      <c r="D516" s="245" t="s">
        <v>286</v>
      </c>
      <c r="E516" s="246" t="s">
        <v>1</v>
      </c>
      <c r="F516" s="247" t="s">
        <v>3882</v>
      </c>
      <c r="G516" s="244"/>
      <c r="H516" s="248">
        <v>51.32</v>
      </c>
      <c r="I516" s="249"/>
      <c r="J516" s="244"/>
      <c r="K516" s="244"/>
      <c r="L516" s="250"/>
      <c r="M516" s="251"/>
      <c r="N516" s="252"/>
      <c r="O516" s="252"/>
      <c r="P516" s="252"/>
      <c r="Q516" s="252"/>
      <c r="R516" s="252"/>
      <c r="S516" s="252"/>
      <c r="T516" s="25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4" t="s">
        <v>286</v>
      </c>
      <c r="AU516" s="254" t="s">
        <v>86</v>
      </c>
      <c r="AV516" s="13" t="s">
        <v>86</v>
      </c>
      <c r="AW516" s="13" t="s">
        <v>32</v>
      </c>
      <c r="AX516" s="13" t="s">
        <v>84</v>
      </c>
      <c r="AY516" s="254" t="s">
        <v>280</v>
      </c>
    </row>
    <row r="517" s="2" customFormat="1" ht="16.5" customHeight="1">
      <c r="A517" s="38"/>
      <c r="B517" s="39"/>
      <c r="C517" s="255" t="s">
        <v>1116</v>
      </c>
      <c r="D517" s="255" t="s">
        <v>306</v>
      </c>
      <c r="E517" s="256" t="s">
        <v>1454</v>
      </c>
      <c r="F517" s="257" t="s">
        <v>1455</v>
      </c>
      <c r="G517" s="258" t="s">
        <v>693</v>
      </c>
      <c r="H517" s="259">
        <v>11</v>
      </c>
      <c r="I517" s="260"/>
      <c r="J517" s="261">
        <f>ROUND(I517*H517,2)</f>
        <v>0</v>
      </c>
      <c r="K517" s="262"/>
      <c r="L517" s="263"/>
      <c r="M517" s="264" t="s">
        <v>1</v>
      </c>
      <c r="N517" s="265" t="s">
        <v>41</v>
      </c>
      <c r="O517" s="91"/>
      <c r="P517" s="239">
        <f>O517*H517</f>
        <v>0</v>
      </c>
      <c r="Q517" s="239">
        <v>0.00020000000000000001</v>
      </c>
      <c r="R517" s="239">
        <f>Q517*H517</f>
        <v>0.0022000000000000001</v>
      </c>
      <c r="S517" s="239">
        <v>0</v>
      </c>
      <c r="T517" s="240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41" t="s">
        <v>426</v>
      </c>
      <c r="AT517" s="241" t="s">
        <v>306</v>
      </c>
      <c r="AU517" s="241" t="s">
        <v>86</v>
      </c>
      <c r="AY517" s="17" t="s">
        <v>280</v>
      </c>
      <c r="BE517" s="242">
        <f>IF(N517="základní",J517,0)</f>
        <v>0</v>
      </c>
      <c r="BF517" s="242">
        <f>IF(N517="snížená",J517,0)</f>
        <v>0</v>
      </c>
      <c r="BG517" s="242">
        <f>IF(N517="zákl. přenesená",J517,0)</f>
        <v>0</v>
      </c>
      <c r="BH517" s="242">
        <f>IF(N517="sníž. přenesená",J517,0)</f>
        <v>0</v>
      </c>
      <c r="BI517" s="242">
        <f>IF(N517="nulová",J517,0)</f>
        <v>0</v>
      </c>
      <c r="BJ517" s="17" t="s">
        <v>84</v>
      </c>
      <c r="BK517" s="242">
        <f>ROUND(I517*H517,2)</f>
        <v>0</v>
      </c>
      <c r="BL517" s="17" t="s">
        <v>185</v>
      </c>
      <c r="BM517" s="241" t="s">
        <v>4245</v>
      </c>
    </row>
    <row r="518" s="2" customFormat="1" ht="16.5" customHeight="1">
      <c r="A518" s="38"/>
      <c r="B518" s="39"/>
      <c r="C518" s="229" t="s">
        <v>1121</v>
      </c>
      <c r="D518" s="229" t="s">
        <v>281</v>
      </c>
      <c r="E518" s="230" t="s">
        <v>4246</v>
      </c>
      <c r="F518" s="231" t="s">
        <v>1459</v>
      </c>
      <c r="G518" s="232" t="s">
        <v>190</v>
      </c>
      <c r="H518" s="233">
        <v>165.28</v>
      </c>
      <c r="I518" s="234"/>
      <c r="J518" s="235">
        <f>ROUND(I518*H518,2)</f>
        <v>0</v>
      </c>
      <c r="K518" s="236"/>
      <c r="L518" s="44"/>
      <c r="M518" s="237" t="s">
        <v>1</v>
      </c>
      <c r="N518" s="238" t="s">
        <v>41</v>
      </c>
      <c r="O518" s="91"/>
      <c r="P518" s="239">
        <f>O518*H518</f>
        <v>0</v>
      </c>
      <c r="Q518" s="239">
        <v>0.00025999999999999998</v>
      </c>
      <c r="R518" s="239">
        <f>Q518*H518</f>
        <v>0.042972799999999998</v>
      </c>
      <c r="S518" s="239">
        <v>0</v>
      </c>
      <c r="T518" s="240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41" t="s">
        <v>185</v>
      </c>
      <c r="AT518" s="241" t="s">
        <v>281</v>
      </c>
      <c r="AU518" s="241" t="s">
        <v>86</v>
      </c>
      <c r="AY518" s="17" t="s">
        <v>280</v>
      </c>
      <c r="BE518" s="242">
        <f>IF(N518="základní",J518,0)</f>
        <v>0</v>
      </c>
      <c r="BF518" s="242">
        <f>IF(N518="snížená",J518,0)</f>
        <v>0</v>
      </c>
      <c r="BG518" s="242">
        <f>IF(N518="zákl. přenesená",J518,0)</f>
        <v>0</v>
      </c>
      <c r="BH518" s="242">
        <f>IF(N518="sníž. přenesená",J518,0)</f>
        <v>0</v>
      </c>
      <c r="BI518" s="242">
        <f>IF(N518="nulová",J518,0)</f>
        <v>0</v>
      </c>
      <c r="BJ518" s="17" t="s">
        <v>84</v>
      </c>
      <c r="BK518" s="242">
        <f>ROUND(I518*H518,2)</f>
        <v>0</v>
      </c>
      <c r="BL518" s="17" t="s">
        <v>185</v>
      </c>
      <c r="BM518" s="241" t="s">
        <v>4247</v>
      </c>
    </row>
    <row r="519" s="13" customFormat="1">
      <c r="A519" s="13"/>
      <c r="B519" s="243"/>
      <c r="C519" s="244"/>
      <c r="D519" s="245" t="s">
        <v>286</v>
      </c>
      <c r="E519" s="246" t="s">
        <v>1</v>
      </c>
      <c r="F519" s="247" t="s">
        <v>3994</v>
      </c>
      <c r="G519" s="244"/>
      <c r="H519" s="248">
        <v>165.28</v>
      </c>
      <c r="I519" s="249"/>
      <c r="J519" s="244"/>
      <c r="K519" s="244"/>
      <c r="L519" s="250"/>
      <c r="M519" s="251"/>
      <c r="N519" s="252"/>
      <c r="O519" s="252"/>
      <c r="P519" s="252"/>
      <c r="Q519" s="252"/>
      <c r="R519" s="252"/>
      <c r="S519" s="252"/>
      <c r="T519" s="25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4" t="s">
        <v>286</v>
      </c>
      <c r="AU519" s="254" t="s">
        <v>86</v>
      </c>
      <c r="AV519" s="13" t="s">
        <v>86</v>
      </c>
      <c r="AW519" s="13" t="s">
        <v>32</v>
      </c>
      <c r="AX519" s="13" t="s">
        <v>84</v>
      </c>
      <c r="AY519" s="254" t="s">
        <v>280</v>
      </c>
    </row>
    <row r="520" s="2" customFormat="1" ht="24.15" customHeight="1">
      <c r="A520" s="38"/>
      <c r="B520" s="39"/>
      <c r="C520" s="255" t="s">
        <v>1126</v>
      </c>
      <c r="D520" s="255" t="s">
        <v>306</v>
      </c>
      <c r="E520" s="256" t="s">
        <v>4248</v>
      </c>
      <c r="F520" s="257" t="s">
        <v>4249</v>
      </c>
      <c r="G520" s="258" t="s">
        <v>354</v>
      </c>
      <c r="H520" s="259">
        <v>2</v>
      </c>
      <c r="I520" s="260"/>
      <c r="J520" s="261">
        <f>ROUND(I520*H520,2)</f>
        <v>0</v>
      </c>
      <c r="K520" s="262"/>
      <c r="L520" s="263"/>
      <c r="M520" s="264" t="s">
        <v>1</v>
      </c>
      <c r="N520" s="265" t="s">
        <v>41</v>
      </c>
      <c r="O520" s="91"/>
      <c r="P520" s="239">
        <f>O520*H520</f>
        <v>0</v>
      </c>
      <c r="Q520" s="239">
        <v>0.61380000000000001</v>
      </c>
      <c r="R520" s="239">
        <f>Q520*H520</f>
        <v>1.2276</v>
      </c>
      <c r="S520" s="239">
        <v>0</v>
      </c>
      <c r="T520" s="240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41" t="s">
        <v>426</v>
      </c>
      <c r="AT520" s="241" t="s">
        <v>306</v>
      </c>
      <c r="AU520" s="241" t="s">
        <v>86</v>
      </c>
      <c r="AY520" s="17" t="s">
        <v>280</v>
      </c>
      <c r="BE520" s="242">
        <f>IF(N520="základní",J520,0)</f>
        <v>0</v>
      </c>
      <c r="BF520" s="242">
        <f>IF(N520="snížená",J520,0)</f>
        <v>0</v>
      </c>
      <c r="BG520" s="242">
        <f>IF(N520="zákl. přenesená",J520,0)</f>
        <v>0</v>
      </c>
      <c r="BH520" s="242">
        <f>IF(N520="sníž. přenesená",J520,0)</f>
        <v>0</v>
      </c>
      <c r="BI520" s="242">
        <f>IF(N520="nulová",J520,0)</f>
        <v>0</v>
      </c>
      <c r="BJ520" s="17" t="s">
        <v>84</v>
      </c>
      <c r="BK520" s="242">
        <f>ROUND(I520*H520,2)</f>
        <v>0</v>
      </c>
      <c r="BL520" s="17" t="s">
        <v>185</v>
      </c>
      <c r="BM520" s="241" t="s">
        <v>4250</v>
      </c>
    </row>
    <row r="521" s="2" customFormat="1" ht="24.15" customHeight="1">
      <c r="A521" s="38"/>
      <c r="B521" s="39"/>
      <c r="C521" s="255" t="s">
        <v>1130</v>
      </c>
      <c r="D521" s="255" t="s">
        <v>306</v>
      </c>
      <c r="E521" s="256" t="s">
        <v>4251</v>
      </c>
      <c r="F521" s="257" t="s">
        <v>4252</v>
      </c>
      <c r="G521" s="258" t="s">
        <v>354</v>
      </c>
      <c r="H521" s="259">
        <v>1</v>
      </c>
      <c r="I521" s="260"/>
      <c r="J521" s="261">
        <f>ROUND(I521*H521,2)</f>
        <v>0</v>
      </c>
      <c r="K521" s="262"/>
      <c r="L521" s="263"/>
      <c r="M521" s="264" t="s">
        <v>1</v>
      </c>
      <c r="N521" s="265" t="s">
        <v>41</v>
      </c>
      <c r="O521" s="91"/>
      <c r="P521" s="239">
        <f>O521*H521</f>
        <v>0</v>
      </c>
      <c r="Q521" s="239">
        <v>0.58572000000000002</v>
      </c>
      <c r="R521" s="239">
        <f>Q521*H521</f>
        <v>0.58572000000000002</v>
      </c>
      <c r="S521" s="239">
        <v>0</v>
      </c>
      <c r="T521" s="240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41" t="s">
        <v>426</v>
      </c>
      <c r="AT521" s="241" t="s">
        <v>306</v>
      </c>
      <c r="AU521" s="241" t="s">
        <v>86</v>
      </c>
      <c r="AY521" s="17" t="s">
        <v>280</v>
      </c>
      <c r="BE521" s="242">
        <f>IF(N521="základní",J521,0)</f>
        <v>0</v>
      </c>
      <c r="BF521" s="242">
        <f>IF(N521="snížená",J521,0)</f>
        <v>0</v>
      </c>
      <c r="BG521" s="242">
        <f>IF(N521="zákl. přenesená",J521,0)</f>
        <v>0</v>
      </c>
      <c r="BH521" s="242">
        <f>IF(N521="sníž. přenesená",J521,0)</f>
        <v>0</v>
      </c>
      <c r="BI521" s="242">
        <f>IF(N521="nulová",J521,0)</f>
        <v>0</v>
      </c>
      <c r="BJ521" s="17" t="s">
        <v>84</v>
      </c>
      <c r="BK521" s="242">
        <f>ROUND(I521*H521,2)</f>
        <v>0</v>
      </c>
      <c r="BL521" s="17" t="s">
        <v>185</v>
      </c>
      <c r="BM521" s="241" t="s">
        <v>4253</v>
      </c>
    </row>
    <row r="522" s="2" customFormat="1" ht="24.15" customHeight="1">
      <c r="A522" s="38"/>
      <c r="B522" s="39"/>
      <c r="C522" s="255" t="s">
        <v>1273</v>
      </c>
      <c r="D522" s="255" t="s">
        <v>306</v>
      </c>
      <c r="E522" s="256" t="s">
        <v>4254</v>
      </c>
      <c r="F522" s="257" t="s">
        <v>4255</v>
      </c>
      <c r="G522" s="258" t="s">
        <v>354</v>
      </c>
      <c r="H522" s="259">
        <v>1</v>
      </c>
      <c r="I522" s="260"/>
      <c r="J522" s="261">
        <f>ROUND(I522*H522,2)</f>
        <v>0</v>
      </c>
      <c r="K522" s="262"/>
      <c r="L522" s="263"/>
      <c r="M522" s="264" t="s">
        <v>1</v>
      </c>
      <c r="N522" s="265" t="s">
        <v>41</v>
      </c>
      <c r="O522" s="91"/>
      <c r="P522" s="239">
        <f>O522*H522</f>
        <v>0</v>
      </c>
      <c r="Q522" s="239">
        <v>4.1662800000000004</v>
      </c>
      <c r="R522" s="239">
        <f>Q522*H522</f>
        <v>4.1662800000000004</v>
      </c>
      <c r="S522" s="239">
        <v>0</v>
      </c>
      <c r="T522" s="240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41" t="s">
        <v>426</v>
      </c>
      <c r="AT522" s="241" t="s">
        <v>306</v>
      </c>
      <c r="AU522" s="241" t="s">
        <v>86</v>
      </c>
      <c r="AY522" s="17" t="s">
        <v>280</v>
      </c>
      <c r="BE522" s="242">
        <f>IF(N522="základní",J522,0)</f>
        <v>0</v>
      </c>
      <c r="BF522" s="242">
        <f>IF(N522="snížená",J522,0)</f>
        <v>0</v>
      </c>
      <c r="BG522" s="242">
        <f>IF(N522="zákl. přenesená",J522,0)</f>
        <v>0</v>
      </c>
      <c r="BH522" s="242">
        <f>IF(N522="sníž. přenesená",J522,0)</f>
        <v>0</v>
      </c>
      <c r="BI522" s="242">
        <f>IF(N522="nulová",J522,0)</f>
        <v>0</v>
      </c>
      <c r="BJ522" s="17" t="s">
        <v>84</v>
      </c>
      <c r="BK522" s="242">
        <f>ROUND(I522*H522,2)</f>
        <v>0</v>
      </c>
      <c r="BL522" s="17" t="s">
        <v>185</v>
      </c>
      <c r="BM522" s="241" t="s">
        <v>4256</v>
      </c>
    </row>
    <row r="523" s="2" customFormat="1" ht="24.15" customHeight="1">
      <c r="A523" s="38"/>
      <c r="B523" s="39"/>
      <c r="C523" s="229" t="s">
        <v>1137</v>
      </c>
      <c r="D523" s="229" t="s">
        <v>281</v>
      </c>
      <c r="E523" s="230" t="s">
        <v>1518</v>
      </c>
      <c r="F523" s="231" t="s">
        <v>1519</v>
      </c>
      <c r="G523" s="232" t="s">
        <v>326</v>
      </c>
      <c r="H523" s="233">
        <v>6.1479999999999997</v>
      </c>
      <c r="I523" s="234"/>
      <c r="J523" s="235">
        <f>ROUND(I523*H523,2)</f>
        <v>0</v>
      </c>
      <c r="K523" s="236"/>
      <c r="L523" s="44"/>
      <c r="M523" s="237" t="s">
        <v>1</v>
      </c>
      <c r="N523" s="238" t="s">
        <v>41</v>
      </c>
      <c r="O523" s="91"/>
      <c r="P523" s="239">
        <f>O523*H523</f>
        <v>0</v>
      </c>
      <c r="Q523" s="239">
        <v>0</v>
      </c>
      <c r="R523" s="239">
        <f>Q523*H523</f>
        <v>0</v>
      </c>
      <c r="S523" s="239">
        <v>0</v>
      </c>
      <c r="T523" s="240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41" t="s">
        <v>185</v>
      </c>
      <c r="AT523" s="241" t="s">
        <v>281</v>
      </c>
      <c r="AU523" s="241" t="s">
        <v>86</v>
      </c>
      <c r="AY523" s="17" t="s">
        <v>280</v>
      </c>
      <c r="BE523" s="242">
        <f>IF(N523="základní",J523,0)</f>
        <v>0</v>
      </c>
      <c r="BF523" s="242">
        <f>IF(N523="snížená",J523,0)</f>
        <v>0</v>
      </c>
      <c r="BG523" s="242">
        <f>IF(N523="zákl. přenesená",J523,0)</f>
        <v>0</v>
      </c>
      <c r="BH523" s="242">
        <f>IF(N523="sníž. přenesená",J523,0)</f>
        <v>0</v>
      </c>
      <c r="BI523" s="242">
        <f>IF(N523="nulová",J523,0)</f>
        <v>0</v>
      </c>
      <c r="BJ523" s="17" t="s">
        <v>84</v>
      </c>
      <c r="BK523" s="242">
        <f>ROUND(I523*H523,2)</f>
        <v>0</v>
      </c>
      <c r="BL523" s="17" t="s">
        <v>185</v>
      </c>
      <c r="BM523" s="241" t="s">
        <v>4257</v>
      </c>
    </row>
    <row r="524" s="12" customFormat="1" ht="22.8" customHeight="1">
      <c r="A524" s="12"/>
      <c r="B524" s="213"/>
      <c r="C524" s="214"/>
      <c r="D524" s="215" t="s">
        <v>75</v>
      </c>
      <c r="E524" s="227" t="s">
        <v>1521</v>
      </c>
      <c r="F524" s="227" t="s">
        <v>1522</v>
      </c>
      <c r="G524" s="214"/>
      <c r="H524" s="214"/>
      <c r="I524" s="217"/>
      <c r="J524" s="228">
        <f>BK524</f>
        <v>0</v>
      </c>
      <c r="K524" s="214"/>
      <c r="L524" s="219"/>
      <c r="M524" s="220"/>
      <c r="N524" s="221"/>
      <c r="O524" s="221"/>
      <c r="P524" s="222">
        <f>SUM(P525:P565)</f>
        <v>0</v>
      </c>
      <c r="Q524" s="221"/>
      <c r="R524" s="222">
        <f>SUM(R525:R565)</f>
        <v>323.77070329999998</v>
      </c>
      <c r="S524" s="221"/>
      <c r="T524" s="223">
        <f>SUM(T525:T565)</f>
        <v>4.266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24" t="s">
        <v>86</v>
      </c>
      <c r="AT524" s="225" t="s">
        <v>75</v>
      </c>
      <c r="AU524" s="225" t="s">
        <v>84</v>
      </c>
      <c r="AY524" s="224" t="s">
        <v>280</v>
      </c>
      <c r="BK524" s="226">
        <f>SUM(BK525:BK565)</f>
        <v>0</v>
      </c>
    </row>
    <row r="525" s="2" customFormat="1" ht="24.15" customHeight="1">
      <c r="A525" s="38"/>
      <c r="B525" s="39"/>
      <c r="C525" s="229" t="s">
        <v>1141</v>
      </c>
      <c r="D525" s="229" t="s">
        <v>281</v>
      </c>
      <c r="E525" s="230" t="s">
        <v>4258</v>
      </c>
      <c r="F525" s="231" t="s">
        <v>4259</v>
      </c>
      <c r="G525" s="232" t="s">
        <v>194</v>
      </c>
      <c r="H525" s="233">
        <v>108</v>
      </c>
      <c r="I525" s="234"/>
      <c r="J525" s="235">
        <f>ROUND(I525*H525,2)</f>
        <v>0</v>
      </c>
      <c r="K525" s="236"/>
      <c r="L525" s="44"/>
      <c r="M525" s="237" t="s">
        <v>1</v>
      </c>
      <c r="N525" s="238" t="s">
        <v>41</v>
      </c>
      <c r="O525" s="91"/>
      <c r="P525" s="239">
        <f>O525*H525</f>
        <v>0</v>
      </c>
      <c r="Q525" s="239">
        <v>0</v>
      </c>
      <c r="R525" s="239">
        <f>Q525*H525</f>
        <v>0</v>
      </c>
      <c r="S525" s="239">
        <v>0.032000000000000001</v>
      </c>
      <c r="T525" s="240">
        <f>S525*H525</f>
        <v>3.456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41" t="s">
        <v>185</v>
      </c>
      <c r="AT525" s="241" t="s">
        <v>281</v>
      </c>
      <c r="AU525" s="241" t="s">
        <v>86</v>
      </c>
      <c r="AY525" s="17" t="s">
        <v>280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7" t="s">
        <v>84</v>
      </c>
      <c r="BK525" s="242">
        <f>ROUND(I525*H525,2)</f>
        <v>0</v>
      </c>
      <c r="BL525" s="17" t="s">
        <v>185</v>
      </c>
      <c r="BM525" s="241" t="s">
        <v>4260</v>
      </c>
    </row>
    <row r="526" s="13" customFormat="1">
      <c r="A526" s="13"/>
      <c r="B526" s="243"/>
      <c r="C526" s="244"/>
      <c r="D526" s="245" t="s">
        <v>286</v>
      </c>
      <c r="E526" s="246" t="s">
        <v>1</v>
      </c>
      <c r="F526" s="247" t="s">
        <v>4261</v>
      </c>
      <c r="G526" s="244"/>
      <c r="H526" s="248">
        <v>108</v>
      </c>
      <c r="I526" s="249"/>
      <c r="J526" s="244"/>
      <c r="K526" s="244"/>
      <c r="L526" s="250"/>
      <c r="M526" s="251"/>
      <c r="N526" s="252"/>
      <c r="O526" s="252"/>
      <c r="P526" s="252"/>
      <c r="Q526" s="252"/>
      <c r="R526" s="252"/>
      <c r="S526" s="252"/>
      <c r="T526" s="25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4" t="s">
        <v>286</v>
      </c>
      <c r="AU526" s="254" t="s">
        <v>86</v>
      </c>
      <c r="AV526" s="13" t="s">
        <v>86</v>
      </c>
      <c r="AW526" s="13" t="s">
        <v>32</v>
      </c>
      <c r="AX526" s="13" t="s">
        <v>84</v>
      </c>
      <c r="AY526" s="254" t="s">
        <v>280</v>
      </c>
    </row>
    <row r="527" s="2" customFormat="1" ht="24.15" customHeight="1">
      <c r="A527" s="38"/>
      <c r="B527" s="39"/>
      <c r="C527" s="229" t="s">
        <v>1145</v>
      </c>
      <c r="D527" s="229" t="s">
        <v>281</v>
      </c>
      <c r="E527" s="230" t="s">
        <v>2837</v>
      </c>
      <c r="F527" s="231" t="s">
        <v>2838</v>
      </c>
      <c r="G527" s="232" t="s">
        <v>354</v>
      </c>
      <c r="H527" s="233">
        <v>3</v>
      </c>
      <c r="I527" s="234"/>
      <c r="J527" s="235">
        <f>ROUND(I527*H527,2)</f>
        <v>0</v>
      </c>
      <c r="K527" s="236"/>
      <c r="L527" s="44"/>
      <c r="M527" s="237" t="s">
        <v>1</v>
      </c>
      <c r="N527" s="238" t="s">
        <v>41</v>
      </c>
      <c r="O527" s="91"/>
      <c r="P527" s="239">
        <f>O527*H527</f>
        <v>0</v>
      </c>
      <c r="Q527" s="239">
        <v>0</v>
      </c>
      <c r="R527" s="239">
        <f>Q527*H527</f>
        <v>0</v>
      </c>
      <c r="S527" s="239">
        <v>0.27000000000000002</v>
      </c>
      <c r="T527" s="240">
        <f>S527*H527</f>
        <v>0.81000000000000005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41" t="s">
        <v>185</v>
      </c>
      <c r="AT527" s="241" t="s">
        <v>281</v>
      </c>
      <c r="AU527" s="241" t="s">
        <v>86</v>
      </c>
      <c r="AY527" s="17" t="s">
        <v>280</v>
      </c>
      <c r="BE527" s="242">
        <f>IF(N527="základní",J527,0)</f>
        <v>0</v>
      </c>
      <c r="BF527" s="242">
        <f>IF(N527="snížená",J527,0)</f>
        <v>0</v>
      </c>
      <c r="BG527" s="242">
        <f>IF(N527="zákl. přenesená",J527,0)</f>
        <v>0</v>
      </c>
      <c r="BH527" s="242">
        <f>IF(N527="sníž. přenesená",J527,0)</f>
        <v>0</v>
      </c>
      <c r="BI527" s="242">
        <f>IF(N527="nulová",J527,0)</f>
        <v>0</v>
      </c>
      <c r="BJ527" s="17" t="s">
        <v>84</v>
      </c>
      <c r="BK527" s="242">
        <f>ROUND(I527*H527,2)</f>
        <v>0</v>
      </c>
      <c r="BL527" s="17" t="s">
        <v>185</v>
      </c>
      <c r="BM527" s="241" t="s">
        <v>4262</v>
      </c>
    </row>
    <row r="528" s="2" customFormat="1" ht="24.15" customHeight="1">
      <c r="A528" s="38"/>
      <c r="B528" s="39"/>
      <c r="C528" s="229" t="s">
        <v>1149</v>
      </c>
      <c r="D528" s="229" t="s">
        <v>281</v>
      </c>
      <c r="E528" s="230" t="s">
        <v>4263</v>
      </c>
      <c r="F528" s="231" t="s">
        <v>4264</v>
      </c>
      <c r="G528" s="232" t="s">
        <v>354</v>
      </c>
      <c r="H528" s="233">
        <v>3</v>
      </c>
      <c r="I528" s="234"/>
      <c r="J528" s="235">
        <f>ROUND(I528*H528,2)</f>
        <v>0</v>
      </c>
      <c r="K528" s="236"/>
      <c r="L528" s="44"/>
      <c r="M528" s="237" t="s">
        <v>1</v>
      </c>
      <c r="N528" s="238" t="s">
        <v>41</v>
      </c>
      <c r="O528" s="91"/>
      <c r="P528" s="239">
        <f>O528*H528</f>
        <v>0</v>
      </c>
      <c r="Q528" s="239">
        <v>0.0021199999999999999</v>
      </c>
      <c r="R528" s="239">
        <f>Q528*H528</f>
        <v>0.0063599999999999993</v>
      </c>
      <c r="S528" s="239">
        <v>0</v>
      </c>
      <c r="T528" s="240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41" t="s">
        <v>185</v>
      </c>
      <c r="AT528" s="241" t="s">
        <v>281</v>
      </c>
      <c r="AU528" s="241" t="s">
        <v>86</v>
      </c>
      <c r="AY528" s="17" t="s">
        <v>280</v>
      </c>
      <c r="BE528" s="242">
        <f>IF(N528="základní",J528,0)</f>
        <v>0</v>
      </c>
      <c r="BF528" s="242">
        <f>IF(N528="snížená",J528,0)</f>
        <v>0</v>
      </c>
      <c r="BG528" s="242">
        <f>IF(N528="zákl. přenesená",J528,0)</f>
        <v>0</v>
      </c>
      <c r="BH528" s="242">
        <f>IF(N528="sníž. přenesená",J528,0)</f>
        <v>0</v>
      </c>
      <c r="BI528" s="242">
        <f>IF(N528="nulová",J528,0)</f>
        <v>0</v>
      </c>
      <c r="BJ528" s="17" t="s">
        <v>84</v>
      </c>
      <c r="BK528" s="242">
        <f>ROUND(I528*H528,2)</f>
        <v>0</v>
      </c>
      <c r="BL528" s="17" t="s">
        <v>185</v>
      </c>
      <c r="BM528" s="241" t="s">
        <v>4265</v>
      </c>
    </row>
    <row r="529" s="2" customFormat="1" ht="33" customHeight="1">
      <c r="A529" s="38"/>
      <c r="B529" s="39"/>
      <c r="C529" s="255" t="s">
        <v>1154</v>
      </c>
      <c r="D529" s="255" t="s">
        <v>306</v>
      </c>
      <c r="E529" s="256" t="s">
        <v>4266</v>
      </c>
      <c r="F529" s="257" t="s">
        <v>4267</v>
      </c>
      <c r="G529" s="258" t="s">
        <v>354</v>
      </c>
      <c r="H529" s="259">
        <v>3</v>
      </c>
      <c r="I529" s="260"/>
      <c r="J529" s="261">
        <f>ROUND(I529*H529,2)</f>
        <v>0</v>
      </c>
      <c r="K529" s="262"/>
      <c r="L529" s="263"/>
      <c r="M529" s="264" t="s">
        <v>1</v>
      </c>
      <c r="N529" s="265" t="s">
        <v>41</v>
      </c>
      <c r="O529" s="91"/>
      <c r="P529" s="239">
        <f>O529*H529</f>
        <v>0</v>
      </c>
      <c r="Q529" s="239">
        <v>0.23887</v>
      </c>
      <c r="R529" s="239">
        <f>Q529*H529</f>
        <v>0.71660999999999997</v>
      </c>
      <c r="S529" s="239">
        <v>0</v>
      </c>
      <c r="T529" s="240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41" t="s">
        <v>426</v>
      </c>
      <c r="AT529" s="241" t="s">
        <v>306</v>
      </c>
      <c r="AU529" s="241" t="s">
        <v>86</v>
      </c>
      <c r="AY529" s="17" t="s">
        <v>280</v>
      </c>
      <c r="BE529" s="242">
        <f>IF(N529="základní",J529,0)</f>
        <v>0</v>
      </c>
      <c r="BF529" s="242">
        <f>IF(N529="snížená",J529,0)</f>
        <v>0</v>
      </c>
      <c r="BG529" s="242">
        <f>IF(N529="zákl. přenesená",J529,0)</f>
        <v>0</v>
      </c>
      <c r="BH529" s="242">
        <f>IF(N529="sníž. přenesená",J529,0)</f>
        <v>0</v>
      </c>
      <c r="BI529" s="242">
        <f>IF(N529="nulová",J529,0)</f>
        <v>0</v>
      </c>
      <c r="BJ529" s="17" t="s">
        <v>84</v>
      </c>
      <c r="BK529" s="242">
        <f>ROUND(I529*H529,2)</f>
        <v>0</v>
      </c>
      <c r="BL529" s="17" t="s">
        <v>185</v>
      </c>
      <c r="BM529" s="241" t="s">
        <v>4268</v>
      </c>
    </row>
    <row r="530" s="2" customFormat="1" ht="24.15" customHeight="1">
      <c r="A530" s="38"/>
      <c r="B530" s="39"/>
      <c r="C530" s="229" t="s">
        <v>1160</v>
      </c>
      <c r="D530" s="229" t="s">
        <v>281</v>
      </c>
      <c r="E530" s="230" t="s">
        <v>1539</v>
      </c>
      <c r="F530" s="231" t="s">
        <v>1540</v>
      </c>
      <c r="G530" s="232" t="s">
        <v>190</v>
      </c>
      <c r="H530" s="233">
        <v>4.9500000000000002</v>
      </c>
      <c r="I530" s="234"/>
      <c r="J530" s="235">
        <f>ROUND(I530*H530,2)</f>
        <v>0</v>
      </c>
      <c r="K530" s="236"/>
      <c r="L530" s="44"/>
      <c r="M530" s="237" t="s">
        <v>1</v>
      </c>
      <c r="N530" s="238" t="s">
        <v>41</v>
      </c>
      <c r="O530" s="91"/>
      <c r="P530" s="239">
        <f>O530*H530</f>
        <v>0</v>
      </c>
      <c r="Q530" s="239">
        <v>0</v>
      </c>
      <c r="R530" s="239">
        <f>Q530*H530</f>
        <v>0</v>
      </c>
      <c r="S530" s="239">
        <v>0</v>
      </c>
      <c r="T530" s="240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41" t="s">
        <v>185</v>
      </c>
      <c r="AT530" s="241" t="s">
        <v>281</v>
      </c>
      <c r="AU530" s="241" t="s">
        <v>86</v>
      </c>
      <c r="AY530" s="17" t="s">
        <v>280</v>
      </c>
      <c r="BE530" s="242">
        <f>IF(N530="základní",J530,0)</f>
        <v>0</v>
      </c>
      <c r="BF530" s="242">
        <f>IF(N530="snížená",J530,0)</f>
        <v>0</v>
      </c>
      <c r="BG530" s="242">
        <f>IF(N530="zákl. přenesená",J530,0)</f>
        <v>0</v>
      </c>
      <c r="BH530" s="242">
        <f>IF(N530="sníž. přenesená",J530,0)</f>
        <v>0</v>
      </c>
      <c r="BI530" s="242">
        <f>IF(N530="nulová",J530,0)</f>
        <v>0</v>
      </c>
      <c r="BJ530" s="17" t="s">
        <v>84</v>
      </c>
      <c r="BK530" s="242">
        <f>ROUND(I530*H530,2)</f>
        <v>0</v>
      </c>
      <c r="BL530" s="17" t="s">
        <v>185</v>
      </c>
      <c r="BM530" s="241" t="s">
        <v>4269</v>
      </c>
    </row>
    <row r="531" s="13" customFormat="1">
      <c r="A531" s="13"/>
      <c r="B531" s="243"/>
      <c r="C531" s="244"/>
      <c r="D531" s="245" t="s">
        <v>286</v>
      </c>
      <c r="E531" s="246" t="s">
        <v>1</v>
      </c>
      <c r="F531" s="247" t="s">
        <v>4270</v>
      </c>
      <c r="G531" s="244"/>
      <c r="H531" s="248">
        <v>4.9500000000000002</v>
      </c>
      <c r="I531" s="249"/>
      <c r="J531" s="244"/>
      <c r="K531" s="244"/>
      <c r="L531" s="250"/>
      <c r="M531" s="251"/>
      <c r="N531" s="252"/>
      <c r="O531" s="252"/>
      <c r="P531" s="252"/>
      <c r="Q531" s="252"/>
      <c r="R531" s="252"/>
      <c r="S531" s="252"/>
      <c r="T531" s="25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4" t="s">
        <v>286</v>
      </c>
      <c r="AU531" s="254" t="s">
        <v>86</v>
      </c>
      <c r="AV531" s="13" t="s">
        <v>86</v>
      </c>
      <c r="AW531" s="13" t="s">
        <v>32</v>
      </c>
      <c r="AX531" s="13" t="s">
        <v>84</v>
      </c>
      <c r="AY531" s="254" t="s">
        <v>280</v>
      </c>
    </row>
    <row r="532" s="2" customFormat="1" ht="24.15" customHeight="1">
      <c r="A532" s="38"/>
      <c r="B532" s="39"/>
      <c r="C532" s="255" t="s">
        <v>1165</v>
      </c>
      <c r="D532" s="255" t="s">
        <v>306</v>
      </c>
      <c r="E532" s="256" t="s">
        <v>4271</v>
      </c>
      <c r="F532" s="257" t="s">
        <v>4272</v>
      </c>
      <c r="G532" s="258" t="s">
        <v>354</v>
      </c>
      <c r="H532" s="259">
        <v>1</v>
      </c>
      <c r="I532" s="260"/>
      <c r="J532" s="261">
        <f>ROUND(I532*H532,2)</f>
        <v>0</v>
      </c>
      <c r="K532" s="262"/>
      <c r="L532" s="263"/>
      <c r="M532" s="264" t="s">
        <v>1</v>
      </c>
      <c r="N532" s="265" t="s">
        <v>41</v>
      </c>
      <c r="O532" s="91"/>
      <c r="P532" s="239">
        <f>O532*H532</f>
        <v>0</v>
      </c>
      <c r="Q532" s="239">
        <v>0.0078700000000000003</v>
      </c>
      <c r="R532" s="239">
        <f>Q532*H532</f>
        <v>0.0078700000000000003</v>
      </c>
      <c r="S532" s="239">
        <v>0</v>
      </c>
      <c r="T532" s="240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41" t="s">
        <v>426</v>
      </c>
      <c r="AT532" s="241" t="s">
        <v>306</v>
      </c>
      <c r="AU532" s="241" t="s">
        <v>86</v>
      </c>
      <c r="AY532" s="17" t="s">
        <v>280</v>
      </c>
      <c r="BE532" s="242">
        <f>IF(N532="základní",J532,0)</f>
        <v>0</v>
      </c>
      <c r="BF532" s="242">
        <f>IF(N532="snížená",J532,0)</f>
        <v>0</v>
      </c>
      <c r="BG532" s="242">
        <f>IF(N532="zákl. přenesená",J532,0)</f>
        <v>0</v>
      </c>
      <c r="BH532" s="242">
        <f>IF(N532="sníž. přenesená",J532,0)</f>
        <v>0</v>
      </c>
      <c r="BI532" s="242">
        <f>IF(N532="nulová",J532,0)</f>
        <v>0</v>
      </c>
      <c r="BJ532" s="17" t="s">
        <v>84</v>
      </c>
      <c r="BK532" s="242">
        <f>ROUND(I532*H532,2)</f>
        <v>0</v>
      </c>
      <c r="BL532" s="17" t="s">
        <v>185</v>
      </c>
      <c r="BM532" s="241" t="s">
        <v>4273</v>
      </c>
    </row>
    <row r="533" s="13" customFormat="1">
      <c r="A533" s="13"/>
      <c r="B533" s="243"/>
      <c r="C533" s="244"/>
      <c r="D533" s="245" t="s">
        <v>286</v>
      </c>
      <c r="E533" s="246" t="s">
        <v>1</v>
      </c>
      <c r="F533" s="247" t="s">
        <v>4274</v>
      </c>
      <c r="G533" s="244"/>
      <c r="H533" s="248">
        <v>1</v>
      </c>
      <c r="I533" s="249"/>
      <c r="J533" s="244"/>
      <c r="K533" s="244"/>
      <c r="L533" s="250"/>
      <c r="M533" s="251"/>
      <c r="N533" s="252"/>
      <c r="O533" s="252"/>
      <c r="P533" s="252"/>
      <c r="Q533" s="252"/>
      <c r="R533" s="252"/>
      <c r="S533" s="252"/>
      <c r="T533" s="25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4" t="s">
        <v>286</v>
      </c>
      <c r="AU533" s="254" t="s">
        <v>86</v>
      </c>
      <c r="AV533" s="13" t="s">
        <v>86</v>
      </c>
      <c r="AW533" s="13" t="s">
        <v>32</v>
      </c>
      <c r="AX533" s="13" t="s">
        <v>84</v>
      </c>
      <c r="AY533" s="254" t="s">
        <v>280</v>
      </c>
    </row>
    <row r="534" s="2" customFormat="1" ht="24.15" customHeight="1">
      <c r="A534" s="38"/>
      <c r="B534" s="39"/>
      <c r="C534" s="255" t="s">
        <v>1170</v>
      </c>
      <c r="D534" s="255" t="s">
        <v>306</v>
      </c>
      <c r="E534" s="256" t="s">
        <v>4275</v>
      </c>
      <c r="F534" s="257" t="s">
        <v>4276</v>
      </c>
      <c r="G534" s="258" t="s">
        <v>354</v>
      </c>
      <c r="H534" s="259">
        <v>1</v>
      </c>
      <c r="I534" s="260"/>
      <c r="J534" s="261">
        <f>ROUND(I534*H534,2)</f>
        <v>0</v>
      </c>
      <c r="K534" s="262"/>
      <c r="L534" s="263"/>
      <c r="M534" s="264" t="s">
        <v>1</v>
      </c>
      <c r="N534" s="265" t="s">
        <v>41</v>
      </c>
      <c r="O534" s="91"/>
      <c r="P534" s="239">
        <f>O534*H534</f>
        <v>0</v>
      </c>
      <c r="Q534" s="239">
        <v>0.0087100000000000007</v>
      </c>
      <c r="R534" s="239">
        <f>Q534*H534</f>
        <v>0.0087100000000000007</v>
      </c>
      <c r="S534" s="239">
        <v>0</v>
      </c>
      <c r="T534" s="240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41" t="s">
        <v>426</v>
      </c>
      <c r="AT534" s="241" t="s">
        <v>306</v>
      </c>
      <c r="AU534" s="241" t="s">
        <v>86</v>
      </c>
      <c r="AY534" s="17" t="s">
        <v>280</v>
      </c>
      <c r="BE534" s="242">
        <f>IF(N534="základní",J534,0)</f>
        <v>0</v>
      </c>
      <c r="BF534" s="242">
        <f>IF(N534="snížená",J534,0)</f>
        <v>0</v>
      </c>
      <c r="BG534" s="242">
        <f>IF(N534="zákl. přenesená",J534,0)</f>
        <v>0</v>
      </c>
      <c r="BH534" s="242">
        <f>IF(N534="sníž. přenesená",J534,0)</f>
        <v>0</v>
      </c>
      <c r="BI534" s="242">
        <f>IF(N534="nulová",J534,0)</f>
        <v>0</v>
      </c>
      <c r="BJ534" s="17" t="s">
        <v>84</v>
      </c>
      <c r="BK534" s="242">
        <f>ROUND(I534*H534,2)</f>
        <v>0</v>
      </c>
      <c r="BL534" s="17" t="s">
        <v>185</v>
      </c>
      <c r="BM534" s="241" t="s">
        <v>4277</v>
      </c>
    </row>
    <row r="535" s="13" customFormat="1">
      <c r="A535" s="13"/>
      <c r="B535" s="243"/>
      <c r="C535" s="244"/>
      <c r="D535" s="245" t="s">
        <v>286</v>
      </c>
      <c r="E535" s="246" t="s">
        <v>1</v>
      </c>
      <c r="F535" s="247" t="s">
        <v>4278</v>
      </c>
      <c r="G535" s="244"/>
      <c r="H535" s="248">
        <v>1</v>
      </c>
      <c r="I535" s="249"/>
      <c r="J535" s="244"/>
      <c r="K535" s="244"/>
      <c r="L535" s="250"/>
      <c r="M535" s="251"/>
      <c r="N535" s="252"/>
      <c r="O535" s="252"/>
      <c r="P535" s="252"/>
      <c r="Q535" s="252"/>
      <c r="R535" s="252"/>
      <c r="S535" s="252"/>
      <c r="T535" s="25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4" t="s">
        <v>286</v>
      </c>
      <c r="AU535" s="254" t="s">
        <v>86</v>
      </c>
      <c r="AV535" s="13" t="s">
        <v>86</v>
      </c>
      <c r="AW535" s="13" t="s">
        <v>32</v>
      </c>
      <c r="AX535" s="13" t="s">
        <v>84</v>
      </c>
      <c r="AY535" s="254" t="s">
        <v>280</v>
      </c>
    </row>
    <row r="536" s="2" customFormat="1" ht="24.15" customHeight="1">
      <c r="A536" s="38"/>
      <c r="B536" s="39"/>
      <c r="C536" s="229" t="s">
        <v>1175</v>
      </c>
      <c r="D536" s="229" t="s">
        <v>281</v>
      </c>
      <c r="E536" s="230" t="s">
        <v>1562</v>
      </c>
      <c r="F536" s="231" t="s">
        <v>1563</v>
      </c>
      <c r="G536" s="232" t="s">
        <v>354</v>
      </c>
      <c r="H536" s="233">
        <v>21</v>
      </c>
      <c r="I536" s="234"/>
      <c r="J536" s="235">
        <f>ROUND(I536*H536,2)</f>
        <v>0</v>
      </c>
      <c r="K536" s="236"/>
      <c r="L536" s="44"/>
      <c r="M536" s="237" t="s">
        <v>1</v>
      </c>
      <c r="N536" s="238" t="s">
        <v>41</v>
      </c>
      <c r="O536" s="91"/>
      <c r="P536" s="239">
        <f>O536*H536</f>
        <v>0</v>
      </c>
      <c r="Q536" s="239">
        <v>1.0000000000000001E-05</v>
      </c>
      <c r="R536" s="239">
        <f>Q536*H536</f>
        <v>0.00021000000000000001</v>
      </c>
      <c r="S536" s="239">
        <v>0</v>
      </c>
      <c r="T536" s="240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41" t="s">
        <v>185</v>
      </c>
      <c r="AT536" s="241" t="s">
        <v>281</v>
      </c>
      <c r="AU536" s="241" t="s">
        <v>86</v>
      </c>
      <c r="AY536" s="17" t="s">
        <v>280</v>
      </c>
      <c r="BE536" s="242">
        <f>IF(N536="základní",J536,0)</f>
        <v>0</v>
      </c>
      <c r="BF536" s="242">
        <f>IF(N536="snížená",J536,0)</f>
        <v>0</v>
      </c>
      <c r="BG536" s="242">
        <f>IF(N536="zákl. přenesená",J536,0)</f>
        <v>0</v>
      </c>
      <c r="BH536" s="242">
        <f>IF(N536="sníž. přenesená",J536,0)</f>
        <v>0</v>
      </c>
      <c r="BI536" s="242">
        <f>IF(N536="nulová",J536,0)</f>
        <v>0</v>
      </c>
      <c r="BJ536" s="17" t="s">
        <v>84</v>
      </c>
      <c r="BK536" s="242">
        <f>ROUND(I536*H536,2)</f>
        <v>0</v>
      </c>
      <c r="BL536" s="17" t="s">
        <v>185</v>
      </c>
      <c r="BM536" s="241" t="s">
        <v>4279</v>
      </c>
    </row>
    <row r="537" s="13" customFormat="1">
      <c r="A537" s="13"/>
      <c r="B537" s="243"/>
      <c r="C537" s="244"/>
      <c r="D537" s="245" t="s">
        <v>286</v>
      </c>
      <c r="E537" s="246" t="s">
        <v>1</v>
      </c>
      <c r="F537" s="247" t="s">
        <v>4280</v>
      </c>
      <c r="G537" s="244"/>
      <c r="H537" s="248">
        <v>21</v>
      </c>
      <c r="I537" s="249"/>
      <c r="J537" s="244"/>
      <c r="K537" s="244"/>
      <c r="L537" s="250"/>
      <c r="M537" s="251"/>
      <c r="N537" s="252"/>
      <c r="O537" s="252"/>
      <c r="P537" s="252"/>
      <c r="Q537" s="252"/>
      <c r="R537" s="252"/>
      <c r="S537" s="252"/>
      <c r="T537" s="25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4" t="s">
        <v>286</v>
      </c>
      <c r="AU537" s="254" t="s">
        <v>86</v>
      </c>
      <c r="AV537" s="13" t="s">
        <v>86</v>
      </c>
      <c r="AW537" s="13" t="s">
        <v>32</v>
      </c>
      <c r="AX537" s="13" t="s">
        <v>84</v>
      </c>
      <c r="AY537" s="254" t="s">
        <v>280</v>
      </c>
    </row>
    <row r="538" s="2" customFormat="1" ht="37.8" customHeight="1">
      <c r="A538" s="38"/>
      <c r="B538" s="39"/>
      <c r="C538" s="255" t="s">
        <v>1179</v>
      </c>
      <c r="D538" s="255" t="s">
        <v>306</v>
      </c>
      <c r="E538" s="256" t="s">
        <v>1567</v>
      </c>
      <c r="F538" s="257" t="s">
        <v>1568</v>
      </c>
      <c r="G538" s="258" t="s">
        <v>354</v>
      </c>
      <c r="H538" s="259">
        <v>21</v>
      </c>
      <c r="I538" s="260"/>
      <c r="J538" s="261">
        <f>ROUND(I538*H538,2)</f>
        <v>0</v>
      </c>
      <c r="K538" s="262"/>
      <c r="L538" s="263"/>
      <c r="M538" s="264" t="s">
        <v>1</v>
      </c>
      <c r="N538" s="265" t="s">
        <v>41</v>
      </c>
      <c r="O538" s="91"/>
      <c r="P538" s="239">
        <f>O538*H538</f>
        <v>0</v>
      </c>
      <c r="Q538" s="239">
        <v>0.001</v>
      </c>
      <c r="R538" s="239">
        <f>Q538*H538</f>
        <v>0.021000000000000001</v>
      </c>
      <c r="S538" s="239">
        <v>0</v>
      </c>
      <c r="T538" s="240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41" t="s">
        <v>426</v>
      </c>
      <c r="AT538" s="241" t="s">
        <v>306</v>
      </c>
      <c r="AU538" s="241" t="s">
        <v>86</v>
      </c>
      <c r="AY538" s="17" t="s">
        <v>280</v>
      </c>
      <c r="BE538" s="242">
        <f>IF(N538="základní",J538,0)</f>
        <v>0</v>
      </c>
      <c r="BF538" s="242">
        <f>IF(N538="snížená",J538,0)</f>
        <v>0</v>
      </c>
      <c r="BG538" s="242">
        <f>IF(N538="zákl. přenesená",J538,0)</f>
        <v>0</v>
      </c>
      <c r="BH538" s="242">
        <f>IF(N538="sníž. přenesená",J538,0)</f>
        <v>0</v>
      </c>
      <c r="BI538" s="242">
        <f>IF(N538="nulová",J538,0)</f>
        <v>0</v>
      </c>
      <c r="BJ538" s="17" t="s">
        <v>84</v>
      </c>
      <c r="BK538" s="242">
        <f>ROUND(I538*H538,2)</f>
        <v>0</v>
      </c>
      <c r="BL538" s="17" t="s">
        <v>185</v>
      </c>
      <c r="BM538" s="241" t="s">
        <v>4281</v>
      </c>
    </row>
    <row r="539" s="2" customFormat="1">
      <c r="A539" s="38"/>
      <c r="B539" s="39"/>
      <c r="C539" s="40"/>
      <c r="D539" s="245" t="s">
        <v>540</v>
      </c>
      <c r="E539" s="40"/>
      <c r="F539" s="287" t="s">
        <v>1570</v>
      </c>
      <c r="G539" s="40"/>
      <c r="H539" s="40"/>
      <c r="I539" s="288"/>
      <c r="J539" s="40"/>
      <c r="K539" s="40"/>
      <c r="L539" s="44"/>
      <c r="M539" s="289"/>
      <c r="N539" s="290"/>
      <c r="O539" s="91"/>
      <c r="P539" s="91"/>
      <c r="Q539" s="91"/>
      <c r="R539" s="91"/>
      <c r="S539" s="91"/>
      <c r="T539" s="92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540</v>
      </c>
      <c r="AU539" s="17" t="s">
        <v>86</v>
      </c>
    </row>
    <row r="540" s="13" customFormat="1">
      <c r="A540" s="13"/>
      <c r="B540" s="243"/>
      <c r="C540" s="244"/>
      <c r="D540" s="245" t="s">
        <v>286</v>
      </c>
      <c r="E540" s="246" t="s">
        <v>1</v>
      </c>
      <c r="F540" s="247" t="s">
        <v>4280</v>
      </c>
      <c r="G540" s="244"/>
      <c r="H540" s="248">
        <v>21</v>
      </c>
      <c r="I540" s="249"/>
      <c r="J540" s="244"/>
      <c r="K540" s="244"/>
      <c r="L540" s="250"/>
      <c r="M540" s="251"/>
      <c r="N540" s="252"/>
      <c r="O540" s="252"/>
      <c r="P540" s="252"/>
      <c r="Q540" s="252"/>
      <c r="R540" s="252"/>
      <c r="S540" s="252"/>
      <c r="T540" s="25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4" t="s">
        <v>286</v>
      </c>
      <c r="AU540" s="254" t="s">
        <v>86</v>
      </c>
      <c r="AV540" s="13" t="s">
        <v>86</v>
      </c>
      <c r="AW540" s="13" t="s">
        <v>32</v>
      </c>
      <c r="AX540" s="13" t="s">
        <v>84</v>
      </c>
      <c r="AY540" s="254" t="s">
        <v>280</v>
      </c>
    </row>
    <row r="541" s="2" customFormat="1" ht="24.15" customHeight="1">
      <c r="A541" s="38"/>
      <c r="B541" s="39"/>
      <c r="C541" s="229" t="s">
        <v>1185</v>
      </c>
      <c r="D541" s="229" t="s">
        <v>281</v>
      </c>
      <c r="E541" s="230" t="s">
        <v>1572</v>
      </c>
      <c r="F541" s="231" t="s">
        <v>1573</v>
      </c>
      <c r="G541" s="232" t="s">
        <v>354</v>
      </c>
      <c r="H541" s="233">
        <v>21</v>
      </c>
      <c r="I541" s="234"/>
      <c r="J541" s="235">
        <f>ROUND(I541*H541,2)</f>
        <v>0</v>
      </c>
      <c r="K541" s="236"/>
      <c r="L541" s="44"/>
      <c r="M541" s="237" t="s">
        <v>1</v>
      </c>
      <c r="N541" s="238" t="s">
        <v>41</v>
      </c>
      <c r="O541" s="91"/>
      <c r="P541" s="239">
        <f>O541*H541</f>
        <v>0</v>
      </c>
      <c r="Q541" s="239">
        <v>0</v>
      </c>
      <c r="R541" s="239">
        <f>Q541*H541</f>
        <v>0</v>
      </c>
      <c r="S541" s="239">
        <v>0</v>
      </c>
      <c r="T541" s="240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41" t="s">
        <v>185</v>
      </c>
      <c r="AT541" s="241" t="s">
        <v>281</v>
      </c>
      <c r="AU541" s="241" t="s">
        <v>86</v>
      </c>
      <c r="AY541" s="17" t="s">
        <v>280</v>
      </c>
      <c r="BE541" s="242">
        <f>IF(N541="základní",J541,0)</f>
        <v>0</v>
      </c>
      <c r="BF541" s="242">
        <f>IF(N541="snížená",J541,0)</f>
        <v>0</v>
      </c>
      <c r="BG541" s="242">
        <f>IF(N541="zákl. přenesená",J541,0)</f>
        <v>0</v>
      </c>
      <c r="BH541" s="242">
        <f>IF(N541="sníž. přenesená",J541,0)</f>
        <v>0</v>
      </c>
      <c r="BI541" s="242">
        <f>IF(N541="nulová",J541,0)</f>
        <v>0</v>
      </c>
      <c r="BJ541" s="17" t="s">
        <v>84</v>
      </c>
      <c r="BK541" s="242">
        <f>ROUND(I541*H541,2)</f>
        <v>0</v>
      </c>
      <c r="BL541" s="17" t="s">
        <v>185</v>
      </c>
      <c r="BM541" s="241" t="s">
        <v>4282</v>
      </c>
    </row>
    <row r="542" s="13" customFormat="1">
      <c r="A542" s="13"/>
      <c r="B542" s="243"/>
      <c r="C542" s="244"/>
      <c r="D542" s="245" t="s">
        <v>286</v>
      </c>
      <c r="E542" s="246" t="s">
        <v>1</v>
      </c>
      <c r="F542" s="247" t="s">
        <v>4280</v>
      </c>
      <c r="G542" s="244"/>
      <c r="H542" s="248">
        <v>21</v>
      </c>
      <c r="I542" s="249"/>
      <c r="J542" s="244"/>
      <c r="K542" s="244"/>
      <c r="L542" s="250"/>
      <c r="M542" s="251"/>
      <c r="N542" s="252"/>
      <c r="O542" s="252"/>
      <c r="P542" s="252"/>
      <c r="Q542" s="252"/>
      <c r="R542" s="252"/>
      <c r="S542" s="252"/>
      <c r="T542" s="25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4" t="s">
        <v>286</v>
      </c>
      <c r="AU542" s="254" t="s">
        <v>86</v>
      </c>
      <c r="AV542" s="13" t="s">
        <v>86</v>
      </c>
      <c r="AW542" s="13" t="s">
        <v>32</v>
      </c>
      <c r="AX542" s="13" t="s">
        <v>84</v>
      </c>
      <c r="AY542" s="254" t="s">
        <v>280</v>
      </c>
    </row>
    <row r="543" s="2" customFormat="1" ht="33" customHeight="1">
      <c r="A543" s="38"/>
      <c r="B543" s="39"/>
      <c r="C543" s="229" t="s">
        <v>1190</v>
      </c>
      <c r="D543" s="229" t="s">
        <v>281</v>
      </c>
      <c r="E543" s="230" t="s">
        <v>4283</v>
      </c>
      <c r="F543" s="231" t="s">
        <v>4284</v>
      </c>
      <c r="G543" s="232" t="s">
        <v>2303</v>
      </c>
      <c r="H543" s="233">
        <v>4</v>
      </c>
      <c r="I543" s="234"/>
      <c r="J543" s="235">
        <f>ROUND(I543*H543,2)</f>
        <v>0</v>
      </c>
      <c r="K543" s="236"/>
      <c r="L543" s="44"/>
      <c r="M543" s="237" t="s">
        <v>1</v>
      </c>
      <c r="N543" s="238" t="s">
        <v>41</v>
      </c>
      <c r="O543" s="91"/>
      <c r="P543" s="239">
        <f>O543*H543</f>
        <v>0</v>
      </c>
      <c r="Q543" s="239">
        <v>0.73116000000000003</v>
      </c>
      <c r="R543" s="239">
        <f>Q543*H543</f>
        <v>2.9246400000000001</v>
      </c>
      <c r="S543" s="239">
        <v>0</v>
      </c>
      <c r="T543" s="240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41" t="s">
        <v>185</v>
      </c>
      <c r="AT543" s="241" t="s">
        <v>281</v>
      </c>
      <c r="AU543" s="241" t="s">
        <v>86</v>
      </c>
      <c r="AY543" s="17" t="s">
        <v>280</v>
      </c>
      <c r="BE543" s="242">
        <f>IF(N543="základní",J543,0)</f>
        <v>0</v>
      </c>
      <c r="BF543" s="242">
        <f>IF(N543="snížená",J543,0)</f>
        <v>0</v>
      </c>
      <c r="BG543" s="242">
        <f>IF(N543="zákl. přenesená",J543,0)</f>
        <v>0</v>
      </c>
      <c r="BH543" s="242">
        <f>IF(N543="sníž. přenesená",J543,0)</f>
        <v>0</v>
      </c>
      <c r="BI543" s="242">
        <f>IF(N543="nulová",J543,0)</f>
        <v>0</v>
      </c>
      <c r="BJ543" s="17" t="s">
        <v>84</v>
      </c>
      <c r="BK543" s="242">
        <f>ROUND(I543*H543,2)</f>
        <v>0</v>
      </c>
      <c r="BL543" s="17" t="s">
        <v>185</v>
      </c>
      <c r="BM543" s="241" t="s">
        <v>4285</v>
      </c>
    </row>
    <row r="544" s="13" customFormat="1">
      <c r="A544" s="13"/>
      <c r="B544" s="243"/>
      <c r="C544" s="244"/>
      <c r="D544" s="245" t="s">
        <v>286</v>
      </c>
      <c r="E544" s="246" t="s">
        <v>1</v>
      </c>
      <c r="F544" s="247" t="s">
        <v>4286</v>
      </c>
      <c r="G544" s="244"/>
      <c r="H544" s="248">
        <v>4</v>
      </c>
      <c r="I544" s="249"/>
      <c r="J544" s="244"/>
      <c r="K544" s="244"/>
      <c r="L544" s="250"/>
      <c r="M544" s="251"/>
      <c r="N544" s="252"/>
      <c r="O544" s="252"/>
      <c r="P544" s="252"/>
      <c r="Q544" s="252"/>
      <c r="R544" s="252"/>
      <c r="S544" s="252"/>
      <c r="T544" s="25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4" t="s">
        <v>286</v>
      </c>
      <c r="AU544" s="254" t="s">
        <v>86</v>
      </c>
      <c r="AV544" s="13" t="s">
        <v>86</v>
      </c>
      <c r="AW544" s="13" t="s">
        <v>32</v>
      </c>
      <c r="AX544" s="13" t="s">
        <v>84</v>
      </c>
      <c r="AY544" s="254" t="s">
        <v>280</v>
      </c>
    </row>
    <row r="545" s="2" customFormat="1" ht="24.15" customHeight="1">
      <c r="A545" s="38"/>
      <c r="B545" s="39"/>
      <c r="C545" s="229" t="s">
        <v>1196</v>
      </c>
      <c r="D545" s="229" t="s">
        <v>281</v>
      </c>
      <c r="E545" s="230" t="s">
        <v>4287</v>
      </c>
      <c r="F545" s="231" t="s">
        <v>2374</v>
      </c>
      <c r="G545" s="232" t="s">
        <v>2375</v>
      </c>
      <c r="H545" s="233">
        <v>21</v>
      </c>
      <c r="I545" s="234"/>
      <c r="J545" s="235">
        <f>ROUND(I545*H545,2)</f>
        <v>0</v>
      </c>
      <c r="K545" s="236"/>
      <c r="L545" s="44"/>
      <c r="M545" s="237" t="s">
        <v>1</v>
      </c>
      <c r="N545" s="238" t="s">
        <v>41</v>
      </c>
      <c r="O545" s="91"/>
      <c r="P545" s="239">
        <f>O545*H545</f>
        <v>0</v>
      </c>
      <c r="Q545" s="239">
        <v>0</v>
      </c>
      <c r="R545" s="239">
        <f>Q545*H545</f>
        <v>0</v>
      </c>
      <c r="S545" s="239">
        <v>0</v>
      </c>
      <c r="T545" s="240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41" t="s">
        <v>185</v>
      </c>
      <c r="AT545" s="241" t="s">
        <v>281</v>
      </c>
      <c r="AU545" s="241" t="s">
        <v>86</v>
      </c>
      <c r="AY545" s="17" t="s">
        <v>280</v>
      </c>
      <c r="BE545" s="242">
        <f>IF(N545="základní",J545,0)</f>
        <v>0</v>
      </c>
      <c r="BF545" s="242">
        <f>IF(N545="snížená",J545,0)</f>
        <v>0</v>
      </c>
      <c r="BG545" s="242">
        <f>IF(N545="zákl. přenesená",J545,0)</f>
        <v>0</v>
      </c>
      <c r="BH545" s="242">
        <f>IF(N545="sníž. přenesená",J545,0)</f>
        <v>0</v>
      </c>
      <c r="BI545" s="242">
        <f>IF(N545="nulová",J545,0)</f>
        <v>0</v>
      </c>
      <c r="BJ545" s="17" t="s">
        <v>84</v>
      </c>
      <c r="BK545" s="242">
        <f>ROUND(I545*H545,2)</f>
        <v>0</v>
      </c>
      <c r="BL545" s="17" t="s">
        <v>185</v>
      </c>
      <c r="BM545" s="241" t="s">
        <v>4288</v>
      </c>
    </row>
    <row r="546" s="13" customFormat="1">
      <c r="A546" s="13"/>
      <c r="B546" s="243"/>
      <c r="C546" s="244"/>
      <c r="D546" s="245" t="s">
        <v>286</v>
      </c>
      <c r="E546" s="246" t="s">
        <v>1</v>
      </c>
      <c r="F546" s="247" t="s">
        <v>4280</v>
      </c>
      <c r="G546" s="244"/>
      <c r="H546" s="248">
        <v>21</v>
      </c>
      <c r="I546" s="249"/>
      <c r="J546" s="244"/>
      <c r="K546" s="244"/>
      <c r="L546" s="250"/>
      <c r="M546" s="251"/>
      <c r="N546" s="252"/>
      <c r="O546" s="252"/>
      <c r="P546" s="252"/>
      <c r="Q546" s="252"/>
      <c r="R546" s="252"/>
      <c r="S546" s="252"/>
      <c r="T546" s="25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4" t="s">
        <v>286</v>
      </c>
      <c r="AU546" s="254" t="s">
        <v>86</v>
      </c>
      <c r="AV546" s="13" t="s">
        <v>86</v>
      </c>
      <c r="AW546" s="13" t="s">
        <v>32</v>
      </c>
      <c r="AX546" s="13" t="s">
        <v>84</v>
      </c>
      <c r="AY546" s="254" t="s">
        <v>280</v>
      </c>
    </row>
    <row r="547" s="2" customFormat="1" ht="33" customHeight="1">
      <c r="A547" s="38"/>
      <c r="B547" s="39"/>
      <c r="C547" s="255" t="s">
        <v>1200</v>
      </c>
      <c r="D547" s="255" t="s">
        <v>306</v>
      </c>
      <c r="E547" s="256" t="s">
        <v>1576</v>
      </c>
      <c r="F547" s="257" t="s">
        <v>1577</v>
      </c>
      <c r="G547" s="258" t="s">
        <v>190</v>
      </c>
      <c r="H547" s="259">
        <v>164.80199999999999</v>
      </c>
      <c r="I547" s="260"/>
      <c r="J547" s="261">
        <f>ROUND(I547*H547,2)</f>
        <v>0</v>
      </c>
      <c r="K547" s="262"/>
      <c r="L547" s="263"/>
      <c r="M547" s="264" t="s">
        <v>1</v>
      </c>
      <c r="N547" s="265" t="s">
        <v>41</v>
      </c>
      <c r="O547" s="91"/>
      <c r="P547" s="239">
        <f>O547*H547</f>
        <v>0</v>
      </c>
      <c r="Q547" s="239">
        <v>0.00014999999999999999</v>
      </c>
      <c r="R547" s="239">
        <f>Q547*H547</f>
        <v>0.024720299999999997</v>
      </c>
      <c r="S547" s="239">
        <v>0</v>
      </c>
      <c r="T547" s="240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41" t="s">
        <v>426</v>
      </c>
      <c r="AT547" s="241" t="s">
        <v>306</v>
      </c>
      <c r="AU547" s="241" t="s">
        <v>86</v>
      </c>
      <c r="AY547" s="17" t="s">
        <v>280</v>
      </c>
      <c r="BE547" s="242">
        <f>IF(N547="základní",J547,0)</f>
        <v>0</v>
      </c>
      <c r="BF547" s="242">
        <f>IF(N547="snížená",J547,0)</f>
        <v>0</v>
      </c>
      <c r="BG547" s="242">
        <f>IF(N547="zákl. přenesená",J547,0)</f>
        <v>0</v>
      </c>
      <c r="BH547" s="242">
        <f>IF(N547="sníž. přenesená",J547,0)</f>
        <v>0</v>
      </c>
      <c r="BI547" s="242">
        <f>IF(N547="nulová",J547,0)</f>
        <v>0</v>
      </c>
      <c r="BJ547" s="17" t="s">
        <v>84</v>
      </c>
      <c r="BK547" s="242">
        <f>ROUND(I547*H547,2)</f>
        <v>0</v>
      </c>
      <c r="BL547" s="17" t="s">
        <v>185</v>
      </c>
      <c r="BM547" s="241" t="s">
        <v>4289</v>
      </c>
    </row>
    <row r="548" s="13" customFormat="1">
      <c r="A548" s="13"/>
      <c r="B548" s="243"/>
      <c r="C548" s="244"/>
      <c r="D548" s="245" t="s">
        <v>286</v>
      </c>
      <c r="E548" s="246" t="s">
        <v>1</v>
      </c>
      <c r="F548" s="247" t="s">
        <v>4290</v>
      </c>
      <c r="G548" s="244"/>
      <c r="H548" s="248">
        <v>149.81999999999999</v>
      </c>
      <c r="I548" s="249"/>
      <c r="J548" s="244"/>
      <c r="K548" s="244"/>
      <c r="L548" s="250"/>
      <c r="M548" s="251"/>
      <c r="N548" s="252"/>
      <c r="O548" s="252"/>
      <c r="P548" s="252"/>
      <c r="Q548" s="252"/>
      <c r="R548" s="252"/>
      <c r="S548" s="252"/>
      <c r="T548" s="25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4" t="s">
        <v>286</v>
      </c>
      <c r="AU548" s="254" t="s">
        <v>86</v>
      </c>
      <c r="AV548" s="13" t="s">
        <v>86</v>
      </c>
      <c r="AW548" s="13" t="s">
        <v>32</v>
      </c>
      <c r="AX548" s="13" t="s">
        <v>84</v>
      </c>
      <c r="AY548" s="254" t="s">
        <v>280</v>
      </c>
    </row>
    <row r="549" s="13" customFormat="1">
      <c r="A549" s="13"/>
      <c r="B549" s="243"/>
      <c r="C549" s="244"/>
      <c r="D549" s="245" t="s">
        <v>286</v>
      </c>
      <c r="E549" s="244"/>
      <c r="F549" s="247" t="s">
        <v>4291</v>
      </c>
      <c r="G549" s="244"/>
      <c r="H549" s="248">
        <v>164.80199999999999</v>
      </c>
      <c r="I549" s="249"/>
      <c r="J549" s="244"/>
      <c r="K549" s="244"/>
      <c r="L549" s="250"/>
      <c r="M549" s="251"/>
      <c r="N549" s="252"/>
      <c r="O549" s="252"/>
      <c r="P549" s="252"/>
      <c r="Q549" s="252"/>
      <c r="R549" s="252"/>
      <c r="S549" s="252"/>
      <c r="T549" s="25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4" t="s">
        <v>286</v>
      </c>
      <c r="AU549" s="254" t="s">
        <v>86</v>
      </c>
      <c r="AV549" s="13" t="s">
        <v>86</v>
      </c>
      <c r="AW549" s="13" t="s">
        <v>4</v>
      </c>
      <c r="AX549" s="13" t="s">
        <v>84</v>
      </c>
      <c r="AY549" s="254" t="s">
        <v>280</v>
      </c>
    </row>
    <row r="550" s="2" customFormat="1" ht="24.15" customHeight="1">
      <c r="A550" s="38"/>
      <c r="B550" s="39"/>
      <c r="C550" s="229" t="s">
        <v>1204</v>
      </c>
      <c r="D550" s="229" t="s">
        <v>281</v>
      </c>
      <c r="E550" s="230" t="s">
        <v>1582</v>
      </c>
      <c r="F550" s="231" t="s">
        <v>1583</v>
      </c>
      <c r="G550" s="232" t="s">
        <v>354</v>
      </c>
      <c r="H550" s="233">
        <v>3</v>
      </c>
      <c r="I550" s="234"/>
      <c r="J550" s="235">
        <f>ROUND(I550*H550,2)</f>
        <v>0</v>
      </c>
      <c r="K550" s="236"/>
      <c r="L550" s="44"/>
      <c r="M550" s="237" t="s">
        <v>1</v>
      </c>
      <c r="N550" s="238" t="s">
        <v>41</v>
      </c>
      <c r="O550" s="91"/>
      <c r="P550" s="239">
        <f>O550*H550</f>
        <v>0</v>
      </c>
      <c r="Q550" s="239">
        <v>4.0000000000000003E-05</v>
      </c>
      <c r="R550" s="239">
        <f>Q550*H550</f>
        <v>0.00012000000000000002</v>
      </c>
      <c r="S550" s="239">
        <v>0</v>
      </c>
      <c r="T550" s="240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41" t="s">
        <v>185</v>
      </c>
      <c r="AT550" s="241" t="s">
        <v>281</v>
      </c>
      <c r="AU550" s="241" t="s">
        <v>86</v>
      </c>
      <c r="AY550" s="17" t="s">
        <v>280</v>
      </c>
      <c r="BE550" s="242">
        <f>IF(N550="základní",J550,0)</f>
        <v>0</v>
      </c>
      <c r="BF550" s="242">
        <f>IF(N550="snížená",J550,0)</f>
        <v>0</v>
      </c>
      <c r="BG550" s="242">
        <f>IF(N550="zákl. přenesená",J550,0)</f>
        <v>0</v>
      </c>
      <c r="BH550" s="242">
        <f>IF(N550="sníž. přenesená",J550,0)</f>
        <v>0</v>
      </c>
      <c r="BI550" s="242">
        <f>IF(N550="nulová",J550,0)</f>
        <v>0</v>
      </c>
      <c r="BJ550" s="17" t="s">
        <v>84</v>
      </c>
      <c r="BK550" s="242">
        <f>ROUND(I550*H550,2)</f>
        <v>0</v>
      </c>
      <c r="BL550" s="17" t="s">
        <v>185</v>
      </c>
      <c r="BM550" s="241" t="s">
        <v>4292</v>
      </c>
    </row>
    <row r="551" s="2" customFormat="1" ht="33" customHeight="1">
      <c r="A551" s="38"/>
      <c r="B551" s="39"/>
      <c r="C551" s="255" t="s">
        <v>1209</v>
      </c>
      <c r="D551" s="255" t="s">
        <v>306</v>
      </c>
      <c r="E551" s="256" t="s">
        <v>4293</v>
      </c>
      <c r="F551" s="257" t="s">
        <v>3836</v>
      </c>
      <c r="G551" s="258" t="s">
        <v>354</v>
      </c>
      <c r="H551" s="259">
        <v>3</v>
      </c>
      <c r="I551" s="260"/>
      <c r="J551" s="261">
        <f>ROUND(I551*H551,2)</f>
        <v>0</v>
      </c>
      <c r="K551" s="262"/>
      <c r="L551" s="263"/>
      <c r="M551" s="264" t="s">
        <v>1</v>
      </c>
      <c r="N551" s="265" t="s">
        <v>41</v>
      </c>
      <c r="O551" s="91"/>
      <c r="P551" s="239">
        <f>O551*H551</f>
        <v>0</v>
      </c>
      <c r="Q551" s="239">
        <v>0.11995</v>
      </c>
      <c r="R551" s="239">
        <f>Q551*H551</f>
        <v>0.35985</v>
      </c>
      <c r="S551" s="239">
        <v>0</v>
      </c>
      <c r="T551" s="240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41" t="s">
        <v>426</v>
      </c>
      <c r="AT551" s="241" t="s">
        <v>306</v>
      </c>
      <c r="AU551" s="241" t="s">
        <v>86</v>
      </c>
      <c r="AY551" s="17" t="s">
        <v>280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7" t="s">
        <v>84</v>
      </c>
      <c r="BK551" s="242">
        <f>ROUND(I551*H551,2)</f>
        <v>0</v>
      </c>
      <c r="BL551" s="17" t="s">
        <v>185</v>
      </c>
      <c r="BM551" s="241" t="s">
        <v>4294</v>
      </c>
    </row>
    <row r="552" s="13" customFormat="1">
      <c r="A552" s="13"/>
      <c r="B552" s="243"/>
      <c r="C552" s="244"/>
      <c r="D552" s="245" t="s">
        <v>286</v>
      </c>
      <c r="E552" s="246" t="s">
        <v>1</v>
      </c>
      <c r="F552" s="247" t="s">
        <v>4295</v>
      </c>
      <c r="G552" s="244"/>
      <c r="H552" s="248">
        <v>3</v>
      </c>
      <c r="I552" s="249"/>
      <c r="J552" s="244"/>
      <c r="K552" s="244"/>
      <c r="L552" s="250"/>
      <c r="M552" s="251"/>
      <c r="N552" s="252"/>
      <c r="O552" s="252"/>
      <c r="P552" s="252"/>
      <c r="Q552" s="252"/>
      <c r="R552" s="252"/>
      <c r="S552" s="252"/>
      <c r="T552" s="25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4" t="s">
        <v>286</v>
      </c>
      <c r="AU552" s="254" t="s">
        <v>86</v>
      </c>
      <c r="AV552" s="13" t="s">
        <v>86</v>
      </c>
      <c r="AW552" s="13" t="s">
        <v>32</v>
      </c>
      <c r="AX552" s="13" t="s">
        <v>84</v>
      </c>
      <c r="AY552" s="254" t="s">
        <v>280</v>
      </c>
    </row>
    <row r="553" s="2" customFormat="1" ht="21.75" customHeight="1">
      <c r="A553" s="38"/>
      <c r="B553" s="39"/>
      <c r="C553" s="229" t="s">
        <v>1213</v>
      </c>
      <c r="D553" s="229" t="s">
        <v>281</v>
      </c>
      <c r="E553" s="230" t="s">
        <v>4296</v>
      </c>
      <c r="F553" s="231" t="s">
        <v>4297</v>
      </c>
      <c r="G553" s="232" t="s">
        <v>309</v>
      </c>
      <c r="H553" s="233">
        <v>300</v>
      </c>
      <c r="I553" s="234"/>
      <c r="J553" s="235">
        <f>ROUND(I553*H553,2)</f>
        <v>0</v>
      </c>
      <c r="K553" s="236"/>
      <c r="L553" s="44"/>
      <c r="M553" s="237" t="s">
        <v>1</v>
      </c>
      <c r="N553" s="238" t="s">
        <v>41</v>
      </c>
      <c r="O553" s="91"/>
      <c r="P553" s="239">
        <f>O553*H553</f>
        <v>0</v>
      </c>
      <c r="Q553" s="239">
        <v>6.9999999999999994E-05</v>
      </c>
      <c r="R553" s="239">
        <f>Q553*H553</f>
        <v>0.020999999999999998</v>
      </c>
      <c r="S553" s="239">
        <v>0</v>
      </c>
      <c r="T553" s="240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41" t="s">
        <v>185</v>
      </c>
      <c r="AT553" s="241" t="s">
        <v>281</v>
      </c>
      <c r="AU553" s="241" t="s">
        <v>86</v>
      </c>
      <c r="AY553" s="17" t="s">
        <v>280</v>
      </c>
      <c r="BE553" s="242">
        <f>IF(N553="základní",J553,0)</f>
        <v>0</v>
      </c>
      <c r="BF553" s="242">
        <f>IF(N553="snížená",J553,0)</f>
        <v>0</v>
      </c>
      <c r="BG553" s="242">
        <f>IF(N553="zákl. přenesená",J553,0)</f>
        <v>0</v>
      </c>
      <c r="BH553" s="242">
        <f>IF(N553="sníž. přenesená",J553,0)</f>
        <v>0</v>
      </c>
      <c r="BI553" s="242">
        <f>IF(N553="nulová",J553,0)</f>
        <v>0</v>
      </c>
      <c r="BJ553" s="17" t="s">
        <v>84</v>
      </c>
      <c r="BK553" s="242">
        <f>ROUND(I553*H553,2)</f>
        <v>0</v>
      </c>
      <c r="BL553" s="17" t="s">
        <v>185</v>
      </c>
      <c r="BM553" s="241" t="s">
        <v>4298</v>
      </c>
    </row>
    <row r="554" s="2" customFormat="1" ht="24.15" customHeight="1">
      <c r="A554" s="38"/>
      <c r="B554" s="39"/>
      <c r="C554" s="255" t="s">
        <v>1218</v>
      </c>
      <c r="D554" s="255" t="s">
        <v>306</v>
      </c>
      <c r="E554" s="256" t="s">
        <v>4299</v>
      </c>
      <c r="F554" s="257" t="s">
        <v>4300</v>
      </c>
      <c r="G554" s="258" t="s">
        <v>326</v>
      </c>
      <c r="H554" s="259">
        <v>0.29999999999999999</v>
      </c>
      <c r="I554" s="260"/>
      <c r="J554" s="261">
        <f>ROUND(I554*H554,2)</f>
        <v>0</v>
      </c>
      <c r="K554" s="262"/>
      <c r="L554" s="263"/>
      <c r="M554" s="264" t="s">
        <v>1</v>
      </c>
      <c r="N554" s="265" t="s">
        <v>41</v>
      </c>
      <c r="O554" s="91"/>
      <c r="P554" s="239">
        <f>O554*H554</f>
        <v>0</v>
      </c>
      <c r="Q554" s="239">
        <v>1</v>
      </c>
      <c r="R554" s="239">
        <f>Q554*H554</f>
        <v>0.29999999999999999</v>
      </c>
      <c r="S554" s="239">
        <v>0</v>
      </c>
      <c r="T554" s="240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41" t="s">
        <v>310</v>
      </c>
      <c r="AT554" s="241" t="s">
        <v>306</v>
      </c>
      <c r="AU554" s="241" t="s">
        <v>86</v>
      </c>
      <c r="AY554" s="17" t="s">
        <v>280</v>
      </c>
      <c r="BE554" s="242">
        <f>IF(N554="základní",J554,0)</f>
        <v>0</v>
      </c>
      <c r="BF554" s="242">
        <f>IF(N554="snížená",J554,0)</f>
        <v>0</v>
      </c>
      <c r="BG554" s="242">
        <f>IF(N554="zákl. přenesená",J554,0)</f>
        <v>0</v>
      </c>
      <c r="BH554" s="242">
        <f>IF(N554="sníž. přenesená",J554,0)</f>
        <v>0</v>
      </c>
      <c r="BI554" s="242">
        <f>IF(N554="nulová",J554,0)</f>
        <v>0</v>
      </c>
      <c r="BJ554" s="17" t="s">
        <v>84</v>
      </c>
      <c r="BK554" s="242">
        <f>ROUND(I554*H554,2)</f>
        <v>0</v>
      </c>
      <c r="BL554" s="17" t="s">
        <v>284</v>
      </c>
      <c r="BM554" s="241" t="s">
        <v>4301</v>
      </c>
    </row>
    <row r="555" s="2" customFormat="1">
      <c r="A555" s="38"/>
      <c r="B555" s="39"/>
      <c r="C555" s="40"/>
      <c r="D555" s="245" t="s">
        <v>540</v>
      </c>
      <c r="E555" s="40"/>
      <c r="F555" s="287" t="s">
        <v>4302</v>
      </c>
      <c r="G555" s="40"/>
      <c r="H555" s="40"/>
      <c r="I555" s="288"/>
      <c r="J555" s="40"/>
      <c r="K555" s="40"/>
      <c r="L555" s="44"/>
      <c r="M555" s="289"/>
      <c r="N555" s="290"/>
      <c r="O555" s="91"/>
      <c r="P555" s="91"/>
      <c r="Q555" s="91"/>
      <c r="R555" s="91"/>
      <c r="S555" s="91"/>
      <c r="T555" s="92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540</v>
      </c>
      <c r="AU555" s="17" t="s">
        <v>86</v>
      </c>
    </row>
    <row r="556" s="13" customFormat="1">
      <c r="A556" s="13"/>
      <c r="B556" s="243"/>
      <c r="C556" s="244"/>
      <c r="D556" s="245" t="s">
        <v>286</v>
      </c>
      <c r="E556" s="246" t="s">
        <v>1</v>
      </c>
      <c r="F556" s="247" t="s">
        <v>4303</v>
      </c>
      <c r="G556" s="244"/>
      <c r="H556" s="248">
        <v>0.29999999999999999</v>
      </c>
      <c r="I556" s="249"/>
      <c r="J556" s="244"/>
      <c r="K556" s="244"/>
      <c r="L556" s="250"/>
      <c r="M556" s="251"/>
      <c r="N556" s="252"/>
      <c r="O556" s="252"/>
      <c r="P556" s="252"/>
      <c r="Q556" s="252"/>
      <c r="R556" s="252"/>
      <c r="S556" s="252"/>
      <c r="T556" s="25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4" t="s">
        <v>286</v>
      </c>
      <c r="AU556" s="254" t="s">
        <v>86</v>
      </c>
      <c r="AV556" s="13" t="s">
        <v>86</v>
      </c>
      <c r="AW556" s="13" t="s">
        <v>32</v>
      </c>
      <c r="AX556" s="13" t="s">
        <v>84</v>
      </c>
      <c r="AY556" s="254" t="s">
        <v>280</v>
      </c>
    </row>
    <row r="557" s="2" customFormat="1" ht="24.15" customHeight="1">
      <c r="A557" s="38"/>
      <c r="B557" s="39"/>
      <c r="C557" s="229" t="s">
        <v>1223</v>
      </c>
      <c r="D557" s="229" t="s">
        <v>281</v>
      </c>
      <c r="E557" s="230" t="s">
        <v>4304</v>
      </c>
      <c r="F557" s="231" t="s">
        <v>2314</v>
      </c>
      <c r="G557" s="232" t="s">
        <v>309</v>
      </c>
      <c r="H557" s="233">
        <v>2956</v>
      </c>
      <c r="I557" s="234"/>
      <c r="J557" s="235">
        <f>ROUND(I557*H557,2)</f>
        <v>0</v>
      </c>
      <c r="K557" s="236"/>
      <c r="L557" s="44"/>
      <c r="M557" s="237" t="s">
        <v>1</v>
      </c>
      <c r="N557" s="238" t="s">
        <v>41</v>
      </c>
      <c r="O557" s="91"/>
      <c r="P557" s="239">
        <f>O557*H557</f>
        <v>0</v>
      </c>
      <c r="Q557" s="239">
        <v>5.0000000000000002E-05</v>
      </c>
      <c r="R557" s="239">
        <f>Q557*H557</f>
        <v>0.14780000000000002</v>
      </c>
      <c r="S557" s="239">
        <v>0</v>
      </c>
      <c r="T557" s="240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41" t="s">
        <v>185</v>
      </c>
      <c r="AT557" s="241" t="s">
        <v>281</v>
      </c>
      <c r="AU557" s="241" t="s">
        <v>86</v>
      </c>
      <c r="AY557" s="17" t="s">
        <v>280</v>
      </c>
      <c r="BE557" s="242">
        <f>IF(N557="základní",J557,0)</f>
        <v>0</v>
      </c>
      <c r="BF557" s="242">
        <f>IF(N557="snížená",J557,0)</f>
        <v>0</v>
      </c>
      <c r="BG557" s="242">
        <f>IF(N557="zákl. přenesená",J557,0)</f>
        <v>0</v>
      </c>
      <c r="BH557" s="242">
        <f>IF(N557="sníž. přenesená",J557,0)</f>
        <v>0</v>
      </c>
      <c r="BI557" s="242">
        <f>IF(N557="nulová",J557,0)</f>
        <v>0</v>
      </c>
      <c r="BJ557" s="17" t="s">
        <v>84</v>
      </c>
      <c r="BK557" s="242">
        <f>ROUND(I557*H557,2)</f>
        <v>0</v>
      </c>
      <c r="BL557" s="17" t="s">
        <v>185</v>
      </c>
      <c r="BM557" s="241" t="s">
        <v>4305</v>
      </c>
    </row>
    <row r="558" s="13" customFormat="1">
      <c r="A558" s="13"/>
      <c r="B558" s="243"/>
      <c r="C558" s="244"/>
      <c r="D558" s="245" t="s">
        <v>286</v>
      </c>
      <c r="E558" s="246" t="s">
        <v>1</v>
      </c>
      <c r="F558" s="247" t="s">
        <v>4306</v>
      </c>
      <c r="G558" s="244"/>
      <c r="H558" s="248">
        <v>2956</v>
      </c>
      <c r="I558" s="249"/>
      <c r="J558" s="244"/>
      <c r="K558" s="244"/>
      <c r="L558" s="250"/>
      <c r="M558" s="251"/>
      <c r="N558" s="252"/>
      <c r="O558" s="252"/>
      <c r="P558" s="252"/>
      <c r="Q558" s="252"/>
      <c r="R558" s="252"/>
      <c r="S558" s="252"/>
      <c r="T558" s="25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4" t="s">
        <v>286</v>
      </c>
      <c r="AU558" s="254" t="s">
        <v>86</v>
      </c>
      <c r="AV558" s="13" t="s">
        <v>86</v>
      </c>
      <c r="AW558" s="13" t="s">
        <v>32</v>
      </c>
      <c r="AX558" s="13" t="s">
        <v>84</v>
      </c>
      <c r="AY558" s="254" t="s">
        <v>280</v>
      </c>
    </row>
    <row r="559" s="2" customFormat="1" ht="24.15" customHeight="1">
      <c r="A559" s="38"/>
      <c r="B559" s="39"/>
      <c r="C559" s="255" t="s">
        <v>1227</v>
      </c>
      <c r="D559" s="255" t="s">
        <v>306</v>
      </c>
      <c r="E559" s="256" t="s">
        <v>4307</v>
      </c>
      <c r="F559" s="257" t="s">
        <v>4308</v>
      </c>
      <c r="G559" s="258" t="s">
        <v>2303</v>
      </c>
      <c r="H559" s="259">
        <v>4</v>
      </c>
      <c r="I559" s="260"/>
      <c r="J559" s="261">
        <f>ROUND(I559*H559,2)</f>
        <v>0</v>
      </c>
      <c r="K559" s="262"/>
      <c r="L559" s="263"/>
      <c r="M559" s="264" t="s">
        <v>1</v>
      </c>
      <c r="N559" s="265" t="s">
        <v>41</v>
      </c>
      <c r="O559" s="91"/>
      <c r="P559" s="239">
        <f>O559*H559</f>
        <v>0</v>
      </c>
      <c r="Q559" s="239">
        <v>0.73899999999999999</v>
      </c>
      <c r="R559" s="239">
        <f>Q559*H559</f>
        <v>2.956</v>
      </c>
      <c r="S559" s="239">
        <v>0</v>
      </c>
      <c r="T559" s="240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41" t="s">
        <v>426</v>
      </c>
      <c r="AT559" s="241" t="s">
        <v>306</v>
      </c>
      <c r="AU559" s="241" t="s">
        <v>86</v>
      </c>
      <c r="AY559" s="17" t="s">
        <v>280</v>
      </c>
      <c r="BE559" s="242">
        <f>IF(N559="základní",J559,0)</f>
        <v>0</v>
      </c>
      <c r="BF559" s="242">
        <f>IF(N559="snížená",J559,0)</f>
        <v>0</v>
      </c>
      <c r="BG559" s="242">
        <f>IF(N559="zákl. přenesená",J559,0)</f>
        <v>0</v>
      </c>
      <c r="BH559" s="242">
        <f>IF(N559="sníž. přenesená",J559,0)</f>
        <v>0</v>
      </c>
      <c r="BI559" s="242">
        <f>IF(N559="nulová",J559,0)</f>
        <v>0</v>
      </c>
      <c r="BJ559" s="17" t="s">
        <v>84</v>
      </c>
      <c r="BK559" s="242">
        <f>ROUND(I559*H559,2)</f>
        <v>0</v>
      </c>
      <c r="BL559" s="17" t="s">
        <v>185</v>
      </c>
      <c r="BM559" s="241" t="s">
        <v>4309</v>
      </c>
    </row>
    <row r="560" s="2" customFormat="1">
      <c r="A560" s="38"/>
      <c r="B560" s="39"/>
      <c r="C560" s="40"/>
      <c r="D560" s="245" t="s">
        <v>540</v>
      </c>
      <c r="E560" s="40"/>
      <c r="F560" s="287" t="s">
        <v>2305</v>
      </c>
      <c r="G560" s="40"/>
      <c r="H560" s="40"/>
      <c r="I560" s="288"/>
      <c r="J560" s="40"/>
      <c r="K560" s="40"/>
      <c r="L560" s="44"/>
      <c r="M560" s="289"/>
      <c r="N560" s="290"/>
      <c r="O560" s="91"/>
      <c r="P560" s="91"/>
      <c r="Q560" s="91"/>
      <c r="R560" s="91"/>
      <c r="S560" s="91"/>
      <c r="T560" s="92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540</v>
      </c>
      <c r="AU560" s="17" t="s">
        <v>86</v>
      </c>
    </row>
    <row r="561" s="2" customFormat="1" ht="24.15" customHeight="1">
      <c r="A561" s="38"/>
      <c r="B561" s="39"/>
      <c r="C561" s="229" t="s">
        <v>1231</v>
      </c>
      <c r="D561" s="229" t="s">
        <v>281</v>
      </c>
      <c r="E561" s="230" t="s">
        <v>2871</v>
      </c>
      <c r="F561" s="231" t="s">
        <v>2872</v>
      </c>
      <c r="G561" s="232" t="s">
        <v>309</v>
      </c>
      <c r="H561" s="233">
        <v>316.25999999999999</v>
      </c>
      <c r="I561" s="234"/>
      <c r="J561" s="235">
        <f>ROUND(I561*H561,2)</f>
        <v>0</v>
      </c>
      <c r="K561" s="236"/>
      <c r="L561" s="44"/>
      <c r="M561" s="237" t="s">
        <v>1</v>
      </c>
      <c r="N561" s="238" t="s">
        <v>41</v>
      </c>
      <c r="O561" s="91"/>
      <c r="P561" s="239">
        <f>O561*H561</f>
        <v>0</v>
      </c>
      <c r="Q561" s="239">
        <v>5.0000000000000002E-05</v>
      </c>
      <c r="R561" s="239">
        <f>Q561*H561</f>
        <v>0.015813000000000001</v>
      </c>
      <c r="S561" s="239">
        <v>0</v>
      </c>
      <c r="T561" s="240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41" t="s">
        <v>185</v>
      </c>
      <c r="AT561" s="241" t="s">
        <v>281</v>
      </c>
      <c r="AU561" s="241" t="s">
        <v>86</v>
      </c>
      <c r="AY561" s="17" t="s">
        <v>280</v>
      </c>
      <c r="BE561" s="242">
        <f>IF(N561="základní",J561,0)</f>
        <v>0</v>
      </c>
      <c r="BF561" s="242">
        <f>IF(N561="snížená",J561,0)</f>
        <v>0</v>
      </c>
      <c r="BG561" s="242">
        <f>IF(N561="zákl. přenesená",J561,0)</f>
        <v>0</v>
      </c>
      <c r="BH561" s="242">
        <f>IF(N561="sníž. přenesená",J561,0)</f>
        <v>0</v>
      </c>
      <c r="BI561" s="242">
        <f>IF(N561="nulová",J561,0)</f>
        <v>0</v>
      </c>
      <c r="BJ561" s="17" t="s">
        <v>84</v>
      </c>
      <c r="BK561" s="242">
        <f>ROUND(I561*H561,2)</f>
        <v>0</v>
      </c>
      <c r="BL561" s="17" t="s">
        <v>185</v>
      </c>
      <c r="BM561" s="241" t="s">
        <v>4310</v>
      </c>
    </row>
    <row r="562" s="13" customFormat="1">
      <c r="A562" s="13"/>
      <c r="B562" s="243"/>
      <c r="C562" s="244"/>
      <c r="D562" s="245" t="s">
        <v>286</v>
      </c>
      <c r="E562" s="246" t="s">
        <v>1</v>
      </c>
      <c r="F562" s="247" t="s">
        <v>4311</v>
      </c>
      <c r="G562" s="244"/>
      <c r="H562" s="248">
        <v>316.25999999999999</v>
      </c>
      <c r="I562" s="249"/>
      <c r="J562" s="244"/>
      <c r="K562" s="244"/>
      <c r="L562" s="250"/>
      <c r="M562" s="251"/>
      <c r="N562" s="252"/>
      <c r="O562" s="252"/>
      <c r="P562" s="252"/>
      <c r="Q562" s="252"/>
      <c r="R562" s="252"/>
      <c r="S562" s="252"/>
      <c r="T562" s="25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4" t="s">
        <v>286</v>
      </c>
      <c r="AU562" s="254" t="s">
        <v>86</v>
      </c>
      <c r="AV562" s="13" t="s">
        <v>86</v>
      </c>
      <c r="AW562" s="13" t="s">
        <v>32</v>
      </c>
      <c r="AX562" s="13" t="s">
        <v>84</v>
      </c>
      <c r="AY562" s="254" t="s">
        <v>280</v>
      </c>
    </row>
    <row r="563" s="2" customFormat="1" ht="24.15" customHeight="1">
      <c r="A563" s="38"/>
      <c r="B563" s="39"/>
      <c r="C563" s="255" t="s">
        <v>1235</v>
      </c>
      <c r="D563" s="255" t="s">
        <v>306</v>
      </c>
      <c r="E563" s="256" t="s">
        <v>4312</v>
      </c>
      <c r="F563" s="257" t="s">
        <v>4313</v>
      </c>
      <c r="G563" s="258" t="s">
        <v>2303</v>
      </c>
      <c r="H563" s="259">
        <v>6</v>
      </c>
      <c r="I563" s="260"/>
      <c r="J563" s="261">
        <f>ROUND(I563*H563,2)</f>
        <v>0</v>
      </c>
      <c r="K563" s="262"/>
      <c r="L563" s="263"/>
      <c r="M563" s="264" t="s">
        <v>1</v>
      </c>
      <c r="N563" s="265" t="s">
        <v>41</v>
      </c>
      <c r="O563" s="91"/>
      <c r="P563" s="239">
        <f>O563*H563</f>
        <v>0</v>
      </c>
      <c r="Q563" s="239">
        <v>52.710000000000001</v>
      </c>
      <c r="R563" s="239">
        <f>Q563*H563</f>
        <v>316.25999999999999</v>
      </c>
      <c r="S563" s="239">
        <v>0</v>
      </c>
      <c r="T563" s="240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41" t="s">
        <v>426</v>
      </c>
      <c r="AT563" s="241" t="s">
        <v>306</v>
      </c>
      <c r="AU563" s="241" t="s">
        <v>86</v>
      </c>
      <c r="AY563" s="17" t="s">
        <v>280</v>
      </c>
      <c r="BE563" s="242">
        <f>IF(N563="základní",J563,0)</f>
        <v>0</v>
      </c>
      <c r="BF563" s="242">
        <f>IF(N563="snížená",J563,0)</f>
        <v>0</v>
      </c>
      <c r="BG563" s="242">
        <f>IF(N563="zákl. přenesená",J563,0)</f>
        <v>0</v>
      </c>
      <c r="BH563" s="242">
        <f>IF(N563="sníž. přenesená",J563,0)</f>
        <v>0</v>
      </c>
      <c r="BI563" s="242">
        <f>IF(N563="nulová",J563,0)</f>
        <v>0</v>
      </c>
      <c r="BJ563" s="17" t="s">
        <v>84</v>
      </c>
      <c r="BK563" s="242">
        <f>ROUND(I563*H563,2)</f>
        <v>0</v>
      </c>
      <c r="BL563" s="17" t="s">
        <v>185</v>
      </c>
      <c r="BM563" s="241" t="s">
        <v>4314</v>
      </c>
    </row>
    <row r="564" s="2" customFormat="1">
      <c r="A564" s="38"/>
      <c r="B564" s="39"/>
      <c r="C564" s="40"/>
      <c r="D564" s="245" t="s">
        <v>540</v>
      </c>
      <c r="E564" s="40"/>
      <c r="F564" s="287" t="s">
        <v>2305</v>
      </c>
      <c r="G564" s="40"/>
      <c r="H564" s="40"/>
      <c r="I564" s="288"/>
      <c r="J564" s="40"/>
      <c r="K564" s="40"/>
      <c r="L564" s="44"/>
      <c r="M564" s="289"/>
      <c r="N564" s="290"/>
      <c r="O564" s="91"/>
      <c r="P564" s="91"/>
      <c r="Q564" s="91"/>
      <c r="R564" s="91"/>
      <c r="S564" s="91"/>
      <c r="T564" s="92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540</v>
      </c>
      <c r="AU564" s="17" t="s">
        <v>86</v>
      </c>
    </row>
    <row r="565" s="2" customFormat="1" ht="24.15" customHeight="1">
      <c r="A565" s="38"/>
      <c r="B565" s="39"/>
      <c r="C565" s="229" t="s">
        <v>1239</v>
      </c>
      <c r="D565" s="229" t="s">
        <v>281</v>
      </c>
      <c r="E565" s="230" t="s">
        <v>1620</v>
      </c>
      <c r="F565" s="231" t="s">
        <v>1621</v>
      </c>
      <c r="G565" s="232" t="s">
        <v>326</v>
      </c>
      <c r="H565" s="233">
        <v>323.471</v>
      </c>
      <c r="I565" s="234"/>
      <c r="J565" s="235">
        <f>ROUND(I565*H565,2)</f>
        <v>0</v>
      </c>
      <c r="K565" s="236"/>
      <c r="L565" s="44"/>
      <c r="M565" s="237" t="s">
        <v>1</v>
      </c>
      <c r="N565" s="238" t="s">
        <v>41</v>
      </c>
      <c r="O565" s="91"/>
      <c r="P565" s="239">
        <f>O565*H565</f>
        <v>0</v>
      </c>
      <c r="Q565" s="239">
        <v>0</v>
      </c>
      <c r="R565" s="239">
        <f>Q565*H565</f>
        <v>0</v>
      </c>
      <c r="S565" s="239">
        <v>0</v>
      </c>
      <c r="T565" s="240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41" t="s">
        <v>185</v>
      </c>
      <c r="AT565" s="241" t="s">
        <v>281</v>
      </c>
      <c r="AU565" s="241" t="s">
        <v>86</v>
      </c>
      <c r="AY565" s="17" t="s">
        <v>280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7" t="s">
        <v>84</v>
      </c>
      <c r="BK565" s="242">
        <f>ROUND(I565*H565,2)</f>
        <v>0</v>
      </c>
      <c r="BL565" s="17" t="s">
        <v>185</v>
      </c>
      <c r="BM565" s="241" t="s">
        <v>4315</v>
      </c>
    </row>
    <row r="566" s="12" customFormat="1" ht="22.8" customHeight="1">
      <c r="A566" s="12"/>
      <c r="B566" s="213"/>
      <c r="C566" s="214"/>
      <c r="D566" s="215" t="s">
        <v>75</v>
      </c>
      <c r="E566" s="227" t="s">
        <v>1649</v>
      </c>
      <c r="F566" s="227" t="s">
        <v>1650</v>
      </c>
      <c r="G566" s="214"/>
      <c r="H566" s="214"/>
      <c r="I566" s="217"/>
      <c r="J566" s="228">
        <f>BK566</f>
        <v>0</v>
      </c>
      <c r="K566" s="214"/>
      <c r="L566" s="219"/>
      <c r="M566" s="220"/>
      <c r="N566" s="221"/>
      <c r="O566" s="221"/>
      <c r="P566" s="222">
        <f>SUM(P567:P568)</f>
        <v>0</v>
      </c>
      <c r="Q566" s="221"/>
      <c r="R566" s="222">
        <f>SUM(R567:R568)</f>
        <v>0</v>
      </c>
      <c r="S566" s="221"/>
      <c r="T566" s="223">
        <f>SUM(T567:T568)</f>
        <v>1.411956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24" t="s">
        <v>86</v>
      </c>
      <c r="AT566" s="225" t="s">
        <v>75</v>
      </c>
      <c r="AU566" s="225" t="s">
        <v>84</v>
      </c>
      <c r="AY566" s="224" t="s">
        <v>280</v>
      </c>
      <c r="BK566" s="226">
        <f>SUM(BK567:BK568)</f>
        <v>0</v>
      </c>
    </row>
    <row r="567" s="2" customFormat="1" ht="21.75" customHeight="1">
      <c r="A567" s="38"/>
      <c r="B567" s="39"/>
      <c r="C567" s="229" t="s">
        <v>1243</v>
      </c>
      <c r="D567" s="229" t="s">
        <v>281</v>
      </c>
      <c r="E567" s="230" t="s">
        <v>1652</v>
      </c>
      <c r="F567" s="231" t="s">
        <v>1653</v>
      </c>
      <c r="G567" s="232" t="s">
        <v>194</v>
      </c>
      <c r="H567" s="233">
        <v>36.204000000000001</v>
      </c>
      <c r="I567" s="234"/>
      <c r="J567" s="235">
        <f>ROUND(I567*H567,2)</f>
        <v>0</v>
      </c>
      <c r="K567" s="236"/>
      <c r="L567" s="44"/>
      <c r="M567" s="237" t="s">
        <v>1</v>
      </c>
      <c r="N567" s="238" t="s">
        <v>41</v>
      </c>
      <c r="O567" s="91"/>
      <c r="P567" s="239">
        <f>O567*H567</f>
        <v>0</v>
      </c>
      <c r="Q567" s="239">
        <v>0</v>
      </c>
      <c r="R567" s="239">
        <f>Q567*H567</f>
        <v>0</v>
      </c>
      <c r="S567" s="239">
        <v>0.039</v>
      </c>
      <c r="T567" s="240">
        <f>S567*H567</f>
        <v>1.411956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41" t="s">
        <v>185</v>
      </c>
      <c r="AT567" s="241" t="s">
        <v>281</v>
      </c>
      <c r="AU567" s="241" t="s">
        <v>86</v>
      </c>
      <c r="AY567" s="17" t="s">
        <v>280</v>
      </c>
      <c r="BE567" s="242">
        <f>IF(N567="základní",J567,0)</f>
        <v>0</v>
      </c>
      <c r="BF567" s="242">
        <f>IF(N567="snížená",J567,0)</f>
        <v>0</v>
      </c>
      <c r="BG567" s="242">
        <f>IF(N567="zákl. přenesená",J567,0)</f>
        <v>0</v>
      </c>
      <c r="BH567" s="242">
        <f>IF(N567="sníž. přenesená",J567,0)</f>
        <v>0</v>
      </c>
      <c r="BI567" s="242">
        <f>IF(N567="nulová",J567,0)</f>
        <v>0</v>
      </c>
      <c r="BJ567" s="17" t="s">
        <v>84</v>
      </c>
      <c r="BK567" s="242">
        <f>ROUND(I567*H567,2)</f>
        <v>0</v>
      </c>
      <c r="BL567" s="17" t="s">
        <v>185</v>
      </c>
      <c r="BM567" s="241" t="s">
        <v>4316</v>
      </c>
    </row>
    <row r="568" s="13" customFormat="1">
      <c r="A568" s="13"/>
      <c r="B568" s="243"/>
      <c r="C568" s="244"/>
      <c r="D568" s="245" t="s">
        <v>286</v>
      </c>
      <c r="E568" s="246" t="s">
        <v>1</v>
      </c>
      <c r="F568" s="247" t="s">
        <v>3869</v>
      </c>
      <c r="G568" s="244"/>
      <c r="H568" s="248">
        <v>36.204000000000001</v>
      </c>
      <c r="I568" s="249"/>
      <c r="J568" s="244"/>
      <c r="K568" s="244"/>
      <c r="L568" s="250"/>
      <c r="M568" s="251"/>
      <c r="N568" s="252"/>
      <c r="O568" s="252"/>
      <c r="P568" s="252"/>
      <c r="Q568" s="252"/>
      <c r="R568" s="252"/>
      <c r="S568" s="252"/>
      <c r="T568" s="25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4" t="s">
        <v>286</v>
      </c>
      <c r="AU568" s="254" t="s">
        <v>86</v>
      </c>
      <c r="AV568" s="13" t="s">
        <v>86</v>
      </c>
      <c r="AW568" s="13" t="s">
        <v>32</v>
      </c>
      <c r="AX568" s="13" t="s">
        <v>84</v>
      </c>
      <c r="AY568" s="254" t="s">
        <v>280</v>
      </c>
    </row>
    <row r="569" s="12" customFormat="1" ht="22.8" customHeight="1">
      <c r="A569" s="12"/>
      <c r="B569" s="213"/>
      <c r="C569" s="214"/>
      <c r="D569" s="215" t="s">
        <v>75</v>
      </c>
      <c r="E569" s="227" t="s">
        <v>1655</v>
      </c>
      <c r="F569" s="227" t="s">
        <v>1656</v>
      </c>
      <c r="G569" s="214"/>
      <c r="H569" s="214"/>
      <c r="I569" s="217"/>
      <c r="J569" s="228">
        <f>BK569</f>
        <v>0</v>
      </c>
      <c r="K569" s="214"/>
      <c r="L569" s="219"/>
      <c r="M569" s="220"/>
      <c r="N569" s="221"/>
      <c r="O569" s="221"/>
      <c r="P569" s="222">
        <f>SUM(P570:P575)</f>
        <v>0</v>
      </c>
      <c r="Q569" s="221"/>
      <c r="R569" s="222">
        <f>SUM(R570:R575)</f>
        <v>0.040213980000000003</v>
      </c>
      <c r="S569" s="221"/>
      <c r="T569" s="223">
        <f>SUM(T570:T575)</f>
        <v>0</v>
      </c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R569" s="224" t="s">
        <v>86</v>
      </c>
      <c r="AT569" s="225" t="s">
        <v>75</v>
      </c>
      <c r="AU569" s="225" t="s">
        <v>84</v>
      </c>
      <c r="AY569" s="224" t="s">
        <v>280</v>
      </c>
      <c r="BK569" s="226">
        <f>SUM(BK570:BK575)</f>
        <v>0</v>
      </c>
    </row>
    <row r="570" s="2" customFormat="1" ht="24.15" customHeight="1">
      <c r="A570" s="38"/>
      <c r="B570" s="39"/>
      <c r="C570" s="229" t="s">
        <v>1247</v>
      </c>
      <c r="D570" s="229" t="s">
        <v>281</v>
      </c>
      <c r="E570" s="230" t="s">
        <v>4317</v>
      </c>
      <c r="F570" s="231" t="s">
        <v>4318</v>
      </c>
      <c r="G570" s="232" t="s">
        <v>194</v>
      </c>
      <c r="H570" s="233">
        <v>12.807</v>
      </c>
      <c r="I570" s="234"/>
      <c r="J570" s="235">
        <f>ROUND(I570*H570,2)</f>
        <v>0</v>
      </c>
      <c r="K570" s="236"/>
      <c r="L570" s="44"/>
      <c r="M570" s="237" t="s">
        <v>1</v>
      </c>
      <c r="N570" s="238" t="s">
        <v>41</v>
      </c>
      <c r="O570" s="91"/>
      <c r="P570" s="239">
        <f>O570*H570</f>
        <v>0</v>
      </c>
      <c r="Q570" s="239">
        <v>0.00016000000000000001</v>
      </c>
      <c r="R570" s="239">
        <f>Q570*H570</f>
        <v>0.0020491200000000002</v>
      </c>
      <c r="S570" s="239">
        <v>0</v>
      </c>
      <c r="T570" s="240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41" t="s">
        <v>185</v>
      </c>
      <c r="AT570" s="241" t="s">
        <v>281</v>
      </c>
      <c r="AU570" s="241" t="s">
        <v>86</v>
      </c>
      <c r="AY570" s="17" t="s">
        <v>280</v>
      </c>
      <c r="BE570" s="242">
        <f>IF(N570="základní",J570,0)</f>
        <v>0</v>
      </c>
      <c r="BF570" s="242">
        <f>IF(N570="snížená",J570,0)</f>
        <v>0</v>
      </c>
      <c r="BG570" s="242">
        <f>IF(N570="zákl. přenesená",J570,0)</f>
        <v>0</v>
      </c>
      <c r="BH570" s="242">
        <f>IF(N570="sníž. přenesená",J570,0)</f>
        <v>0</v>
      </c>
      <c r="BI570" s="242">
        <f>IF(N570="nulová",J570,0)</f>
        <v>0</v>
      </c>
      <c r="BJ570" s="17" t="s">
        <v>84</v>
      </c>
      <c r="BK570" s="242">
        <f>ROUND(I570*H570,2)</f>
        <v>0</v>
      </c>
      <c r="BL570" s="17" t="s">
        <v>185</v>
      </c>
      <c r="BM570" s="241" t="s">
        <v>4319</v>
      </c>
    </row>
    <row r="571" s="13" customFormat="1">
      <c r="A571" s="13"/>
      <c r="B571" s="243"/>
      <c r="C571" s="244"/>
      <c r="D571" s="245" t="s">
        <v>286</v>
      </c>
      <c r="E571" s="246" t="s">
        <v>1</v>
      </c>
      <c r="F571" s="247" t="s">
        <v>4320</v>
      </c>
      <c r="G571" s="244"/>
      <c r="H571" s="248">
        <v>12.807</v>
      </c>
      <c r="I571" s="249"/>
      <c r="J571" s="244"/>
      <c r="K571" s="244"/>
      <c r="L571" s="250"/>
      <c r="M571" s="251"/>
      <c r="N571" s="252"/>
      <c r="O571" s="252"/>
      <c r="P571" s="252"/>
      <c r="Q571" s="252"/>
      <c r="R571" s="252"/>
      <c r="S571" s="252"/>
      <c r="T571" s="25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4" t="s">
        <v>286</v>
      </c>
      <c r="AU571" s="254" t="s">
        <v>86</v>
      </c>
      <c r="AV571" s="13" t="s">
        <v>86</v>
      </c>
      <c r="AW571" s="13" t="s">
        <v>32</v>
      </c>
      <c r="AX571" s="13" t="s">
        <v>84</v>
      </c>
      <c r="AY571" s="254" t="s">
        <v>280</v>
      </c>
    </row>
    <row r="572" s="2" customFormat="1" ht="24.15" customHeight="1">
      <c r="A572" s="38"/>
      <c r="B572" s="39"/>
      <c r="C572" s="229" t="s">
        <v>1252</v>
      </c>
      <c r="D572" s="229" t="s">
        <v>281</v>
      </c>
      <c r="E572" s="230" t="s">
        <v>4321</v>
      </c>
      <c r="F572" s="231" t="s">
        <v>4322</v>
      </c>
      <c r="G572" s="232" t="s">
        <v>194</v>
      </c>
      <c r="H572" s="233">
        <v>12.807</v>
      </c>
      <c r="I572" s="234"/>
      <c r="J572" s="235">
        <f>ROUND(I572*H572,2)</f>
        <v>0</v>
      </c>
      <c r="K572" s="236"/>
      <c r="L572" s="44"/>
      <c r="M572" s="237" t="s">
        <v>1</v>
      </c>
      <c r="N572" s="238" t="s">
        <v>41</v>
      </c>
      <c r="O572" s="91"/>
      <c r="P572" s="239">
        <f>O572*H572</f>
        <v>0</v>
      </c>
      <c r="Q572" s="239">
        <v>0.00048000000000000001</v>
      </c>
      <c r="R572" s="239">
        <f>Q572*H572</f>
        <v>0.0061473600000000002</v>
      </c>
      <c r="S572" s="239">
        <v>0</v>
      </c>
      <c r="T572" s="240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41" t="s">
        <v>185</v>
      </c>
      <c r="AT572" s="241" t="s">
        <v>281</v>
      </c>
      <c r="AU572" s="241" t="s">
        <v>86</v>
      </c>
      <c r="AY572" s="17" t="s">
        <v>280</v>
      </c>
      <c r="BE572" s="242">
        <f>IF(N572="základní",J572,0)</f>
        <v>0</v>
      </c>
      <c r="BF572" s="242">
        <f>IF(N572="snížená",J572,0)</f>
        <v>0</v>
      </c>
      <c r="BG572" s="242">
        <f>IF(N572="zákl. přenesená",J572,0)</f>
        <v>0</v>
      </c>
      <c r="BH572" s="242">
        <f>IF(N572="sníž. přenesená",J572,0)</f>
        <v>0</v>
      </c>
      <c r="BI572" s="242">
        <f>IF(N572="nulová",J572,0)</f>
        <v>0</v>
      </c>
      <c r="BJ572" s="17" t="s">
        <v>84</v>
      </c>
      <c r="BK572" s="242">
        <f>ROUND(I572*H572,2)</f>
        <v>0</v>
      </c>
      <c r="BL572" s="17" t="s">
        <v>185</v>
      </c>
      <c r="BM572" s="241" t="s">
        <v>4323</v>
      </c>
    </row>
    <row r="573" s="13" customFormat="1">
      <c r="A573" s="13"/>
      <c r="B573" s="243"/>
      <c r="C573" s="244"/>
      <c r="D573" s="245" t="s">
        <v>286</v>
      </c>
      <c r="E573" s="246" t="s">
        <v>1</v>
      </c>
      <c r="F573" s="247" t="s">
        <v>4320</v>
      </c>
      <c r="G573" s="244"/>
      <c r="H573" s="248">
        <v>12.807</v>
      </c>
      <c r="I573" s="249"/>
      <c r="J573" s="244"/>
      <c r="K573" s="244"/>
      <c r="L573" s="250"/>
      <c r="M573" s="251"/>
      <c r="N573" s="252"/>
      <c r="O573" s="252"/>
      <c r="P573" s="252"/>
      <c r="Q573" s="252"/>
      <c r="R573" s="252"/>
      <c r="S573" s="252"/>
      <c r="T573" s="25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4" t="s">
        <v>286</v>
      </c>
      <c r="AU573" s="254" t="s">
        <v>86</v>
      </c>
      <c r="AV573" s="13" t="s">
        <v>86</v>
      </c>
      <c r="AW573" s="13" t="s">
        <v>32</v>
      </c>
      <c r="AX573" s="13" t="s">
        <v>84</v>
      </c>
      <c r="AY573" s="254" t="s">
        <v>280</v>
      </c>
    </row>
    <row r="574" s="2" customFormat="1" ht="24.15" customHeight="1">
      <c r="A574" s="38"/>
      <c r="B574" s="39"/>
      <c r="C574" s="229" t="s">
        <v>1258</v>
      </c>
      <c r="D574" s="229" t="s">
        <v>281</v>
      </c>
      <c r="E574" s="230" t="s">
        <v>4324</v>
      </c>
      <c r="F574" s="231" t="s">
        <v>4325</v>
      </c>
      <c r="G574" s="232" t="s">
        <v>194</v>
      </c>
      <c r="H574" s="233">
        <v>12.807</v>
      </c>
      <c r="I574" s="234"/>
      <c r="J574" s="235">
        <f>ROUND(I574*H574,2)</f>
        <v>0</v>
      </c>
      <c r="K574" s="236"/>
      <c r="L574" s="44"/>
      <c r="M574" s="237" t="s">
        <v>1</v>
      </c>
      <c r="N574" s="238" t="s">
        <v>41</v>
      </c>
      <c r="O574" s="91"/>
      <c r="P574" s="239">
        <f>O574*H574</f>
        <v>0</v>
      </c>
      <c r="Q574" s="239">
        <v>0.0025000000000000001</v>
      </c>
      <c r="R574" s="239">
        <f>Q574*H574</f>
        <v>0.032017500000000004</v>
      </c>
      <c r="S574" s="239">
        <v>0</v>
      </c>
      <c r="T574" s="240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41" t="s">
        <v>185</v>
      </c>
      <c r="AT574" s="241" t="s">
        <v>281</v>
      </c>
      <c r="AU574" s="241" t="s">
        <v>86</v>
      </c>
      <c r="AY574" s="17" t="s">
        <v>280</v>
      </c>
      <c r="BE574" s="242">
        <f>IF(N574="základní",J574,0)</f>
        <v>0</v>
      </c>
      <c r="BF574" s="242">
        <f>IF(N574="snížená",J574,0)</f>
        <v>0</v>
      </c>
      <c r="BG574" s="242">
        <f>IF(N574="zákl. přenesená",J574,0)</f>
        <v>0</v>
      </c>
      <c r="BH574" s="242">
        <f>IF(N574="sníž. přenesená",J574,0)</f>
        <v>0</v>
      </c>
      <c r="BI574" s="242">
        <f>IF(N574="nulová",J574,0)</f>
        <v>0</v>
      </c>
      <c r="BJ574" s="17" t="s">
        <v>84</v>
      </c>
      <c r="BK574" s="242">
        <f>ROUND(I574*H574,2)</f>
        <v>0</v>
      </c>
      <c r="BL574" s="17" t="s">
        <v>185</v>
      </c>
      <c r="BM574" s="241" t="s">
        <v>4326</v>
      </c>
    </row>
    <row r="575" s="13" customFormat="1">
      <c r="A575" s="13"/>
      <c r="B575" s="243"/>
      <c r="C575" s="244"/>
      <c r="D575" s="245" t="s">
        <v>286</v>
      </c>
      <c r="E575" s="246" t="s">
        <v>1</v>
      </c>
      <c r="F575" s="247" t="s">
        <v>4320</v>
      </c>
      <c r="G575" s="244"/>
      <c r="H575" s="248">
        <v>12.807</v>
      </c>
      <c r="I575" s="249"/>
      <c r="J575" s="244"/>
      <c r="K575" s="244"/>
      <c r="L575" s="250"/>
      <c r="M575" s="251"/>
      <c r="N575" s="252"/>
      <c r="O575" s="252"/>
      <c r="P575" s="252"/>
      <c r="Q575" s="252"/>
      <c r="R575" s="252"/>
      <c r="S575" s="252"/>
      <c r="T575" s="25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4" t="s">
        <v>286</v>
      </c>
      <c r="AU575" s="254" t="s">
        <v>86</v>
      </c>
      <c r="AV575" s="13" t="s">
        <v>86</v>
      </c>
      <c r="AW575" s="13" t="s">
        <v>32</v>
      </c>
      <c r="AX575" s="13" t="s">
        <v>84</v>
      </c>
      <c r="AY575" s="254" t="s">
        <v>280</v>
      </c>
    </row>
    <row r="576" s="12" customFormat="1" ht="22.8" customHeight="1">
      <c r="A576" s="12"/>
      <c r="B576" s="213"/>
      <c r="C576" s="214"/>
      <c r="D576" s="215" t="s">
        <v>75</v>
      </c>
      <c r="E576" s="227" t="s">
        <v>1677</v>
      </c>
      <c r="F576" s="227" t="s">
        <v>1678</v>
      </c>
      <c r="G576" s="214"/>
      <c r="H576" s="214"/>
      <c r="I576" s="217"/>
      <c r="J576" s="228">
        <f>BK576</f>
        <v>0</v>
      </c>
      <c r="K576" s="214"/>
      <c r="L576" s="219"/>
      <c r="M576" s="220"/>
      <c r="N576" s="221"/>
      <c r="O576" s="221"/>
      <c r="P576" s="222">
        <f>SUM(P577:P583)</f>
        <v>0</v>
      </c>
      <c r="Q576" s="221"/>
      <c r="R576" s="222">
        <f>SUM(R577:R583)</f>
        <v>0.20061580000000001</v>
      </c>
      <c r="S576" s="221"/>
      <c r="T576" s="223">
        <f>SUM(T577:T583)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24" t="s">
        <v>86</v>
      </c>
      <c r="AT576" s="225" t="s">
        <v>75</v>
      </c>
      <c r="AU576" s="225" t="s">
        <v>84</v>
      </c>
      <c r="AY576" s="224" t="s">
        <v>280</v>
      </c>
      <c r="BK576" s="226">
        <f>SUM(BK577:BK583)</f>
        <v>0</v>
      </c>
    </row>
    <row r="577" s="2" customFormat="1" ht="21.75" customHeight="1">
      <c r="A577" s="38"/>
      <c r="B577" s="39"/>
      <c r="C577" s="229" t="s">
        <v>1263</v>
      </c>
      <c r="D577" s="229" t="s">
        <v>281</v>
      </c>
      <c r="E577" s="230" t="s">
        <v>1680</v>
      </c>
      <c r="F577" s="231" t="s">
        <v>1681</v>
      </c>
      <c r="G577" s="232" t="s">
        <v>194</v>
      </c>
      <c r="H577" s="233">
        <v>409.42000000000002</v>
      </c>
      <c r="I577" s="234"/>
      <c r="J577" s="235">
        <f>ROUND(I577*H577,2)</f>
        <v>0</v>
      </c>
      <c r="K577" s="236"/>
      <c r="L577" s="44"/>
      <c r="M577" s="237" t="s">
        <v>1</v>
      </c>
      <c r="N577" s="238" t="s">
        <v>41</v>
      </c>
      <c r="O577" s="91"/>
      <c r="P577" s="239">
        <f>O577*H577</f>
        <v>0</v>
      </c>
      <c r="Q577" s="239">
        <v>0.00021000000000000001</v>
      </c>
      <c r="R577" s="239">
        <f>Q577*H577</f>
        <v>0.085978200000000005</v>
      </c>
      <c r="S577" s="239">
        <v>0</v>
      </c>
      <c r="T577" s="240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41" t="s">
        <v>185</v>
      </c>
      <c r="AT577" s="241" t="s">
        <v>281</v>
      </c>
      <c r="AU577" s="241" t="s">
        <v>86</v>
      </c>
      <c r="AY577" s="17" t="s">
        <v>280</v>
      </c>
      <c r="BE577" s="242">
        <f>IF(N577="základní",J577,0)</f>
        <v>0</v>
      </c>
      <c r="BF577" s="242">
        <f>IF(N577="snížená",J577,0)</f>
        <v>0</v>
      </c>
      <c r="BG577" s="242">
        <f>IF(N577="zákl. přenesená",J577,0)</f>
        <v>0</v>
      </c>
      <c r="BH577" s="242">
        <f>IF(N577="sníž. přenesená",J577,0)</f>
        <v>0</v>
      </c>
      <c r="BI577" s="242">
        <f>IF(N577="nulová",J577,0)</f>
        <v>0</v>
      </c>
      <c r="BJ577" s="17" t="s">
        <v>84</v>
      </c>
      <c r="BK577" s="242">
        <f>ROUND(I577*H577,2)</f>
        <v>0</v>
      </c>
      <c r="BL577" s="17" t="s">
        <v>185</v>
      </c>
      <c r="BM577" s="241" t="s">
        <v>4327</v>
      </c>
    </row>
    <row r="578" s="13" customFormat="1">
      <c r="A578" s="13"/>
      <c r="B578" s="243"/>
      <c r="C578" s="244"/>
      <c r="D578" s="245" t="s">
        <v>286</v>
      </c>
      <c r="E578" s="246" t="s">
        <v>1</v>
      </c>
      <c r="F578" s="247" t="s">
        <v>3972</v>
      </c>
      <c r="G578" s="244"/>
      <c r="H578" s="248">
        <v>38.014000000000003</v>
      </c>
      <c r="I578" s="249"/>
      <c r="J578" s="244"/>
      <c r="K578" s="244"/>
      <c r="L578" s="250"/>
      <c r="M578" s="251"/>
      <c r="N578" s="252"/>
      <c r="O578" s="252"/>
      <c r="P578" s="252"/>
      <c r="Q578" s="252"/>
      <c r="R578" s="252"/>
      <c r="S578" s="252"/>
      <c r="T578" s="25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4" t="s">
        <v>286</v>
      </c>
      <c r="AU578" s="254" t="s">
        <v>86</v>
      </c>
      <c r="AV578" s="13" t="s">
        <v>86</v>
      </c>
      <c r="AW578" s="13" t="s">
        <v>32</v>
      </c>
      <c r="AX578" s="13" t="s">
        <v>76</v>
      </c>
      <c r="AY578" s="254" t="s">
        <v>280</v>
      </c>
    </row>
    <row r="579" s="13" customFormat="1">
      <c r="A579" s="13"/>
      <c r="B579" s="243"/>
      <c r="C579" s="244"/>
      <c r="D579" s="245" t="s">
        <v>286</v>
      </c>
      <c r="E579" s="246" t="s">
        <v>1</v>
      </c>
      <c r="F579" s="247" t="s">
        <v>3973</v>
      </c>
      <c r="G579" s="244"/>
      <c r="H579" s="248">
        <v>27.456</v>
      </c>
      <c r="I579" s="249"/>
      <c r="J579" s="244"/>
      <c r="K579" s="244"/>
      <c r="L579" s="250"/>
      <c r="M579" s="251"/>
      <c r="N579" s="252"/>
      <c r="O579" s="252"/>
      <c r="P579" s="252"/>
      <c r="Q579" s="252"/>
      <c r="R579" s="252"/>
      <c r="S579" s="252"/>
      <c r="T579" s="25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4" t="s">
        <v>286</v>
      </c>
      <c r="AU579" s="254" t="s">
        <v>86</v>
      </c>
      <c r="AV579" s="13" t="s">
        <v>86</v>
      </c>
      <c r="AW579" s="13" t="s">
        <v>32</v>
      </c>
      <c r="AX579" s="13" t="s">
        <v>76</v>
      </c>
      <c r="AY579" s="254" t="s">
        <v>280</v>
      </c>
    </row>
    <row r="580" s="13" customFormat="1">
      <c r="A580" s="13"/>
      <c r="B580" s="243"/>
      <c r="C580" s="244"/>
      <c r="D580" s="245" t="s">
        <v>286</v>
      </c>
      <c r="E580" s="246" t="s">
        <v>1</v>
      </c>
      <c r="F580" s="247" t="s">
        <v>3905</v>
      </c>
      <c r="G580" s="244"/>
      <c r="H580" s="248">
        <v>51.840000000000003</v>
      </c>
      <c r="I580" s="249"/>
      <c r="J580" s="244"/>
      <c r="K580" s="244"/>
      <c r="L580" s="250"/>
      <c r="M580" s="251"/>
      <c r="N580" s="252"/>
      <c r="O580" s="252"/>
      <c r="P580" s="252"/>
      <c r="Q580" s="252"/>
      <c r="R580" s="252"/>
      <c r="S580" s="252"/>
      <c r="T580" s="25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4" t="s">
        <v>286</v>
      </c>
      <c r="AU580" s="254" t="s">
        <v>86</v>
      </c>
      <c r="AV580" s="13" t="s">
        <v>86</v>
      </c>
      <c r="AW580" s="13" t="s">
        <v>32</v>
      </c>
      <c r="AX580" s="13" t="s">
        <v>76</v>
      </c>
      <c r="AY580" s="254" t="s">
        <v>280</v>
      </c>
    </row>
    <row r="581" s="13" customFormat="1">
      <c r="A581" s="13"/>
      <c r="B581" s="243"/>
      <c r="C581" s="244"/>
      <c r="D581" s="245" t="s">
        <v>286</v>
      </c>
      <c r="E581" s="246" t="s">
        <v>1</v>
      </c>
      <c r="F581" s="247" t="s">
        <v>3976</v>
      </c>
      <c r="G581" s="244"/>
      <c r="H581" s="248">
        <v>292.11000000000001</v>
      </c>
      <c r="I581" s="249"/>
      <c r="J581" s="244"/>
      <c r="K581" s="244"/>
      <c r="L581" s="250"/>
      <c r="M581" s="251"/>
      <c r="N581" s="252"/>
      <c r="O581" s="252"/>
      <c r="P581" s="252"/>
      <c r="Q581" s="252"/>
      <c r="R581" s="252"/>
      <c r="S581" s="252"/>
      <c r="T581" s="25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4" t="s">
        <v>286</v>
      </c>
      <c r="AU581" s="254" t="s">
        <v>86</v>
      </c>
      <c r="AV581" s="13" t="s">
        <v>86</v>
      </c>
      <c r="AW581" s="13" t="s">
        <v>32</v>
      </c>
      <c r="AX581" s="13" t="s">
        <v>76</v>
      </c>
      <c r="AY581" s="254" t="s">
        <v>280</v>
      </c>
    </row>
    <row r="582" s="14" customFormat="1">
      <c r="A582" s="14"/>
      <c r="B582" s="266"/>
      <c r="C582" s="267"/>
      <c r="D582" s="245" t="s">
        <v>286</v>
      </c>
      <c r="E582" s="268" t="s">
        <v>1</v>
      </c>
      <c r="F582" s="269" t="s">
        <v>378</v>
      </c>
      <c r="G582" s="267"/>
      <c r="H582" s="270">
        <v>409.42000000000002</v>
      </c>
      <c r="I582" s="271"/>
      <c r="J582" s="267"/>
      <c r="K582" s="267"/>
      <c r="L582" s="272"/>
      <c r="M582" s="273"/>
      <c r="N582" s="274"/>
      <c r="O582" s="274"/>
      <c r="P582" s="274"/>
      <c r="Q582" s="274"/>
      <c r="R582" s="274"/>
      <c r="S582" s="274"/>
      <c r="T582" s="27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76" t="s">
        <v>286</v>
      </c>
      <c r="AU582" s="276" t="s">
        <v>86</v>
      </c>
      <c r="AV582" s="14" t="s">
        <v>284</v>
      </c>
      <c r="AW582" s="14" t="s">
        <v>32</v>
      </c>
      <c r="AX582" s="14" t="s">
        <v>84</v>
      </c>
      <c r="AY582" s="276" t="s">
        <v>280</v>
      </c>
    </row>
    <row r="583" s="2" customFormat="1" ht="33" customHeight="1">
      <c r="A583" s="38"/>
      <c r="B583" s="39"/>
      <c r="C583" s="229" t="s">
        <v>1268</v>
      </c>
      <c r="D583" s="229" t="s">
        <v>281</v>
      </c>
      <c r="E583" s="230" t="s">
        <v>1685</v>
      </c>
      <c r="F583" s="231" t="s">
        <v>1686</v>
      </c>
      <c r="G583" s="232" t="s">
        <v>194</v>
      </c>
      <c r="H583" s="233">
        <v>409.42000000000002</v>
      </c>
      <c r="I583" s="234"/>
      <c r="J583" s="235">
        <f>ROUND(I583*H583,2)</f>
        <v>0</v>
      </c>
      <c r="K583" s="236"/>
      <c r="L583" s="44"/>
      <c r="M583" s="291" t="s">
        <v>1</v>
      </c>
      <c r="N583" s="292" t="s">
        <v>41</v>
      </c>
      <c r="O583" s="293"/>
      <c r="P583" s="294">
        <f>O583*H583</f>
        <v>0</v>
      </c>
      <c r="Q583" s="294">
        <v>0.00027999999999999998</v>
      </c>
      <c r="R583" s="294">
        <f>Q583*H583</f>
        <v>0.11463759999999999</v>
      </c>
      <c r="S583" s="294">
        <v>0</v>
      </c>
      <c r="T583" s="295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41" t="s">
        <v>185</v>
      </c>
      <c r="AT583" s="241" t="s">
        <v>281</v>
      </c>
      <c r="AU583" s="241" t="s">
        <v>86</v>
      </c>
      <c r="AY583" s="17" t="s">
        <v>280</v>
      </c>
      <c r="BE583" s="242">
        <f>IF(N583="základní",J583,0)</f>
        <v>0</v>
      </c>
      <c r="BF583" s="242">
        <f>IF(N583="snížená",J583,0)</f>
        <v>0</v>
      </c>
      <c r="BG583" s="242">
        <f>IF(N583="zákl. přenesená",J583,0)</f>
        <v>0</v>
      </c>
      <c r="BH583" s="242">
        <f>IF(N583="sníž. přenesená",J583,0)</f>
        <v>0</v>
      </c>
      <c r="BI583" s="242">
        <f>IF(N583="nulová",J583,0)</f>
        <v>0</v>
      </c>
      <c r="BJ583" s="17" t="s">
        <v>84</v>
      </c>
      <c r="BK583" s="242">
        <f>ROUND(I583*H583,2)</f>
        <v>0</v>
      </c>
      <c r="BL583" s="17" t="s">
        <v>185</v>
      </c>
      <c r="BM583" s="241" t="s">
        <v>4328</v>
      </c>
    </row>
    <row r="584" s="2" customFormat="1" ht="6.96" customHeight="1">
      <c r="A584" s="38"/>
      <c r="B584" s="66"/>
      <c r="C584" s="67"/>
      <c r="D584" s="67"/>
      <c r="E584" s="67"/>
      <c r="F584" s="67"/>
      <c r="G584" s="67"/>
      <c r="H584" s="67"/>
      <c r="I584" s="67"/>
      <c r="J584" s="67"/>
      <c r="K584" s="67"/>
      <c r="L584" s="44"/>
      <c r="M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</row>
  </sheetData>
  <sheetProtection sheet="1" autoFilter="0" formatColumns="0" formatRows="0" objects="1" scenarios="1" spinCount="100000" saltValue="cEc5434d9hbkFheUjWnyOE5HdcYmwTN5i8+lrJxji67nFmHrL/vCiGFeOWYXTMi43AMY1DVL8dYry2NsTFkCUA==" hashValue="ZAmkQ8jSvAsTU7xuGSKtHUTHQ48Z0SpZ9t0ccVeLDFvr9EDDTPsTaMCqJU0OtxYF2jLL/+OnvkY5w/DuTTOJNg==" algorithmName="SHA-512" password="C5D5"/>
  <autoFilter ref="C138:K583"/>
  <mergeCells count="9">
    <mergeCell ref="E7:H7"/>
    <mergeCell ref="E9:H9"/>
    <mergeCell ref="E18:H18"/>
    <mergeCell ref="E27:H27"/>
    <mergeCell ref="E85:H85"/>
    <mergeCell ref="E87:H8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  <c r="AZ2" s="147" t="s">
        <v>4329</v>
      </c>
      <c r="BA2" s="147" t="s">
        <v>4330</v>
      </c>
      <c r="BB2" s="147" t="s">
        <v>190</v>
      </c>
      <c r="BC2" s="147" t="s">
        <v>4331</v>
      </c>
      <c r="BD2" s="147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  <c r="AZ3" s="147" t="s">
        <v>4332</v>
      </c>
      <c r="BA3" s="147" t="s">
        <v>1706</v>
      </c>
      <c r="BB3" s="147" t="s">
        <v>194</v>
      </c>
      <c r="BC3" s="147" t="s">
        <v>4333</v>
      </c>
      <c r="BD3" s="147" t="s">
        <v>136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  <c r="AZ4" s="147" t="s">
        <v>4334</v>
      </c>
      <c r="BA4" s="147" t="s">
        <v>4335</v>
      </c>
      <c r="BB4" s="147" t="s">
        <v>194</v>
      </c>
      <c r="BC4" s="147" t="s">
        <v>4333</v>
      </c>
      <c r="BD4" s="147" t="s">
        <v>136</v>
      </c>
    </row>
    <row r="5" s="1" customFormat="1" ht="6.96" customHeight="1">
      <c r="B5" s="20"/>
      <c r="L5" s="20"/>
      <c r="AZ5" s="147" t="s">
        <v>4336</v>
      </c>
      <c r="BA5" s="147" t="s">
        <v>4337</v>
      </c>
      <c r="BB5" s="147" t="s">
        <v>194</v>
      </c>
      <c r="BC5" s="147" t="s">
        <v>4338</v>
      </c>
      <c r="BD5" s="147" t="s">
        <v>136</v>
      </c>
    </row>
    <row r="6" s="1" customFormat="1" ht="12" customHeight="1">
      <c r="B6" s="20"/>
      <c r="D6" s="152" t="s">
        <v>16</v>
      </c>
      <c r="L6" s="20"/>
      <c r="AZ6" s="147" t="s">
        <v>4339</v>
      </c>
      <c r="BA6" s="147" t="s">
        <v>4340</v>
      </c>
      <c r="BB6" s="147" t="s">
        <v>194</v>
      </c>
      <c r="BC6" s="147" t="s">
        <v>4341</v>
      </c>
      <c r="BD6" s="147" t="s">
        <v>136</v>
      </c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  <c r="AZ7" s="147" t="s">
        <v>4342</v>
      </c>
      <c r="BA7" s="147" t="s">
        <v>4343</v>
      </c>
      <c r="BB7" s="147" t="s">
        <v>190</v>
      </c>
      <c r="BC7" s="147" t="s">
        <v>4344</v>
      </c>
      <c r="BD7" s="147" t="s">
        <v>136</v>
      </c>
    </row>
    <row r="8" s="2" customFormat="1" ht="12" customHeight="1">
      <c r="A8" s="38"/>
      <c r="B8" s="44"/>
      <c r="C8" s="38"/>
      <c r="D8" s="152" t="s">
        <v>209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47" t="s">
        <v>4345</v>
      </c>
      <c r="BA8" s="147" t="s">
        <v>2423</v>
      </c>
      <c r="BB8" s="147" t="s">
        <v>190</v>
      </c>
      <c r="BC8" s="147" t="s">
        <v>4346</v>
      </c>
      <c r="BD8" s="147" t="s">
        <v>136</v>
      </c>
    </row>
    <row r="9" s="2" customFormat="1" ht="16.5" customHeight="1">
      <c r="A9" s="38"/>
      <c r="B9" s="44"/>
      <c r="C9" s="38"/>
      <c r="D9" s="38"/>
      <c r="E9" s="154" t="s">
        <v>4347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47" t="s">
        <v>4348</v>
      </c>
      <c r="BA9" s="147" t="s">
        <v>1724</v>
      </c>
      <c r="BB9" s="147" t="s">
        <v>194</v>
      </c>
      <c r="BC9" s="147" t="s">
        <v>4349</v>
      </c>
      <c r="BD9" s="147" t="s">
        <v>136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47" t="s">
        <v>4350</v>
      </c>
      <c r="BA10" s="147" t="s">
        <v>4351</v>
      </c>
      <c r="BB10" s="147" t="s">
        <v>194</v>
      </c>
      <c r="BC10" s="147" t="s">
        <v>4352</v>
      </c>
      <c r="BD10" s="147" t="s">
        <v>136</v>
      </c>
    </row>
    <row r="11" s="2" customFormat="1" ht="12" customHeight="1">
      <c r="A11" s="38"/>
      <c r="B11" s="44"/>
      <c r="C11" s="38"/>
      <c r="D11" s="152" t="s">
        <v>18</v>
      </c>
      <c r="E11" s="38"/>
      <c r="F11" s="141" t="s">
        <v>1</v>
      </c>
      <c r="G11" s="38"/>
      <c r="H11" s="38"/>
      <c r="I11" s="152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47" t="s">
        <v>4353</v>
      </c>
      <c r="BA11" s="147" t="s">
        <v>4354</v>
      </c>
      <c r="BB11" s="147" t="s">
        <v>194</v>
      </c>
      <c r="BC11" s="147" t="s">
        <v>4355</v>
      </c>
      <c r="BD11" s="147" t="s">
        <v>136</v>
      </c>
    </row>
    <row r="12" s="2" customFormat="1" ht="12" customHeight="1">
      <c r="A12" s="38"/>
      <c r="B12" s="44"/>
      <c r="C12" s="38"/>
      <c r="D12" s="152" t="s">
        <v>20</v>
      </c>
      <c r="E12" s="38"/>
      <c r="F12" s="141" t="s">
        <v>21</v>
      </c>
      <c r="G12" s="38"/>
      <c r="H12" s="38"/>
      <c r="I12" s="152" t="s">
        <v>22</v>
      </c>
      <c r="J12" s="155" t="str">
        <f>'Rekapitulace stavby'!AN8</f>
        <v>2. 8. 2021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47" t="s">
        <v>4356</v>
      </c>
      <c r="BA12" s="147" t="s">
        <v>1733</v>
      </c>
      <c r="BB12" s="147" t="s">
        <v>190</v>
      </c>
      <c r="BC12" s="147" t="s">
        <v>4357</v>
      </c>
      <c r="BD12" s="147" t="s">
        <v>136</v>
      </c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47" t="s">
        <v>4358</v>
      </c>
      <c r="BA13" s="147" t="s">
        <v>2936</v>
      </c>
      <c r="BB13" s="147" t="s">
        <v>194</v>
      </c>
      <c r="BC13" s="147" t="s">
        <v>4359</v>
      </c>
      <c r="BD13" s="147" t="s">
        <v>136</v>
      </c>
    </row>
    <row r="14" s="2" customFormat="1" ht="12" customHeight="1">
      <c r="A14" s="38"/>
      <c r="B14" s="44"/>
      <c r="C14" s="38"/>
      <c r="D14" s="152" t="s">
        <v>24</v>
      </c>
      <c r="E14" s="38"/>
      <c r="F14" s="38"/>
      <c r="G14" s="38"/>
      <c r="H14" s="38"/>
      <c r="I14" s="152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47" t="s">
        <v>4360</v>
      </c>
      <c r="BA14" s="147" t="s">
        <v>4361</v>
      </c>
      <c r="BB14" s="147" t="s">
        <v>190</v>
      </c>
      <c r="BC14" s="147" t="s">
        <v>4362</v>
      </c>
      <c r="BD14" s="147" t="s">
        <v>136</v>
      </c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2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47" t="s">
        <v>4363</v>
      </c>
      <c r="BA15" s="147" t="s">
        <v>3903</v>
      </c>
      <c r="BB15" s="147" t="s">
        <v>190</v>
      </c>
      <c r="BC15" s="147" t="s">
        <v>4364</v>
      </c>
      <c r="BD15" s="147" t="s">
        <v>136</v>
      </c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147" t="s">
        <v>4365</v>
      </c>
      <c r="BA16" s="147" t="s">
        <v>4366</v>
      </c>
      <c r="BB16" s="147" t="s">
        <v>194</v>
      </c>
      <c r="BC16" s="147" t="s">
        <v>3453</v>
      </c>
      <c r="BD16" s="147" t="s">
        <v>136</v>
      </c>
    </row>
    <row r="17" s="2" customFormat="1" ht="12" customHeight="1">
      <c r="A17" s="38"/>
      <c r="B17" s="44"/>
      <c r="C17" s="38"/>
      <c r="D17" s="152" t="s">
        <v>28</v>
      </c>
      <c r="E17" s="38"/>
      <c r="F17" s="38"/>
      <c r="G17" s="38"/>
      <c r="H17" s="38"/>
      <c r="I17" s="152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2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2" t="s">
        <v>30</v>
      </c>
      <c r="E20" s="38"/>
      <c r="F20" s="38"/>
      <c r="G20" s="38"/>
      <c r="H20" s="38"/>
      <c r="I20" s="152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2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2" t="s">
        <v>33</v>
      </c>
      <c r="E23" s="38"/>
      <c r="F23" s="38"/>
      <c r="G23" s="38"/>
      <c r="H23" s="38"/>
      <c r="I23" s="152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31</v>
      </c>
      <c r="F24" s="38"/>
      <c r="G24" s="38"/>
      <c r="H24" s="38"/>
      <c r="I24" s="152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2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0"/>
      <c r="E29" s="160"/>
      <c r="F29" s="160"/>
      <c r="G29" s="160"/>
      <c r="H29" s="160"/>
      <c r="I29" s="160"/>
      <c r="J29" s="160"/>
      <c r="K29" s="16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1" t="s">
        <v>36</v>
      </c>
      <c r="E30" s="38"/>
      <c r="F30" s="38"/>
      <c r="G30" s="38"/>
      <c r="H30" s="38"/>
      <c r="I30" s="38"/>
      <c r="J30" s="162">
        <f>ROUND(J138,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3" t="s">
        <v>38</v>
      </c>
      <c r="G32" s="38"/>
      <c r="H32" s="38"/>
      <c r="I32" s="163" t="s">
        <v>37</v>
      </c>
      <c r="J32" s="16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4" t="s">
        <v>40</v>
      </c>
      <c r="E33" s="152" t="s">
        <v>41</v>
      </c>
      <c r="F33" s="165">
        <f>ROUND((SUM(BE138:BE549)),  2)</f>
        <v>0</v>
      </c>
      <c r="G33" s="38"/>
      <c r="H33" s="38"/>
      <c r="I33" s="166">
        <v>0.20999999999999999</v>
      </c>
      <c r="J33" s="165">
        <f>ROUND(((SUM(BE138:BE549))*I33),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2" t="s">
        <v>42</v>
      </c>
      <c r="F34" s="165">
        <f>ROUND((SUM(BF138:BF549)),  2)</f>
        <v>0</v>
      </c>
      <c r="G34" s="38"/>
      <c r="H34" s="38"/>
      <c r="I34" s="166">
        <v>0.14999999999999999</v>
      </c>
      <c r="J34" s="165">
        <f>ROUND(((SUM(BF138:BF549))*I34),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2" t="s">
        <v>43</v>
      </c>
      <c r="F35" s="165">
        <f>ROUND((SUM(BG138:BG549)),  2)</f>
        <v>0</v>
      </c>
      <c r="G35" s="38"/>
      <c r="H35" s="38"/>
      <c r="I35" s="166">
        <v>0.20999999999999999</v>
      </c>
      <c r="J35" s="16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44</v>
      </c>
      <c r="F36" s="165">
        <f>ROUND((SUM(BH138:BH549)),  2)</f>
        <v>0</v>
      </c>
      <c r="G36" s="38"/>
      <c r="H36" s="38"/>
      <c r="I36" s="166">
        <v>0.14999999999999999</v>
      </c>
      <c r="J36" s="16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45</v>
      </c>
      <c r="F37" s="165">
        <f>ROUND((SUM(BI138:BI549)),  2)</f>
        <v>0</v>
      </c>
      <c r="G37" s="38"/>
      <c r="H37" s="38"/>
      <c r="I37" s="166">
        <v>0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07 - objekt G - stavební úpravy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Žižkova 57, Jihlava</v>
      </c>
      <c r="G89" s="40"/>
      <c r="H89" s="40"/>
      <c r="I89" s="32" t="s">
        <v>22</v>
      </c>
      <c r="J89" s="79" t="str">
        <f>IF(J12="","",J12)</f>
        <v>2. 8. 2021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 Vysočina, Žižkova 57, Jihlava</v>
      </c>
      <c r="G91" s="40"/>
      <c r="H91" s="40"/>
      <c r="I91" s="32" t="s">
        <v>30</v>
      </c>
      <c r="J91" s="36" t="str">
        <f>E21</f>
        <v>CBN 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CBN projekt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233</v>
      </c>
      <c r="D94" s="187"/>
      <c r="E94" s="187"/>
      <c r="F94" s="187"/>
      <c r="G94" s="187"/>
      <c r="H94" s="187"/>
      <c r="I94" s="187"/>
      <c r="J94" s="188" t="s">
        <v>234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235</v>
      </c>
      <c r="D96" s="40"/>
      <c r="E96" s="40"/>
      <c r="F96" s="40"/>
      <c r="G96" s="40"/>
      <c r="H96" s="40"/>
      <c r="I96" s="40"/>
      <c r="J96" s="110">
        <f>J138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236</v>
      </c>
    </row>
    <row r="97" s="9" customFormat="1" ht="24.96" customHeight="1">
      <c r="A97" s="9"/>
      <c r="B97" s="190"/>
      <c r="C97" s="191"/>
      <c r="D97" s="192" t="s">
        <v>237</v>
      </c>
      <c r="E97" s="193"/>
      <c r="F97" s="193"/>
      <c r="G97" s="193"/>
      <c r="H97" s="193"/>
      <c r="I97" s="193"/>
      <c r="J97" s="194">
        <f>J139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3"/>
      <c r="D98" s="197" t="s">
        <v>238</v>
      </c>
      <c r="E98" s="198"/>
      <c r="F98" s="198"/>
      <c r="G98" s="198"/>
      <c r="H98" s="198"/>
      <c r="I98" s="198"/>
      <c r="J98" s="199">
        <f>J140</f>
        <v>0</v>
      </c>
      <c r="K98" s="133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3"/>
      <c r="D99" s="197" t="s">
        <v>239</v>
      </c>
      <c r="E99" s="198"/>
      <c r="F99" s="198"/>
      <c r="G99" s="198"/>
      <c r="H99" s="198"/>
      <c r="I99" s="198"/>
      <c r="J99" s="199">
        <f>J157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3"/>
      <c r="D100" s="197" t="s">
        <v>241</v>
      </c>
      <c r="E100" s="198"/>
      <c r="F100" s="198"/>
      <c r="G100" s="198"/>
      <c r="H100" s="198"/>
      <c r="I100" s="198"/>
      <c r="J100" s="199">
        <f>J162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242</v>
      </c>
      <c r="E101" s="198"/>
      <c r="F101" s="198"/>
      <c r="G101" s="198"/>
      <c r="H101" s="198"/>
      <c r="I101" s="198"/>
      <c r="J101" s="199">
        <f>J169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243</v>
      </c>
      <c r="E102" s="198"/>
      <c r="F102" s="198"/>
      <c r="G102" s="198"/>
      <c r="H102" s="198"/>
      <c r="I102" s="198"/>
      <c r="J102" s="199">
        <f>J273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244</v>
      </c>
      <c r="E103" s="198"/>
      <c r="F103" s="198"/>
      <c r="G103" s="198"/>
      <c r="H103" s="198"/>
      <c r="I103" s="198"/>
      <c r="J103" s="199">
        <f>J313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245</v>
      </c>
      <c r="E104" s="198"/>
      <c r="F104" s="198"/>
      <c r="G104" s="198"/>
      <c r="H104" s="198"/>
      <c r="I104" s="198"/>
      <c r="J104" s="199">
        <f>J357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246</v>
      </c>
      <c r="E105" s="193"/>
      <c r="F105" s="193"/>
      <c r="G105" s="193"/>
      <c r="H105" s="193"/>
      <c r="I105" s="193"/>
      <c r="J105" s="194">
        <f>J359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3"/>
      <c r="D106" s="197" t="s">
        <v>247</v>
      </c>
      <c r="E106" s="198"/>
      <c r="F106" s="198"/>
      <c r="G106" s="198"/>
      <c r="H106" s="198"/>
      <c r="I106" s="198"/>
      <c r="J106" s="199">
        <f>J360</f>
        <v>0</v>
      </c>
      <c r="K106" s="133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3"/>
      <c r="D107" s="197" t="s">
        <v>248</v>
      </c>
      <c r="E107" s="198"/>
      <c r="F107" s="198"/>
      <c r="G107" s="198"/>
      <c r="H107" s="198"/>
      <c r="I107" s="198"/>
      <c r="J107" s="199">
        <f>J372</f>
        <v>0</v>
      </c>
      <c r="K107" s="133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3"/>
      <c r="D108" s="197" t="s">
        <v>249</v>
      </c>
      <c r="E108" s="198"/>
      <c r="F108" s="198"/>
      <c r="G108" s="198"/>
      <c r="H108" s="198"/>
      <c r="I108" s="198"/>
      <c r="J108" s="199">
        <f>J415</f>
        <v>0</v>
      </c>
      <c r="K108" s="133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3"/>
      <c r="D109" s="197" t="s">
        <v>250</v>
      </c>
      <c r="E109" s="198"/>
      <c r="F109" s="198"/>
      <c r="G109" s="198"/>
      <c r="H109" s="198"/>
      <c r="I109" s="198"/>
      <c r="J109" s="199">
        <f>J444</f>
        <v>0</v>
      </c>
      <c r="K109" s="133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3"/>
      <c r="D110" s="197" t="s">
        <v>252</v>
      </c>
      <c r="E110" s="198"/>
      <c r="F110" s="198"/>
      <c r="G110" s="198"/>
      <c r="H110" s="198"/>
      <c r="I110" s="198"/>
      <c r="J110" s="199">
        <f>J452</f>
        <v>0</v>
      </c>
      <c r="K110" s="133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3"/>
      <c r="D111" s="197" t="s">
        <v>253</v>
      </c>
      <c r="E111" s="198"/>
      <c r="F111" s="198"/>
      <c r="G111" s="198"/>
      <c r="H111" s="198"/>
      <c r="I111" s="198"/>
      <c r="J111" s="199">
        <f>J454</f>
        <v>0</v>
      </c>
      <c r="K111" s="133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3"/>
      <c r="D112" s="197" t="s">
        <v>2446</v>
      </c>
      <c r="E112" s="198"/>
      <c r="F112" s="198"/>
      <c r="G112" s="198"/>
      <c r="H112" s="198"/>
      <c r="I112" s="198"/>
      <c r="J112" s="199">
        <f>J465</f>
        <v>0</v>
      </c>
      <c r="K112" s="133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3"/>
      <c r="D113" s="197" t="s">
        <v>254</v>
      </c>
      <c r="E113" s="198"/>
      <c r="F113" s="198"/>
      <c r="G113" s="198"/>
      <c r="H113" s="198"/>
      <c r="I113" s="198"/>
      <c r="J113" s="199">
        <f>J470</f>
        <v>0</v>
      </c>
      <c r="K113" s="133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3"/>
      <c r="D114" s="197" t="s">
        <v>256</v>
      </c>
      <c r="E114" s="198"/>
      <c r="F114" s="198"/>
      <c r="G114" s="198"/>
      <c r="H114" s="198"/>
      <c r="I114" s="198"/>
      <c r="J114" s="199">
        <f>J474</f>
        <v>0</v>
      </c>
      <c r="K114" s="133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3"/>
      <c r="D115" s="197" t="s">
        <v>257</v>
      </c>
      <c r="E115" s="198"/>
      <c r="F115" s="198"/>
      <c r="G115" s="198"/>
      <c r="H115" s="198"/>
      <c r="I115" s="198"/>
      <c r="J115" s="199">
        <f>J487</f>
        <v>0</v>
      </c>
      <c r="K115" s="133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3"/>
      <c r="D116" s="197" t="s">
        <v>258</v>
      </c>
      <c r="E116" s="198"/>
      <c r="F116" s="198"/>
      <c r="G116" s="198"/>
      <c r="H116" s="198"/>
      <c r="I116" s="198"/>
      <c r="J116" s="199">
        <f>J502</f>
        <v>0</v>
      </c>
      <c r="K116" s="133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3"/>
      <c r="D117" s="197" t="s">
        <v>261</v>
      </c>
      <c r="E117" s="198"/>
      <c r="F117" s="198"/>
      <c r="G117" s="198"/>
      <c r="H117" s="198"/>
      <c r="I117" s="198"/>
      <c r="J117" s="199">
        <f>J539</f>
        <v>0</v>
      </c>
      <c r="K117" s="133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3"/>
      <c r="D118" s="197" t="s">
        <v>263</v>
      </c>
      <c r="E118" s="198"/>
      <c r="F118" s="198"/>
      <c r="G118" s="198"/>
      <c r="H118" s="198"/>
      <c r="I118" s="198"/>
      <c r="J118" s="199">
        <f>J542</f>
        <v>0</v>
      </c>
      <c r="K118" s="133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265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185" t="str">
        <f>E7</f>
        <v>SPŠ Třebíč - úspory energií- doplnění</v>
      </c>
      <c r="F128" s="32"/>
      <c r="G128" s="32"/>
      <c r="H128" s="32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209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E9</f>
        <v>07 - objekt G - stavební úpravy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F12</f>
        <v>Žižkova 57, Jihlava</v>
      </c>
      <c r="G132" s="40"/>
      <c r="H132" s="40"/>
      <c r="I132" s="32" t="s">
        <v>22</v>
      </c>
      <c r="J132" s="79" t="str">
        <f>IF(J12="","",J12)</f>
        <v>2. 8. 2021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E15</f>
        <v>Kraj Vysočina, Žižkova 57, Jihlava</v>
      </c>
      <c r="G134" s="40"/>
      <c r="H134" s="40"/>
      <c r="I134" s="32" t="s">
        <v>30</v>
      </c>
      <c r="J134" s="36" t="str">
        <f>E21</f>
        <v>CBN projekt s.r.o.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40"/>
      <c r="E135" s="40"/>
      <c r="F135" s="27" t="str">
        <f>IF(E18="","",E18)</f>
        <v>Vyplň údaj</v>
      </c>
      <c r="G135" s="40"/>
      <c r="H135" s="40"/>
      <c r="I135" s="32" t="s">
        <v>33</v>
      </c>
      <c r="J135" s="36" t="str">
        <f>E24</f>
        <v>CBN projekt s.r.o.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201"/>
      <c r="B137" s="202"/>
      <c r="C137" s="203" t="s">
        <v>266</v>
      </c>
      <c r="D137" s="204" t="s">
        <v>61</v>
      </c>
      <c r="E137" s="204" t="s">
        <v>57</v>
      </c>
      <c r="F137" s="204" t="s">
        <v>58</v>
      </c>
      <c r="G137" s="204" t="s">
        <v>267</v>
      </c>
      <c r="H137" s="204" t="s">
        <v>268</v>
      </c>
      <c r="I137" s="204" t="s">
        <v>269</v>
      </c>
      <c r="J137" s="205" t="s">
        <v>234</v>
      </c>
      <c r="K137" s="206" t="s">
        <v>270</v>
      </c>
      <c r="L137" s="207"/>
      <c r="M137" s="100" t="s">
        <v>1</v>
      </c>
      <c r="N137" s="101" t="s">
        <v>40</v>
      </c>
      <c r="O137" s="101" t="s">
        <v>271</v>
      </c>
      <c r="P137" s="101" t="s">
        <v>272</v>
      </c>
      <c r="Q137" s="101" t="s">
        <v>273</v>
      </c>
      <c r="R137" s="101" t="s">
        <v>274</v>
      </c>
      <c r="S137" s="101" t="s">
        <v>275</v>
      </c>
      <c r="T137" s="102" t="s">
        <v>276</v>
      </c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</row>
    <row r="138" s="2" customFormat="1" ht="22.8" customHeight="1">
      <c r="A138" s="38"/>
      <c r="B138" s="39"/>
      <c r="C138" s="107" t="s">
        <v>277</v>
      </c>
      <c r="D138" s="40"/>
      <c r="E138" s="40"/>
      <c r="F138" s="40"/>
      <c r="G138" s="40"/>
      <c r="H138" s="40"/>
      <c r="I138" s="40"/>
      <c r="J138" s="208">
        <f>BK138</f>
        <v>0</v>
      </c>
      <c r="K138" s="40"/>
      <c r="L138" s="44"/>
      <c r="M138" s="103"/>
      <c r="N138" s="209"/>
      <c r="O138" s="104"/>
      <c r="P138" s="210">
        <f>P139+P359</f>
        <v>0</v>
      </c>
      <c r="Q138" s="104"/>
      <c r="R138" s="210">
        <f>R139+R359</f>
        <v>64.415619403999997</v>
      </c>
      <c r="S138" s="104"/>
      <c r="T138" s="211">
        <f>T139+T359</f>
        <v>182.26980930000002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75</v>
      </c>
      <c r="AU138" s="17" t="s">
        <v>236</v>
      </c>
      <c r="BK138" s="212">
        <f>BK139+BK359</f>
        <v>0</v>
      </c>
    </row>
    <row r="139" s="12" customFormat="1" ht="25.92" customHeight="1">
      <c r="A139" s="12"/>
      <c r="B139" s="213"/>
      <c r="C139" s="214"/>
      <c r="D139" s="215" t="s">
        <v>75</v>
      </c>
      <c r="E139" s="216" t="s">
        <v>278</v>
      </c>
      <c r="F139" s="216" t="s">
        <v>279</v>
      </c>
      <c r="G139" s="214"/>
      <c r="H139" s="214"/>
      <c r="I139" s="217"/>
      <c r="J139" s="218">
        <f>BK139</f>
        <v>0</v>
      </c>
      <c r="K139" s="214"/>
      <c r="L139" s="219"/>
      <c r="M139" s="220"/>
      <c r="N139" s="221"/>
      <c r="O139" s="221"/>
      <c r="P139" s="222">
        <f>P140+P157+P162+P169+P273+P313+P357</f>
        <v>0</v>
      </c>
      <c r="Q139" s="221"/>
      <c r="R139" s="222">
        <f>R140+R157+R162+R169+R273+R313+R357</f>
        <v>44.349722900000003</v>
      </c>
      <c r="S139" s="221"/>
      <c r="T139" s="223">
        <f>T140+T157+T162+T169+T273+T313+T357</f>
        <v>158.69417500000003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84</v>
      </c>
      <c r="AT139" s="225" t="s">
        <v>75</v>
      </c>
      <c r="AU139" s="225" t="s">
        <v>76</v>
      </c>
      <c r="AY139" s="224" t="s">
        <v>280</v>
      </c>
      <c r="BK139" s="226">
        <f>BK140+BK157+BK162+BK169+BK273+BK313+BK357</f>
        <v>0</v>
      </c>
    </row>
    <row r="140" s="12" customFormat="1" ht="22.8" customHeight="1">
      <c r="A140" s="12"/>
      <c r="B140" s="213"/>
      <c r="C140" s="214"/>
      <c r="D140" s="215" t="s">
        <v>75</v>
      </c>
      <c r="E140" s="227" t="s">
        <v>84</v>
      </c>
      <c r="F140" s="227" t="s">
        <v>148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SUM(P141:P156)</f>
        <v>0</v>
      </c>
      <c r="Q140" s="221"/>
      <c r="R140" s="222">
        <f>SUM(R141:R156)</f>
        <v>1.2545379999999997</v>
      </c>
      <c r="S140" s="221"/>
      <c r="T140" s="223">
        <f>SUM(T141:T156)</f>
        <v>21.285600000000002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84</v>
      </c>
      <c r="AT140" s="225" t="s">
        <v>75</v>
      </c>
      <c r="AU140" s="225" t="s">
        <v>84</v>
      </c>
      <c r="AY140" s="224" t="s">
        <v>280</v>
      </c>
      <c r="BK140" s="226">
        <f>SUM(BK141:BK156)</f>
        <v>0</v>
      </c>
    </row>
    <row r="141" s="2" customFormat="1" ht="24.15" customHeight="1">
      <c r="A141" s="38"/>
      <c r="B141" s="39"/>
      <c r="C141" s="229" t="s">
        <v>84</v>
      </c>
      <c r="D141" s="229" t="s">
        <v>281</v>
      </c>
      <c r="E141" s="230" t="s">
        <v>282</v>
      </c>
      <c r="F141" s="231" t="s">
        <v>283</v>
      </c>
      <c r="G141" s="232" t="s">
        <v>194</v>
      </c>
      <c r="H141" s="233">
        <v>17.140000000000001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41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0.28999999999999998</v>
      </c>
      <c r="T141" s="240">
        <f>S141*H141</f>
        <v>4.9706000000000001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284</v>
      </c>
      <c r="AT141" s="241" t="s">
        <v>281</v>
      </c>
      <c r="AU141" s="241" t="s">
        <v>86</v>
      </c>
      <c r="AY141" s="17" t="s">
        <v>280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84</v>
      </c>
      <c r="BK141" s="242">
        <f>ROUND(I141*H141,2)</f>
        <v>0</v>
      </c>
      <c r="BL141" s="17" t="s">
        <v>284</v>
      </c>
      <c r="BM141" s="241" t="s">
        <v>4367</v>
      </c>
    </row>
    <row r="142" s="13" customFormat="1">
      <c r="A142" s="13"/>
      <c r="B142" s="243"/>
      <c r="C142" s="244"/>
      <c r="D142" s="245" t="s">
        <v>286</v>
      </c>
      <c r="E142" s="246" t="s">
        <v>1</v>
      </c>
      <c r="F142" s="247" t="s">
        <v>4368</v>
      </c>
      <c r="G142" s="244"/>
      <c r="H142" s="248">
        <v>17.140000000000001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286</v>
      </c>
      <c r="AU142" s="254" t="s">
        <v>86</v>
      </c>
      <c r="AV142" s="13" t="s">
        <v>86</v>
      </c>
      <c r="AW142" s="13" t="s">
        <v>32</v>
      </c>
      <c r="AX142" s="13" t="s">
        <v>84</v>
      </c>
      <c r="AY142" s="254" t="s">
        <v>280</v>
      </c>
    </row>
    <row r="143" s="2" customFormat="1" ht="24.15" customHeight="1">
      <c r="A143" s="38"/>
      <c r="B143" s="39"/>
      <c r="C143" s="229" t="s">
        <v>86</v>
      </c>
      <c r="D143" s="229" t="s">
        <v>281</v>
      </c>
      <c r="E143" s="230" t="s">
        <v>288</v>
      </c>
      <c r="F143" s="231" t="s">
        <v>289</v>
      </c>
      <c r="G143" s="232" t="s">
        <v>194</v>
      </c>
      <c r="H143" s="233">
        <v>24.68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0.32500000000000001</v>
      </c>
      <c r="T143" s="240">
        <f>S143*H143</f>
        <v>8.0210000000000008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284</v>
      </c>
      <c r="AT143" s="241" t="s">
        <v>281</v>
      </c>
      <c r="AU143" s="241" t="s">
        <v>86</v>
      </c>
      <c r="AY143" s="17" t="s">
        <v>280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84</v>
      </c>
      <c r="BK143" s="242">
        <f>ROUND(I143*H143,2)</f>
        <v>0</v>
      </c>
      <c r="BL143" s="17" t="s">
        <v>284</v>
      </c>
      <c r="BM143" s="241" t="s">
        <v>4369</v>
      </c>
    </row>
    <row r="144" s="13" customFormat="1">
      <c r="A144" s="13"/>
      <c r="B144" s="243"/>
      <c r="C144" s="244"/>
      <c r="D144" s="245" t="s">
        <v>286</v>
      </c>
      <c r="E144" s="246" t="s">
        <v>1</v>
      </c>
      <c r="F144" s="247" t="s">
        <v>4370</v>
      </c>
      <c r="G144" s="244"/>
      <c r="H144" s="248">
        <v>24.68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286</v>
      </c>
      <c r="AU144" s="254" t="s">
        <v>86</v>
      </c>
      <c r="AV144" s="13" t="s">
        <v>86</v>
      </c>
      <c r="AW144" s="13" t="s">
        <v>32</v>
      </c>
      <c r="AX144" s="13" t="s">
        <v>84</v>
      </c>
      <c r="AY144" s="254" t="s">
        <v>280</v>
      </c>
    </row>
    <row r="145" s="2" customFormat="1" ht="24.15" customHeight="1">
      <c r="A145" s="38"/>
      <c r="B145" s="39"/>
      <c r="C145" s="229" t="s">
        <v>136</v>
      </c>
      <c r="D145" s="229" t="s">
        <v>281</v>
      </c>
      <c r="E145" s="230" t="s">
        <v>292</v>
      </c>
      <c r="F145" s="231" t="s">
        <v>293</v>
      </c>
      <c r="G145" s="232" t="s">
        <v>194</v>
      </c>
      <c r="H145" s="233">
        <v>7.54</v>
      </c>
      <c r="I145" s="234"/>
      <c r="J145" s="235">
        <f>ROUND(I145*H145,2)</f>
        <v>0</v>
      </c>
      <c r="K145" s="236"/>
      <c r="L145" s="44"/>
      <c r="M145" s="237" t="s">
        <v>1</v>
      </c>
      <c r="N145" s="238" t="s">
        <v>41</v>
      </c>
      <c r="O145" s="91"/>
      <c r="P145" s="239">
        <f>O145*H145</f>
        <v>0</v>
      </c>
      <c r="Q145" s="239">
        <v>0</v>
      </c>
      <c r="R145" s="239">
        <f>Q145*H145</f>
        <v>0</v>
      </c>
      <c r="S145" s="239">
        <v>0.22</v>
      </c>
      <c r="T145" s="240">
        <f>S145*H145</f>
        <v>1.6588000000000001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284</v>
      </c>
      <c r="AT145" s="241" t="s">
        <v>281</v>
      </c>
      <c r="AU145" s="241" t="s">
        <v>86</v>
      </c>
      <c r="AY145" s="17" t="s">
        <v>280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84</v>
      </c>
      <c r="BK145" s="242">
        <f>ROUND(I145*H145,2)</f>
        <v>0</v>
      </c>
      <c r="BL145" s="17" t="s">
        <v>284</v>
      </c>
      <c r="BM145" s="241" t="s">
        <v>4371</v>
      </c>
    </row>
    <row r="146" s="13" customFormat="1">
      <c r="A146" s="13"/>
      <c r="B146" s="243"/>
      <c r="C146" s="244"/>
      <c r="D146" s="245" t="s">
        <v>286</v>
      </c>
      <c r="E146" s="246" t="s">
        <v>1</v>
      </c>
      <c r="F146" s="247" t="s">
        <v>4372</v>
      </c>
      <c r="G146" s="244"/>
      <c r="H146" s="248">
        <v>7.54</v>
      </c>
      <c r="I146" s="249"/>
      <c r="J146" s="244"/>
      <c r="K146" s="244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286</v>
      </c>
      <c r="AU146" s="254" t="s">
        <v>86</v>
      </c>
      <c r="AV146" s="13" t="s">
        <v>86</v>
      </c>
      <c r="AW146" s="13" t="s">
        <v>32</v>
      </c>
      <c r="AX146" s="13" t="s">
        <v>84</v>
      </c>
      <c r="AY146" s="254" t="s">
        <v>280</v>
      </c>
    </row>
    <row r="147" s="2" customFormat="1" ht="33" customHeight="1">
      <c r="A147" s="38"/>
      <c r="B147" s="39"/>
      <c r="C147" s="229" t="s">
        <v>284</v>
      </c>
      <c r="D147" s="229" t="s">
        <v>281</v>
      </c>
      <c r="E147" s="230" t="s">
        <v>296</v>
      </c>
      <c r="F147" s="231" t="s">
        <v>297</v>
      </c>
      <c r="G147" s="232" t="s">
        <v>194</v>
      </c>
      <c r="H147" s="233">
        <v>15.08</v>
      </c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41</v>
      </c>
      <c r="O147" s="91"/>
      <c r="P147" s="239">
        <f>O147*H147</f>
        <v>0</v>
      </c>
      <c r="Q147" s="239">
        <v>0</v>
      </c>
      <c r="R147" s="239">
        <f>Q147*H147</f>
        <v>0</v>
      </c>
      <c r="S147" s="239">
        <v>0.44</v>
      </c>
      <c r="T147" s="240">
        <f>S147*H147</f>
        <v>6.6352000000000002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284</v>
      </c>
      <c r="AT147" s="241" t="s">
        <v>281</v>
      </c>
      <c r="AU147" s="241" t="s">
        <v>86</v>
      </c>
      <c r="AY147" s="17" t="s">
        <v>280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84</v>
      </c>
      <c r="BK147" s="242">
        <f>ROUND(I147*H147,2)</f>
        <v>0</v>
      </c>
      <c r="BL147" s="17" t="s">
        <v>284</v>
      </c>
      <c r="BM147" s="241" t="s">
        <v>4373</v>
      </c>
    </row>
    <row r="148" s="13" customFormat="1">
      <c r="A148" s="13"/>
      <c r="B148" s="243"/>
      <c r="C148" s="244"/>
      <c r="D148" s="245" t="s">
        <v>286</v>
      </c>
      <c r="E148" s="246" t="s">
        <v>1</v>
      </c>
      <c r="F148" s="247" t="s">
        <v>4374</v>
      </c>
      <c r="G148" s="244"/>
      <c r="H148" s="248">
        <v>15.08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286</v>
      </c>
      <c r="AU148" s="254" t="s">
        <v>86</v>
      </c>
      <c r="AV148" s="13" t="s">
        <v>86</v>
      </c>
      <c r="AW148" s="13" t="s">
        <v>32</v>
      </c>
      <c r="AX148" s="13" t="s">
        <v>84</v>
      </c>
      <c r="AY148" s="254" t="s">
        <v>280</v>
      </c>
    </row>
    <row r="149" s="2" customFormat="1" ht="24.15" customHeight="1">
      <c r="A149" s="38"/>
      <c r="B149" s="39"/>
      <c r="C149" s="229" t="s">
        <v>300</v>
      </c>
      <c r="D149" s="229" t="s">
        <v>281</v>
      </c>
      <c r="E149" s="230" t="s">
        <v>301</v>
      </c>
      <c r="F149" s="231" t="s">
        <v>302</v>
      </c>
      <c r="G149" s="232" t="s">
        <v>194</v>
      </c>
      <c r="H149" s="233">
        <v>102.84</v>
      </c>
      <c r="I149" s="234"/>
      <c r="J149" s="235">
        <f>ROUND(I149*H149,2)</f>
        <v>0</v>
      </c>
      <c r="K149" s="236"/>
      <c r="L149" s="44"/>
      <c r="M149" s="237" t="s">
        <v>1</v>
      </c>
      <c r="N149" s="238" t="s">
        <v>41</v>
      </c>
      <c r="O149" s="91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1" t="s">
        <v>284</v>
      </c>
      <c r="AT149" s="241" t="s">
        <v>281</v>
      </c>
      <c r="AU149" s="241" t="s">
        <v>86</v>
      </c>
      <c r="AY149" s="17" t="s">
        <v>280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7" t="s">
        <v>84</v>
      </c>
      <c r="BK149" s="242">
        <f>ROUND(I149*H149,2)</f>
        <v>0</v>
      </c>
      <c r="BL149" s="17" t="s">
        <v>284</v>
      </c>
      <c r="BM149" s="241" t="s">
        <v>4375</v>
      </c>
    </row>
    <row r="150" s="13" customFormat="1">
      <c r="A150" s="13"/>
      <c r="B150" s="243"/>
      <c r="C150" s="244"/>
      <c r="D150" s="245" t="s">
        <v>286</v>
      </c>
      <c r="E150" s="246" t="s">
        <v>1</v>
      </c>
      <c r="F150" s="247" t="s">
        <v>4376</v>
      </c>
      <c r="G150" s="244"/>
      <c r="H150" s="248">
        <v>102.84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286</v>
      </c>
      <c r="AU150" s="254" t="s">
        <v>86</v>
      </c>
      <c r="AV150" s="13" t="s">
        <v>86</v>
      </c>
      <c r="AW150" s="13" t="s">
        <v>32</v>
      </c>
      <c r="AX150" s="13" t="s">
        <v>84</v>
      </c>
      <c r="AY150" s="254" t="s">
        <v>280</v>
      </c>
    </row>
    <row r="151" s="2" customFormat="1" ht="16.5" customHeight="1">
      <c r="A151" s="38"/>
      <c r="B151" s="39"/>
      <c r="C151" s="255" t="s">
        <v>305</v>
      </c>
      <c r="D151" s="255" t="s">
        <v>306</v>
      </c>
      <c r="E151" s="256" t="s">
        <v>307</v>
      </c>
      <c r="F151" s="257" t="s">
        <v>308</v>
      </c>
      <c r="G151" s="258" t="s">
        <v>309</v>
      </c>
      <c r="H151" s="259">
        <v>1.8879999999999999</v>
      </c>
      <c r="I151" s="260"/>
      <c r="J151" s="261">
        <f>ROUND(I151*H151,2)</f>
        <v>0</v>
      </c>
      <c r="K151" s="262"/>
      <c r="L151" s="263"/>
      <c r="M151" s="264" t="s">
        <v>1</v>
      </c>
      <c r="N151" s="265" t="s">
        <v>41</v>
      </c>
      <c r="O151" s="91"/>
      <c r="P151" s="239">
        <f>O151*H151</f>
        <v>0</v>
      </c>
      <c r="Q151" s="239">
        <v>0.001</v>
      </c>
      <c r="R151" s="239">
        <f>Q151*H151</f>
        <v>0.0018879999999999999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310</v>
      </c>
      <c r="AT151" s="241" t="s">
        <v>306</v>
      </c>
      <c r="AU151" s="241" t="s">
        <v>86</v>
      </c>
      <c r="AY151" s="17" t="s">
        <v>280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84</v>
      </c>
      <c r="BK151" s="242">
        <f>ROUND(I151*H151,2)</f>
        <v>0</v>
      </c>
      <c r="BL151" s="17" t="s">
        <v>284</v>
      </c>
      <c r="BM151" s="241" t="s">
        <v>4377</v>
      </c>
    </row>
    <row r="152" s="13" customFormat="1">
      <c r="A152" s="13"/>
      <c r="B152" s="243"/>
      <c r="C152" s="244"/>
      <c r="D152" s="245" t="s">
        <v>286</v>
      </c>
      <c r="E152" s="244"/>
      <c r="F152" s="247" t="s">
        <v>4378</v>
      </c>
      <c r="G152" s="244"/>
      <c r="H152" s="248">
        <v>1.8879999999999999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286</v>
      </c>
      <c r="AU152" s="254" t="s">
        <v>86</v>
      </c>
      <c r="AV152" s="13" t="s">
        <v>86</v>
      </c>
      <c r="AW152" s="13" t="s">
        <v>4</v>
      </c>
      <c r="AX152" s="13" t="s">
        <v>84</v>
      </c>
      <c r="AY152" s="254" t="s">
        <v>280</v>
      </c>
    </row>
    <row r="153" s="2" customFormat="1" ht="33" customHeight="1">
      <c r="A153" s="38"/>
      <c r="B153" s="39"/>
      <c r="C153" s="229" t="s">
        <v>313</v>
      </c>
      <c r="D153" s="229" t="s">
        <v>281</v>
      </c>
      <c r="E153" s="230" t="s">
        <v>314</v>
      </c>
      <c r="F153" s="231" t="s">
        <v>315</v>
      </c>
      <c r="G153" s="232" t="s">
        <v>194</v>
      </c>
      <c r="H153" s="233">
        <v>102.84</v>
      </c>
      <c r="I153" s="234"/>
      <c r="J153" s="235">
        <f>ROUND(I153*H153,2)</f>
        <v>0</v>
      </c>
      <c r="K153" s="236"/>
      <c r="L153" s="44"/>
      <c r="M153" s="237" t="s">
        <v>1</v>
      </c>
      <c r="N153" s="238" t="s">
        <v>41</v>
      </c>
      <c r="O153" s="91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284</v>
      </c>
      <c r="AT153" s="241" t="s">
        <v>281</v>
      </c>
      <c r="AU153" s="241" t="s">
        <v>86</v>
      </c>
      <c r="AY153" s="17" t="s">
        <v>280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84</v>
      </c>
      <c r="BK153" s="242">
        <f>ROUND(I153*H153,2)</f>
        <v>0</v>
      </c>
      <c r="BL153" s="17" t="s">
        <v>284</v>
      </c>
      <c r="BM153" s="241" t="s">
        <v>4379</v>
      </c>
    </row>
    <row r="154" s="13" customFormat="1">
      <c r="A154" s="13"/>
      <c r="B154" s="243"/>
      <c r="C154" s="244"/>
      <c r="D154" s="245" t="s">
        <v>286</v>
      </c>
      <c r="E154" s="246" t="s">
        <v>1</v>
      </c>
      <c r="F154" s="247" t="s">
        <v>4376</v>
      </c>
      <c r="G154" s="244"/>
      <c r="H154" s="248">
        <v>102.84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286</v>
      </c>
      <c r="AU154" s="254" t="s">
        <v>86</v>
      </c>
      <c r="AV154" s="13" t="s">
        <v>86</v>
      </c>
      <c r="AW154" s="13" t="s">
        <v>32</v>
      </c>
      <c r="AX154" s="13" t="s">
        <v>84</v>
      </c>
      <c r="AY154" s="254" t="s">
        <v>280</v>
      </c>
    </row>
    <row r="155" s="2" customFormat="1" ht="16.5" customHeight="1">
      <c r="A155" s="38"/>
      <c r="B155" s="39"/>
      <c r="C155" s="255" t="s">
        <v>310</v>
      </c>
      <c r="D155" s="255" t="s">
        <v>306</v>
      </c>
      <c r="E155" s="256" t="s">
        <v>317</v>
      </c>
      <c r="F155" s="257" t="s">
        <v>318</v>
      </c>
      <c r="G155" s="258" t="s">
        <v>319</v>
      </c>
      <c r="H155" s="259">
        <v>5.9649999999999999</v>
      </c>
      <c r="I155" s="260"/>
      <c r="J155" s="261">
        <f>ROUND(I155*H155,2)</f>
        <v>0</v>
      </c>
      <c r="K155" s="262"/>
      <c r="L155" s="263"/>
      <c r="M155" s="264" t="s">
        <v>1</v>
      </c>
      <c r="N155" s="265" t="s">
        <v>41</v>
      </c>
      <c r="O155" s="91"/>
      <c r="P155" s="239">
        <f>O155*H155</f>
        <v>0</v>
      </c>
      <c r="Q155" s="239">
        <v>0.20999999999999999</v>
      </c>
      <c r="R155" s="239">
        <f>Q155*H155</f>
        <v>1.2526499999999998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310</v>
      </c>
      <c r="AT155" s="241" t="s">
        <v>306</v>
      </c>
      <c r="AU155" s="241" t="s">
        <v>86</v>
      </c>
      <c r="AY155" s="17" t="s">
        <v>280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84</v>
      </c>
      <c r="BK155" s="242">
        <f>ROUND(I155*H155,2)</f>
        <v>0</v>
      </c>
      <c r="BL155" s="17" t="s">
        <v>284</v>
      </c>
      <c r="BM155" s="241" t="s">
        <v>4380</v>
      </c>
    </row>
    <row r="156" s="13" customFormat="1">
      <c r="A156" s="13"/>
      <c r="B156" s="243"/>
      <c r="C156" s="244"/>
      <c r="D156" s="245" t="s">
        <v>286</v>
      </c>
      <c r="E156" s="244"/>
      <c r="F156" s="247" t="s">
        <v>4381</v>
      </c>
      <c r="G156" s="244"/>
      <c r="H156" s="248">
        <v>5.9649999999999999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286</v>
      </c>
      <c r="AU156" s="254" t="s">
        <v>86</v>
      </c>
      <c r="AV156" s="13" t="s">
        <v>86</v>
      </c>
      <c r="AW156" s="13" t="s">
        <v>4</v>
      </c>
      <c r="AX156" s="13" t="s">
        <v>84</v>
      </c>
      <c r="AY156" s="254" t="s">
        <v>280</v>
      </c>
    </row>
    <row r="157" s="12" customFormat="1" ht="22.8" customHeight="1">
      <c r="A157" s="12"/>
      <c r="B157" s="213"/>
      <c r="C157" s="214"/>
      <c r="D157" s="215" t="s">
        <v>75</v>
      </c>
      <c r="E157" s="227" t="s">
        <v>136</v>
      </c>
      <c r="F157" s="227" t="s">
        <v>322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SUM(P158:P161)</f>
        <v>0</v>
      </c>
      <c r="Q157" s="221"/>
      <c r="R157" s="222">
        <f>SUM(R158:R161)</f>
        <v>6.2496566899999992</v>
      </c>
      <c r="S157" s="221"/>
      <c r="T157" s="223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84</v>
      </c>
      <c r="AT157" s="225" t="s">
        <v>75</v>
      </c>
      <c r="AU157" s="225" t="s">
        <v>84</v>
      </c>
      <c r="AY157" s="224" t="s">
        <v>280</v>
      </c>
      <c r="BK157" s="226">
        <f>SUM(BK158:BK161)</f>
        <v>0</v>
      </c>
    </row>
    <row r="158" s="2" customFormat="1" ht="33" customHeight="1">
      <c r="A158" s="38"/>
      <c r="B158" s="39"/>
      <c r="C158" s="229" t="s">
        <v>323</v>
      </c>
      <c r="D158" s="229" t="s">
        <v>281</v>
      </c>
      <c r="E158" s="230" t="s">
        <v>1782</v>
      </c>
      <c r="F158" s="231" t="s">
        <v>1783</v>
      </c>
      <c r="G158" s="232" t="s">
        <v>194</v>
      </c>
      <c r="H158" s="233">
        <v>36.018999999999998</v>
      </c>
      <c r="I158" s="234"/>
      <c r="J158" s="235">
        <f>ROUND(I158*H158,2)</f>
        <v>0</v>
      </c>
      <c r="K158" s="236"/>
      <c r="L158" s="44"/>
      <c r="M158" s="237" t="s">
        <v>1</v>
      </c>
      <c r="N158" s="238" t="s">
        <v>41</v>
      </c>
      <c r="O158" s="91"/>
      <c r="P158" s="239">
        <f>O158*H158</f>
        <v>0</v>
      </c>
      <c r="Q158" s="239">
        <v>0.17351</v>
      </c>
      <c r="R158" s="239">
        <f>Q158*H158</f>
        <v>6.2496566899999992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284</v>
      </c>
      <c r="AT158" s="241" t="s">
        <v>281</v>
      </c>
      <c r="AU158" s="241" t="s">
        <v>86</v>
      </c>
      <c r="AY158" s="17" t="s">
        <v>280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84</v>
      </c>
      <c r="BK158" s="242">
        <f>ROUND(I158*H158,2)</f>
        <v>0</v>
      </c>
      <c r="BL158" s="17" t="s">
        <v>284</v>
      </c>
      <c r="BM158" s="241" t="s">
        <v>4382</v>
      </c>
    </row>
    <row r="159" s="13" customFormat="1">
      <c r="A159" s="13"/>
      <c r="B159" s="243"/>
      <c r="C159" s="244"/>
      <c r="D159" s="245" t="s">
        <v>286</v>
      </c>
      <c r="E159" s="246" t="s">
        <v>1</v>
      </c>
      <c r="F159" s="247" t="s">
        <v>4383</v>
      </c>
      <c r="G159" s="244"/>
      <c r="H159" s="248">
        <v>22.047999999999998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286</v>
      </c>
      <c r="AU159" s="254" t="s">
        <v>86</v>
      </c>
      <c r="AV159" s="13" t="s">
        <v>86</v>
      </c>
      <c r="AW159" s="13" t="s">
        <v>32</v>
      </c>
      <c r="AX159" s="13" t="s">
        <v>76</v>
      </c>
      <c r="AY159" s="254" t="s">
        <v>280</v>
      </c>
    </row>
    <row r="160" s="13" customFormat="1">
      <c r="A160" s="13"/>
      <c r="B160" s="243"/>
      <c r="C160" s="244"/>
      <c r="D160" s="245" t="s">
        <v>286</v>
      </c>
      <c r="E160" s="246" t="s">
        <v>1</v>
      </c>
      <c r="F160" s="247" t="s">
        <v>4384</v>
      </c>
      <c r="G160" s="244"/>
      <c r="H160" s="248">
        <v>13.971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286</v>
      </c>
      <c r="AU160" s="254" t="s">
        <v>86</v>
      </c>
      <c r="AV160" s="13" t="s">
        <v>86</v>
      </c>
      <c r="AW160" s="13" t="s">
        <v>32</v>
      </c>
      <c r="AX160" s="13" t="s">
        <v>76</v>
      </c>
      <c r="AY160" s="254" t="s">
        <v>280</v>
      </c>
    </row>
    <row r="161" s="14" customFormat="1">
      <c r="A161" s="14"/>
      <c r="B161" s="266"/>
      <c r="C161" s="267"/>
      <c r="D161" s="245" t="s">
        <v>286</v>
      </c>
      <c r="E161" s="268" t="s">
        <v>1</v>
      </c>
      <c r="F161" s="269" t="s">
        <v>378</v>
      </c>
      <c r="G161" s="267"/>
      <c r="H161" s="270">
        <v>36.018999999999998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6" t="s">
        <v>286</v>
      </c>
      <c r="AU161" s="276" t="s">
        <v>86</v>
      </c>
      <c r="AV161" s="14" t="s">
        <v>284</v>
      </c>
      <c r="AW161" s="14" t="s">
        <v>32</v>
      </c>
      <c r="AX161" s="14" t="s">
        <v>84</v>
      </c>
      <c r="AY161" s="276" t="s">
        <v>280</v>
      </c>
    </row>
    <row r="162" s="12" customFormat="1" ht="22.8" customHeight="1">
      <c r="A162" s="12"/>
      <c r="B162" s="213"/>
      <c r="C162" s="214"/>
      <c r="D162" s="215" t="s">
        <v>75</v>
      </c>
      <c r="E162" s="227" t="s">
        <v>300</v>
      </c>
      <c r="F162" s="227" t="s">
        <v>356</v>
      </c>
      <c r="G162" s="214"/>
      <c r="H162" s="214"/>
      <c r="I162" s="217"/>
      <c r="J162" s="228">
        <f>BK162</f>
        <v>0</v>
      </c>
      <c r="K162" s="214"/>
      <c r="L162" s="219"/>
      <c r="M162" s="220"/>
      <c r="N162" s="221"/>
      <c r="O162" s="221"/>
      <c r="P162" s="222">
        <f>SUM(P163:P168)</f>
        <v>0</v>
      </c>
      <c r="Q162" s="221"/>
      <c r="R162" s="222">
        <f>SUM(R163:R168)</f>
        <v>18.624126</v>
      </c>
      <c r="S162" s="221"/>
      <c r="T162" s="223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84</v>
      </c>
      <c r="AT162" s="225" t="s">
        <v>75</v>
      </c>
      <c r="AU162" s="225" t="s">
        <v>84</v>
      </c>
      <c r="AY162" s="224" t="s">
        <v>280</v>
      </c>
      <c r="BK162" s="226">
        <f>SUM(BK163:BK168)</f>
        <v>0</v>
      </c>
    </row>
    <row r="163" s="2" customFormat="1" ht="24.15" customHeight="1">
      <c r="A163" s="38"/>
      <c r="B163" s="39"/>
      <c r="C163" s="229" t="s">
        <v>111</v>
      </c>
      <c r="D163" s="229" t="s">
        <v>281</v>
      </c>
      <c r="E163" s="230" t="s">
        <v>358</v>
      </c>
      <c r="F163" s="231" t="s">
        <v>359</v>
      </c>
      <c r="G163" s="232" t="s">
        <v>194</v>
      </c>
      <c r="H163" s="233">
        <v>17.140000000000001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41</v>
      </c>
      <c r="O163" s="91"/>
      <c r="P163" s="239">
        <f>O163*H163</f>
        <v>0</v>
      </c>
      <c r="Q163" s="239">
        <v>0.29699999999999999</v>
      </c>
      <c r="R163" s="239">
        <f>Q163*H163</f>
        <v>5.0905800000000001</v>
      </c>
      <c r="S163" s="239">
        <v>0</v>
      </c>
      <c r="T163" s="24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284</v>
      </c>
      <c r="AT163" s="241" t="s">
        <v>281</v>
      </c>
      <c r="AU163" s="241" t="s">
        <v>86</v>
      </c>
      <c r="AY163" s="17" t="s">
        <v>280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84</v>
      </c>
      <c r="BK163" s="242">
        <f>ROUND(I163*H163,2)</f>
        <v>0</v>
      </c>
      <c r="BL163" s="17" t="s">
        <v>284</v>
      </c>
      <c r="BM163" s="241" t="s">
        <v>4385</v>
      </c>
    </row>
    <row r="164" s="13" customFormat="1">
      <c r="A164" s="13"/>
      <c r="B164" s="243"/>
      <c r="C164" s="244"/>
      <c r="D164" s="245" t="s">
        <v>286</v>
      </c>
      <c r="E164" s="246" t="s">
        <v>1</v>
      </c>
      <c r="F164" s="247" t="s">
        <v>4368</v>
      </c>
      <c r="G164" s="244"/>
      <c r="H164" s="248">
        <v>17.140000000000001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286</v>
      </c>
      <c r="AU164" s="254" t="s">
        <v>86</v>
      </c>
      <c r="AV164" s="13" t="s">
        <v>86</v>
      </c>
      <c r="AW164" s="13" t="s">
        <v>32</v>
      </c>
      <c r="AX164" s="13" t="s">
        <v>84</v>
      </c>
      <c r="AY164" s="254" t="s">
        <v>280</v>
      </c>
    </row>
    <row r="165" s="2" customFormat="1" ht="44.25" customHeight="1">
      <c r="A165" s="38"/>
      <c r="B165" s="39"/>
      <c r="C165" s="229" t="s">
        <v>114</v>
      </c>
      <c r="D165" s="229" t="s">
        <v>281</v>
      </c>
      <c r="E165" s="230" t="s">
        <v>362</v>
      </c>
      <c r="F165" s="231" t="s">
        <v>363</v>
      </c>
      <c r="G165" s="232" t="s">
        <v>194</v>
      </c>
      <c r="H165" s="233">
        <v>15.08</v>
      </c>
      <c r="I165" s="234"/>
      <c r="J165" s="235">
        <f>ROUND(I165*H165,2)</f>
        <v>0</v>
      </c>
      <c r="K165" s="236"/>
      <c r="L165" s="44"/>
      <c r="M165" s="237" t="s">
        <v>1</v>
      </c>
      <c r="N165" s="238" t="s">
        <v>41</v>
      </c>
      <c r="O165" s="91"/>
      <c r="P165" s="239">
        <f>O165*H165</f>
        <v>0</v>
      </c>
      <c r="Q165" s="239">
        <v>0.20745</v>
      </c>
      <c r="R165" s="239">
        <f>Q165*H165</f>
        <v>3.1283460000000001</v>
      </c>
      <c r="S165" s="239">
        <v>0</v>
      </c>
      <c r="T165" s="24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1" t="s">
        <v>284</v>
      </c>
      <c r="AT165" s="241" t="s">
        <v>281</v>
      </c>
      <c r="AU165" s="241" t="s">
        <v>86</v>
      </c>
      <c r="AY165" s="17" t="s">
        <v>280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7" t="s">
        <v>84</v>
      </c>
      <c r="BK165" s="242">
        <f>ROUND(I165*H165,2)</f>
        <v>0</v>
      </c>
      <c r="BL165" s="17" t="s">
        <v>284</v>
      </c>
      <c r="BM165" s="241" t="s">
        <v>4386</v>
      </c>
    </row>
    <row r="166" s="13" customFormat="1">
      <c r="A166" s="13"/>
      <c r="B166" s="243"/>
      <c r="C166" s="244"/>
      <c r="D166" s="245" t="s">
        <v>286</v>
      </c>
      <c r="E166" s="246" t="s">
        <v>1</v>
      </c>
      <c r="F166" s="247" t="s">
        <v>4374</v>
      </c>
      <c r="G166" s="244"/>
      <c r="H166" s="248">
        <v>15.08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286</v>
      </c>
      <c r="AU166" s="254" t="s">
        <v>86</v>
      </c>
      <c r="AV166" s="13" t="s">
        <v>86</v>
      </c>
      <c r="AW166" s="13" t="s">
        <v>32</v>
      </c>
      <c r="AX166" s="13" t="s">
        <v>84</v>
      </c>
      <c r="AY166" s="254" t="s">
        <v>280</v>
      </c>
    </row>
    <row r="167" s="2" customFormat="1" ht="33" customHeight="1">
      <c r="A167" s="38"/>
      <c r="B167" s="39"/>
      <c r="C167" s="229" t="s">
        <v>117</v>
      </c>
      <c r="D167" s="229" t="s">
        <v>281</v>
      </c>
      <c r="E167" s="230" t="s">
        <v>366</v>
      </c>
      <c r="F167" s="231" t="s">
        <v>367</v>
      </c>
      <c r="G167" s="232" t="s">
        <v>194</v>
      </c>
      <c r="H167" s="233">
        <v>15.08</v>
      </c>
      <c r="I167" s="234"/>
      <c r="J167" s="235">
        <f>ROUND(I167*H167,2)</f>
        <v>0</v>
      </c>
      <c r="K167" s="236"/>
      <c r="L167" s="44"/>
      <c r="M167" s="237" t="s">
        <v>1</v>
      </c>
      <c r="N167" s="238" t="s">
        <v>41</v>
      </c>
      <c r="O167" s="91"/>
      <c r="P167" s="239">
        <f>O167*H167</f>
        <v>0</v>
      </c>
      <c r="Q167" s="239">
        <v>0.23000000000000001</v>
      </c>
      <c r="R167" s="239">
        <f>Q167*H167</f>
        <v>3.4684000000000004</v>
      </c>
      <c r="S167" s="239">
        <v>0</v>
      </c>
      <c r="T167" s="24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1" t="s">
        <v>284</v>
      </c>
      <c r="AT167" s="241" t="s">
        <v>281</v>
      </c>
      <c r="AU167" s="241" t="s">
        <v>86</v>
      </c>
      <c r="AY167" s="17" t="s">
        <v>280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7" t="s">
        <v>84</v>
      </c>
      <c r="BK167" s="242">
        <f>ROUND(I167*H167,2)</f>
        <v>0</v>
      </c>
      <c r="BL167" s="17" t="s">
        <v>284</v>
      </c>
      <c r="BM167" s="241" t="s">
        <v>4387</v>
      </c>
    </row>
    <row r="168" s="2" customFormat="1" ht="33" customHeight="1">
      <c r="A168" s="38"/>
      <c r="B168" s="39"/>
      <c r="C168" s="229" t="s">
        <v>127</v>
      </c>
      <c r="D168" s="229" t="s">
        <v>281</v>
      </c>
      <c r="E168" s="230" t="s">
        <v>370</v>
      </c>
      <c r="F168" s="231" t="s">
        <v>371</v>
      </c>
      <c r="G168" s="232" t="s">
        <v>194</v>
      </c>
      <c r="H168" s="233">
        <v>15.08</v>
      </c>
      <c r="I168" s="234"/>
      <c r="J168" s="235">
        <f>ROUND(I168*H168,2)</f>
        <v>0</v>
      </c>
      <c r="K168" s="236"/>
      <c r="L168" s="44"/>
      <c r="M168" s="237" t="s">
        <v>1</v>
      </c>
      <c r="N168" s="238" t="s">
        <v>41</v>
      </c>
      <c r="O168" s="91"/>
      <c r="P168" s="239">
        <f>O168*H168</f>
        <v>0</v>
      </c>
      <c r="Q168" s="239">
        <v>0.46000000000000002</v>
      </c>
      <c r="R168" s="239">
        <f>Q168*H168</f>
        <v>6.9368000000000007</v>
      </c>
      <c r="S168" s="239">
        <v>0</v>
      </c>
      <c r="T168" s="24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1" t="s">
        <v>284</v>
      </c>
      <c r="AT168" s="241" t="s">
        <v>281</v>
      </c>
      <c r="AU168" s="241" t="s">
        <v>86</v>
      </c>
      <c r="AY168" s="17" t="s">
        <v>280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7" t="s">
        <v>84</v>
      </c>
      <c r="BK168" s="242">
        <f>ROUND(I168*H168,2)</f>
        <v>0</v>
      </c>
      <c r="BL168" s="17" t="s">
        <v>284</v>
      </c>
      <c r="BM168" s="241" t="s">
        <v>4388</v>
      </c>
    </row>
    <row r="169" s="12" customFormat="1" ht="22.8" customHeight="1">
      <c r="A169" s="12"/>
      <c r="B169" s="213"/>
      <c r="C169" s="214"/>
      <c r="D169" s="215" t="s">
        <v>75</v>
      </c>
      <c r="E169" s="227" t="s">
        <v>305</v>
      </c>
      <c r="F169" s="227" t="s">
        <v>373</v>
      </c>
      <c r="G169" s="214"/>
      <c r="H169" s="214"/>
      <c r="I169" s="217"/>
      <c r="J169" s="228">
        <f>BK169</f>
        <v>0</v>
      </c>
      <c r="K169" s="214"/>
      <c r="L169" s="219"/>
      <c r="M169" s="220"/>
      <c r="N169" s="221"/>
      <c r="O169" s="221"/>
      <c r="P169" s="222">
        <f>SUM(P170:P272)</f>
        <v>0</v>
      </c>
      <c r="Q169" s="221"/>
      <c r="R169" s="222">
        <f>SUM(R170:R272)</f>
        <v>18.215365010000003</v>
      </c>
      <c r="S169" s="221"/>
      <c r="T169" s="223">
        <f>SUM(T170:T272)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84</v>
      </c>
      <c r="AT169" s="225" t="s">
        <v>75</v>
      </c>
      <c r="AU169" s="225" t="s">
        <v>84</v>
      </c>
      <c r="AY169" s="224" t="s">
        <v>280</v>
      </c>
      <c r="BK169" s="226">
        <f>SUM(BK170:BK272)</f>
        <v>0</v>
      </c>
    </row>
    <row r="170" s="2" customFormat="1" ht="24.15" customHeight="1">
      <c r="A170" s="38"/>
      <c r="B170" s="39"/>
      <c r="C170" s="229" t="s">
        <v>130</v>
      </c>
      <c r="D170" s="229" t="s">
        <v>281</v>
      </c>
      <c r="E170" s="230" t="s">
        <v>374</v>
      </c>
      <c r="F170" s="231" t="s">
        <v>375</v>
      </c>
      <c r="G170" s="232" t="s">
        <v>194</v>
      </c>
      <c r="H170" s="233">
        <v>102.425</v>
      </c>
      <c r="I170" s="234"/>
      <c r="J170" s="235">
        <f>ROUND(I170*H170,2)</f>
        <v>0</v>
      </c>
      <c r="K170" s="236"/>
      <c r="L170" s="44"/>
      <c r="M170" s="237" t="s">
        <v>1</v>
      </c>
      <c r="N170" s="238" t="s">
        <v>41</v>
      </c>
      <c r="O170" s="91"/>
      <c r="P170" s="239">
        <f>O170*H170</f>
        <v>0</v>
      </c>
      <c r="Q170" s="239">
        <v>0.0043800000000000002</v>
      </c>
      <c r="R170" s="239">
        <f>Q170*H170</f>
        <v>0.44862150000000001</v>
      </c>
      <c r="S170" s="239">
        <v>0</v>
      </c>
      <c r="T170" s="24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1" t="s">
        <v>284</v>
      </c>
      <c r="AT170" s="241" t="s">
        <v>281</v>
      </c>
      <c r="AU170" s="241" t="s">
        <v>86</v>
      </c>
      <c r="AY170" s="17" t="s">
        <v>280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7" t="s">
        <v>84</v>
      </c>
      <c r="BK170" s="242">
        <f>ROUND(I170*H170,2)</f>
        <v>0</v>
      </c>
      <c r="BL170" s="17" t="s">
        <v>284</v>
      </c>
      <c r="BM170" s="241" t="s">
        <v>4389</v>
      </c>
    </row>
    <row r="171" s="13" customFormat="1">
      <c r="A171" s="13"/>
      <c r="B171" s="243"/>
      <c r="C171" s="244"/>
      <c r="D171" s="245" t="s">
        <v>286</v>
      </c>
      <c r="E171" s="246" t="s">
        <v>1</v>
      </c>
      <c r="F171" s="247" t="s">
        <v>4390</v>
      </c>
      <c r="G171" s="244"/>
      <c r="H171" s="248">
        <v>27.526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286</v>
      </c>
      <c r="AU171" s="254" t="s">
        <v>86</v>
      </c>
      <c r="AV171" s="13" t="s">
        <v>86</v>
      </c>
      <c r="AW171" s="13" t="s">
        <v>32</v>
      </c>
      <c r="AX171" s="13" t="s">
        <v>76</v>
      </c>
      <c r="AY171" s="254" t="s">
        <v>280</v>
      </c>
    </row>
    <row r="172" s="13" customFormat="1">
      <c r="A172" s="13"/>
      <c r="B172" s="243"/>
      <c r="C172" s="244"/>
      <c r="D172" s="245" t="s">
        <v>286</v>
      </c>
      <c r="E172" s="246" t="s">
        <v>1</v>
      </c>
      <c r="F172" s="247" t="s">
        <v>4391</v>
      </c>
      <c r="G172" s="244"/>
      <c r="H172" s="248">
        <v>36.018999999999998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286</v>
      </c>
      <c r="AU172" s="254" t="s">
        <v>86</v>
      </c>
      <c r="AV172" s="13" t="s">
        <v>86</v>
      </c>
      <c r="AW172" s="13" t="s">
        <v>32</v>
      </c>
      <c r="AX172" s="13" t="s">
        <v>76</v>
      </c>
      <c r="AY172" s="254" t="s">
        <v>280</v>
      </c>
    </row>
    <row r="173" s="13" customFormat="1">
      <c r="A173" s="13"/>
      <c r="B173" s="243"/>
      <c r="C173" s="244"/>
      <c r="D173" s="245" t="s">
        <v>286</v>
      </c>
      <c r="E173" s="246" t="s">
        <v>1</v>
      </c>
      <c r="F173" s="247" t="s">
        <v>4365</v>
      </c>
      <c r="G173" s="244"/>
      <c r="H173" s="248">
        <v>38.880000000000003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286</v>
      </c>
      <c r="AU173" s="254" t="s">
        <v>86</v>
      </c>
      <c r="AV173" s="13" t="s">
        <v>86</v>
      </c>
      <c r="AW173" s="13" t="s">
        <v>32</v>
      </c>
      <c r="AX173" s="13" t="s">
        <v>76</v>
      </c>
      <c r="AY173" s="254" t="s">
        <v>280</v>
      </c>
    </row>
    <row r="174" s="14" customFormat="1">
      <c r="A174" s="14"/>
      <c r="B174" s="266"/>
      <c r="C174" s="267"/>
      <c r="D174" s="245" t="s">
        <v>286</v>
      </c>
      <c r="E174" s="268" t="s">
        <v>1</v>
      </c>
      <c r="F174" s="269" t="s">
        <v>378</v>
      </c>
      <c r="G174" s="267"/>
      <c r="H174" s="270">
        <v>102.425</v>
      </c>
      <c r="I174" s="271"/>
      <c r="J174" s="267"/>
      <c r="K174" s="267"/>
      <c r="L174" s="272"/>
      <c r="M174" s="273"/>
      <c r="N174" s="274"/>
      <c r="O174" s="274"/>
      <c r="P174" s="274"/>
      <c r="Q174" s="274"/>
      <c r="R174" s="274"/>
      <c r="S174" s="274"/>
      <c r="T174" s="27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6" t="s">
        <v>286</v>
      </c>
      <c r="AU174" s="276" t="s">
        <v>86</v>
      </c>
      <c r="AV174" s="14" t="s">
        <v>284</v>
      </c>
      <c r="AW174" s="14" t="s">
        <v>32</v>
      </c>
      <c r="AX174" s="14" t="s">
        <v>84</v>
      </c>
      <c r="AY174" s="276" t="s">
        <v>280</v>
      </c>
    </row>
    <row r="175" s="2" customFormat="1" ht="24.15" customHeight="1">
      <c r="A175" s="38"/>
      <c r="B175" s="39"/>
      <c r="C175" s="229" t="s">
        <v>8</v>
      </c>
      <c r="D175" s="229" t="s">
        <v>281</v>
      </c>
      <c r="E175" s="230" t="s">
        <v>380</v>
      </c>
      <c r="F175" s="231" t="s">
        <v>381</v>
      </c>
      <c r="G175" s="232" t="s">
        <v>194</v>
      </c>
      <c r="H175" s="233">
        <v>102.425</v>
      </c>
      <c r="I175" s="234"/>
      <c r="J175" s="235">
        <f>ROUND(I175*H175,2)</f>
        <v>0</v>
      </c>
      <c r="K175" s="236"/>
      <c r="L175" s="44"/>
      <c r="M175" s="237" t="s">
        <v>1</v>
      </c>
      <c r="N175" s="238" t="s">
        <v>41</v>
      </c>
      <c r="O175" s="91"/>
      <c r="P175" s="239">
        <f>O175*H175</f>
        <v>0</v>
      </c>
      <c r="Q175" s="239">
        <v>0.0030000000000000001</v>
      </c>
      <c r="R175" s="239">
        <f>Q175*H175</f>
        <v>0.30727500000000002</v>
      </c>
      <c r="S175" s="239">
        <v>0</v>
      </c>
      <c r="T175" s="24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1" t="s">
        <v>284</v>
      </c>
      <c r="AT175" s="241" t="s">
        <v>281</v>
      </c>
      <c r="AU175" s="241" t="s">
        <v>86</v>
      </c>
      <c r="AY175" s="17" t="s">
        <v>280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7" t="s">
        <v>84</v>
      </c>
      <c r="BK175" s="242">
        <f>ROUND(I175*H175,2)</f>
        <v>0</v>
      </c>
      <c r="BL175" s="17" t="s">
        <v>284</v>
      </c>
      <c r="BM175" s="241" t="s">
        <v>4392</v>
      </c>
    </row>
    <row r="176" s="13" customFormat="1">
      <c r="A176" s="13"/>
      <c r="B176" s="243"/>
      <c r="C176" s="244"/>
      <c r="D176" s="245" t="s">
        <v>286</v>
      </c>
      <c r="E176" s="246" t="s">
        <v>1</v>
      </c>
      <c r="F176" s="247" t="s">
        <v>4390</v>
      </c>
      <c r="G176" s="244"/>
      <c r="H176" s="248">
        <v>27.526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286</v>
      </c>
      <c r="AU176" s="254" t="s">
        <v>86</v>
      </c>
      <c r="AV176" s="13" t="s">
        <v>86</v>
      </c>
      <c r="AW176" s="13" t="s">
        <v>32</v>
      </c>
      <c r="AX176" s="13" t="s">
        <v>76</v>
      </c>
      <c r="AY176" s="254" t="s">
        <v>280</v>
      </c>
    </row>
    <row r="177" s="13" customFormat="1">
      <c r="A177" s="13"/>
      <c r="B177" s="243"/>
      <c r="C177" s="244"/>
      <c r="D177" s="245" t="s">
        <v>286</v>
      </c>
      <c r="E177" s="246" t="s">
        <v>1</v>
      </c>
      <c r="F177" s="247" t="s">
        <v>4391</v>
      </c>
      <c r="G177" s="244"/>
      <c r="H177" s="248">
        <v>36.018999999999998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286</v>
      </c>
      <c r="AU177" s="254" t="s">
        <v>86</v>
      </c>
      <c r="AV177" s="13" t="s">
        <v>86</v>
      </c>
      <c r="AW177" s="13" t="s">
        <v>32</v>
      </c>
      <c r="AX177" s="13" t="s">
        <v>76</v>
      </c>
      <c r="AY177" s="254" t="s">
        <v>280</v>
      </c>
    </row>
    <row r="178" s="13" customFormat="1">
      <c r="A178" s="13"/>
      <c r="B178" s="243"/>
      <c r="C178" s="244"/>
      <c r="D178" s="245" t="s">
        <v>286</v>
      </c>
      <c r="E178" s="246" t="s">
        <v>1</v>
      </c>
      <c r="F178" s="247" t="s">
        <v>4365</v>
      </c>
      <c r="G178" s="244"/>
      <c r="H178" s="248">
        <v>38.880000000000003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286</v>
      </c>
      <c r="AU178" s="254" t="s">
        <v>86</v>
      </c>
      <c r="AV178" s="13" t="s">
        <v>86</v>
      </c>
      <c r="AW178" s="13" t="s">
        <v>32</v>
      </c>
      <c r="AX178" s="13" t="s">
        <v>76</v>
      </c>
      <c r="AY178" s="254" t="s">
        <v>280</v>
      </c>
    </row>
    <row r="179" s="14" customFormat="1">
      <c r="A179" s="14"/>
      <c r="B179" s="266"/>
      <c r="C179" s="267"/>
      <c r="D179" s="245" t="s">
        <v>286</v>
      </c>
      <c r="E179" s="268" t="s">
        <v>1</v>
      </c>
      <c r="F179" s="269" t="s">
        <v>378</v>
      </c>
      <c r="G179" s="267"/>
      <c r="H179" s="270">
        <v>102.425</v>
      </c>
      <c r="I179" s="271"/>
      <c r="J179" s="267"/>
      <c r="K179" s="267"/>
      <c r="L179" s="272"/>
      <c r="M179" s="273"/>
      <c r="N179" s="274"/>
      <c r="O179" s="274"/>
      <c r="P179" s="274"/>
      <c r="Q179" s="274"/>
      <c r="R179" s="274"/>
      <c r="S179" s="274"/>
      <c r="T179" s="27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6" t="s">
        <v>286</v>
      </c>
      <c r="AU179" s="276" t="s">
        <v>86</v>
      </c>
      <c r="AV179" s="14" t="s">
        <v>284</v>
      </c>
      <c r="AW179" s="14" t="s">
        <v>32</v>
      </c>
      <c r="AX179" s="14" t="s">
        <v>84</v>
      </c>
      <c r="AY179" s="276" t="s">
        <v>280</v>
      </c>
    </row>
    <row r="180" s="2" customFormat="1" ht="24.15" customHeight="1">
      <c r="A180" s="38"/>
      <c r="B180" s="39"/>
      <c r="C180" s="229" t="s">
        <v>185</v>
      </c>
      <c r="D180" s="229" t="s">
        <v>281</v>
      </c>
      <c r="E180" s="230" t="s">
        <v>394</v>
      </c>
      <c r="F180" s="231" t="s">
        <v>395</v>
      </c>
      <c r="G180" s="232" t="s">
        <v>194</v>
      </c>
      <c r="H180" s="233">
        <v>176.72300000000001</v>
      </c>
      <c r="I180" s="234"/>
      <c r="J180" s="235">
        <f>ROUND(I180*H180,2)</f>
        <v>0</v>
      </c>
      <c r="K180" s="236"/>
      <c r="L180" s="44"/>
      <c r="M180" s="237" t="s">
        <v>1</v>
      </c>
      <c r="N180" s="238" t="s">
        <v>41</v>
      </c>
      <c r="O180" s="91"/>
      <c r="P180" s="239">
        <f>O180*H180</f>
        <v>0</v>
      </c>
      <c r="Q180" s="239">
        <v>0.015599999999999999</v>
      </c>
      <c r="R180" s="239">
        <f>Q180*H180</f>
        <v>2.7568788</v>
      </c>
      <c r="S180" s="239">
        <v>0</v>
      </c>
      <c r="T180" s="24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1" t="s">
        <v>284</v>
      </c>
      <c r="AT180" s="241" t="s">
        <v>281</v>
      </c>
      <c r="AU180" s="241" t="s">
        <v>86</v>
      </c>
      <c r="AY180" s="17" t="s">
        <v>280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7" t="s">
        <v>84</v>
      </c>
      <c r="BK180" s="242">
        <f>ROUND(I180*H180,2)</f>
        <v>0</v>
      </c>
      <c r="BL180" s="17" t="s">
        <v>284</v>
      </c>
      <c r="BM180" s="241" t="s">
        <v>4393</v>
      </c>
    </row>
    <row r="181" s="13" customFormat="1">
      <c r="A181" s="13"/>
      <c r="B181" s="243"/>
      <c r="C181" s="244"/>
      <c r="D181" s="245" t="s">
        <v>286</v>
      </c>
      <c r="E181" s="246" t="s">
        <v>1</v>
      </c>
      <c r="F181" s="247" t="s">
        <v>4394</v>
      </c>
      <c r="G181" s="244"/>
      <c r="H181" s="248">
        <v>176.72300000000001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286</v>
      </c>
      <c r="AU181" s="254" t="s">
        <v>86</v>
      </c>
      <c r="AV181" s="13" t="s">
        <v>86</v>
      </c>
      <c r="AW181" s="13" t="s">
        <v>32</v>
      </c>
      <c r="AX181" s="13" t="s">
        <v>84</v>
      </c>
      <c r="AY181" s="254" t="s">
        <v>280</v>
      </c>
    </row>
    <row r="182" s="2" customFormat="1" ht="16.5" customHeight="1">
      <c r="A182" s="38"/>
      <c r="B182" s="39"/>
      <c r="C182" s="229" t="s">
        <v>357</v>
      </c>
      <c r="D182" s="229" t="s">
        <v>281</v>
      </c>
      <c r="E182" s="230" t="s">
        <v>399</v>
      </c>
      <c r="F182" s="231" t="s">
        <v>400</v>
      </c>
      <c r="G182" s="232" t="s">
        <v>194</v>
      </c>
      <c r="H182" s="233">
        <v>98.719999999999999</v>
      </c>
      <c r="I182" s="234"/>
      <c r="J182" s="235">
        <f>ROUND(I182*H182,2)</f>
        <v>0</v>
      </c>
      <c r="K182" s="236"/>
      <c r="L182" s="44"/>
      <c r="M182" s="237" t="s">
        <v>1</v>
      </c>
      <c r="N182" s="238" t="s">
        <v>41</v>
      </c>
      <c r="O182" s="91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1" t="s">
        <v>284</v>
      </c>
      <c r="AT182" s="241" t="s">
        <v>281</v>
      </c>
      <c r="AU182" s="241" t="s">
        <v>86</v>
      </c>
      <c r="AY182" s="17" t="s">
        <v>280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7" t="s">
        <v>84</v>
      </c>
      <c r="BK182" s="242">
        <f>ROUND(I182*H182,2)</f>
        <v>0</v>
      </c>
      <c r="BL182" s="17" t="s">
        <v>284</v>
      </c>
      <c r="BM182" s="241" t="s">
        <v>4395</v>
      </c>
    </row>
    <row r="183" s="13" customFormat="1">
      <c r="A183" s="13"/>
      <c r="B183" s="243"/>
      <c r="C183" s="244"/>
      <c r="D183" s="245" t="s">
        <v>286</v>
      </c>
      <c r="E183" s="246" t="s">
        <v>1</v>
      </c>
      <c r="F183" s="247" t="s">
        <v>4396</v>
      </c>
      <c r="G183" s="244"/>
      <c r="H183" s="248">
        <v>98.719999999999999</v>
      </c>
      <c r="I183" s="249"/>
      <c r="J183" s="244"/>
      <c r="K183" s="244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286</v>
      </c>
      <c r="AU183" s="254" t="s">
        <v>86</v>
      </c>
      <c r="AV183" s="13" t="s">
        <v>86</v>
      </c>
      <c r="AW183" s="13" t="s">
        <v>32</v>
      </c>
      <c r="AX183" s="13" t="s">
        <v>84</v>
      </c>
      <c r="AY183" s="254" t="s">
        <v>280</v>
      </c>
    </row>
    <row r="184" s="2" customFormat="1" ht="24.15" customHeight="1">
      <c r="A184" s="38"/>
      <c r="B184" s="39"/>
      <c r="C184" s="229" t="s">
        <v>361</v>
      </c>
      <c r="D184" s="229" t="s">
        <v>281</v>
      </c>
      <c r="E184" s="230" t="s">
        <v>419</v>
      </c>
      <c r="F184" s="231" t="s">
        <v>420</v>
      </c>
      <c r="G184" s="232" t="s">
        <v>194</v>
      </c>
      <c r="H184" s="233">
        <v>23.995999999999999</v>
      </c>
      <c r="I184" s="234"/>
      <c r="J184" s="235">
        <f>ROUND(I184*H184,2)</f>
        <v>0</v>
      </c>
      <c r="K184" s="236"/>
      <c r="L184" s="44"/>
      <c r="M184" s="237" t="s">
        <v>1</v>
      </c>
      <c r="N184" s="238" t="s">
        <v>41</v>
      </c>
      <c r="O184" s="91"/>
      <c r="P184" s="239">
        <f>O184*H184</f>
        <v>0</v>
      </c>
      <c r="Q184" s="239">
        <v>0.027300000000000001</v>
      </c>
      <c r="R184" s="239">
        <f>Q184*H184</f>
        <v>0.65509079999999997</v>
      </c>
      <c r="S184" s="239">
        <v>0</v>
      </c>
      <c r="T184" s="24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1" t="s">
        <v>284</v>
      </c>
      <c r="AT184" s="241" t="s">
        <v>281</v>
      </c>
      <c r="AU184" s="241" t="s">
        <v>86</v>
      </c>
      <c r="AY184" s="17" t="s">
        <v>280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7" t="s">
        <v>84</v>
      </c>
      <c r="BK184" s="242">
        <f>ROUND(I184*H184,2)</f>
        <v>0</v>
      </c>
      <c r="BL184" s="17" t="s">
        <v>284</v>
      </c>
      <c r="BM184" s="241" t="s">
        <v>4397</v>
      </c>
    </row>
    <row r="185" s="13" customFormat="1">
      <c r="A185" s="13"/>
      <c r="B185" s="243"/>
      <c r="C185" s="244"/>
      <c r="D185" s="245" t="s">
        <v>286</v>
      </c>
      <c r="E185" s="246" t="s">
        <v>1</v>
      </c>
      <c r="F185" s="247" t="s">
        <v>4334</v>
      </c>
      <c r="G185" s="244"/>
      <c r="H185" s="248">
        <v>23.995999999999999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286</v>
      </c>
      <c r="AU185" s="254" t="s">
        <v>86</v>
      </c>
      <c r="AV185" s="13" t="s">
        <v>86</v>
      </c>
      <c r="AW185" s="13" t="s">
        <v>32</v>
      </c>
      <c r="AX185" s="13" t="s">
        <v>84</v>
      </c>
      <c r="AY185" s="254" t="s">
        <v>280</v>
      </c>
    </row>
    <row r="186" s="2" customFormat="1" ht="24.15" customHeight="1">
      <c r="A186" s="38"/>
      <c r="B186" s="39"/>
      <c r="C186" s="229" t="s">
        <v>365</v>
      </c>
      <c r="D186" s="229" t="s">
        <v>281</v>
      </c>
      <c r="E186" s="230" t="s">
        <v>423</v>
      </c>
      <c r="F186" s="231" t="s">
        <v>424</v>
      </c>
      <c r="G186" s="232" t="s">
        <v>194</v>
      </c>
      <c r="H186" s="233">
        <v>23.995999999999999</v>
      </c>
      <c r="I186" s="234"/>
      <c r="J186" s="235">
        <f>ROUND(I186*H186,2)</f>
        <v>0</v>
      </c>
      <c r="K186" s="236"/>
      <c r="L186" s="44"/>
      <c r="M186" s="237" t="s">
        <v>1</v>
      </c>
      <c r="N186" s="238" t="s">
        <v>41</v>
      </c>
      <c r="O186" s="91"/>
      <c r="P186" s="239">
        <f>O186*H186</f>
        <v>0</v>
      </c>
      <c r="Q186" s="239">
        <v>0.010500000000000001</v>
      </c>
      <c r="R186" s="239">
        <f>Q186*H186</f>
        <v>0.25195800000000002</v>
      </c>
      <c r="S186" s="239">
        <v>0</v>
      </c>
      <c r="T186" s="24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1" t="s">
        <v>284</v>
      </c>
      <c r="AT186" s="241" t="s">
        <v>281</v>
      </c>
      <c r="AU186" s="241" t="s">
        <v>86</v>
      </c>
      <c r="AY186" s="17" t="s">
        <v>280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7" t="s">
        <v>84</v>
      </c>
      <c r="BK186" s="242">
        <f>ROUND(I186*H186,2)</f>
        <v>0</v>
      </c>
      <c r="BL186" s="17" t="s">
        <v>284</v>
      </c>
      <c r="BM186" s="241" t="s">
        <v>4398</v>
      </c>
    </row>
    <row r="187" s="13" customFormat="1">
      <c r="A187" s="13"/>
      <c r="B187" s="243"/>
      <c r="C187" s="244"/>
      <c r="D187" s="245" t="s">
        <v>286</v>
      </c>
      <c r="E187" s="246" t="s">
        <v>1</v>
      </c>
      <c r="F187" s="247" t="s">
        <v>4334</v>
      </c>
      <c r="G187" s="244"/>
      <c r="H187" s="248">
        <v>23.995999999999999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286</v>
      </c>
      <c r="AU187" s="254" t="s">
        <v>86</v>
      </c>
      <c r="AV187" s="13" t="s">
        <v>86</v>
      </c>
      <c r="AW187" s="13" t="s">
        <v>32</v>
      </c>
      <c r="AX187" s="13" t="s">
        <v>84</v>
      </c>
      <c r="AY187" s="254" t="s">
        <v>280</v>
      </c>
    </row>
    <row r="188" s="2" customFormat="1" ht="24.15" customHeight="1">
      <c r="A188" s="38"/>
      <c r="B188" s="39"/>
      <c r="C188" s="229" t="s">
        <v>369</v>
      </c>
      <c r="D188" s="229" t="s">
        <v>281</v>
      </c>
      <c r="E188" s="230" t="s">
        <v>427</v>
      </c>
      <c r="F188" s="231" t="s">
        <v>428</v>
      </c>
      <c r="G188" s="232" t="s">
        <v>194</v>
      </c>
      <c r="H188" s="233">
        <v>169.726</v>
      </c>
      <c r="I188" s="234"/>
      <c r="J188" s="235">
        <f>ROUND(I188*H188,2)</f>
        <v>0</v>
      </c>
      <c r="K188" s="236"/>
      <c r="L188" s="44"/>
      <c r="M188" s="237" t="s">
        <v>1</v>
      </c>
      <c r="N188" s="238" t="s">
        <v>41</v>
      </c>
      <c r="O188" s="91"/>
      <c r="P188" s="239">
        <f>O188*H188</f>
        <v>0</v>
      </c>
      <c r="Q188" s="239">
        <v>0.00025000000000000001</v>
      </c>
      <c r="R188" s="239">
        <f>Q188*H188</f>
        <v>0.042431500000000004</v>
      </c>
      <c r="S188" s="239">
        <v>0</v>
      </c>
      <c r="T188" s="24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1" t="s">
        <v>284</v>
      </c>
      <c r="AT188" s="241" t="s">
        <v>281</v>
      </c>
      <c r="AU188" s="241" t="s">
        <v>86</v>
      </c>
      <c r="AY188" s="17" t="s">
        <v>280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7" t="s">
        <v>84</v>
      </c>
      <c r="BK188" s="242">
        <f>ROUND(I188*H188,2)</f>
        <v>0</v>
      </c>
      <c r="BL188" s="17" t="s">
        <v>284</v>
      </c>
      <c r="BM188" s="241" t="s">
        <v>4399</v>
      </c>
    </row>
    <row r="189" s="13" customFormat="1">
      <c r="A189" s="13"/>
      <c r="B189" s="243"/>
      <c r="C189" s="244"/>
      <c r="D189" s="245" t="s">
        <v>286</v>
      </c>
      <c r="E189" s="246" t="s">
        <v>1</v>
      </c>
      <c r="F189" s="247" t="s">
        <v>4400</v>
      </c>
      <c r="G189" s="244"/>
      <c r="H189" s="248">
        <v>169.726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286</v>
      </c>
      <c r="AU189" s="254" t="s">
        <v>86</v>
      </c>
      <c r="AV189" s="13" t="s">
        <v>86</v>
      </c>
      <c r="AW189" s="13" t="s">
        <v>32</v>
      </c>
      <c r="AX189" s="13" t="s">
        <v>84</v>
      </c>
      <c r="AY189" s="254" t="s">
        <v>280</v>
      </c>
    </row>
    <row r="190" s="2" customFormat="1" ht="24.15" customHeight="1">
      <c r="A190" s="38"/>
      <c r="B190" s="39"/>
      <c r="C190" s="229" t="s">
        <v>7</v>
      </c>
      <c r="D190" s="229" t="s">
        <v>281</v>
      </c>
      <c r="E190" s="230" t="s">
        <v>432</v>
      </c>
      <c r="F190" s="231" t="s">
        <v>433</v>
      </c>
      <c r="G190" s="232" t="s">
        <v>194</v>
      </c>
      <c r="H190" s="233">
        <v>23.995999999999999</v>
      </c>
      <c r="I190" s="234"/>
      <c r="J190" s="235">
        <f>ROUND(I190*H190,2)</f>
        <v>0</v>
      </c>
      <c r="K190" s="236"/>
      <c r="L190" s="44"/>
      <c r="M190" s="237" t="s">
        <v>1</v>
      </c>
      <c r="N190" s="238" t="s">
        <v>41</v>
      </c>
      <c r="O190" s="91"/>
      <c r="P190" s="239">
        <f>O190*H190</f>
        <v>0</v>
      </c>
      <c r="Q190" s="239">
        <v>0.00020000000000000001</v>
      </c>
      <c r="R190" s="239">
        <f>Q190*H190</f>
        <v>0.0047992</v>
      </c>
      <c r="S190" s="239">
        <v>0</v>
      </c>
      <c r="T190" s="24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1" t="s">
        <v>284</v>
      </c>
      <c r="AT190" s="241" t="s">
        <v>281</v>
      </c>
      <c r="AU190" s="241" t="s">
        <v>86</v>
      </c>
      <c r="AY190" s="17" t="s">
        <v>280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7" t="s">
        <v>84</v>
      </c>
      <c r="BK190" s="242">
        <f>ROUND(I190*H190,2)</f>
        <v>0</v>
      </c>
      <c r="BL190" s="17" t="s">
        <v>284</v>
      </c>
      <c r="BM190" s="241" t="s">
        <v>4401</v>
      </c>
    </row>
    <row r="191" s="13" customFormat="1">
      <c r="A191" s="13"/>
      <c r="B191" s="243"/>
      <c r="C191" s="244"/>
      <c r="D191" s="245" t="s">
        <v>286</v>
      </c>
      <c r="E191" s="246" t="s">
        <v>1</v>
      </c>
      <c r="F191" s="247" t="s">
        <v>4332</v>
      </c>
      <c r="G191" s="244"/>
      <c r="H191" s="248">
        <v>23.995999999999999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286</v>
      </c>
      <c r="AU191" s="254" t="s">
        <v>86</v>
      </c>
      <c r="AV191" s="13" t="s">
        <v>86</v>
      </c>
      <c r="AW191" s="13" t="s">
        <v>32</v>
      </c>
      <c r="AX191" s="13" t="s">
        <v>84</v>
      </c>
      <c r="AY191" s="254" t="s">
        <v>280</v>
      </c>
    </row>
    <row r="192" s="2" customFormat="1" ht="44.25" customHeight="1">
      <c r="A192" s="38"/>
      <c r="B192" s="39"/>
      <c r="C192" s="229" t="s">
        <v>379</v>
      </c>
      <c r="D192" s="229" t="s">
        <v>281</v>
      </c>
      <c r="E192" s="230" t="s">
        <v>436</v>
      </c>
      <c r="F192" s="231" t="s">
        <v>437</v>
      </c>
      <c r="G192" s="232" t="s">
        <v>194</v>
      </c>
      <c r="H192" s="233">
        <v>152.39699999999999</v>
      </c>
      <c r="I192" s="234"/>
      <c r="J192" s="235">
        <f>ROUND(I192*H192,2)</f>
        <v>0</v>
      </c>
      <c r="K192" s="236"/>
      <c r="L192" s="44"/>
      <c r="M192" s="237" t="s">
        <v>1</v>
      </c>
      <c r="N192" s="238" t="s">
        <v>41</v>
      </c>
      <c r="O192" s="91"/>
      <c r="P192" s="239">
        <f>O192*H192</f>
        <v>0</v>
      </c>
      <c r="Q192" s="239">
        <v>0.0086</v>
      </c>
      <c r="R192" s="239">
        <f>Q192*H192</f>
        <v>1.3106141999999998</v>
      </c>
      <c r="S192" s="239">
        <v>0</v>
      </c>
      <c r="T192" s="24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1" t="s">
        <v>284</v>
      </c>
      <c r="AT192" s="241" t="s">
        <v>281</v>
      </c>
      <c r="AU192" s="241" t="s">
        <v>86</v>
      </c>
      <c r="AY192" s="17" t="s">
        <v>280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7" t="s">
        <v>84</v>
      </c>
      <c r="BK192" s="242">
        <f>ROUND(I192*H192,2)</f>
        <v>0</v>
      </c>
      <c r="BL192" s="17" t="s">
        <v>284</v>
      </c>
      <c r="BM192" s="241" t="s">
        <v>4402</v>
      </c>
    </row>
    <row r="193" s="13" customFormat="1">
      <c r="A193" s="13"/>
      <c r="B193" s="243"/>
      <c r="C193" s="244"/>
      <c r="D193" s="245" t="s">
        <v>286</v>
      </c>
      <c r="E193" s="246" t="s">
        <v>1</v>
      </c>
      <c r="F193" s="247" t="s">
        <v>4403</v>
      </c>
      <c r="G193" s="244"/>
      <c r="H193" s="248">
        <v>152.39699999999999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286</v>
      </c>
      <c r="AU193" s="254" t="s">
        <v>86</v>
      </c>
      <c r="AV193" s="13" t="s">
        <v>86</v>
      </c>
      <c r="AW193" s="13" t="s">
        <v>32</v>
      </c>
      <c r="AX193" s="13" t="s">
        <v>84</v>
      </c>
      <c r="AY193" s="254" t="s">
        <v>280</v>
      </c>
    </row>
    <row r="194" s="2" customFormat="1" ht="24.15" customHeight="1">
      <c r="A194" s="38"/>
      <c r="B194" s="39"/>
      <c r="C194" s="255" t="s">
        <v>383</v>
      </c>
      <c r="D194" s="255" t="s">
        <v>306</v>
      </c>
      <c r="E194" s="256" t="s">
        <v>1812</v>
      </c>
      <c r="F194" s="257" t="s">
        <v>1813</v>
      </c>
      <c r="G194" s="258" t="s">
        <v>194</v>
      </c>
      <c r="H194" s="259">
        <v>25.196000000000002</v>
      </c>
      <c r="I194" s="260"/>
      <c r="J194" s="261">
        <f>ROUND(I194*H194,2)</f>
        <v>0</v>
      </c>
      <c r="K194" s="262"/>
      <c r="L194" s="263"/>
      <c r="M194" s="264" t="s">
        <v>1</v>
      </c>
      <c r="N194" s="265" t="s">
        <v>41</v>
      </c>
      <c r="O194" s="91"/>
      <c r="P194" s="239">
        <f>O194*H194</f>
        <v>0</v>
      </c>
      <c r="Q194" s="239">
        <v>0.0048999999999999998</v>
      </c>
      <c r="R194" s="239">
        <f>Q194*H194</f>
        <v>0.1234604</v>
      </c>
      <c r="S194" s="239">
        <v>0</v>
      </c>
      <c r="T194" s="24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1" t="s">
        <v>310</v>
      </c>
      <c r="AT194" s="241" t="s">
        <v>306</v>
      </c>
      <c r="AU194" s="241" t="s">
        <v>86</v>
      </c>
      <c r="AY194" s="17" t="s">
        <v>280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7" t="s">
        <v>84</v>
      </c>
      <c r="BK194" s="242">
        <f>ROUND(I194*H194,2)</f>
        <v>0</v>
      </c>
      <c r="BL194" s="17" t="s">
        <v>284</v>
      </c>
      <c r="BM194" s="241" t="s">
        <v>4404</v>
      </c>
    </row>
    <row r="195" s="13" customFormat="1">
      <c r="A195" s="13"/>
      <c r="B195" s="243"/>
      <c r="C195" s="244"/>
      <c r="D195" s="245" t="s">
        <v>286</v>
      </c>
      <c r="E195" s="246" t="s">
        <v>1</v>
      </c>
      <c r="F195" s="247" t="s">
        <v>4334</v>
      </c>
      <c r="G195" s="244"/>
      <c r="H195" s="248">
        <v>23.995999999999999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286</v>
      </c>
      <c r="AU195" s="254" t="s">
        <v>86</v>
      </c>
      <c r="AV195" s="13" t="s">
        <v>86</v>
      </c>
      <c r="AW195" s="13" t="s">
        <v>32</v>
      </c>
      <c r="AX195" s="13" t="s">
        <v>84</v>
      </c>
      <c r="AY195" s="254" t="s">
        <v>280</v>
      </c>
    </row>
    <row r="196" s="13" customFormat="1">
      <c r="A196" s="13"/>
      <c r="B196" s="243"/>
      <c r="C196" s="244"/>
      <c r="D196" s="245" t="s">
        <v>286</v>
      </c>
      <c r="E196" s="244"/>
      <c r="F196" s="247" t="s">
        <v>4405</v>
      </c>
      <c r="G196" s="244"/>
      <c r="H196" s="248">
        <v>25.196000000000002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286</v>
      </c>
      <c r="AU196" s="254" t="s">
        <v>86</v>
      </c>
      <c r="AV196" s="13" t="s">
        <v>86</v>
      </c>
      <c r="AW196" s="13" t="s">
        <v>4</v>
      </c>
      <c r="AX196" s="13" t="s">
        <v>84</v>
      </c>
      <c r="AY196" s="254" t="s">
        <v>280</v>
      </c>
    </row>
    <row r="197" s="2" customFormat="1" ht="21.75" customHeight="1">
      <c r="A197" s="38"/>
      <c r="B197" s="39"/>
      <c r="C197" s="255" t="s">
        <v>388</v>
      </c>
      <c r="D197" s="255" t="s">
        <v>306</v>
      </c>
      <c r="E197" s="256" t="s">
        <v>1816</v>
      </c>
      <c r="F197" s="257" t="s">
        <v>1817</v>
      </c>
      <c r="G197" s="258" t="s">
        <v>194</v>
      </c>
      <c r="H197" s="259">
        <v>134.821</v>
      </c>
      <c r="I197" s="260"/>
      <c r="J197" s="261">
        <f>ROUND(I197*H197,2)</f>
        <v>0</v>
      </c>
      <c r="K197" s="262"/>
      <c r="L197" s="263"/>
      <c r="M197" s="264" t="s">
        <v>1</v>
      </c>
      <c r="N197" s="265" t="s">
        <v>41</v>
      </c>
      <c r="O197" s="91"/>
      <c r="P197" s="239">
        <f>O197*H197</f>
        <v>0</v>
      </c>
      <c r="Q197" s="239">
        <v>0.0023999999999999998</v>
      </c>
      <c r="R197" s="239">
        <f>Q197*H197</f>
        <v>0.32357039999999998</v>
      </c>
      <c r="S197" s="239">
        <v>0</v>
      </c>
      <c r="T197" s="24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1" t="s">
        <v>310</v>
      </c>
      <c r="AT197" s="241" t="s">
        <v>306</v>
      </c>
      <c r="AU197" s="241" t="s">
        <v>86</v>
      </c>
      <c r="AY197" s="17" t="s">
        <v>280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7" t="s">
        <v>84</v>
      </c>
      <c r="BK197" s="242">
        <f>ROUND(I197*H197,2)</f>
        <v>0</v>
      </c>
      <c r="BL197" s="17" t="s">
        <v>284</v>
      </c>
      <c r="BM197" s="241" t="s">
        <v>4406</v>
      </c>
    </row>
    <row r="198" s="13" customFormat="1">
      <c r="A198" s="13"/>
      <c r="B198" s="243"/>
      <c r="C198" s="244"/>
      <c r="D198" s="245" t="s">
        <v>286</v>
      </c>
      <c r="E198" s="246" t="s">
        <v>1</v>
      </c>
      <c r="F198" s="247" t="s">
        <v>4336</v>
      </c>
      <c r="G198" s="244"/>
      <c r="H198" s="248">
        <v>128.40100000000001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286</v>
      </c>
      <c r="AU198" s="254" t="s">
        <v>86</v>
      </c>
      <c r="AV198" s="13" t="s">
        <v>86</v>
      </c>
      <c r="AW198" s="13" t="s">
        <v>32</v>
      </c>
      <c r="AX198" s="13" t="s">
        <v>84</v>
      </c>
      <c r="AY198" s="254" t="s">
        <v>280</v>
      </c>
    </row>
    <row r="199" s="13" customFormat="1">
      <c r="A199" s="13"/>
      <c r="B199" s="243"/>
      <c r="C199" s="244"/>
      <c r="D199" s="245" t="s">
        <v>286</v>
      </c>
      <c r="E199" s="244"/>
      <c r="F199" s="247" t="s">
        <v>4407</v>
      </c>
      <c r="G199" s="244"/>
      <c r="H199" s="248">
        <v>134.821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286</v>
      </c>
      <c r="AU199" s="254" t="s">
        <v>86</v>
      </c>
      <c r="AV199" s="13" t="s">
        <v>86</v>
      </c>
      <c r="AW199" s="13" t="s">
        <v>4</v>
      </c>
      <c r="AX199" s="13" t="s">
        <v>84</v>
      </c>
      <c r="AY199" s="254" t="s">
        <v>280</v>
      </c>
    </row>
    <row r="200" s="2" customFormat="1" ht="44.25" customHeight="1">
      <c r="A200" s="38"/>
      <c r="B200" s="39"/>
      <c r="C200" s="229" t="s">
        <v>393</v>
      </c>
      <c r="D200" s="229" t="s">
        <v>281</v>
      </c>
      <c r="E200" s="230" t="s">
        <v>457</v>
      </c>
      <c r="F200" s="231" t="s">
        <v>458</v>
      </c>
      <c r="G200" s="232" t="s">
        <v>194</v>
      </c>
      <c r="H200" s="233">
        <v>23.771000000000001</v>
      </c>
      <c r="I200" s="234"/>
      <c r="J200" s="235">
        <f>ROUND(I200*H200,2)</f>
        <v>0</v>
      </c>
      <c r="K200" s="236"/>
      <c r="L200" s="44"/>
      <c r="M200" s="237" t="s">
        <v>1</v>
      </c>
      <c r="N200" s="238" t="s">
        <v>41</v>
      </c>
      <c r="O200" s="91"/>
      <c r="P200" s="239">
        <f>O200*H200</f>
        <v>0</v>
      </c>
      <c r="Q200" s="239">
        <v>0.011599999999999999</v>
      </c>
      <c r="R200" s="239">
        <f>Q200*H200</f>
        <v>0.27574359999999998</v>
      </c>
      <c r="S200" s="239">
        <v>0</v>
      </c>
      <c r="T200" s="24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1" t="s">
        <v>284</v>
      </c>
      <c r="AT200" s="241" t="s">
        <v>281</v>
      </c>
      <c r="AU200" s="241" t="s">
        <v>86</v>
      </c>
      <c r="AY200" s="17" t="s">
        <v>280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7" t="s">
        <v>84</v>
      </c>
      <c r="BK200" s="242">
        <f>ROUND(I200*H200,2)</f>
        <v>0</v>
      </c>
      <c r="BL200" s="17" t="s">
        <v>284</v>
      </c>
      <c r="BM200" s="241" t="s">
        <v>4408</v>
      </c>
    </row>
    <row r="201" s="13" customFormat="1">
      <c r="A201" s="13"/>
      <c r="B201" s="243"/>
      <c r="C201" s="244"/>
      <c r="D201" s="245" t="s">
        <v>286</v>
      </c>
      <c r="E201" s="246" t="s">
        <v>1</v>
      </c>
      <c r="F201" s="247" t="s">
        <v>4339</v>
      </c>
      <c r="G201" s="244"/>
      <c r="H201" s="248">
        <v>23.771000000000001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286</v>
      </c>
      <c r="AU201" s="254" t="s">
        <v>86</v>
      </c>
      <c r="AV201" s="13" t="s">
        <v>86</v>
      </c>
      <c r="AW201" s="13" t="s">
        <v>32</v>
      </c>
      <c r="AX201" s="13" t="s">
        <v>84</v>
      </c>
      <c r="AY201" s="254" t="s">
        <v>280</v>
      </c>
    </row>
    <row r="202" s="2" customFormat="1" ht="24.15" customHeight="1">
      <c r="A202" s="38"/>
      <c r="B202" s="39"/>
      <c r="C202" s="255" t="s">
        <v>398</v>
      </c>
      <c r="D202" s="255" t="s">
        <v>306</v>
      </c>
      <c r="E202" s="256" t="s">
        <v>1821</v>
      </c>
      <c r="F202" s="257" t="s">
        <v>1822</v>
      </c>
      <c r="G202" s="258" t="s">
        <v>194</v>
      </c>
      <c r="H202" s="259">
        <v>24.960000000000001</v>
      </c>
      <c r="I202" s="260"/>
      <c r="J202" s="261">
        <f>ROUND(I202*H202,2)</f>
        <v>0</v>
      </c>
      <c r="K202" s="262"/>
      <c r="L202" s="263"/>
      <c r="M202" s="264" t="s">
        <v>1</v>
      </c>
      <c r="N202" s="265" t="s">
        <v>41</v>
      </c>
      <c r="O202" s="91"/>
      <c r="P202" s="239">
        <f>O202*H202</f>
        <v>0</v>
      </c>
      <c r="Q202" s="239">
        <v>0.017999999999999999</v>
      </c>
      <c r="R202" s="239">
        <f>Q202*H202</f>
        <v>0.44927999999999996</v>
      </c>
      <c r="S202" s="239">
        <v>0</v>
      </c>
      <c r="T202" s="24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1" t="s">
        <v>310</v>
      </c>
      <c r="AT202" s="241" t="s">
        <v>306</v>
      </c>
      <c r="AU202" s="241" t="s">
        <v>86</v>
      </c>
      <c r="AY202" s="17" t="s">
        <v>280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7" t="s">
        <v>84</v>
      </c>
      <c r="BK202" s="242">
        <f>ROUND(I202*H202,2)</f>
        <v>0</v>
      </c>
      <c r="BL202" s="17" t="s">
        <v>284</v>
      </c>
      <c r="BM202" s="241" t="s">
        <v>4409</v>
      </c>
    </row>
    <row r="203" s="13" customFormat="1">
      <c r="A203" s="13"/>
      <c r="B203" s="243"/>
      <c r="C203" s="244"/>
      <c r="D203" s="245" t="s">
        <v>286</v>
      </c>
      <c r="E203" s="244"/>
      <c r="F203" s="247" t="s">
        <v>4410</v>
      </c>
      <c r="G203" s="244"/>
      <c r="H203" s="248">
        <v>24.960000000000001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286</v>
      </c>
      <c r="AU203" s="254" t="s">
        <v>86</v>
      </c>
      <c r="AV203" s="13" t="s">
        <v>86</v>
      </c>
      <c r="AW203" s="13" t="s">
        <v>4</v>
      </c>
      <c r="AX203" s="13" t="s">
        <v>84</v>
      </c>
      <c r="AY203" s="254" t="s">
        <v>280</v>
      </c>
    </row>
    <row r="204" s="2" customFormat="1" ht="37.8" customHeight="1">
      <c r="A204" s="38"/>
      <c r="B204" s="39"/>
      <c r="C204" s="229" t="s">
        <v>403</v>
      </c>
      <c r="D204" s="229" t="s">
        <v>281</v>
      </c>
      <c r="E204" s="230" t="s">
        <v>466</v>
      </c>
      <c r="F204" s="231" t="s">
        <v>467</v>
      </c>
      <c r="G204" s="232" t="s">
        <v>190</v>
      </c>
      <c r="H204" s="233">
        <v>119.68000000000001</v>
      </c>
      <c r="I204" s="234"/>
      <c r="J204" s="235">
        <f>ROUND(I204*H204,2)</f>
        <v>0</v>
      </c>
      <c r="K204" s="236"/>
      <c r="L204" s="44"/>
      <c r="M204" s="237" t="s">
        <v>1</v>
      </c>
      <c r="N204" s="238" t="s">
        <v>41</v>
      </c>
      <c r="O204" s="91"/>
      <c r="P204" s="239">
        <f>O204*H204</f>
        <v>0</v>
      </c>
      <c r="Q204" s="239">
        <v>0.0017600000000000001</v>
      </c>
      <c r="R204" s="239">
        <f>Q204*H204</f>
        <v>0.21063680000000001</v>
      </c>
      <c r="S204" s="239">
        <v>0</v>
      </c>
      <c r="T204" s="24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1" t="s">
        <v>284</v>
      </c>
      <c r="AT204" s="241" t="s">
        <v>281</v>
      </c>
      <c r="AU204" s="241" t="s">
        <v>86</v>
      </c>
      <c r="AY204" s="17" t="s">
        <v>280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7" t="s">
        <v>84</v>
      </c>
      <c r="BK204" s="242">
        <f>ROUND(I204*H204,2)</f>
        <v>0</v>
      </c>
      <c r="BL204" s="17" t="s">
        <v>284</v>
      </c>
      <c r="BM204" s="241" t="s">
        <v>4411</v>
      </c>
    </row>
    <row r="205" s="13" customFormat="1">
      <c r="A205" s="13"/>
      <c r="B205" s="243"/>
      <c r="C205" s="244"/>
      <c r="D205" s="245" t="s">
        <v>286</v>
      </c>
      <c r="E205" s="246" t="s">
        <v>1</v>
      </c>
      <c r="F205" s="247" t="s">
        <v>4412</v>
      </c>
      <c r="G205" s="244"/>
      <c r="H205" s="248">
        <v>119.68000000000001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286</v>
      </c>
      <c r="AU205" s="254" t="s">
        <v>86</v>
      </c>
      <c r="AV205" s="13" t="s">
        <v>86</v>
      </c>
      <c r="AW205" s="13" t="s">
        <v>32</v>
      </c>
      <c r="AX205" s="13" t="s">
        <v>84</v>
      </c>
      <c r="AY205" s="254" t="s">
        <v>280</v>
      </c>
    </row>
    <row r="206" s="2" customFormat="1" ht="24.15" customHeight="1">
      <c r="A206" s="38"/>
      <c r="B206" s="39"/>
      <c r="C206" s="255" t="s">
        <v>409</v>
      </c>
      <c r="D206" s="255" t="s">
        <v>306</v>
      </c>
      <c r="E206" s="256" t="s">
        <v>471</v>
      </c>
      <c r="F206" s="257" t="s">
        <v>472</v>
      </c>
      <c r="G206" s="258" t="s">
        <v>194</v>
      </c>
      <c r="H206" s="259">
        <v>21.064</v>
      </c>
      <c r="I206" s="260"/>
      <c r="J206" s="261">
        <f>ROUND(I206*H206,2)</f>
        <v>0</v>
      </c>
      <c r="K206" s="262"/>
      <c r="L206" s="263"/>
      <c r="M206" s="264" t="s">
        <v>1</v>
      </c>
      <c r="N206" s="265" t="s">
        <v>41</v>
      </c>
      <c r="O206" s="91"/>
      <c r="P206" s="239">
        <f>O206*H206</f>
        <v>0</v>
      </c>
      <c r="Q206" s="239">
        <v>0.0465</v>
      </c>
      <c r="R206" s="239">
        <f>Q206*H206</f>
        <v>0.97947600000000001</v>
      </c>
      <c r="S206" s="239">
        <v>0</v>
      </c>
      <c r="T206" s="24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1" t="s">
        <v>310</v>
      </c>
      <c r="AT206" s="241" t="s">
        <v>306</v>
      </c>
      <c r="AU206" s="241" t="s">
        <v>86</v>
      </c>
      <c r="AY206" s="17" t="s">
        <v>280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7" t="s">
        <v>84</v>
      </c>
      <c r="BK206" s="242">
        <f>ROUND(I206*H206,2)</f>
        <v>0</v>
      </c>
      <c r="BL206" s="17" t="s">
        <v>284</v>
      </c>
      <c r="BM206" s="241" t="s">
        <v>4413</v>
      </c>
    </row>
    <row r="207" s="13" customFormat="1">
      <c r="A207" s="13"/>
      <c r="B207" s="243"/>
      <c r="C207" s="244"/>
      <c r="D207" s="245" t="s">
        <v>286</v>
      </c>
      <c r="E207" s="246" t="s">
        <v>1</v>
      </c>
      <c r="F207" s="247" t="s">
        <v>4414</v>
      </c>
      <c r="G207" s="244"/>
      <c r="H207" s="248">
        <v>19.149000000000001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286</v>
      </c>
      <c r="AU207" s="254" t="s">
        <v>86</v>
      </c>
      <c r="AV207" s="13" t="s">
        <v>86</v>
      </c>
      <c r="AW207" s="13" t="s">
        <v>32</v>
      </c>
      <c r="AX207" s="13" t="s">
        <v>84</v>
      </c>
      <c r="AY207" s="254" t="s">
        <v>280</v>
      </c>
    </row>
    <row r="208" s="13" customFormat="1">
      <c r="A208" s="13"/>
      <c r="B208" s="243"/>
      <c r="C208" s="244"/>
      <c r="D208" s="245" t="s">
        <v>286</v>
      </c>
      <c r="E208" s="244"/>
      <c r="F208" s="247" t="s">
        <v>4415</v>
      </c>
      <c r="G208" s="244"/>
      <c r="H208" s="248">
        <v>21.064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286</v>
      </c>
      <c r="AU208" s="254" t="s">
        <v>86</v>
      </c>
      <c r="AV208" s="13" t="s">
        <v>86</v>
      </c>
      <c r="AW208" s="13" t="s">
        <v>4</v>
      </c>
      <c r="AX208" s="13" t="s">
        <v>84</v>
      </c>
      <c r="AY208" s="254" t="s">
        <v>280</v>
      </c>
    </row>
    <row r="209" s="2" customFormat="1" ht="37.8" customHeight="1">
      <c r="A209" s="38"/>
      <c r="B209" s="39"/>
      <c r="C209" s="229" t="s">
        <v>414</v>
      </c>
      <c r="D209" s="229" t="s">
        <v>281</v>
      </c>
      <c r="E209" s="230" t="s">
        <v>476</v>
      </c>
      <c r="F209" s="231" t="s">
        <v>477</v>
      </c>
      <c r="G209" s="232" t="s">
        <v>194</v>
      </c>
      <c r="H209" s="233">
        <v>152.39699999999999</v>
      </c>
      <c r="I209" s="234"/>
      <c r="J209" s="235">
        <f>ROUND(I209*H209,2)</f>
        <v>0</v>
      </c>
      <c r="K209" s="236"/>
      <c r="L209" s="44"/>
      <c r="M209" s="237" t="s">
        <v>1</v>
      </c>
      <c r="N209" s="238" t="s">
        <v>41</v>
      </c>
      <c r="O209" s="91"/>
      <c r="P209" s="239">
        <f>O209*H209</f>
        <v>0</v>
      </c>
      <c r="Q209" s="239">
        <v>8.0000000000000007E-05</v>
      </c>
      <c r="R209" s="239">
        <f>Q209*H209</f>
        <v>0.012191760000000001</v>
      </c>
      <c r="S209" s="239">
        <v>0</v>
      </c>
      <c r="T209" s="24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1" t="s">
        <v>284</v>
      </c>
      <c r="AT209" s="241" t="s">
        <v>281</v>
      </c>
      <c r="AU209" s="241" t="s">
        <v>86</v>
      </c>
      <c r="AY209" s="17" t="s">
        <v>280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7" t="s">
        <v>84</v>
      </c>
      <c r="BK209" s="242">
        <f>ROUND(I209*H209,2)</f>
        <v>0</v>
      </c>
      <c r="BL209" s="17" t="s">
        <v>284</v>
      </c>
      <c r="BM209" s="241" t="s">
        <v>4416</v>
      </c>
    </row>
    <row r="210" s="13" customFormat="1">
      <c r="A210" s="13"/>
      <c r="B210" s="243"/>
      <c r="C210" s="244"/>
      <c r="D210" s="245" t="s">
        <v>286</v>
      </c>
      <c r="E210" s="246" t="s">
        <v>1</v>
      </c>
      <c r="F210" s="247" t="s">
        <v>4403</v>
      </c>
      <c r="G210" s="244"/>
      <c r="H210" s="248">
        <v>152.39699999999999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286</v>
      </c>
      <c r="AU210" s="254" t="s">
        <v>86</v>
      </c>
      <c r="AV210" s="13" t="s">
        <v>86</v>
      </c>
      <c r="AW210" s="13" t="s">
        <v>32</v>
      </c>
      <c r="AX210" s="13" t="s">
        <v>84</v>
      </c>
      <c r="AY210" s="254" t="s">
        <v>280</v>
      </c>
    </row>
    <row r="211" s="2" customFormat="1" ht="37.8" customHeight="1">
      <c r="A211" s="38"/>
      <c r="B211" s="39"/>
      <c r="C211" s="229" t="s">
        <v>418</v>
      </c>
      <c r="D211" s="229" t="s">
        <v>281</v>
      </c>
      <c r="E211" s="230" t="s">
        <v>480</v>
      </c>
      <c r="F211" s="231" t="s">
        <v>481</v>
      </c>
      <c r="G211" s="232" t="s">
        <v>194</v>
      </c>
      <c r="H211" s="233">
        <v>23.771000000000001</v>
      </c>
      <c r="I211" s="234"/>
      <c r="J211" s="235">
        <f>ROUND(I211*H211,2)</f>
        <v>0</v>
      </c>
      <c r="K211" s="236"/>
      <c r="L211" s="44"/>
      <c r="M211" s="237" t="s">
        <v>1</v>
      </c>
      <c r="N211" s="238" t="s">
        <v>41</v>
      </c>
      <c r="O211" s="91"/>
      <c r="P211" s="239">
        <f>O211*H211</f>
        <v>0</v>
      </c>
      <c r="Q211" s="239">
        <v>8.0000000000000007E-05</v>
      </c>
      <c r="R211" s="239">
        <f>Q211*H211</f>
        <v>0.0019016800000000002</v>
      </c>
      <c r="S211" s="239">
        <v>0</v>
      </c>
      <c r="T211" s="24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1" t="s">
        <v>284</v>
      </c>
      <c r="AT211" s="241" t="s">
        <v>281</v>
      </c>
      <c r="AU211" s="241" t="s">
        <v>86</v>
      </c>
      <c r="AY211" s="17" t="s">
        <v>280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7" t="s">
        <v>84</v>
      </c>
      <c r="BK211" s="242">
        <f>ROUND(I211*H211,2)</f>
        <v>0</v>
      </c>
      <c r="BL211" s="17" t="s">
        <v>284</v>
      </c>
      <c r="BM211" s="241" t="s">
        <v>4417</v>
      </c>
    </row>
    <row r="212" s="13" customFormat="1">
      <c r="A212" s="13"/>
      <c r="B212" s="243"/>
      <c r="C212" s="244"/>
      <c r="D212" s="245" t="s">
        <v>286</v>
      </c>
      <c r="E212" s="246" t="s">
        <v>1</v>
      </c>
      <c r="F212" s="247" t="s">
        <v>4339</v>
      </c>
      <c r="G212" s="244"/>
      <c r="H212" s="248">
        <v>23.771000000000001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286</v>
      </c>
      <c r="AU212" s="254" t="s">
        <v>86</v>
      </c>
      <c r="AV212" s="13" t="s">
        <v>86</v>
      </c>
      <c r="AW212" s="13" t="s">
        <v>32</v>
      </c>
      <c r="AX212" s="13" t="s">
        <v>84</v>
      </c>
      <c r="AY212" s="254" t="s">
        <v>280</v>
      </c>
    </row>
    <row r="213" s="2" customFormat="1" ht="24.15" customHeight="1">
      <c r="A213" s="38"/>
      <c r="B213" s="39"/>
      <c r="C213" s="229" t="s">
        <v>422</v>
      </c>
      <c r="D213" s="229" t="s">
        <v>281</v>
      </c>
      <c r="E213" s="230" t="s">
        <v>493</v>
      </c>
      <c r="F213" s="231" t="s">
        <v>494</v>
      </c>
      <c r="G213" s="232" t="s">
        <v>190</v>
      </c>
      <c r="H213" s="233">
        <v>19.199999999999999</v>
      </c>
      <c r="I213" s="234"/>
      <c r="J213" s="235">
        <f>ROUND(I213*H213,2)</f>
        <v>0</v>
      </c>
      <c r="K213" s="236"/>
      <c r="L213" s="44"/>
      <c r="M213" s="237" t="s">
        <v>1</v>
      </c>
      <c r="N213" s="238" t="s">
        <v>41</v>
      </c>
      <c r="O213" s="91"/>
      <c r="P213" s="239">
        <f>O213*H213</f>
        <v>0</v>
      </c>
      <c r="Q213" s="239">
        <v>3.0000000000000001E-05</v>
      </c>
      <c r="R213" s="239">
        <f>Q213*H213</f>
        <v>0.00057600000000000001</v>
      </c>
      <c r="S213" s="239">
        <v>0</v>
      </c>
      <c r="T213" s="24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1" t="s">
        <v>284</v>
      </c>
      <c r="AT213" s="241" t="s">
        <v>281</v>
      </c>
      <c r="AU213" s="241" t="s">
        <v>86</v>
      </c>
      <c r="AY213" s="17" t="s">
        <v>280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7" t="s">
        <v>84</v>
      </c>
      <c r="BK213" s="242">
        <f>ROUND(I213*H213,2)</f>
        <v>0</v>
      </c>
      <c r="BL213" s="17" t="s">
        <v>284</v>
      </c>
      <c r="BM213" s="241" t="s">
        <v>4418</v>
      </c>
    </row>
    <row r="214" s="13" customFormat="1">
      <c r="A214" s="13"/>
      <c r="B214" s="243"/>
      <c r="C214" s="244"/>
      <c r="D214" s="245" t="s">
        <v>286</v>
      </c>
      <c r="E214" s="246" t="s">
        <v>1</v>
      </c>
      <c r="F214" s="247" t="s">
        <v>4419</v>
      </c>
      <c r="G214" s="244"/>
      <c r="H214" s="248">
        <v>19.199999999999999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286</v>
      </c>
      <c r="AU214" s="254" t="s">
        <v>86</v>
      </c>
      <c r="AV214" s="13" t="s">
        <v>86</v>
      </c>
      <c r="AW214" s="13" t="s">
        <v>32</v>
      </c>
      <c r="AX214" s="13" t="s">
        <v>84</v>
      </c>
      <c r="AY214" s="254" t="s">
        <v>280</v>
      </c>
    </row>
    <row r="215" s="2" customFormat="1" ht="24.15" customHeight="1">
      <c r="A215" s="38"/>
      <c r="B215" s="39"/>
      <c r="C215" s="255" t="s">
        <v>426</v>
      </c>
      <c r="D215" s="255" t="s">
        <v>306</v>
      </c>
      <c r="E215" s="256" t="s">
        <v>1834</v>
      </c>
      <c r="F215" s="257" t="s">
        <v>1835</v>
      </c>
      <c r="G215" s="258" t="s">
        <v>190</v>
      </c>
      <c r="H215" s="259">
        <v>21.120000000000001</v>
      </c>
      <c r="I215" s="260"/>
      <c r="J215" s="261">
        <f>ROUND(I215*H215,2)</f>
        <v>0</v>
      </c>
      <c r="K215" s="262"/>
      <c r="L215" s="263"/>
      <c r="M215" s="264" t="s">
        <v>1</v>
      </c>
      <c r="N215" s="265" t="s">
        <v>41</v>
      </c>
      <c r="O215" s="91"/>
      <c r="P215" s="239">
        <f>O215*H215</f>
        <v>0</v>
      </c>
      <c r="Q215" s="239">
        <v>0.00059999999999999995</v>
      </c>
      <c r="R215" s="239">
        <f>Q215*H215</f>
        <v>0.012671999999999999</v>
      </c>
      <c r="S215" s="239">
        <v>0</v>
      </c>
      <c r="T215" s="24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1" t="s">
        <v>310</v>
      </c>
      <c r="AT215" s="241" t="s">
        <v>306</v>
      </c>
      <c r="AU215" s="241" t="s">
        <v>86</v>
      </c>
      <c r="AY215" s="17" t="s">
        <v>280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7" t="s">
        <v>84</v>
      </c>
      <c r="BK215" s="242">
        <f>ROUND(I215*H215,2)</f>
        <v>0</v>
      </c>
      <c r="BL215" s="17" t="s">
        <v>284</v>
      </c>
      <c r="BM215" s="241" t="s">
        <v>4420</v>
      </c>
    </row>
    <row r="216" s="13" customFormat="1">
      <c r="A216" s="13"/>
      <c r="B216" s="243"/>
      <c r="C216" s="244"/>
      <c r="D216" s="245" t="s">
        <v>286</v>
      </c>
      <c r="E216" s="244"/>
      <c r="F216" s="247" t="s">
        <v>4421</v>
      </c>
      <c r="G216" s="244"/>
      <c r="H216" s="248">
        <v>21.120000000000001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286</v>
      </c>
      <c r="AU216" s="254" t="s">
        <v>86</v>
      </c>
      <c r="AV216" s="13" t="s">
        <v>86</v>
      </c>
      <c r="AW216" s="13" t="s">
        <v>4</v>
      </c>
      <c r="AX216" s="13" t="s">
        <v>84</v>
      </c>
      <c r="AY216" s="254" t="s">
        <v>280</v>
      </c>
    </row>
    <row r="217" s="2" customFormat="1" ht="16.5" customHeight="1">
      <c r="A217" s="38"/>
      <c r="B217" s="39"/>
      <c r="C217" s="229" t="s">
        <v>431</v>
      </c>
      <c r="D217" s="229" t="s">
        <v>281</v>
      </c>
      <c r="E217" s="230" t="s">
        <v>503</v>
      </c>
      <c r="F217" s="231" t="s">
        <v>504</v>
      </c>
      <c r="G217" s="232" t="s">
        <v>190</v>
      </c>
      <c r="H217" s="233">
        <v>309.27999999999997</v>
      </c>
      <c r="I217" s="234"/>
      <c r="J217" s="235">
        <f>ROUND(I217*H217,2)</f>
        <v>0</v>
      </c>
      <c r="K217" s="236"/>
      <c r="L217" s="44"/>
      <c r="M217" s="237" t="s">
        <v>1</v>
      </c>
      <c r="N217" s="238" t="s">
        <v>41</v>
      </c>
      <c r="O217" s="91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1" t="s">
        <v>284</v>
      </c>
      <c r="AT217" s="241" t="s">
        <v>281</v>
      </c>
      <c r="AU217" s="241" t="s">
        <v>86</v>
      </c>
      <c r="AY217" s="17" t="s">
        <v>280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7" t="s">
        <v>84</v>
      </c>
      <c r="BK217" s="242">
        <f>ROUND(I217*H217,2)</f>
        <v>0</v>
      </c>
      <c r="BL217" s="17" t="s">
        <v>284</v>
      </c>
      <c r="BM217" s="241" t="s">
        <v>4422</v>
      </c>
    </row>
    <row r="218" s="13" customFormat="1">
      <c r="A218" s="13"/>
      <c r="B218" s="243"/>
      <c r="C218" s="244"/>
      <c r="D218" s="245" t="s">
        <v>286</v>
      </c>
      <c r="E218" s="246" t="s">
        <v>1</v>
      </c>
      <c r="F218" s="247" t="s">
        <v>4423</v>
      </c>
      <c r="G218" s="244"/>
      <c r="H218" s="248">
        <v>124.76000000000001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286</v>
      </c>
      <c r="AU218" s="254" t="s">
        <v>86</v>
      </c>
      <c r="AV218" s="13" t="s">
        <v>86</v>
      </c>
      <c r="AW218" s="13" t="s">
        <v>32</v>
      </c>
      <c r="AX218" s="13" t="s">
        <v>76</v>
      </c>
      <c r="AY218" s="254" t="s">
        <v>280</v>
      </c>
    </row>
    <row r="219" s="13" customFormat="1">
      <c r="A219" s="13"/>
      <c r="B219" s="243"/>
      <c r="C219" s="244"/>
      <c r="D219" s="245" t="s">
        <v>286</v>
      </c>
      <c r="E219" s="246" t="s">
        <v>1</v>
      </c>
      <c r="F219" s="247" t="s">
        <v>4342</v>
      </c>
      <c r="G219" s="244"/>
      <c r="H219" s="248">
        <v>97.519999999999996</v>
      </c>
      <c r="I219" s="249"/>
      <c r="J219" s="244"/>
      <c r="K219" s="244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286</v>
      </c>
      <c r="AU219" s="254" t="s">
        <v>86</v>
      </c>
      <c r="AV219" s="13" t="s">
        <v>86</v>
      </c>
      <c r="AW219" s="13" t="s">
        <v>32</v>
      </c>
      <c r="AX219" s="13" t="s">
        <v>76</v>
      </c>
      <c r="AY219" s="254" t="s">
        <v>280</v>
      </c>
    </row>
    <row r="220" s="13" customFormat="1">
      <c r="A220" s="13"/>
      <c r="B220" s="243"/>
      <c r="C220" s="244"/>
      <c r="D220" s="245" t="s">
        <v>286</v>
      </c>
      <c r="E220" s="246" t="s">
        <v>1</v>
      </c>
      <c r="F220" s="247" t="s">
        <v>4424</v>
      </c>
      <c r="G220" s="244"/>
      <c r="H220" s="248">
        <v>26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286</v>
      </c>
      <c r="AU220" s="254" t="s">
        <v>86</v>
      </c>
      <c r="AV220" s="13" t="s">
        <v>86</v>
      </c>
      <c r="AW220" s="13" t="s">
        <v>32</v>
      </c>
      <c r="AX220" s="13" t="s">
        <v>76</v>
      </c>
      <c r="AY220" s="254" t="s">
        <v>280</v>
      </c>
    </row>
    <row r="221" s="13" customFormat="1">
      <c r="A221" s="13"/>
      <c r="B221" s="243"/>
      <c r="C221" s="244"/>
      <c r="D221" s="245" t="s">
        <v>286</v>
      </c>
      <c r="E221" s="246" t="s">
        <v>1</v>
      </c>
      <c r="F221" s="247" t="s">
        <v>4425</v>
      </c>
      <c r="G221" s="244"/>
      <c r="H221" s="248">
        <v>37.240000000000002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286</v>
      </c>
      <c r="AU221" s="254" t="s">
        <v>86</v>
      </c>
      <c r="AV221" s="13" t="s">
        <v>86</v>
      </c>
      <c r="AW221" s="13" t="s">
        <v>32</v>
      </c>
      <c r="AX221" s="13" t="s">
        <v>76</v>
      </c>
      <c r="AY221" s="254" t="s">
        <v>280</v>
      </c>
    </row>
    <row r="222" s="13" customFormat="1">
      <c r="A222" s="13"/>
      <c r="B222" s="243"/>
      <c r="C222" s="244"/>
      <c r="D222" s="245" t="s">
        <v>286</v>
      </c>
      <c r="E222" s="246" t="s">
        <v>1</v>
      </c>
      <c r="F222" s="247" t="s">
        <v>4345</v>
      </c>
      <c r="G222" s="244"/>
      <c r="H222" s="248">
        <v>22.16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286</v>
      </c>
      <c r="AU222" s="254" t="s">
        <v>86</v>
      </c>
      <c r="AV222" s="13" t="s">
        <v>86</v>
      </c>
      <c r="AW222" s="13" t="s">
        <v>32</v>
      </c>
      <c r="AX222" s="13" t="s">
        <v>76</v>
      </c>
      <c r="AY222" s="254" t="s">
        <v>280</v>
      </c>
    </row>
    <row r="223" s="13" customFormat="1">
      <c r="A223" s="13"/>
      <c r="B223" s="243"/>
      <c r="C223" s="244"/>
      <c r="D223" s="245" t="s">
        <v>286</v>
      </c>
      <c r="E223" s="246" t="s">
        <v>1</v>
      </c>
      <c r="F223" s="247" t="s">
        <v>4426</v>
      </c>
      <c r="G223" s="244"/>
      <c r="H223" s="248">
        <v>1.6000000000000001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286</v>
      </c>
      <c r="AU223" s="254" t="s">
        <v>86</v>
      </c>
      <c r="AV223" s="13" t="s">
        <v>86</v>
      </c>
      <c r="AW223" s="13" t="s">
        <v>32</v>
      </c>
      <c r="AX223" s="13" t="s">
        <v>76</v>
      </c>
      <c r="AY223" s="254" t="s">
        <v>280</v>
      </c>
    </row>
    <row r="224" s="14" customFormat="1">
      <c r="A224" s="14"/>
      <c r="B224" s="266"/>
      <c r="C224" s="267"/>
      <c r="D224" s="245" t="s">
        <v>286</v>
      </c>
      <c r="E224" s="268" t="s">
        <v>1</v>
      </c>
      <c r="F224" s="269" t="s">
        <v>378</v>
      </c>
      <c r="G224" s="267"/>
      <c r="H224" s="270">
        <v>309.27999999999997</v>
      </c>
      <c r="I224" s="271"/>
      <c r="J224" s="267"/>
      <c r="K224" s="267"/>
      <c r="L224" s="272"/>
      <c r="M224" s="273"/>
      <c r="N224" s="274"/>
      <c r="O224" s="274"/>
      <c r="P224" s="274"/>
      <c r="Q224" s="274"/>
      <c r="R224" s="274"/>
      <c r="S224" s="274"/>
      <c r="T224" s="27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6" t="s">
        <v>286</v>
      </c>
      <c r="AU224" s="276" t="s">
        <v>86</v>
      </c>
      <c r="AV224" s="14" t="s">
        <v>284</v>
      </c>
      <c r="AW224" s="14" t="s">
        <v>32</v>
      </c>
      <c r="AX224" s="14" t="s">
        <v>84</v>
      </c>
      <c r="AY224" s="276" t="s">
        <v>280</v>
      </c>
    </row>
    <row r="225" s="2" customFormat="1" ht="24.15" customHeight="1">
      <c r="A225" s="38"/>
      <c r="B225" s="39"/>
      <c r="C225" s="255" t="s">
        <v>435</v>
      </c>
      <c r="D225" s="255" t="s">
        <v>306</v>
      </c>
      <c r="E225" s="256" t="s">
        <v>512</v>
      </c>
      <c r="F225" s="257" t="s">
        <v>513</v>
      </c>
      <c r="G225" s="258" t="s">
        <v>190</v>
      </c>
      <c r="H225" s="259">
        <v>130.99799999999999</v>
      </c>
      <c r="I225" s="260"/>
      <c r="J225" s="261">
        <f>ROUND(I225*H225,2)</f>
        <v>0</v>
      </c>
      <c r="K225" s="262"/>
      <c r="L225" s="263"/>
      <c r="M225" s="264" t="s">
        <v>1</v>
      </c>
      <c r="N225" s="265" t="s">
        <v>41</v>
      </c>
      <c r="O225" s="91"/>
      <c r="P225" s="239">
        <f>O225*H225</f>
        <v>0</v>
      </c>
      <c r="Q225" s="239">
        <v>3.0000000000000001E-05</v>
      </c>
      <c r="R225" s="239">
        <f>Q225*H225</f>
        <v>0.0039299399999999998</v>
      </c>
      <c r="S225" s="239">
        <v>0</v>
      </c>
      <c r="T225" s="24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1" t="s">
        <v>310</v>
      </c>
      <c r="AT225" s="241" t="s">
        <v>306</v>
      </c>
      <c r="AU225" s="241" t="s">
        <v>86</v>
      </c>
      <c r="AY225" s="17" t="s">
        <v>280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7" t="s">
        <v>84</v>
      </c>
      <c r="BK225" s="242">
        <f>ROUND(I225*H225,2)</f>
        <v>0</v>
      </c>
      <c r="BL225" s="17" t="s">
        <v>284</v>
      </c>
      <c r="BM225" s="241" t="s">
        <v>4427</v>
      </c>
    </row>
    <row r="226" s="13" customFormat="1">
      <c r="A226" s="13"/>
      <c r="B226" s="243"/>
      <c r="C226" s="244"/>
      <c r="D226" s="245" t="s">
        <v>286</v>
      </c>
      <c r="E226" s="246" t="s">
        <v>1</v>
      </c>
      <c r="F226" s="247" t="s">
        <v>4423</v>
      </c>
      <c r="G226" s="244"/>
      <c r="H226" s="248">
        <v>124.76000000000001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286</v>
      </c>
      <c r="AU226" s="254" t="s">
        <v>86</v>
      </c>
      <c r="AV226" s="13" t="s">
        <v>86</v>
      </c>
      <c r="AW226" s="13" t="s">
        <v>32</v>
      </c>
      <c r="AX226" s="13" t="s">
        <v>84</v>
      </c>
      <c r="AY226" s="254" t="s">
        <v>280</v>
      </c>
    </row>
    <row r="227" s="13" customFormat="1">
      <c r="A227" s="13"/>
      <c r="B227" s="243"/>
      <c r="C227" s="244"/>
      <c r="D227" s="245" t="s">
        <v>286</v>
      </c>
      <c r="E227" s="244"/>
      <c r="F227" s="247" t="s">
        <v>4428</v>
      </c>
      <c r="G227" s="244"/>
      <c r="H227" s="248">
        <v>130.99799999999999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286</v>
      </c>
      <c r="AU227" s="254" t="s">
        <v>86</v>
      </c>
      <c r="AV227" s="13" t="s">
        <v>86</v>
      </c>
      <c r="AW227" s="13" t="s">
        <v>4</v>
      </c>
      <c r="AX227" s="13" t="s">
        <v>84</v>
      </c>
      <c r="AY227" s="254" t="s">
        <v>280</v>
      </c>
    </row>
    <row r="228" s="2" customFormat="1" ht="24.15" customHeight="1">
      <c r="A228" s="38"/>
      <c r="B228" s="39"/>
      <c r="C228" s="255" t="s">
        <v>440</v>
      </c>
      <c r="D228" s="255" t="s">
        <v>306</v>
      </c>
      <c r="E228" s="256" t="s">
        <v>527</v>
      </c>
      <c r="F228" s="257" t="s">
        <v>528</v>
      </c>
      <c r="G228" s="258" t="s">
        <v>190</v>
      </c>
      <c r="H228" s="259">
        <v>102.396</v>
      </c>
      <c r="I228" s="260"/>
      <c r="J228" s="261">
        <f>ROUND(I228*H228,2)</f>
        <v>0</v>
      </c>
      <c r="K228" s="262"/>
      <c r="L228" s="263"/>
      <c r="M228" s="264" t="s">
        <v>1</v>
      </c>
      <c r="N228" s="265" t="s">
        <v>41</v>
      </c>
      <c r="O228" s="91"/>
      <c r="P228" s="239">
        <f>O228*H228</f>
        <v>0</v>
      </c>
      <c r="Q228" s="239">
        <v>4.0000000000000003E-05</v>
      </c>
      <c r="R228" s="239">
        <f>Q228*H228</f>
        <v>0.0040958400000000008</v>
      </c>
      <c r="S228" s="239">
        <v>0</v>
      </c>
      <c r="T228" s="24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1" t="s">
        <v>310</v>
      </c>
      <c r="AT228" s="241" t="s">
        <v>306</v>
      </c>
      <c r="AU228" s="241" t="s">
        <v>86</v>
      </c>
      <c r="AY228" s="17" t="s">
        <v>280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7" t="s">
        <v>84</v>
      </c>
      <c r="BK228" s="242">
        <f>ROUND(I228*H228,2)</f>
        <v>0</v>
      </c>
      <c r="BL228" s="17" t="s">
        <v>284</v>
      </c>
      <c r="BM228" s="241" t="s">
        <v>4429</v>
      </c>
    </row>
    <row r="229" s="13" customFormat="1">
      <c r="A229" s="13"/>
      <c r="B229" s="243"/>
      <c r="C229" s="244"/>
      <c r="D229" s="245" t="s">
        <v>286</v>
      </c>
      <c r="E229" s="246" t="s">
        <v>1</v>
      </c>
      <c r="F229" s="247" t="s">
        <v>4342</v>
      </c>
      <c r="G229" s="244"/>
      <c r="H229" s="248">
        <v>97.519999999999996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286</v>
      </c>
      <c r="AU229" s="254" t="s">
        <v>86</v>
      </c>
      <c r="AV229" s="13" t="s">
        <v>86</v>
      </c>
      <c r="AW229" s="13" t="s">
        <v>32</v>
      </c>
      <c r="AX229" s="13" t="s">
        <v>84</v>
      </c>
      <c r="AY229" s="254" t="s">
        <v>280</v>
      </c>
    </row>
    <row r="230" s="13" customFormat="1">
      <c r="A230" s="13"/>
      <c r="B230" s="243"/>
      <c r="C230" s="244"/>
      <c r="D230" s="245" t="s">
        <v>286</v>
      </c>
      <c r="E230" s="244"/>
      <c r="F230" s="247" t="s">
        <v>4430</v>
      </c>
      <c r="G230" s="244"/>
      <c r="H230" s="248">
        <v>102.396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286</v>
      </c>
      <c r="AU230" s="254" t="s">
        <v>86</v>
      </c>
      <c r="AV230" s="13" t="s">
        <v>86</v>
      </c>
      <c r="AW230" s="13" t="s">
        <v>4</v>
      </c>
      <c r="AX230" s="13" t="s">
        <v>84</v>
      </c>
      <c r="AY230" s="254" t="s">
        <v>280</v>
      </c>
    </row>
    <row r="231" s="2" customFormat="1" ht="24.15" customHeight="1">
      <c r="A231" s="38"/>
      <c r="B231" s="39"/>
      <c r="C231" s="255" t="s">
        <v>445</v>
      </c>
      <c r="D231" s="255" t="s">
        <v>306</v>
      </c>
      <c r="E231" s="256" t="s">
        <v>522</v>
      </c>
      <c r="F231" s="257" t="s">
        <v>523</v>
      </c>
      <c r="G231" s="258" t="s">
        <v>190</v>
      </c>
      <c r="H231" s="259">
        <v>27.300000000000001</v>
      </c>
      <c r="I231" s="260"/>
      <c r="J231" s="261">
        <f>ROUND(I231*H231,2)</f>
        <v>0</v>
      </c>
      <c r="K231" s="262"/>
      <c r="L231" s="263"/>
      <c r="M231" s="264" t="s">
        <v>1</v>
      </c>
      <c r="N231" s="265" t="s">
        <v>41</v>
      </c>
      <c r="O231" s="91"/>
      <c r="P231" s="239">
        <f>O231*H231</f>
        <v>0</v>
      </c>
      <c r="Q231" s="239">
        <v>0.00050000000000000001</v>
      </c>
      <c r="R231" s="239">
        <f>Q231*H231</f>
        <v>0.013650000000000001</v>
      </c>
      <c r="S231" s="239">
        <v>0</v>
      </c>
      <c r="T231" s="24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1" t="s">
        <v>310</v>
      </c>
      <c r="AT231" s="241" t="s">
        <v>306</v>
      </c>
      <c r="AU231" s="241" t="s">
        <v>86</v>
      </c>
      <c r="AY231" s="17" t="s">
        <v>280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7" t="s">
        <v>84</v>
      </c>
      <c r="BK231" s="242">
        <f>ROUND(I231*H231,2)</f>
        <v>0</v>
      </c>
      <c r="BL231" s="17" t="s">
        <v>284</v>
      </c>
      <c r="BM231" s="241" t="s">
        <v>4431</v>
      </c>
    </row>
    <row r="232" s="13" customFormat="1">
      <c r="A232" s="13"/>
      <c r="B232" s="243"/>
      <c r="C232" s="244"/>
      <c r="D232" s="245" t="s">
        <v>286</v>
      </c>
      <c r="E232" s="246" t="s">
        <v>1</v>
      </c>
      <c r="F232" s="247" t="s">
        <v>4424</v>
      </c>
      <c r="G232" s="244"/>
      <c r="H232" s="248">
        <v>26</v>
      </c>
      <c r="I232" s="249"/>
      <c r="J232" s="244"/>
      <c r="K232" s="244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286</v>
      </c>
      <c r="AU232" s="254" t="s">
        <v>86</v>
      </c>
      <c r="AV232" s="13" t="s">
        <v>86</v>
      </c>
      <c r="AW232" s="13" t="s">
        <v>32</v>
      </c>
      <c r="AX232" s="13" t="s">
        <v>84</v>
      </c>
      <c r="AY232" s="254" t="s">
        <v>280</v>
      </c>
    </row>
    <row r="233" s="13" customFormat="1">
      <c r="A233" s="13"/>
      <c r="B233" s="243"/>
      <c r="C233" s="244"/>
      <c r="D233" s="245" t="s">
        <v>286</v>
      </c>
      <c r="E233" s="244"/>
      <c r="F233" s="247" t="s">
        <v>4432</v>
      </c>
      <c r="G233" s="244"/>
      <c r="H233" s="248">
        <v>27.300000000000001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286</v>
      </c>
      <c r="AU233" s="254" t="s">
        <v>86</v>
      </c>
      <c r="AV233" s="13" t="s">
        <v>86</v>
      </c>
      <c r="AW233" s="13" t="s">
        <v>4</v>
      </c>
      <c r="AX233" s="13" t="s">
        <v>84</v>
      </c>
      <c r="AY233" s="254" t="s">
        <v>280</v>
      </c>
    </row>
    <row r="234" s="2" customFormat="1" ht="24.15" customHeight="1">
      <c r="A234" s="38"/>
      <c r="B234" s="39"/>
      <c r="C234" s="255" t="s">
        <v>450</v>
      </c>
      <c r="D234" s="255" t="s">
        <v>306</v>
      </c>
      <c r="E234" s="256" t="s">
        <v>532</v>
      </c>
      <c r="F234" s="257" t="s">
        <v>533</v>
      </c>
      <c r="G234" s="258" t="s">
        <v>190</v>
      </c>
      <c r="H234" s="259">
        <v>39.101999999999997</v>
      </c>
      <c r="I234" s="260"/>
      <c r="J234" s="261">
        <f>ROUND(I234*H234,2)</f>
        <v>0</v>
      </c>
      <c r="K234" s="262"/>
      <c r="L234" s="263"/>
      <c r="M234" s="264" t="s">
        <v>1</v>
      </c>
      <c r="N234" s="265" t="s">
        <v>41</v>
      </c>
      <c r="O234" s="91"/>
      <c r="P234" s="239">
        <f>O234*H234</f>
        <v>0</v>
      </c>
      <c r="Q234" s="239">
        <v>0.00050000000000000001</v>
      </c>
      <c r="R234" s="239">
        <f>Q234*H234</f>
        <v>0.019550999999999999</v>
      </c>
      <c r="S234" s="239">
        <v>0</v>
      </c>
      <c r="T234" s="24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1" t="s">
        <v>310</v>
      </c>
      <c r="AT234" s="241" t="s">
        <v>306</v>
      </c>
      <c r="AU234" s="241" t="s">
        <v>86</v>
      </c>
      <c r="AY234" s="17" t="s">
        <v>280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7" t="s">
        <v>84</v>
      </c>
      <c r="BK234" s="242">
        <f>ROUND(I234*H234,2)</f>
        <v>0</v>
      </c>
      <c r="BL234" s="17" t="s">
        <v>284</v>
      </c>
      <c r="BM234" s="241" t="s">
        <v>4433</v>
      </c>
    </row>
    <row r="235" s="13" customFormat="1">
      <c r="A235" s="13"/>
      <c r="B235" s="243"/>
      <c r="C235" s="244"/>
      <c r="D235" s="245" t="s">
        <v>286</v>
      </c>
      <c r="E235" s="246" t="s">
        <v>1</v>
      </c>
      <c r="F235" s="247" t="s">
        <v>4425</v>
      </c>
      <c r="G235" s="244"/>
      <c r="H235" s="248">
        <v>37.240000000000002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286</v>
      </c>
      <c r="AU235" s="254" t="s">
        <v>86</v>
      </c>
      <c r="AV235" s="13" t="s">
        <v>86</v>
      </c>
      <c r="AW235" s="13" t="s">
        <v>32</v>
      </c>
      <c r="AX235" s="13" t="s">
        <v>84</v>
      </c>
      <c r="AY235" s="254" t="s">
        <v>280</v>
      </c>
    </row>
    <row r="236" s="13" customFormat="1">
      <c r="A236" s="13"/>
      <c r="B236" s="243"/>
      <c r="C236" s="244"/>
      <c r="D236" s="245" t="s">
        <v>286</v>
      </c>
      <c r="E236" s="244"/>
      <c r="F236" s="247" t="s">
        <v>4434</v>
      </c>
      <c r="G236" s="244"/>
      <c r="H236" s="248">
        <v>39.101999999999997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286</v>
      </c>
      <c r="AU236" s="254" t="s">
        <v>86</v>
      </c>
      <c r="AV236" s="13" t="s">
        <v>86</v>
      </c>
      <c r="AW236" s="13" t="s">
        <v>4</v>
      </c>
      <c r="AX236" s="13" t="s">
        <v>84</v>
      </c>
      <c r="AY236" s="254" t="s">
        <v>280</v>
      </c>
    </row>
    <row r="237" s="2" customFormat="1" ht="24.15" customHeight="1">
      <c r="A237" s="38"/>
      <c r="B237" s="39"/>
      <c r="C237" s="255" t="s">
        <v>456</v>
      </c>
      <c r="D237" s="255" t="s">
        <v>306</v>
      </c>
      <c r="E237" s="256" t="s">
        <v>537</v>
      </c>
      <c r="F237" s="257" t="s">
        <v>538</v>
      </c>
      <c r="G237" s="258" t="s">
        <v>190</v>
      </c>
      <c r="H237" s="259">
        <v>23.268000000000001</v>
      </c>
      <c r="I237" s="260"/>
      <c r="J237" s="261">
        <f>ROUND(I237*H237,2)</f>
        <v>0</v>
      </c>
      <c r="K237" s="262"/>
      <c r="L237" s="263"/>
      <c r="M237" s="264" t="s">
        <v>1</v>
      </c>
      <c r="N237" s="265" t="s">
        <v>41</v>
      </c>
      <c r="O237" s="91"/>
      <c r="P237" s="239">
        <f>O237*H237</f>
        <v>0</v>
      </c>
      <c r="Q237" s="239">
        <v>0.00010000000000000001</v>
      </c>
      <c r="R237" s="239">
        <f>Q237*H237</f>
        <v>0.0023268000000000004</v>
      </c>
      <c r="S237" s="239">
        <v>0</v>
      </c>
      <c r="T237" s="24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1" t="s">
        <v>310</v>
      </c>
      <c r="AT237" s="241" t="s">
        <v>306</v>
      </c>
      <c r="AU237" s="241" t="s">
        <v>86</v>
      </c>
      <c r="AY237" s="17" t="s">
        <v>280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7" t="s">
        <v>84</v>
      </c>
      <c r="BK237" s="242">
        <f>ROUND(I237*H237,2)</f>
        <v>0</v>
      </c>
      <c r="BL237" s="17" t="s">
        <v>284</v>
      </c>
      <c r="BM237" s="241" t="s">
        <v>4435</v>
      </c>
    </row>
    <row r="238" s="2" customFormat="1">
      <c r="A238" s="38"/>
      <c r="B238" s="39"/>
      <c r="C238" s="40"/>
      <c r="D238" s="245" t="s">
        <v>540</v>
      </c>
      <c r="E238" s="40"/>
      <c r="F238" s="287" t="s">
        <v>541</v>
      </c>
      <c r="G238" s="40"/>
      <c r="H238" s="40"/>
      <c r="I238" s="288"/>
      <c r="J238" s="40"/>
      <c r="K238" s="40"/>
      <c r="L238" s="44"/>
      <c r="M238" s="289"/>
      <c r="N238" s="290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540</v>
      </c>
      <c r="AU238" s="17" t="s">
        <v>86</v>
      </c>
    </row>
    <row r="239" s="13" customFormat="1">
      <c r="A239" s="13"/>
      <c r="B239" s="243"/>
      <c r="C239" s="244"/>
      <c r="D239" s="245" t="s">
        <v>286</v>
      </c>
      <c r="E239" s="246" t="s">
        <v>1</v>
      </c>
      <c r="F239" s="247" t="s">
        <v>4345</v>
      </c>
      <c r="G239" s="244"/>
      <c r="H239" s="248">
        <v>22.16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286</v>
      </c>
      <c r="AU239" s="254" t="s">
        <v>86</v>
      </c>
      <c r="AV239" s="13" t="s">
        <v>86</v>
      </c>
      <c r="AW239" s="13" t="s">
        <v>32</v>
      </c>
      <c r="AX239" s="13" t="s">
        <v>84</v>
      </c>
      <c r="AY239" s="254" t="s">
        <v>280</v>
      </c>
    </row>
    <row r="240" s="13" customFormat="1">
      <c r="A240" s="13"/>
      <c r="B240" s="243"/>
      <c r="C240" s="244"/>
      <c r="D240" s="245" t="s">
        <v>286</v>
      </c>
      <c r="E240" s="244"/>
      <c r="F240" s="247" t="s">
        <v>4436</v>
      </c>
      <c r="G240" s="244"/>
      <c r="H240" s="248">
        <v>23.268000000000001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286</v>
      </c>
      <c r="AU240" s="254" t="s">
        <v>86</v>
      </c>
      <c r="AV240" s="13" t="s">
        <v>86</v>
      </c>
      <c r="AW240" s="13" t="s">
        <v>4</v>
      </c>
      <c r="AX240" s="13" t="s">
        <v>84</v>
      </c>
      <c r="AY240" s="254" t="s">
        <v>280</v>
      </c>
    </row>
    <row r="241" s="2" customFormat="1" ht="21.75" customHeight="1">
      <c r="A241" s="38"/>
      <c r="B241" s="39"/>
      <c r="C241" s="255" t="s">
        <v>460</v>
      </c>
      <c r="D241" s="255" t="s">
        <v>306</v>
      </c>
      <c r="E241" s="256" t="s">
        <v>544</v>
      </c>
      <c r="F241" s="257" t="s">
        <v>545</v>
      </c>
      <c r="G241" s="258" t="s">
        <v>190</v>
      </c>
      <c r="H241" s="259">
        <v>1.6799999999999999</v>
      </c>
      <c r="I241" s="260"/>
      <c r="J241" s="261">
        <f>ROUND(I241*H241,2)</f>
        <v>0</v>
      </c>
      <c r="K241" s="262"/>
      <c r="L241" s="263"/>
      <c r="M241" s="264" t="s">
        <v>1</v>
      </c>
      <c r="N241" s="265" t="s">
        <v>41</v>
      </c>
      <c r="O241" s="91"/>
      <c r="P241" s="239">
        <f>O241*H241</f>
        <v>0</v>
      </c>
      <c r="Q241" s="239">
        <v>0.00029999999999999997</v>
      </c>
      <c r="R241" s="239">
        <f>Q241*H241</f>
        <v>0.00050399999999999989</v>
      </c>
      <c r="S241" s="239">
        <v>0</v>
      </c>
      <c r="T241" s="24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1" t="s">
        <v>310</v>
      </c>
      <c r="AT241" s="241" t="s">
        <v>306</v>
      </c>
      <c r="AU241" s="241" t="s">
        <v>86</v>
      </c>
      <c r="AY241" s="17" t="s">
        <v>280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7" t="s">
        <v>84</v>
      </c>
      <c r="BK241" s="242">
        <f>ROUND(I241*H241,2)</f>
        <v>0</v>
      </c>
      <c r="BL241" s="17" t="s">
        <v>284</v>
      </c>
      <c r="BM241" s="241" t="s">
        <v>4437</v>
      </c>
    </row>
    <row r="242" s="13" customFormat="1">
      <c r="A242" s="13"/>
      <c r="B242" s="243"/>
      <c r="C242" s="244"/>
      <c r="D242" s="245" t="s">
        <v>286</v>
      </c>
      <c r="E242" s="246" t="s">
        <v>1</v>
      </c>
      <c r="F242" s="247" t="s">
        <v>4426</v>
      </c>
      <c r="G242" s="244"/>
      <c r="H242" s="248">
        <v>1.6000000000000001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286</v>
      </c>
      <c r="AU242" s="254" t="s">
        <v>86</v>
      </c>
      <c r="AV242" s="13" t="s">
        <v>86</v>
      </c>
      <c r="AW242" s="13" t="s">
        <v>32</v>
      </c>
      <c r="AX242" s="13" t="s">
        <v>84</v>
      </c>
      <c r="AY242" s="254" t="s">
        <v>280</v>
      </c>
    </row>
    <row r="243" s="13" customFormat="1">
      <c r="A243" s="13"/>
      <c r="B243" s="243"/>
      <c r="C243" s="244"/>
      <c r="D243" s="245" t="s">
        <v>286</v>
      </c>
      <c r="E243" s="244"/>
      <c r="F243" s="247" t="s">
        <v>4438</v>
      </c>
      <c r="G243" s="244"/>
      <c r="H243" s="248">
        <v>1.6799999999999999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286</v>
      </c>
      <c r="AU243" s="254" t="s">
        <v>86</v>
      </c>
      <c r="AV243" s="13" t="s">
        <v>86</v>
      </c>
      <c r="AW243" s="13" t="s">
        <v>4</v>
      </c>
      <c r="AX243" s="13" t="s">
        <v>84</v>
      </c>
      <c r="AY243" s="254" t="s">
        <v>280</v>
      </c>
    </row>
    <row r="244" s="2" customFormat="1" ht="24.15" customHeight="1">
      <c r="A244" s="38"/>
      <c r="B244" s="39"/>
      <c r="C244" s="229" t="s">
        <v>465</v>
      </c>
      <c r="D244" s="229" t="s">
        <v>281</v>
      </c>
      <c r="E244" s="230" t="s">
        <v>549</v>
      </c>
      <c r="F244" s="231" t="s">
        <v>550</v>
      </c>
      <c r="G244" s="232" t="s">
        <v>194</v>
      </c>
      <c r="H244" s="233">
        <v>152.172</v>
      </c>
      <c r="I244" s="234"/>
      <c r="J244" s="235">
        <f>ROUND(I244*H244,2)</f>
        <v>0</v>
      </c>
      <c r="K244" s="236"/>
      <c r="L244" s="44"/>
      <c r="M244" s="237" t="s">
        <v>1</v>
      </c>
      <c r="N244" s="238" t="s">
        <v>41</v>
      </c>
      <c r="O244" s="91"/>
      <c r="P244" s="239">
        <f>O244*H244</f>
        <v>0</v>
      </c>
      <c r="Q244" s="239">
        <v>0.01146</v>
      </c>
      <c r="R244" s="239">
        <f>Q244*H244</f>
        <v>1.74389112</v>
      </c>
      <c r="S244" s="239">
        <v>0</v>
      </c>
      <c r="T244" s="24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1" t="s">
        <v>284</v>
      </c>
      <c r="AT244" s="241" t="s">
        <v>281</v>
      </c>
      <c r="AU244" s="241" t="s">
        <v>86</v>
      </c>
      <c r="AY244" s="17" t="s">
        <v>280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7" t="s">
        <v>84</v>
      </c>
      <c r="BK244" s="242">
        <f>ROUND(I244*H244,2)</f>
        <v>0</v>
      </c>
      <c r="BL244" s="17" t="s">
        <v>284</v>
      </c>
      <c r="BM244" s="241" t="s">
        <v>4439</v>
      </c>
    </row>
    <row r="245" s="13" customFormat="1">
      <c r="A245" s="13"/>
      <c r="B245" s="243"/>
      <c r="C245" s="244"/>
      <c r="D245" s="245" t="s">
        <v>286</v>
      </c>
      <c r="E245" s="246" t="s">
        <v>1</v>
      </c>
      <c r="F245" s="247" t="s">
        <v>4440</v>
      </c>
      <c r="G245" s="244"/>
      <c r="H245" s="248">
        <v>152.172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286</v>
      </c>
      <c r="AU245" s="254" t="s">
        <v>86</v>
      </c>
      <c r="AV245" s="13" t="s">
        <v>86</v>
      </c>
      <c r="AW245" s="13" t="s">
        <v>32</v>
      </c>
      <c r="AX245" s="13" t="s">
        <v>84</v>
      </c>
      <c r="AY245" s="254" t="s">
        <v>280</v>
      </c>
    </row>
    <row r="246" s="2" customFormat="1" ht="24.15" customHeight="1">
      <c r="A246" s="38"/>
      <c r="B246" s="39"/>
      <c r="C246" s="229" t="s">
        <v>470</v>
      </c>
      <c r="D246" s="229" t="s">
        <v>281</v>
      </c>
      <c r="E246" s="230" t="s">
        <v>554</v>
      </c>
      <c r="F246" s="231" t="s">
        <v>555</v>
      </c>
      <c r="G246" s="232" t="s">
        <v>194</v>
      </c>
      <c r="H246" s="233">
        <v>23.995999999999999</v>
      </c>
      <c r="I246" s="234"/>
      <c r="J246" s="235">
        <f>ROUND(I246*H246,2)</f>
        <v>0</v>
      </c>
      <c r="K246" s="236"/>
      <c r="L246" s="44"/>
      <c r="M246" s="237" t="s">
        <v>1</v>
      </c>
      <c r="N246" s="238" t="s">
        <v>41</v>
      </c>
      <c r="O246" s="91"/>
      <c r="P246" s="239">
        <f>O246*H246</f>
        <v>0</v>
      </c>
      <c r="Q246" s="239">
        <v>0.0057000000000000002</v>
      </c>
      <c r="R246" s="239">
        <f>Q246*H246</f>
        <v>0.13677719999999999</v>
      </c>
      <c r="S246" s="239">
        <v>0</v>
      </c>
      <c r="T246" s="24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1" t="s">
        <v>284</v>
      </c>
      <c r="AT246" s="241" t="s">
        <v>281</v>
      </c>
      <c r="AU246" s="241" t="s">
        <v>86</v>
      </c>
      <c r="AY246" s="17" t="s">
        <v>280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7" t="s">
        <v>84</v>
      </c>
      <c r="BK246" s="242">
        <f>ROUND(I246*H246,2)</f>
        <v>0</v>
      </c>
      <c r="BL246" s="17" t="s">
        <v>284</v>
      </c>
      <c r="BM246" s="241" t="s">
        <v>4441</v>
      </c>
    </row>
    <row r="247" s="13" customFormat="1">
      <c r="A247" s="13"/>
      <c r="B247" s="243"/>
      <c r="C247" s="244"/>
      <c r="D247" s="245" t="s">
        <v>286</v>
      </c>
      <c r="E247" s="246" t="s">
        <v>1</v>
      </c>
      <c r="F247" s="247" t="s">
        <v>4332</v>
      </c>
      <c r="G247" s="244"/>
      <c r="H247" s="248">
        <v>23.995999999999999</v>
      </c>
      <c r="I247" s="249"/>
      <c r="J247" s="244"/>
      <c r="K247" s="244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286</v>
      </c>
      <c r="AU247" s="254" t="s">
        <v>86</v>
      </c>
      <c r="AV247" s="13" t="s">
        <v>86</v>
      </c>
      <c r="AW247" s="13" t="s">
        <v>32</v>
      </c>
      <c r="AX247" s="13" t="s">
        <v>84</v>
      </c>
      <c r="AY247" s="254" t="s">
        <v>280</v>
      </c>
    </row>
    <row r="248" s="2" customFormat="1" ht="24.15" customHeight="1">
      <c r="A248" s="38"/>
      <c r="B248" s="39"/>
      <c r="C248" s="229" t="s">
        <v>475</v>
      </c>
      <c r="D248" s="229" t="s">
        <v>281</v>
      </c>
      <c r="E248" s="230" t="s">
        <v>558</v>
      </c>
      <c r="F248" s="231" t="s">
        <v>559</v>
      </c>
      <c r="G248" s="232" t="s">
        <v>194</v>
      </c>
      <c r="H248" s="233">
        <v>171.321</v>
      </c>
      <c r="I248" s="234"/>
      <c r="J248" s="235">
        <f>ROUND(I248*H248,2)</f>
        <v>0</v>
      </c>
      <c r="K248" s="236"/>
      <c r="L248" s="44"/>
      <c r="M248" s="237" t="s">
        <v>1</v>
      </c>
      <c r="N248" s="238" t="s">
        <v>41</v>
      </c>
      <c r="O248" s="91"/>
      <c r="P248" s="239">
        <f>O248*H248</f>
        <v>0</v>
      </c>
      <c r="Q248" s="239">
        <v>0.00363</v>
      </c>
      <c r="R248" s="239">
        <f>Q248*H248</f>
        <v>0.62189523000000002</v>
      </c>
      <c r="S248" s="239">
        <v>0</v>
      </c>
      <c r="T248" s="24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1" t="s">
        <v>284</v>
      </c>
      <c r="AT248" s="241" t="s">
        <v>281</v>
      </c>
      <c r="AU248" s="241" t="s">
        <v>86</v>
      </c>
      <c r="AY248" s="17" t="s">
        <v>280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7" t="s">
        <v>84</v>
      </c>
      <c r="BK248" s="242">
        <f>ROUND(I248*H248,2)</f>
        <v>0</v>
      </c>
      <c r="BL248" s="17" t="s">
        <v>284</v>
      </c>
      <c r="BM248" s="241" t="s">
        <v>4442</v>
      </c>
    </row>
    <row r="249" s="13" customFormat="1">
      <c r="A249" s="13"/>
      <c r="B249" s="243"/>
      <c r="C249" s="244"/>
      <c r="D249" s="245" t="s">
        <v>286</v>
      </c>
      <c r="E249" s="246" t="s">
        <v>1</v>
      </c>
      <c r="F249" s="247" t="s">
        <v>4443</v>
      </c>
      <c r="G249" s="244"/>
      <c r="H249" s="248">
        <v>171.321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286</v>
      </c>
      <c r="AU249" s="254" t="s">
        <v>86</v>
      </c>
      <c r="AV249" s="13" t="s">
        <v>86</v>
      </c>
      <c r="AW249" s="13" t="s">
        <v>32</v>
      </c>
      <c r="AX249" s="13" t="s">
        <v>84</v>
      </c>
      <c r="AY249" s="254" t="s">
        <v>280</v>
      </c>
    </row>
    <row r="250" s="2" customFormat="1" ht="24.15" customHeight="1">
      <c r="A250" s="38"/>
      <c r="B250" s="39"/>
      <c r="C250" s="229" t="s">
        <v>479</v>
      </c>
      <c r="D250" s="229" t="s">
        <v>281</v>
      </c>
      <c r="E250" s="230" t="s">
        <v>562</v>
      </c>
      <c r="F250" s="231" t="s">
        <v>563</v>
      </c>
      <c r="G250" s="232" t="s">
        <v>190</v>
      </c>
      <c r="H250" s="233">
        <v>102.76000000000001</v>
      </c>
      <c r="I250" s="234"/>
      <c r="J250" s="235">
        <f>ROUND(I250*H250,2)</f>
        <v>0</v>
      </c>
      <c r="K250" s="236"/>
      <c r="L250" s="44"/>
      <c r="M250" s="237" t="s">
        <v>1</v>
      </c>
      <c r="N250" s="238" t="s">
        <v>41</v>
      </c>
      <c r="O250" s="91"/>
      <c r="P250" s="239">
        <f>O250*H250</f>
        <v>0</v>
      </c>
      <c r="Q250" s="239">
        <v>0.020650000000000002</v>
      </c>
      <c r="R250" s="239">
        <f>Q250*H250</f>
        <v>2.1219940000000004</v>
      </c>
      <c r="S250" s="239">
        <v>0</v>
      </c>
      <c r="T250" s="24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1" t="s">
        <v>284</v>
      </c>
      <c r="AT250" s="241" t="s">
        <v>281</v>
      </c>
      <c r="AU250" s="241" t="s">
        <v>86</v>
      </c>
      <c r="AY250" s="17" t="s">
        <v>280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7" t="s">
        <v>84</v>
      </c>
      <c r="BK250" s="242">
        <f>ROUND(I250*H250,2)</f>
        <v>0</v>
      </c>
      <c r="BL250" s="17" t="s">
        <v>284</v>
      </c>
      <c r="BM250" s="241" t="s">
        <v>4444</v>
      </c>
    </row>
    <row r="251" s="13" customFormat="1">
      <c r="A251" s="13"/>
      <c r="B251" s="243"/>
      <c r="C251" s="244"/>
      <c r="D251" s="245" t="s">
        <v>286</v>
      </c>
      <c r="E251" s="246" t="s">
        <v>1</v>
      </c>
      <c r="F251" s="247" t="s">
        <v>4345</v>
      </c>
      <c r="G251" s="244"/>
      <c r="H251" s="248">
        <v>22.16</v>
      </c>
      <c r="I251" s="249"/>
      <c r="J251" s="244"/>
      <c r="K251" s="244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286</v>
      </c>
      <c r="AU251" s="254" t="s">
        <v>86</v>
      </c>
      <c r="AV251" s="13" t="s">
        <v>86</v>
      </c>
      <c r="AW251" s="13" t="s">
        <v>32</v>
      </c>
      <c r="AX251" s="13" t="s">
        <v>76</v>
      </c>
      <c r="AY251" s="254" t="s">
        <v>280</v>
      </c>
    </row>
    <row r="252" s="13" customFormat="1">
      <c r="A252" s="13"/>
      <c r="B252" s="243"/>
      <c r="C252" s="244"/>
      <c r="D252" s="245" t="s">
        <v>286</v>
      </c>
      <c r="E252" s="246" t="s">
        <v>1</v>
      </c>
      <c r="F252" s="247" t="s">
        <v>4445</v>
      </c>
      <c r="G252" s="244"/>
      <c r="H252" s="248">
        <v>80.599999999999994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286</v>
      </c>
      <c r="AU252" s="254" t="s">
        <v>86</v>
      </c>
      <c r="AV252" s="13" t="s">
        <v>86</v>
      </c>
      <c r="AW252" s="13" t="s">
        <v>32</v>
      </c>
      <c r="AX252" s="13" t="s">
        <v>76</v>
      </c>
      <c r="AY252" s="254" t="s">
        <v>280</v>
      </c>
    </row>
    <row r="253" s="14" customFormat="1">
      <c r="A253" s="14"/>
      <c r="B253" s="266"/>
      <c r="C253" s="267"/>
      <c r="D253" s="245" t="s">
        <v>286</v>
      </c>
      <c r="E253" s="268" t="s">
        <v>1</v>
      </c>
      <c r="F253" s="269" t="s">
        <v>378</v>
      </c>
      <c r="G253" s="267"/>
      <c r="H253" s="270">
        <v>102.76000000000001</v>
      </c>
      <c r="I253" s="271"/>
      <c r="J253" s="267"/>
      <c r="K253" s="267"/>
      <c r="L253" s="272"/>
      <c r="M253" s="273"/>
      <c r="N253" s="274"/>
      <c r="O253" s="274"/>
      <c r="P253" s="274"/>
      <c r="Q253" s="274"/>
      <c r="R253" s="274"/>
      <c r="S253" s="274"/>
      <c r="T253" s="27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6" t="s">
        <v>286</v>
      </c>
      <c r="AU253" s="276" t="s">
        <v>86</v>
      </c>
      <c r="AV253" s="14" t="s">
        <v>284</v>
      </c>
      <c r="AW253" s="14" t="s">
        <v>32</v>
      </c>
      <c r="AX253" s="14" t="s">
        <v>84</v>
      </c>
      <c r="AY253" s="276" t="s">
        <v>280</v>
      </c>
    </row>
    <row r="254" s="2" customFormat="1" ht="16.5" customHeight="1">
      <c r="A254" s="38"/>
      <c r="B254" s="39"/>
      <c r="C254" s="229" t="s">
        <v>483</v>
      </c>
      <c r="D254" s="229" t="s">
        <v>281</v>
      </c>
      <c r="E254" s="230" t="s">
        <v>567</v>
      </c>
      <c r="F254" s="231" t="s">
        <v>568</v>
      </c>
      <c r="G254" s="232" t="s">
        <v>194</v>
      </c>
      <c r="H254" s="233">
        <v>37.049999999999997</v>
      </c>
      <c r="I254" s="234"/>
      <c r="J254" s="235">
        <f>ROUND(I254*H254,2)</f>
        <v>0</v>
      </c>
      <c r="K254" s="236"/>
      <c r="L254" s="44"/>
      <c r="M254" s="237" t="s">
        <v>1</v>
      </c>
      <c r="N254" s="238" t="s">
        <v>41</v>
      </c>
      <c r="O254" s="91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1" t="s">
        <v>284</v>
      </c>
      <c r="AT254" s="241" t="s">
        <v>281</v>
      </c>
      <c r="AU254" s="241" t="s">
        <v>86</v>
      </c>
      <c r="AY254" s="17" t="s">
        <v>280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7" t="s">
        <v>84</v>
      </c>
      <c r="BK254" s="242">
        <f>ROUND(I254*H254,2)</f>
        <v>0</v>
      </c>
      <c r="BL254" s="17" t="s">
        <v>284</v>
      </c>
      <c r="BM254" s="241" t="s">
        <v>4446</v>
      </c>
    </row>
    <row r="255" s="13" customFormat="1">
      <c r="A255" s="13"/>
      <c r="B255" s="243"/>
      <c r="C255" s="244"/>
      <c r="D255" s="245" t="s">
        <v>286</v>
      </c>
      <c r="E255" s="246" t="s">
        <v>1</v>
      </c>
      <c r="F255" s="247" t="s">
        <v>4447</v>
      </c>
      <c r="G255" s="244"/>
      <c r="H255" s="248">
        <v>37.049999999999997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286</v>
      </c>
      <c r="AU255" s="254" t="s">
        <v>86</v>
      </c>
      <c r="AV255" s="13" t="s">
        <v>86</v>
      </c>
      <c r="AW255" s="13" t="s">
        <v>32</v>
      </c>
      <c r="AX255" s="13" t="s">
        <v>84</v>
      </c>
      <c r="AY255" s="254" t="s">
        <v>280</v>
      </c>
    </row>
    <row r="256" s="2" customFormat="1" ht="21.75" customHeight="1">
      <c r="A256" s="38"/>
      <c r="B256" s="39"/>
      <c r="C256" s="229" t="s">
        <v>488</v>
      </c>
      <c r="D256" s="229" t="s">
        <v>281</v>
      </c>
      <c r="E256" s="230" t="s">
        <v>572</v>
      </c>
      <c r="F256" s="231" t="s">
        <v>573</v>
      </c>
      <c r="G256" s="232" t="s">
        <v>194</v>
      </c>
      <c r="H256" s="233">
        <v>136.22800000000001</v>
      </c>
      <c r="I256" s="234"/>
      <c r="J256" s="235">
        <f>ROUND(I256*H256,2)</f>
        <v>0</v>
      </c>
      <c r="K256" s="236"/>
      <c r="L256" s="44"/>
      <c r="M256" s="237" t="s">
        <v>1</v>
      </c>
      <c r="N256" s="238" t="s">
        <v>41</v>
      </c>
      <c r="O256" s="91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1" t="s">
        <v>284</v>
      </c>
      <c r="AT256" s="241" t="s">
        <v>281</v>
      </c>
      <c r="AU256" s="241" t="s">
        <v>86</v>
      </c>
      <c r="AY256" s="17" t="s">
        <v>280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7" t="s">
        <v>84</v>
      </c>
      <c r="BK256" s="242">
        <f>ROUND(I256*H256,2)</f>
        <v>0</v>
      </c>
      <c r="BL256" s="17" t="s">
        <v>284</v>
      </c>
      <c r="BM256" s="241" t="s">
        <v>4448</v>
      </c>
    </row>
    <row r="257" s="13" customFormat="1">
      <c r="A257" s="13"/>
      <c r="B257" s="243"/>
      <c r="C257" s="244"/>
      <c r="D257" s="245" t="s">
        <v>286</v>
      </c>
      <c r="E257" s="246" t="s">
        <v>1</v>
      </c>
      <c r="F257" s="247" t="s">
        <v>4348</v>
      </c>
      <c r="G257" s="244"/>
      <c r="H257" s="248">
        <v>136.22800000000001</v>
      </c>
      <c r="I257" s="249"/>
      <c r="J257" s="244"/>
      <c r="K257" s="244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286</v>
      </c>
      <c r="AU257" s="254" t="s">
        <v>86</v>
      </c>
      <c r="AV257" s="13" t="s">
        <v>86</v>
      </c>
      <c r="AW257" s="13" t="s">
        <v>32</v>
      </c>
      <c r="AX257" s="13" t="s">
        <v>84</v>
      </c>
      <c r="AY257" s="254" t="s">
        <v>280</v>
      </c>
    </row>
    <row r="258" s="2" customFormat="1" ht="16.5" customHeight="1">
      <c r="A258" s="38"/>
      <c r="B258" s="39"/>
      <c r="C258" s="229" t="s">
        <v>492</v>
      </c>
      <c r="D258" s="229" t="s">
        <v>281</v>
      </c>
      <c r="E258" s="230" t="s">
        <v>576</v>
      </c>
      <c r="F258" s="231" t="s">
        <v>577</v>
      </c>
      <c r="G258" s="232" t="s">
        <v>194</v>
      </c>
      <c r="H258" s="233">
        <v>176.16800000000001</v>
      </c>
      <c r="I258" s="234"/>
      <c r="J258" s="235">
        <f>ROUND(I258*H258,2)</f>
        <v>0</v>
      </c>
      <c r="K258" s="236"/>
      <c r="L258" s="44"/>
      <c r="M258" s="237" t="s">
        <v>1</v>
      </c>
      <c r="N258" s="238" t="s">
        <v>41</v>
      </c>
      <c r="O258" s="91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1" t="s">
        <v>284</v>
      </c>
      <c r="AT258" s="241" t="s">
        <v>281</v>
      </c>
      <c r="AU258" s="241" t="s">
        <v>86</v>
      </c>
      <c r="AY258" s="17" t="s">
        <v>280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7" t="s">
        <v>84</v>
      </c>
      <c r="BK258" s="242">
        <f>ROUND(I258*H258,2)</f>
        <v>0</v>
      </c>
      <c r="BL258" s="17" t="s">
        <v>284</v>
      </c>
      <c r="BM258" s="241" t="s">
        <v>4449</v>
      </c>
    </row>
    <row r="259" s="13" customFormat="1">
      <c r="A259" s="13"/>
      <c r="B259" s="243"/>
      <c r="C259" s="244"/>
      <c r="D259" s="245" t="s">
        <v>286</v>
      </c>
      <c r="E259" s="246" t="s">
        <v>1</v>
      </c>
      <c r="F259" s="247" t="s">
        <v>4450</v>
      </c>
      <c r="G259" s="244"/>
      <c r="H259" s="248">
        <v>176.16800000000001</v>
      </c>
      <c r="I259" s="249"/>
      <c r="J259" s="244"/>
      <c r="K259" s="244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286</v>
      </c>
      <c r="AU259" s="254" t="s">
        <v>86</v>
      </c>
      <c r="AV259" s="13" t="s">
        <v>86</v>
      </c>
      <c r="AW259" s="13" t="s">
        <v>32</v>
      </c>
      <c r="AX259" s="13" t="s">
        <v>84</v>
      </c>
      <c r="AY259" s="254" t="s">
        <v>280</v>
      </c>
    </row>
    <row r="260" s="2" customFormat="1" ht="24.15" customHeight="1">
      <c r="A260" s="38"/>
      <c r="B260" s="39"/>
      <c r="C260" s="229" t="s">
        <v>497</v>
      </c>
      <c r="D260" s="229" t="s">
        <v>281</v>
      </c>
      <c r="E260" s="230" t="s">
        <v>1867</v>
      </c>
      <c r="F260" s="231" t="s">
        <v>1868</v>
      </c>
      <c r="G260" s="232" t="s">
        <v>194</v>
      </c>
      <c r="H260" s="233">
        <v>4.524</v>
      </c>
      <c r="I260" s="234"/>
      <c r="J260" s="235">
        <f>ROUND(I260*H260,2)</f>
        <v>0</v>
      </c>
      <c r="K260" s="236"/>
      <c r="L260" s="44"/>
      <c r="M260" s="237" t="s">
        <v>1</v>
      </c>
      <c r="N260" s="238" t="s">
        <v>41</v>
      </c>
      <c r="O260" s="91"/>
      <c r="P260" s="239">
        <f>O260*H260</f>
        <v>0</v>
      </c>
      <c r="Q260" s="239">
        <v>0.093359999999999999</v>
      </c>
      <c r="R260" s="239">
        <f>Q260*H260</f>
        <v>0.42236064000000001</v>
      </c>
      <c r="S260" s="239">
        <v>0</v>
      </c>
      <c r="T260" s="24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1" t="s">
        <v>284</v>
      </c>
      <c r="AT260" s="241" t="s">
        <v>281</v>
      </c>
      <c r="AU260" s="241" t="s">
        <v>86</v>
      </c>
      <c r="AY260" s="17" t="s">
        <v>280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7" t="s">
        <v>84</v>
      </c>
      <c r="BK260" s="242">
        <f>ROUND(I260*H260,2)</f>
        <v>0</v>
      </c>
      <c r="BL260" s="17" t="s">
        <v>284</v>
      </c>
      <c r="BM260" s="241" t="s">
        <v>4451</v>
      </c>
    </row>
    <row r="261" s="13" customFormat="1">
      <c r="A261" s="13"/>
      <c r="B261" s="243"/>
      <c r="C261" s="244"/>
      <c r="D261" s="245" t="s">
        <v>286</v>
      </c>
      <c r="E261" s="246" t="s">
        <v>1</v>
      </c>
      <c r="F261" s="247" t="s">
        <v>4452</v>
      </c>
      <c r="G261" s="244"/>
      <c r="H261" s="248">
        <v>4.524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286</v>
      </c>
      <c r="AU261" s="254" t="s">
        <v>86</v>
      </c>
      <c r="AV261" s="13" t="s">
        <v>86</v>
      </c>
      <c r="AW261" s="13" t="s">
        <v>32</v>
      </c>
      <c r="AX261" s="13" t="s">
        <v>84</v>
      </c>
      <c r="AY261" s="254" t="s">
        <v>280</v>
      </c>
    </row>
    <row r="262" s="2" customFormat="1" ht="24.15" customHeight="1">
      <c r="A262" s="38"/>
      <c r="B262" s="39"/>
      <c r="C262" s="229" t="s">
        <v>502</v>
      </c>
      <c r="D262" s="229" t="s">
        <v>281</v>
      </c>
      <c r="E262" s="230" t="s">
        <v>619</v>
      </c>
      <c r="F262" s="231" t="s">
        <v>620</v>
      </c>
      <c r="G262" s="232" t="s">
        <v>194</v>
      </c>
      <c r="H262" s="233">
        <v>17.140000000000001</v>
      </c>
      <c r="I262" s="234"/>
      <c r="J262" s="235">
        <f>ROUND(I262*H262,2)</f>
        <v>0</v>
      </c>
      <c r="K262" s="236"/>
      <c r="L262" s="44"/>
      <c r="M262" s="237" t="s">
        <v>1</v>
      </c>
      <c r="N262" s="238" t="s">
        <v>41</v>
      </c>
      <c r="O262" s="91"/>
      <c r="P262" s="239">
        <f>O262*H262</f>
        <v>0</v>
      </c>
      <c r="Q262" s="239">
        <v>0.28361999999999998</v>
      </c>
      <c r="R262" s="239">
        <f>Q262*H262</f>
        <v>4.8612468</v>
      </c>
      <c r="S262" s="239">
        <v>0</v>
      </c>
      <c r="T262" s="24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1" t="s">
        <v>284</v>
      </c>
      <c r="AT262" s="241" t="s">
        <v>281</v>
      </c>
      <c r="AU262" s="241" t="s">
        <v>86</v>
      </c>
      <c r="AY262" s="17" t="s">
        <v>280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7" t="s">
        <v>84</v>
      </c>
      <c r="BK262" s="242">
        <f>ROUND(I262*H262,2)</f>
        <v>0</v>
      </c>
      <c r="BL262" s="17" t="s">
        <v>284</v>
      </c>
      <c r="BM262" s="241" t="s">
        <v>4453</v>
      </c>
    </row>
    <row r="263" s="13" customFormat="1">
      <c r="A263" s="13"/>
      <c r="B263" s="243"/>
      <c r="C263" s="244"/>
      <c r="D263" s="245" t="s">
        <v>286</v>
      </c>
      <c r="E263" s="246" t="s">
        <v>1</v>
      </c>
      <c r="F263" s="247" t="s">
        <v>4454</v>
      </c>
      <c r="G263" s="244"/>
      <c r="H263" s="248">
        <v>17.140000000000001</v>
      </c>
      <c r="I263" s="249"/>
      <c r="J263" s="244"/>
      <c r="K263" s="244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286</v>
      </c>
      <c r="AU263" s="254" t="s">
        <v>86</v>
      </c>
      <c r="AV263" s="13" t="s">
        <v>86</v>
      </c>
      <c r="AW263" s="13" t="s">
        <v>32</v>
      </c>
      <c r="AX263" s="13" t="s">
        <v>84</v>
      </c>
      <c r="AY263" s="254" t="s">
        <v>280</v>
      </c>
    </row>
    <row r="264" s="2" customFormat="1" ht="16.5" customHeight="1">
      <c r="A264" s="38"/>
      <c r="B264" s="39"/>
      <c r="C264" s="229" t="s">
        <v>511</v>
      </c>
      <c r="D264" s="229" t="s">
        <v>281</v>
      </c>
      <c r="E264" s="230" t="s">
        <v>634</v>
      </c>
      <c r="F264" s="231" t="s">
        <v>635</v>
      </c>
      <c r="G264" s="232" t="s">
        <v>190</v>
      </c>
      <c r="H264" s="233">
        <v>97.519999999999996</v>
      </c>
      <c r="I264" s="234"/>
      <c r="J264" s="235">
        <f>ROUND(I264*H264,2)</f>
        <v>0</v>
      </c>
      <c r="K264" s="236"/>
      <c r="L264" s="44"/>
      <c r="M264" s="237" t="s">
        <v>1</v>
      </c>
      <c r="N264" s="238" t="s">
        <v>41</v>
      </c>
      <c r="O264" s="91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1" t="s">
        <v>284</v>
      </c>
      <c r="AT264" s="241" t="s">
        <v>281</v>
      </c>
      <c r="AU264" s="241" t="s">
        <v>86</v>
      </c>
      <c r="AY264" s="17" t="s">
        <v>280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7" t="s">
        <v>84</v>
      </c>
      <c r="BK264" s="242">
        <f>ROUND(I264*H264,2)</f>
        <v>0</v>
      </c>
      <c r="BL264" s="17" t="s">
        <v>284</v>
      </c>
      <c r="BM264" s="241" t="s">
        <v>4455</v>
      </c>
    </row>
    <row r="265" s="13" customFormat="1">
      <c r="A265" s="13"/>
      <c r="B265" s="243"/>
      <c r="C265" s="244"/>
      <c r="D265" s="245" t="s">
        <v>286</v>
      </c>
      <c r="E265" s="246" t="s">
        <v>1</v>
      </c>
      <c r="F265" s="247" t="s">
        <v>4342</v>
      </c>
      <c r="G265" s="244"/>
      <c r="H265" s="248">
        <v>97.519999999999996</v>
      </c>
      <c r="I265" s="249"/>
      <c r="J265" s="244"/>
      <c r="K265" s="244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286</v>
      </c>
      <c r="AU265" s="254" t="s">
        <v>86</v>
      </c>
      <c r="AV265" s="13" t="s">
        <v>86</v>
      </c>
      <c r="AW265" s="13" t="s">
        <v>32</v>
      </c>
      <c r="AX265" s="13" t="s">
        <v>84</v>
      </c>
      <c r="AY265" s="254" t="s">
        <v>280</v>
      </c>
    </row>
    <row r="266" s="2" customFormat="1" ht="16.5" customHeight="1">
      <c r="A266" s="38"/>
      <c r="B266" s="39"/>
      <c r="C266" s="255" t="s">
        <v>516</v>
      </c>
      <c r="D266" s="255" t="s">
        <v>306</v>
      </c>
      <c r="E266" s="256" t="s">
        <v>638</v>
      </c>
      <c r="F266" s="257" t="s">
        <v>639</v>
      </c>
      <c r="G266" s="258" t="s">
        <v>190</v>
      </c>
      <c r="H266" s="259">
        <v>102.396</v>
      </c>
      <c r="I266" s="260"/>
      <c r="J266" s="261">
        <f>ROUND(I266*H266,2)</f>
        <v>0</v>
      </c>
      <c r="K266" s="262"/>
      <c r="L266" s="263"/>
      <c r="M266" s="264" t="s">
        <v>1</v>
      </c>
      <c r="N266" s="265" t="s">
        <v>41</v>
      </c>
      <c r="O266" s="91"/>
      <c r="P266" s="239">
        <f>O266*H266</f>
        <v>0</v>
      </c>
      <c r="Q266" s="239">
        <v>0.00029999999999999997</v>
      </c>
      <c r="R266" s="239">
        <f>Q266*H266</f>
        <v>0.030718799999999997</v>
      </c>
      <c r="S266" s="239">
        <v>0</v>
      </c>
      <c r="T266" s="24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1" t="s">
        <v>310</v>
      </c>
      <c r="AT266" s="241" t="s">
        <v>306</v>
      </c>
      <c r="AU266" s="241" t="s">
        <v>86</v>
      </c>
      <c r="AY266" s="17" t="s">
        <v>280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7" t="s">
        <v>84</v>
      </c>
      <c r="BK266" s="242">
        <f>ROUND(I266*H266,2)</f>
        <v>0</v>
      </c>
      <c r="BL266" s="17" t="s">
        <v>284</v>
      </c>
      <c r="BM266" s="241" t="s">
        <v>4456</v>
      </c>
    </row>
    <row r="267" s="13" customFormat="1">
      <c r="A267" s="13"/>
      <c r="B267" s="243"/>
      <c r="C267" s="244"/>
      <c r="D267" s="245" t="s">
        <v>286</v>
      </c>
      <c r="E267" s="244"/>
      <c r="F267" s="247" t="s">
        <v>4430</v>
      </c>
      <c r="G267" s="244"/>
      <c r="H267" s="248">
        <v>102.396</v>
      </c>
      <c r="I267" s="249"/>
      <c r="J267" s="244"/>
      <c r="K267" s="244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286</v>
      </c>
      <c r="AU267" s="254" t="s">
        <v>86</v>
      </c>
      <c r="AV267" s="13" t="s">
        <v>86</v>
      </c>
      <c r="AW267" s="13" t="s">
        <v>4</v>
      </c>
      <c r="AX267" s="13" t="s">
        <v>84</v>
      </c>
      <c r="AY267" s="254" t="s">
        <v>280</v>
      </c>
    </row>
    <row r="268" s="2" customFormat="1" ht="24.15" customHeight="1">
      <c r="A268" s="38"/>
      <c r="B268" s="39"/>
      <c r="C268" s="229" t="s">
        <v>521</v>
      </c>
      <c r="D268" s="229" t="s">
        <v>281</v>
      </c>
      <c r="E268" s="230" t="s">
        <v>4457</v>
      </c>
      <c r="F268" s="231" t="s">
        <v>643</v>
      </c>
      <c r="G268" s="232" t="s">
        <v>190</v>
      </c>
      <c r="H268" s="233">
        <v>64.599999999999994</v>
      </c>
      <c r="I268" s="234"/>
      <c r="J268" s="235">
        <f>ROUND(I268*H268,2)</f>
        <v>0</v>
      </c>
      <c r="K268" s="236"/>
      <c r="L268" s="44"/>
      <c r="M268" s="237" t="s">
        <v>1</v>
      </c>
      <c r="N268" s="238" t="s">
        <v>41</v>
      </c>
      <c r="O268" s="91"/>
      <c r="P268" s="239">
        <f>O268*H268</f>
        <v>0</v>
      </c>
      <c r="Q268" s="239">
        <v>0.00046000000000000001</v>
      </c>
      <c r="R268" s="239">
        <f>Q268*H268</f>
        <v>0.029715999999999999</v>
      </c>
      <c r="S268" s="239">
        <v>0</v>
      </c>
      <c r="T268" s="24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1" t="s">
        <v>284</v>
      </c>
      <c r="AT268" s="241" t="s">
        <v>281</v>
      </c>
      <c r="AU268" s="241" t="s">
        <v>86</v>
      </c>
      <c r="AY268" s="17" t="s">
        <v>280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7" t="s">
        <v>84</v>
      </c>
      <c r="BK268" s="242">
        <f>ROUND(I268*H268,2)</f>
        <v>0</v>
      </c>
      <c r="BL268" s="17" t="s">
        <v>284</v>
      </c>
      <c r="BM268" s="241" t="s">
        <v>4458</v>
      </c>
    </row>
    <row r="269" s="13" customFormat="1">
      <c r="A269" s="13"/>
      <c r="B269" s="243"/>
      <c r="C269" s="244"/>
      <c r="D269" s="245" t="s">
        <v>286</v>
      </c>
      <c r="E269" s="246" t="s">
        <v>1</v>
      </c>
      <c r="F269" s="247" t="s">
        <v>4459</v>
      </c>
      <c r="G269" s="244"/>
      <c r="H269" s="248">
        <v>64.599999999999994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286</v>
      </c>
      <c r="AU269" s="254" t="s">
        <v>86</v>
      </c>
      <c r="AV269" s="13" t="s">
        <v>86</v>
      </c>
      <c r="AW269" s="13" t="s">
        <v>32</v>
      </c>
      <c r="AX269" s="13" t="s">
        <v>84</v>
      </c>
      <c r="AY269" s="254" t="s">
        <v>280</v>
      </c>
    </row>
    <row r="270" s="2" customFormat="1" ht="16.5" customHeight="1">
      <c r="A270" s="38"/>
      <c r="B270" s="39"/>
      <c r="C270" s="229" t="s">
        <v>526</v>
      </c>
      <c r="D270" s="229" t="s">
        <v>281</v>
      </c>
      <c r="E270" s="230" t="s">
        <v>4460</v>
      </c>
      <c r="F270" s="231" t="s">
        <v>648</v>
      </c>
      <c r="G270" s="232" t="s">
        <v>190</v>
      </c>
      <c r="H270" s="233">
        <v>64.599999999999994</v>
      </c>
      <c r="I270" s="234"/>
      <c r="J270" s="235">
        <f>ROUND(I270*H270,2)</f>
        <v>0</v>
      </c>
      <c r="K270" s="236"/>
      <c r="L270" s="44"/>
      <c r="M270" s="237" t="s">
        <v>1</v>
      </c>
      <c r="N270" s="238" t="s">
        <v>41</v>
      </c>
      <c r="O270" s="91"/>
      <c r="P270" s="239">
        <f>O270*H270</f>
        <v>0</v>
      </c>
      <c r="Q270" s="239">
        <v>0.00046000000000000001</v>
      </c>
      <c r="R270" s="239">
        <f>Q270*H270</f>
        <v>0.029715999999999999</v>
      </c>
      <c r="S270" s="239">
        <v>0</v>
      </c>
      <c r="T270" s="24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1" t="s">
        <v>284</v>
      </c>
      <c r="AT270" s="241" t="s">
        <v>281</v>
      </c>
      <c r="AU270" s="241" t="s">
        <v>86</v>
      </c>
      <c r="AY270" s="17" t="s">
        <v>280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7" t="s">
        <v>84</v>
      </c>
      <c r="BK270" s="242">
        <f>ROUND(I270*H270,2)</f>
        <v>0</v>
      </c>
      <c r="BL270" s="17" t="s">
        <v>284</v>
      </c>
      <c r="BM270" s="241" t="s">
        <v>4461</v>
      </c>
    </row>
    <row r="271" s="13" customFormat="1">
      <c r="A271" s="13"/>
      <c r="B271" s="243"/>
      <c r="C271" s="244"/>
      <c r="D271" s="245" t="s">
        <v>286</v>
      </c>
      <c r="E271" s="246" t="s">
        <v>1</v>
      </c>
      <c r="F271" s="247" t="s">
        <v>4459</v>
      </c>
      <c r="G271" s="244"/>
      <c r="H271" s="248">
        <v>64.599999999999994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286</v>
      </c>
      <c r="AU271" s="254" t="s">
        <v>86</v>
      </c>
      <c r="AV271" s="13" t="s">
        <v>86</v>
      </c>
      <c r="AW271" s="13" t="s">
        <v>32</v>
      </c>
      <c r="AX271" s="13" t="s">
        <v>84</v>
      </c>
      <c r="AY271" s="254" t="s">
        <v>280</v>
      </c>
    </row>
    <row r="272" s="2" customFormat="1" ht="21.75" customHeight="1">
      <c r="A272" s="38"/>
      <c r="B272" s="39"/>
      <c r="C272" s="255" t="s">
        <v>531</v>
      </c>
      <c r="D272" s="255" t="s">
        <v>306</v>
      </c>
      <c r="E272" s="256" t="s">
        <v>651</v>
      </c>
      <c r="F272" s="257" t="s">
        <v>652</v>
      </c>
      <c r="G272" s="258" t="s">
        <v>190</v>
      </c>
      <c r="H272" s="259">
        <v>64.599999999999994</v>
      </c>
      <c r="I272" s="260"/>
      <c r="J272" s="261">
        <f>ROUND(I272*H272,2)</f>
        <v>0</v>
      </c>
      <c r="K272" s="262"/>
      <c r="L272" s="263"/>
      <c r="M272" s="264" t="s">
        <v>1</v>
      </c>
      <c r="N272" s="265" t="s">
        <v>41</v>
      </c>
      <c r="O272" s="91"/>
      <c r="P272" s="239">
        <f>O272*H272</f>
        <v>0</v>
      </c>
      <c r="Q272" s="239">
        <v>9.0000000000000006E-05</v>
      </c>
      <c r="R272" s="239">
        <f>Q272*H272</f>
        <v>0.0058139999999999997</v>
      </c>
      <c r="S272" s="239">
        <v>0</v>
      </c>
      <c r="T272" s="24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1" t="s">
        <v>310</v>
      </c>
      <c r="AT272" s="241" t="s">
        <v>306</v>
      </c>
      <c r="AU272" s="241" t="s">
        <v>86</v>
      </c>
      <c r="AY272" s="17" t="s">
        <v>280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7" t="s">
        <v>84</v>
      </c>
      <c r="BK272" s="242">
        <f>ROUND(I272*H272,2)</f>
        <v>0</v>
      </c>
      <c r="BL272" s="17" t="s">
        <v>284</v>
      </c>
      <c r="BM272" s="241" t="s">
        <v>4462</v>
      </c>
    </row>
    <row r="273" s="12" customFormat="1" ht="22.8" customHeight="1">
      <c r="A273" s="12"/>
      <c r="B273" s="213"/>
      <c r="C273" s="214"/>
      <c r="D273" s="215" t="s">
        <v>75</v>
      </c>
      <c r="E273" s="227" t="s">
        <v>323</v>
      </c>
      <c r="F273" s="227" t="s">
        <v>654</v>
      </c>
      <c r="G273" s="214"/>
      <c r="H273" s="214"/>
      <c r="I273" s="217"/>
      <c r="J273" s="228">
        <f>BK273</f>
        <v>0</v>
      </c>
      <c r="K273" s="214"/>
      <c r="L273" s="219"/>
      <c r="M273" s="220"/>
      <c r="N273" s="221"/>
      <c r="O273" s="221"/>
      <c r="P273" s="222">
        <f>SUM(P274:P312)</f>
        <v>0</v>
      </c>
      <c r="Q273" s="221"/>
      <c r="R273" s="222">
        <f>SUM(R274:R312)</f>
        <v>0.0060372000000000004</v>
      </c>
      <c r="S273" s="221"/>
      <c r="T273" s="223">
        <f>SUM(T274:T312)</f>
        <v>137.40857500000001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4" t="s">
        <v>84</v>
      </c>
      <c r="AT273" s="225" t="s">
        <v>75</v>
      </c>
      <c r="AU273" s="225" t="s">
        <v>84</v>
      </c>
      <c r="AY273" s="224" t="s">
        <v>280</v>
      </c>
      <c r="BK273" s="226">
        <f>SUM(BK274:BK312)</f>
        <v>0</v>
      </c>
    </row>
    <row r="274" s="2" customFormat="1" ht="24.15" customHeight="1">
      <c r="A274" s="38"/>
      <c r="B274" s="39"/>
      <c r="C274" s="229" t="s">
        <v>536</v>
      </c>
      <c r="D274" s="229" t="s">
        <v>281</v>
      </c>
      <c r="E274" s="230" t="s">
        <v>656</v>
      </c>
      <c r="F274" s="231" t="s">
        <v>657</v>
      </c>
      <c r="G274" s="232" t="s">
        <v>190</v>
      </c>
      <c r="H274" s="233">
        <v>17.079999999999998</v>
      </c>
      <c r="I274" s="234"/>
      <c r="J274" s="235">
        <f>ROUND(I274*H274,2)</f>
        <v>0</v>
      </c>
      <c r="K274" s="236"/>
      <c r="L274" s="44"/>
      <c r="M274" s="237" t="s">
        <v>1</v>
      </c>
      <c r="N274" s="238" t="s">
        <v>41</v>
      </c>
      <c r="O274" s="91"/>
      <c r="P274" s="239">
        <f>O274*H274</f>
        <v>0</v>
      </c>
      <c r="Q274" s="239">
        <v>0.00034000000000000002</v>
      </c>
      <c r="R274" s="239">
        <f>Q274*H274</f>
        <v>0.0058072000000000002</v>
      </c>
      <c r="S274" s="239">
        <v>0</v>
      </c>
      <c r="T274" s="24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1" t="s">
        <v>284</v>
      </c>
      <c r="AT274" s="241" t="s">
        <v>281</v>
      </c>
      <c r="AU274" s="241" t="s">
        <v>86</v>
      </c>
      <c r="AY274" s="17" t="s">
        <v>280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7" t="s">
        <v>84</v>
      </c>
      <c r="BK274" s="242">
        <f>ROUND(I274*H274,2)</f>
        <v>0</v>
      </c>
      <c r="BL274" s="17" t="s">
        <v>284</v>
      </c>
      <c r="BM274" s="241" t="s">
        <v>4463</v>
      </c>
    </row>
    <row r="275" s="13" customFormat="1">
      <c r="A275" s="13"/>
      <c r="B275" s="243"/>
      <c r="C275" s="244"/>
      <c r="D275" s="245" t="s">
        <v>286</v>
      </c>
      <c r="E275" s="246" t="s">
        <v>1</v>
      </c>
      <c r="F275" s="247" t="s">
        <v>4464</v>
      </c>
      <c r="G275" s="244"/>
      <c r="H275" s="248">
        <v>17.079999999999998</v>
      </c>
      <c r="I275" s="249"/>
      <c r="J275" s="244"/>
      <c r="K275" s="244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286</v>
      </c>
      <c r="AU275" s="254" t="s">
        <v>86</v>
      </c>
      <c r="AV275" s="13" t="s">
        <v>86</v>
      </c>
      <c r="AW275" s="13" t="s">
        <v>32</v>
      </c>
      <c r="AX275" s="13" t="s">
        <v>84</v>
      </c>
      <c r="AY275" s="254" t="s">
        <v>280</v>
      </c>
    </row>
    <row r="276" s="2" customFormat="1" ht="24.15" customHeight="1">
      <c r="A276" s="38"/>
      <c r="B276" s="39"/>
      <c r="C276" s="229" t="s">
        <v>543</v>
      </c>
      <c r="D276" s="229" t="s">
        <v>281</v>
      </c>
      <c r="E276" s="230" t="s">
        <v>661</v>
      </c>
      <c r="F276" s="231" t="s">
        <v>662</v>
      </c>
      <c r="G276" s="232" t="s">
        <v>190</v>
      </c>
      <c r="H276" s="233">
        <v>16.079999999999998</v>
      </c>
      <c r="I276" s="234"/>
      <c r="J276" s="235">
        <f>ROUND(I276*H276,2)</f>
        <v>0</v>
      </c>
      <c r="K276" s="236"/>
      <c r="L276" s="44"/>
      <c r="M276" s="237" t="s">
        <v>1</v>
      </c>
      <c r="N276" s="238" t="s">
        <v>41</v>
      </c>
      <c r="O276" s="91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1" t="s">
        <v>284</v>
      </c>
      <c r="AT276" s="241" t="s">
        <v>281</v>
      </c>
      <c r="AU276" s="241" t="s">
        <v>86</v>
      </c>
      <c r="AY276" s="17" t="s">
        <v>280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7" t="s">
        <v>84</v>
      </c>
      <c r="BK276" s="242">
        <f>ROUND(I276*H276,2)</f>
        <v>0</v>
      </c>
      <c r="BL276" s="17" t="s">
        <v>284</v>
      </c>
      <c r="BM276" s="241" t="s">
        <v>4465</v>
      </c>
    </row>
    <row r="277" s="13" customFormat="1">
      <c r="A277" s="13"/>
      <c r="B277" s="243"/>
      <c r="C277" s="244"/>
      <c r="D277" s="245" t="s">
        <v>286</v>
      </c>
      <c r="E277" s="246" t="s">
        <v>1</v>
      </c>
      <c r="F277" s="247" t="s">
        <v>4466</v>
      </c>
      <c r="G277" s="244"/>
      <c r="H277" s="248">
        <v>16.079999999999998</v>
      </c>
      <c r="I277" s="249"/>
      <c r="J277" s="244"/>
      <c r="K277" s="244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286</v>
      </c>
      <c r="AU277" s="254" t="s">
        <v>86</v>
      </c>
      <c r="AV277" s="13" t="s">
        <v>86</v>
      </c>
      <c r="AW277" s="13" t="s">
        <v>32</v>
      </c>
      <c r="AX277" s="13" t="s">
        <v>84</v>
      </c>
      <c r="AY277" s="254" t="s">
        <v>280</v>
      </c>
    </row>
    <row r="278" s="2" customFormat="1" ht="33" customHeight="1">
      <c r="A278" s="38"/>
      <c r="B278" s="39"/>
      <c r="C278" s="229" t="s">
        <v>548</v>
      </c>
      <c r="D278" s="229" t="s">
        <v>281</v>
      </c>
      <c r="E278" s="230" t="s">
        <v>666</v>
      </c>
      <c r="F278" s="231" t="s">
        <v>667</v>
      </c>
      <c r="G278" s="232" t="s">
        <v>194</v>
      </c>
      <c r="H278" s="233">
        <v>320.83999999999997</v>
      </c>
      <c r="I278" s="234"/>
      <c r="J278" s="235">
        <f>ROUND(I278*H278,2)</f>
        <v>0</v>
      </c>
      <c r="K278" s="236"/>
      <c r="L278" s="44"/>
      <c r="M278" s="237" t="s">
        <v>1</v>
      </c>
      <c r="N278" s="238" t="s">
        <v>41</v>
      </c>
      <c r="O278" s="91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1" t="s">
        <v>284</v>
      </c>
      <c r="AT278" s="241" t="s">
        <v>281</v>
      </c>
      <c r="AU278" s="241" t="s">
        <v>86</v>
      </c>
      <c r="AY278" s="17" t="s">
        <v>280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7" t="s">
        <v>84</v>
      </c>
      <c r="BK278" s="242">
        <f>ROUND(I278*H278,2)</f>
        <v>0</v>
      </c>
      <c r="BL278" s="17" t="s">
        <v>284</v>
      </c>
      <c r="BM278" s="241" t="s">
        <v>4467</v>
      </c>
    </row>
    <row r="279" s="13" customFormat="1">
      <c r="A279" s="13"/>
      <c r="B279" s="243"/>
      <c r="C279" s="244"/>
      <c r="D279" s="245" t="s">
        <v>286</v>
      </c>
      <c r="E279" s="246" t="s">
        <v>1</v>
      </c>
      <c r="F279" s="247" t="s">
        <v>4350</v>
      </c>
      <c r="G279" s="244"/>
      <c r="H279" s="248">
        <v>320.83999999999997</v>
      </c>
      <c r="I279" s="249"/>
      <c r="J279" s="244"/>
      <c r="K279" s="244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286</v>
      </c>
      <c r="AU279" s="254" t="s">
        <v>86</v>
      </c>
      <c r="AV279" s="13" t="s">
        <v>86</v>
      </c>
      <c r="AW279" s="13" t="s">
        <v>32</v>
      </c>
      <c r="AX279" s="13" t="s">
        <v>84</v>
      </c>
      <c r="AY279" s="254" t="s">
        <v>280</v>
      </c>
    </row>
    <row r="280" s="2" customFormat="1" ht="33" customHeight="1">
      <c r="A280" s="38"/>
      <c r="B280" s="39"/>
      <c r="C280" s="229" t="s">
        <v>553</v>
      </c>
      <c r="D280" s="229" t="s">
        <v>281</v>
      </c>
      <c r="E280" s="230" t="s">
        <v>670</v>
      </c>
      <c r="F280" s="231" t="s">
        <v>671</v>
      </c>
      <c r="G280" s="232" t="s">
        <v>194</v>
      </c>
      <c r="H280" s="233">
        <v>9625.2000000000007</v>
      </c>
      <c r="I280" s="234"/>
      <c r="J280" s="235">
        <f>ROUND(I280*H280,2)</f>
        <v>0</v>
      </c>
      <c r="K280" s="236"/>
      <c r="L280" s="44"/>
      <c r="M280" s="237" t="s">
        <v>1</v>
      </c>
      <c r="N280" s="238" t="s">
        <v>41</v>
      </c>
      <c r="O280" s="91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1" t="s">
        <v>284</v>
      </c>
      <c r="AT280" s="241" t="s">
        <v>281</v>
      </c>
      <c r="AU280" s="241" t="s">
        <v>86</v>
      </c>
      <c r="AY280" s="17" t="s">
        <v>280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7" t="s">
        <v>84</v>
      </c>
      <c r="BK280" s="242">
        <f>ROUND(I280*H280,2)</f>
        <v>0</v>
      </c>
      <c r="BL280" s="17" t="s">
        <v>284</v>
      </c>
      <c r="BM280" s="241" t="s">
        <v>4468</v>
      </c>
    </row>
    <row r="281" s="13" customFormat="1">
      <c r="A281" s="13"/>
      <c r="B281" s="243"/>
      <c r="C281" s="244"/>
      <c r="D281" s="245" t="s">
        <v>286</v>
      </c>
      <c r="E281" s="246" t="s">
        <v>1</v>
      </c>
      <c r="F281" s="247" t="s">
        <v>4469</v>
      </c>
      <c r="G281" s="244"/>
      <c r="H281" s="248">
        <v>9625.2000000000007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286</v>
      </c>
      <c r="AU281" s="254" t="s">
        <v>86</v>
      </c>
      <c r="AV281" s="13" t="s">
        <v>86</v>
      </c>
      <c r="AW281" s="13" t="s">
        <v>32</v>
      </c>
      <c r="AX281" s="13" t="s">
        <v>84</v>
      </c>
      <c r="AY281" s="254" t="s">
        <v>280</v>
      </c>
    </row>
    <row r="282" s="2" customFormat="1" ht="33" customHeight="1">
      <c r="A282" s="38"/>
      <c r="B282" s="39"/>
      <c r="C282" s="229" t="s">
        <v>557</v>
      </c>
      <c r="D282" s="229" t="s">
        <v>281</v>
      </c>
      <c r="E282" s="230" t="s">
        <v>675</v>
      </c>
      <c r="F282" s="231" t="s">
        <v>676</v>
      </c>
      <c r="G282" s="232" t="s">
        <v>194</v>
      </c>
      <c r="H282" s="233">
        <v>320.83999999999997</v>
      </c>
      <c r="I282" s="234"/>
      <c r="J282" s="235">
        <f>ROUND(I282*H282,2)</f>
        <v>0</v>
      </c>
      <c r="K282" s="236"/>
      <c r="L282" s="44"/>
      <c r="M282" s="237" t="s">
        <v>1</v>
      </c>
      <c r="N282" s="238" t="s">
        <v>41</v>
      </c>
      <c r="O282" s="91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1" t="s">
        <v>284</v>
      </c>
      <c r="AT282" s="241" t="s">
        <v>281</v>
      </c>
      <c r="AU282" s="241" t="s">
        <v>86</v>
      </c>
      <c r="AY282" s="17" t="s">
        <v>280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7" t="s">
        <v>84</v>
      </c>
      <c r="BK282" s="242">
        <f>ROUND(I282*H282,2)</f>
        <v>0</v>
      </c>
      <c r="BL282" s="17" t="s">
        <v>284</v>
      </c>
      <c r="BM282" s="241" t="s">
        <v>4470</v>
      </c>
    </row>
    <row r="283" s="13" customFormat="1">
      <c r="A283" s="13"/>
      <c r="B283" s="243"/>
      <c r="C283" s="244"/>
      <c r="D283" s="245" t="s">
        <v>286</v>
      </c>
      <c r="E283" s="246" t="s">
        <v>1</v>
      </c>
      <c r="F283" s="247" t="s">
        <v>4350</v>
      </c>
      <c r="G283" s="244"/>
      <c r="H283" s="248">
        <v>320.83999999999997</v>
      </c>
      <c r="I283" s="249"/>
      <c r="J283" s="244"/>
      <c r="K283" s="244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286</v>
      </c>
      <c r="AU283" s="254" t="s">
        <v>86</v>
      </c>
      <c r="AV283" s="13" t="s">
        <v>86</v>
      </c>
      <c r="AW283" s="13" t="s">
        <v>32</v>
      </c>
      <c r="AX283" s="13" t="s">
        <v>84</v>
      </c>
      <c r="AY283" s="254" t="s">
        <v>280</v>
      </c>
    </row>
    <row r="284" s="2" customFormat="1" ht="16.5" customHeight="1">
      <c r="A284" s="38"/>
      <c r="B284" s="39"/>
      <c r="C284" s="229" t="s">
        <v>561</v>
      </c>
      <c r="D284" s="229" t="s">
        <v>281</v>
      </c>
      <c r="E284" s="230" t="s">
        <v>679</v>
      </c>
      <c r="F284" s="231" t="s">
        <v>680</v>
      </c>
      <c r="G284" s="232" t="s">
        <v>194</v>
      </c>
      <c r="H284" s="233">
        <v>320.83999999999997</v>
      </c>
      <c r="I284" s="234"/>
      <c r="J284" s="235">
        <f>ROUND(I284*H284,2)</f>
        <v>0</v>
      </c>
      <c r="K284" s="236"/>
      <c r="L284" s="44"/>
      <c r="M284" s="237" t="s">
        <v>1</v>
      </c>
      <c r="N284" s="238" t="s">
        <v>41</v>
      </c>
      <c r="O284" s="91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1" t="s">
        <v>284</v>
      </c>
      <c r="AT284" s="241" t="s">
        <v>281</v>
      </c>
      <c r="AU284" s="241" t="s">
        <v>86</v>
      </c>
      <c r="AY284" s="17" t="s">
        <v>280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7" t="s">
        <v>84</v>
      </c>
      <c r="BK284" s="242">
        <f>ROUND(I284*H284,2)</f>
        <v>0</v>
      </c>
      <c r="BL284" s="17" t="s">
        <v>284</v>
      </c>
      <c r="BM284" s="241" t="s">
        <v>4471</v>
      </c>
    </row>
    <row r="285" s="13" customFormat="1">
      <c r="A285" s="13"/>
      <c r="B285" s="243"/>
      <c r="C285" s="244"/>
      <c r="D285" s="245" t="s">
        <v>286</v>
      </c>
      <c r="E285" s="246" t="s">
        <v>1</v>
      </c>
      <c r="F285" s="247" t="s">
        <v>4350</v>
      </c>
      <c r="G285" s="244"/>
      <c r="H285" s="248">
        <v>320.83999999999997</v>
      </c>
      <c r="I285" s="249"/>
      <c r="J285" s="244"/>
      <c r="K285" s="244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286</v>
      </c>
      <c r="AU285" s="254" t="s">
        <v>86</v>
      </c>
      <c r="AV285" s="13" t="s">
        <v>86</v>
      </c>
      <c r="AW285" s="13" t="s">
        <v>32</v>
      </c>
      <c r="AX285" s="13" t="s">
        <v>84</v>
      </c>
      <c r="AY285" s="254" t="s">
        <v>280</v>
      </c>
    </row>
    <row r="286" s="2" customFormat="1" ht="21.75" customHeight="1">
      <c r="A286" s="38"/>
      <c r="B286" s="39"/>
      <c r="C286" s="229" t="s">
        <v>566</v>
      </c>
      <c r="D286" s="229" t="s">
        <v>281</v>
      </c>
      <c r="E286" s="230" t="s">
        <v>683</v>
      </c>
      <c r="F286" s="231" t="s">
        <v>684</v>
      </c>
      <c r="G286" s="232" t="s">
        <v>194</v>
      </c>
      <c r="H286" s="233">
        <v>9625.2000000000007</v>
      </c>
      <c r="I286" s="234"/>
      <c r="J286" s="235">
        <f>ROUND(I286*H286,2)</f>
        <v>0</v>
      </c>
      <c r="K286" s="236"/>
      <c r="L286" s="44"/>
      <c r="M286" s="237" t="s">
        <v>1</v>
      </c>
      <c r="N286" s="238" t="s">
        <v>41</v>
      </c>
      <c r="O286" s="91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1" t="s">
        <v>284</v>
      </c>
      <c r="AT286" s="241" t="s">
        <v>281</v>
      </c>
      <c r="AU286" s="241" t="s">
        <v>86</v>
      </c>
      <c r="AY286" s="17" t="s">
        <v>280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7" t="s">
        <v>84</v>
      </c>
      <c r="BK286" s="242">
        <f>ROUND(I286*H286,2)</f>
        <v>0</v>
      </c>
      <c r="BL286" s="17" t="s">
        <v>284</v>
      </c>
      <c r="BM286" s="241" t="s">
        <v>4472</v>
      </c>
    </row>
    <row r="287" s="13" customFormat="1">
      <c r="A287" s="13"/>
      <c r="B287" s="243"/>
      <c r="C287" s="244"/>
      <c r="D287" s="245" t="s">
        <v>286</v>
      </c>
      <c r="E287" s="246" t="s">
        <v>1</v>
      </c>
      <c r="F287" s="247" t="s">
        <v>4469</v>
      </c>
      <c r="G287" s="244"/>
      <c r="H287" s="248">
        <v>9625.2000000000007</v>
      </c>
      <c r="I287" s="249"/>
      <c r="J287" s="244"/>
      <c r="K287" s="244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286</v>
      </c>
      <c r="AU287" s="254" t="s">
        <v>86</v>
      </c>
      <c r="AV287" s="13" t="s">
        <v>86</v>
      </c>
      <c r="AW287" s="13" t="s">
        <v>32</v>
      </c>
      <c r="AX287" s="13" t="s">
        <v>84</v>
      </c>
      <c r="AY287" s="254" t="s">
        <v>280</v>
      </c>
    </row>
    <row r="288" s="2" customFormat="1" ht="21.75" customHeight="1">
      <c r="A288" s="38"/>
      <c r="B288" s="39"/>
      <c r="C288" s="229" t="s">
        <v>571</v>
      </c>
      <c r="D288" s="229" t="s">
        <v>281</v>
      </c>
      <c r="E288" s="230" t="s">
        <v>687</v>
      </c>
      <c r="F288" s="231" t="s">
        <v>688</v>
      </c>
      <c r="G288" s="232" t="s">
        <v>194</v>
      </c>
      <c r="H288" s="233">
        <v>320.83999999999997</v>
      </c>
      <c r="I288" s="234"/>
      <c r="J288" s="235">
        <f>ROUND(I288*H288,2)</f>
        <v>0</v>
      </c>
      <c r="K288" s="236"/>
      <c r="L288" s="44"/>
      <c r="M288" s="237" t="s">
        <v>1</v>
      </c>
      <c r="N288" s="238" t="s">
        <v>41</v>
      </c>
      <c r="O288" s="91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1" t="s">
        <v>284</v>
      </c>
      <c r="AT288" s="241" t="s">
        <v>281</v>
      </c>
      <c r="AU288" s="241" t="s">
        <v>86</v>
      </c>
      <c r="AY288" s="17" t="s">
        <v>280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7" t="s">
        <v>84</v>
      </c>
      <c r="BK288" s="242">
        <f>ROUND(I288*H288,2)</f>
        <v>0</v>
      </c>
      <c r="BL288" s="17" t="s">
        <v>284</v>
      </c>
      <c r="BM288" s="241" t="s">
        <v>4473</v>
      </c>
    </row>
    <row r="289" s="13" customFormat="1">
      <c r="A289" s="13"/>
      <c r="B289" s="243"/>
      <c r="C289" s="244"/>
      <c r="D289" s="245" t="s">
        <v>286</v>
      </c>
      <c r="E289" s="246" t="s">
        <v>1</v>
      </c>
      <c r="F289" s="247" t="s">
        <v>4350</v>
      </c>
      <c r="G289" s="244"/>
      <c r="H289" s="248">
        <v>320.83999999999997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286</v>
      </c>
      <c r="AU289" s="254" t="s">
        <v>86</v>
      </c>
      <c r="AV289" s="13" t="s">
        <v>86</v>
      </c>
      <c r="AW289" s="13" t="s">
        <v>32</v>
      </c>
      <c r="AX289" s="13" t="s">
        <v>84</v>
      </c>
      <c r="AY289" s="254" t="s">
        <v>280</v>
      </c>
    </row>
    <row r="290" s="2" customFormat="1" ht="33" customHeight="1">
      <c r="A290" s="38"/>
      <c r="B290" s="39"/>
      <c r="C290" s="229" t="s">
        <v>575</v>
      </c>
      <c r="D290" s="229" t="s">
        <v>281</v>
      </c>
      <c r="E290" s="230" t="s">
        <v>1891</v>
      </c>
      <c r="F290" s="231" t="s">
        <v>1892</v>
      </c>
      <c r="G290" s="232" t="s">
        <v>354</v>
      </c>
      <c r="H290" s="233">
        <v>2</v>
      </c>
      <c r="I290" s="234"/>
      <c r="J290" s="235">
        <f>ROUND(I290*H290,2)</f>
        <v>0</v>
      </c>
      <c r="K290" s="236"/>
      <c r="L290" s="44"/>
      <c r="M290" s="237" t="s">
        <v>1</v>
      </c>
      <c r="N290" s="238" t="s">
        <v>41</v>
      </c>
      <c r="O290" s="91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1" t="s">
        <v>284</v>
      </c>
      <c r="AT290" s="241" t="s">
        <v>281</v>
      </c>
      <c r="AU290" s="241" t="s">
        <v>86</v>
      </c>
      <c r="AY290" s="17" t="s">
        <v>280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7" t="s">
        <v>84</v>
      </c>
      <c r="BK290" s="242">
        <f>ROUND(I290*H290,2)</f>
        <v>0</v>
      </c>
      <c r="BL290" s="17" t="s">
        <v>284</v>
      </c>
      <c r="BM290" s="241" t="s">
        <v>4474</v>
      </c>
    </row>
    <row r="291" s="2" customFormat="1" ht="33" customHeight="1">
      <c r="A291" s="38"/>
      <c r="B291" s="39"/>
      <c r="C291" s="229" t="s">
        <v>580</v>
      </c>
      <c r="D291" s="229" t="s">
        <v>281</v>
      </c>
      <c r="E291" s="230" t="s">
        <v>1894</v>
      </c>
      <c r="F291" s="231" t="s">
        <v>1895</v>
      </c>
      <c r="G291" s="232" t="s">
        <v>354</v>
      </c>
      <c r="H291" s="233">
        <v>40</v>
      </c>
      <c r="I291" s="234"/>
      <c r="J291" s="235">
        <f>ROUND(I291*H291,2)</f>
        <v>0</v>
      </c>
      <c r="K291" s="236"/>
      <c r="L291" s="44"/>
      <c r="M291" s="237" t="s">
        <v>1</v>
      </c>
      <c r="N291" s="238" t="s">
        <v>41</v>
      </c>
      <c r="O291" s="91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1" t="s">
        <v>284</v>
      </c>
      <c r="AT291" s="241" t="s">
        <v>281</v>
      </c>
      <c r="AU291" s="241" t="s">
        <v>86</v>
      </c>
      <c r="AY291" s="17" t="s">
        <v>280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7" t="s">
        <v>84</v>
      </c>
      <c r="BK291" s="242">
        <f>ROUND(I291*H291,2)</f>
        <v>0</v>
      </c>
      <c r="BL291" s="17" t="s">
        <v>284</v>
      </c>
      <c r="BM291" s="241" t="s">
        <v>4475</v>
      </c>
    </row>
    <row r="292" s="13" customFormat="1">
      <c r="A292" s="13"/>
      <c r="B292" s="243"/>
      <c r="C292" s="244"/>
      <c r="D292" s="245" t="s">
        <v>286</v>
      </c>
      <c r="E292" s="246" t="s">
        <v>1</v>
      </c>
      <c r="F292" s="247" t="s">
        <v>1897</v>
      </c>
      <c r="G292" s="244"/>
      <c r="H292" s="248">
        <v>40</v>
      </c>
      <c r="I292" s="249"/>
      <c r="J292" s="244"/>
      <c r="K292" s="244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286</v>
      </c>
      <c r="AU292" s="254" t="s">
        <v>86</v>
      </c>
      <c r="AV292" s="13" t="s">
        <v>86</v>
      </c>
      <c r="AW292" s="13" t="s">
        <v>32</v>
      </c>
      <c r="AX292" s="13" t="s">
        <v>84</v>
      </c>
      <c r="AY292" s="254" t="s">
        <v>280</v>
      </c>
    </row>
    <row r="293" s="2" customFormat="1" ht="33" customHeight="1">
      <c r="A293" s="38"/>
      <c r="B293" s="39"/>
      <c r="C293" s="229" t="s">
        <v>585</v>
      </c>
      <c r="D293" s="229" t="s">
        <v>281</v>
      </c>
      <c r="E293" s="230" t="s">
        <v>1898</v>
      </c>
      <c r="F293" s="231" t="s">
        <v>1899</v>
      </c>
      <c r="G293" s="232" t="s">
        <v>354</v>
      </c>
      <c r="H293" s="233">
        <v>2</v>
      </c>
      <c r="I293" s="234"/>
      <c r="J293" s="235">
        <f>ROUND(I293*H293,2)</f>
        <v>0</v>
      </c>
      <c r="K293" s="236"/>
      <c r="L293" s="44"/>
      <c r="M293" s="237" t="s">
        <v>1</v>
      </c>
      <c r="N293" s="238" t="s">
        <v>41</v>
      </c>
      <c r="O293" s="91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1" t="s">
        <v>284</v>
      </c>
      <c r="AT293" s="241" t="s">
        <v>281</v>
      </c>
      <c r="AU293" s="241" t="s">
        <v>86</v>
      </c>
      <c r="AY293" s="17" t="s">
        <v>280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7" t="s">
        <v>84</v>
      </c>
      <c r="BK293" s="242">
        <f>ROUND(I293*H293,2)</f>
        <v>0</v>
      </c>
      <c r="BL293" s="17" t="s">
        <v>284</v>
      </c>
      <c r="BM293" s="241" t="s">
        <v>4476</v>
      </c>
    </row>
    <row r="294" s="2" customFormat="1" ht="24.15" customHeight="1">
      <c r="A294" s="38"/>
      <c r="B294" s="39"/>
      <c r="C294" s="229" t="s">
        <v>590</v>
      </c>
      <c r="D294" s="229" t="s">
        <v>281</v>
      </c>
      <c r="E294" s="230" t="s">
        <v>691</v>
      </c>
      <c r="F294" s="231" t="s">
        <v>692</v>
      </c>
      <c r="G294" s="232" t="s">
        <v>693</v>
      </c>
      <c r="H294" s="233">
        <v>2</v>
      </c>
      <c r="I294" s="234"/>
      <c r="J294" s="235">
        <f>ROUND(I294*H294,2)</f>
        <v>0</v>
      </c>
      <c r="K294" s="236"/>
      <c r="L294" s="44"/>
      <c r="M294" s="237" t="s">
        <v>1</v>
      </c>
      <c r="N294" s="238" t="s">
        <v>41</v>
      </c>
      <c r="O294" s="91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41" t="s">
        <v>284</v>
      </c>
      <c r="AT294" s="241" t="s">
        <v>281</v>
      </c>
      <c r="AU294" s="241" t="s">
        <v>86</v>
      </c>
      <c r="AY294" s="17" t="s">
        <v>280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7" t="s">
        <v>84</v>
      </c>
      <c r="BK294" s="242">
        <f>ROUND(I294*H294,2)</f>
        <v>0</v>
      </c>
      <c r="BL294" s="17" t="s">
        <v>284</v>
      </c>
      <c r="BM294" s="241" t="s">
        <v>4477</v>
      </c>
    </row>
    <row r="295" s="2" customFormat="1" ht="24.15" customHeight="1">
      <c r="A295" s="38"/>
      <c r="B295" s="39"/>
      <c r="C295" s="229" t="s">
        <v>594</v>
      </c>
      <c r="D295" s="229" t="s">
        <v>281</v>
      </c>
      <c r="E295" s="230" t="s">
        <v>696</v>
      </c>
      <c r="F295" s="231" t="s">
        <v>697</v>
      </c>
      <c r="G295" s="232" t="s">
        <v>693</v>
      </c>
      <c r="H295" s="233">
        <v>40</v>
      </c>
      <c r="I295" s="234"/>
      <c r="J295" s="235">
        <f>ROUND(I295*H295,2)</f>
        <v>0</v>
      </c>
      <c r="K295" s="236"/>
      <c r="L295" s="44"/>
      <c r="M295" s="237" t="s">
        <v>1</v>
      </c>
      <c r="N295" s="238" t="s">
        <v>41</v>
      </c>
      <c r="O295" s="91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1" t="s">
        <v>284</v>
      </c>
      <c r="AT295" s="241" t="s">
        <v>281</v>
      </c>
      <c r="AU295" s="241" t="s">
        <v>86</v>
      </c>
      <c r="AY295" s="17" t="s">
        <v>280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7" t="s">
        <v>84</v>
      </c>
      <c r="BK295" s="242">
        <f>ROUND(I295*H295,2)</f>
        <v>0</v>
      </c>
      <c r="BL295" s="17" t="s">
        <v>284</v>
      </c>
      <c r="BM295" s="241" t="s">
        <v>4478</v>
      </c>
    </row>
    <row r="296" s="13" customFormat="1">
      <c r="A296" s="13"/>
      <c r="B296" s="243"/>
      <c r="C296" s="244"/>
      <c r="D296" s="245" t="s">
        <v>286</v>
      </c>
      <c r="E296" s="246" t="s">
        <v>1</v>
      </c>
      <c r="F296" s="247" t="s">
        <v>1897</v>
      </c>
      <c r="G296" s="244"/>
      <c r="H296" s="248">
        <v>40</v>
      </c>
      <c r="I296" s="249"/>
      <c r="J296" s="244"/>
      <c r="K296" s="244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286</v>
      </c>
      <c r="AU296" s="254" t="s">
        <v>86</v>
      </c>
      <c r="AV296" s="13" t="s">
        <v>86</v>
      </c>
      <c r="AW296" s="13" t="s">
        <v>32</v>
      </c>
      <c r="AX296" s="13" t="s">
        <v>84</v>
      </c>
      <c r="AY296" s="254" t="s">
        <v>280</v>
      </c>
    </row>
    <row r="297" s="2" customFormat="1" ht="24.15" customHeight="1">
      <c r="A297" s="38"/>
      <c r="B297" s="39"/>
      <c r="C297" s="229" t="s">
        <v>598</v>
      </c>
      <c r="D297" s="229" t="s">
        <v>281</v>
      </c>
      <c r="E297" s="230" t="s">
        <v>701</v>
      </c>
      <c r="F297" s="231" t="s">
        <v>702</v>
      </c>
      <c r="G297" s="232" t="s">
        <v>693</v>
      </c>
      <c r="H297" s="233">
        <v>2</v>
      </c>
      <c r="I297" s="234"/>
      <c r="J297" s="235">
        <f>ROUND(I297*H297,2)</f>
        <v>0</v>
      </c>
      <c r="K297" s="236"/>
      <c r="L297" s="44"/>
      <c r="M297" s="237" t="s">
        <v>1</v>
      </c>
      <c r="N297" s="238" t="s">
        <v>41</v>
      </c>
      <c r="O297" s="91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1" t="s">
        <v>284</v>
      </c>
      <c r="AT297" s="241" t="s">
        <v>281</v>
      </c>
      <c r="AU297" s="241" t="s">
        <v>86</v>
      </c>
      <c r="AY297" s="17" t="s">
        <v>280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7" t="s">
        <v>84</v>
      </c>
      <c r="BK297" s="242">
        <f>ROUND(I297*H297,2)</f>
        <v>0</v>
      </c>
      <c r="BL297" s="17" t="s">
        <v>284</v>
      </c>
      <c r="BM297" s="241" t="s">
        <v>4479</v>
      </c>
    </row>
    <row r="298" s="2" customFormat="1" ht="16.5" customHeight="1">
      <c r="A298" s="38"/>
      <c r="B298" s="39"/>
      <c r="C298" s="229" t="s">
        <v>603</v>
      </c>
      <c r="D298" s="229" t="s">
        <v>281</v>
      </c>
      <c r="E298" s="230" t="s">
        <v>705</v>
      </c>
      <c r="F298" s="231" t="s">
        <v>706</v>
      </c>
      <c r="G298" s="232" t="s">
        <v>194</v>
      </c>
      <c r="H298" s="233">
        <v>361.80200000000002</v>
      </c>
      <c r="I298" s="234"/>
      <c r="J298" s="235">
        <f>ROUND(I298*H298,2)</f>
        <v>0</v>
      </c>
      <c r="K298" s="236"/>
      <c r="L298" s="44"/>
      <c r="M298" s="237" t="s">
        <v>1</v>
      </c>
      <c r="N298" s="238" t="s">
        <v>41</v>
      </c>
      <c r="O298" s="91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1" t="s">
        <v>284</v>
      </c>
      <c r="AT298" s="241" t="s">
        <v>281</v>
      </c>
      <c r="AU298" s="241" t="s">
        <v>86</v>
      </c>
      <c r="AY298" s="17" t="s">
        <v>280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7" t="s">
        <v>84</v>
      </c>
      <c r="BK298" s="242">
        <f>ROUND(I298*H298,2)</f>
        <v>0</v>
      </c>
      <c r="BL298" s="17" t="s">
        <v>284</v>
      </c>
      <c r="BM298" s="241" t="s">
        <v>4480</v>
      </c>
    </row>
    <row r="299" s="13" customFormat="1">
      <c r="A299" s="13"/>
      <c r="B299" s="243"/>
      <c r="C299" s="244"/>
      <c r="D299" s="245" t="s">
        <v>286</v>
      </c>
      <c r="E299" s="246" t="s">
        <v>1</v>
      </c>
      <c r="F299" s="247" t="s">
        <v>4358</v>
      </c>
      <c r="G299" s="244"/>
      <c r="H299" s="248">
        <v>361.80200000000002</v>
      </c>
      <c r="I299" s="249"/>
      <c r="J299" s="244"/>
      <c r="K299" s="244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286</v>
      </c>
      <c r="AU299" s="254" t="s">
        <v>86</v>
      </c>
      <c r="AV299" s="13" t="s">
        <v>86</v>
      </c>
      <c r="AW299" s="13" t="s">
        <v>32</v>
      </c>
      <c r="AX299" s="13" t="s">
        <v>84</v>
      </c>
      <c r="AY299" s="254" t="s">
        <v>280</v>
      </c>
    </row>
    <row r="300" s="2" customFormat="1" ht="16.5" customHeight="1">
      <c r="A300" s="38"/>
      <c r="B300" s="39"/>
      <c r="C300" s="229" t="s">
        <v>607</v>
      </c>
      <c r="D300" s="229" t="s">
        <v>281</v>
      </c>
      <c r="E300" s="230" t="s">
        <v>710</v>
      </c>
      <c r="F300" s="231" t="s">
        <v>711</v>
      </c>
      <c r="G300" s="232" t="s">
        <v>194</v>
      </c>
      <c r="H300" s="233">
        <v>361.80200000000002</v>
      </c>
      <c r="I300" s="234"/>
      <c r="J300" s="235">
        <f>ROUND(I300*H300,2)</f>
        <v>0</v>
      </c>
      <c r="K300" s="236"/>
      <c r="L300" s="44"/>
      <c r="M300" s="237" t="s">
        <v>1</v>
      </c>
      <c r="N300" s="238" t="s">
        <v>41</v>
      </c>
      <c r="O300" s="91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41" t="s">
        <v>284</v>
      </c>
      <c r="AT300" s="241" t="s">
        <v>281</v>
      </c>
      <c r="AU300" s="241" t="s">
        <v>86</v>
      </c>
      <c r="AY300" s="17" t="s">
        <v>280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7" t="s">
        <v>84</v>
      </c>
      <c r="BK300" s="242">
        <f>ROUND(I300*H300,2)</f>
        <v>0</v>
      </c>
      <c r="BL300" s="17" t="s">
        <v>284</v>
      </c>
      <c r="BM300" s="241" t="s">
        <v>4481</v>
      </c>
    </row>
    <row r="301" s="13" customFormat="1">
      <c r="A301" s="13"/>
      <c r="B301" s="243"/>
      <c r="C301" s="244"/>
      <c r="D301" s="245" t="s">
        <v>286</v>
      </c>
      <c r="E301" s="246" t="s">
        <v>1</v>
      </c>
      <c r="F301" s="247" t="s">
        <v>4482</v>
      </c>
      <c r="G301" s="244"/>
      <c r="H301" s="248">
        <v>361.80200000000002</v>
      </c>
      <c r="I301" s="249"/>
      <c r="J301" s="244"/>
      <c r="K301" s="244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286</v>
      </c>
      <c r="AU301" s="254" t="s">
        <v>86</v>
      </c>
      <c r="AV301" s="13" t="s">
        <v>86</v>
      </c>
      <c r="AW301" s="13" t="s">
        <v>32</v>
      </c>
      <c r="AX301" s="13" t="s">
        <v>84</v>
      </c>
      <c r="AY301" s="254" t="s">
        <v>280</v>
      </c>
    </row>
    <row r="302" s="2" customFormat="1" ht="24.15" customHeight="1">
      <c r="A302" s="38"/>
      <c r="B302" s="39"/>
      <c r="C302" s="229" t="s">
        <v>613</v>
      </c>
      <c r="D302" s="229" t="s">
        <v>281</v>
      </c>
      <c r="E302" s="230" t="s">
        <v>1912</v>
      </c>
      <c r="F302" s="231" t="s">
        <v>1913</v>
      </c>
      <c r="G302" s="232" t="s">
        <v>319</v>
      </c>
      <c r="H302" s="233">
        <v>65.123999999999995</v>
      </c>
      <c r="I302" s="234"/>
      <c r="J302" s="235">
        <f>ROUND(I302*H302,2)</f>
        <v>0</v>
      </c>
      <c r="K302" s="236"/>
      <c r="L302" s="44"/>
      <c r="M302" s="237" t="s">
        <v>1</v>
      </c>
      <c r="N302" s="238" t="s">
        <v>41</v>
      </c>
      <c r="O302" s="91"/>
      <c r="P302" s="239">
        <f>O302*H302</f>
        <v>0</v>
      </c>
      <c r="Q302" s="239">
        <v>0</v>
      </c>
      <c r="R302" s="239">
        <f>Q302*H302</f>
        <v>0</v>
      </c>
      <c r="S302" s="239">
        <v>1.6000000000000001</v>
      </c>
      <c r="T302" s="240">
        <f>S302*H302</f>
        <v>104.19839999999999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41" t="s">
        <v>284</v>
      </c>
      <c r="AT302" s="241" t="s">
        <v>281</v>
      </c>
      <c r="AU302" s="241" t="s">
        <v>86</v>
      </c>
      <c r="AY302" s="17" t="s">
        <v>280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7" t="s">
        <v>84</v>
      </c>
      <c r="BK302" s="242">
        <f>ROUND(I302*H302,2)</f>
        <v>0</v>
      </c>
      <c r="BL302" s="17" t="s">
        <v>284</v>
      </c>
      <c r="BM302" s="241" t="s">
        <v>4483</v>
      </c>
    </row>
    <row r="303" s="13" customFormat="1">
      <c r="A303" s="13"/>
      <c r="B303" s="243"/>
      <c r="C303" s="244"/>
      <c r="D303" s="245" t="s">
        <v>286</v>
      </c>
      <c r="E303" s="246" t="s">
        <v>1</v>
      </c>
      <c r="F303" s="247" t="s">
        <v>4484</v>
      </c>
      <c r="G303" s="244"/>
      <c r="H303" s="248">
        <v>65.123999999999995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286</v>
      </c>
      <c r="AU303" s="254" t="s">
        <v>86</v>
      </c>
      <c r="AV303" s="13" t="s">
        <v>86</v>
      </c>
      <c r="AW303" s="13" t="s">
        <v>32</v>
      </c>
      <c r="AX303" s="13" t="s">
        <v>84</v>
      </c>
      <c r="AY303" s="254" t="s">
        <v>280</v>
      </c>
    </row>
    <row r="304" s="2" customFormat="1" ht="37.8" customHeight="1">
      <c r="A304" s="38"/>
      <c r="B304" s="39"/>
      <c r="C304" s="229" t="s">
        <v>618</v>
      </c>
      <c r="D304" s="229" t="s">
        <v>281</v>
      </c>
      <c r="E304" s="230" t="s">
        <v>1916</v>
      </c>
      <c r="F304" s="231" t="s">
        <v>1917</v>
      </c>
      <c r="G304" s="232" t="s">
        <v>194</v>
      </c>
      <c r="H304" s="233">
        <v>361.80200000000002</v>
      </c>
      <c r="I304" s="234"/>
      <c r="J304" s="235">
        <f>ROUND(I304*H304,2)</f>
        <v>0</v>
      </c>
      <c r="K304" s="236"/>
      <c r="L304" s="44"/>
      <c r="M304" s="237" t="s">
        <v>1</v>
      </c>
      <c r="N304" s="238" t="s">
        <v>41</v>
      </c>
      <c r="O304" s="91"/>
      <c r="P304" s="239">
        <f>O304*H304</f>
        <v>0</v>
      </c>
      <c r="Q304" s="239">
        <v>0</v>
      </c>
      <c r="R304" s="239">
        <f>Q304*H304</f>
        <v>0</v>
      </c>
      <c r="S304" s="239">
        <v>0.089999999999999997</v>
      </c>
      <c r="T304" s="240">
        <f>S304*H304</f>
        <v>32.562179999999998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41" t="s">
        <v>284</v>
      </c>
      <c r="AT304" s="241" t="s">
        <v>281</v>
      </c>
      <c r="AU304" s="241" t="s">
        <v>86</v>
      </c>
      <c r="AY304" s="17" t="s">
        <v>280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7" t="s">
        <v>84</v>
      </c>
      <c r="BK304" s="242">
        <f>ROUND(I304*H304,2)</f>
        <v>0</v>
      </c>
      <c r="BL304" s="17" t="s">
        <v>284</v>
      </c>
      <c r="BM304" s="241" t="s">
        <v>4485</v>
      </c>
    </row>
    <row r="305" s="13" customFormat="1">
      <c r="A305" s="13"/>
      <c r="B305" s="243"/>
      <c r="C305" s="244"/>
      <c r="D305" s="245" t="s">
        <v>286</v>
      </c>
      <c r="E305" s="246" t="s">
        <v>1</v>
      </c>
      <c r="F305" s="247" t="s">
        <v>4358</v>
      </c>
      <c r="G305" s="244"/>
      <c r="H305" s="248">
        <v>361.80200000000002</v>
      </c>
      <c r="I305" s="249"/>
      <c r="J305" s="244"/>
      <c r="K305" s="244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286</v>
      </c>
      <c r="AU305" s="254" t="s">
        <v>86</v>
      </c>
      <c r="AV305" s="13" t="s">
        <v>86</v>
      </c>
      <c r="AW305" s="13" t="s">
        <v>32</v>
      </c>
      <c r="AX305" s="13" t="s">
        <v>84</v>
      </c>
      <c r="AY305" s="254" t="s">
        <v>280</v>
      </c>
    </row>
    <row r="306" s="2" customFormat="1" ht="24.15" customHeight="1">
      <c r="A306" s="38"/>
      <c r="B306" s="39"/>
      <c r="C306" s="229" t="s">
        <v>623</v>
      </c>
      <c r="D306" s="229" t="s">
        <v>281</v>
      </c>
      <c r="E306" s="230" t="s">
        <v>2577</v>
      </c>
      <c r="F306" s="231" t="s">
        <v>2578</v>
      </c>
      <c r="G306" s="232" t="s">
        <v>194</v>
      </c>
      <c r="H306" s="233">
        <v>9.7230000000000008</v>
      </c>
      <c r="I306" s="234"/>
      <c r="J306" s="235">
        <f>ROUND(I306*H306,2)</f>
        <v>0</v>
      </c>
      <c r="K306" s="236"/>
      <c r="L306" s="44"/>
      <c r="M306" s="237" t="s">
        <v>1</v>
      </c>
      <c r="N306" s="238" t="s">
        <v>41</v>
      </c>
      <c r="O306" s="91"/>
      <c r="P306" s="239">
        <f>O306*H306</f>
        <v>0</v>
      </c>
      <c r="Q306" s="239">
        <v>0</v>
      </c>
      <c r="R306" s="239">
        <f>Q306*H306</f>
        <v>0</v>
      </c>
      <c r="S306" s="239">
        <v>0.065000000000000002</v>
      </c>
      <c r="T306" s="240">
        <f>S306*H306</f>
        <v>0.63199500000000008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1" t="s">
        <v>284</v>
      </c>
      <c r="AT306" s="241" t="s">
        <v>281</v>
      </c>
      <c r="AU306" s="241" t="s">
        <v>86</v>
      </c>
      <c r="AY306" s="17" t="s">
        <v>280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7" t="s">
        <v>84</v>
      </c>
      <c r="BK306" s="242">
        <f>ROUND(I306*H306,2)</f>
        <v>0</v>
      </c>
      <c r="BL306" s="17" t="s">
        <v>284</v>
      </c>
      <c r="BM306" s="241" t="s">
        <v>4486</v>
      </c>
    </row>
    <row r="307" s="13" customFormat="1">
      <c r="A307" s="13"/>
      <c r="B307" s="243"/>
      <c r="C307" s="244"/>
      <c r="D307" s="245" t="s">
        <v>286</v>
      </c>
      <c r="E307" s="246" t="s">
        <v>1</v>
      </c>
      <c r="F307" s="247" t="s">
        <v>4487</v>
      </c>
      <c r="G307" s="244"/>
      <c r="H307" s="248">
        <v>2.9430000000000001</v>
      </c>
      <c r="I307" s="249"/>
      <c r="J307" s="244"/>
      <c r="K307" s="244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286</v>
      </c>
      <c r="AU307" s="254" t="s">
        <v>86</v>
      </c>
      <c r="AV307" s="13" t="s">
        <v>86</v>
      </c>
      <c r="AW307" s="13" t="s">
        <v>32</v>
      </c>
      <c r="AX307" s="13" t="s">
        <v>76</v>
      </c>
      <c r="AY307" s="254" t="s">
        <v>280</v>
      </c>
    </row>
    <row r="308" s="13" customFormat="1">
      <c r="A308" s="13"/>
      <c r="B308" s="243"/>
      <c r="C308" s="244"/>
      <c r="D308" s="245" t="s">
        <v>286</v>
      </c>
      <c r="E308" s="246" t="s">
        <v>1</v>
      </c>
      <c r="F308" s="247" t="s">
        <v>4488</v>
      </c>
      <c r="G308" s="244"/>
      <c r="H308" s="248">
        <v>6.7800000000000002</v>
      </c>
      <c r="I308" s="249"/>
      <c r="J308" s="244"/>
      <c r="K308" s="244"/>
      <c r="L308" s="250"/>
      <c r="M308" s="251"/>
      <c r="N308" s="252"/>
      <c r="O308" s="252"/>
      <c r="P308" s="252"/>
      <c r="Q308" s="252"/>
      <c r="R308" s="252"/>
      <c r="S308" s="252"/>
      <c r="T308" s="25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4" t="s">
        <v>286</v>
      </c>
      <c r="AU308" s="254" t="s">
        <v>86</v>
      </c>
      <c r="AV308" s="13" t="s">
        <v>86</v>
      </c>
      <c r="AW308" s="13" t="s">
        <v>32</v>
      </c>
      <c r="AX308" s="13" t="s">
        <v>76</v>
      </c>
      <c r="AY308" s="254" t="s">
        <v>280</v>
      </c>
    </row>
    <row r="309" s="14" customFormat="1">
      <c r="A309" s="14"/>
      <c r="B309" s="266"/>
      <c r="C309" s="267"/>
      <c r="D309" s="245" t="s">
        <v>286</v>
      </c>
      <c r="E309" s="268" t="s">
        <v>1</v>
      </c>
      <c r="F309" s="269" t="s">
        <v>378</v>
      </c>
      <c r="G309" s="267"/>
      <c r="H309" s="270">
        <v>9.7230000000000008</v>
      </c>
      <c r="I309" s="271"/>
      <c r="J309" s="267"/>
      <c r="K309" s="267"/>
      <c r="L309" s="272"/>
      <c r="M309" s="273"/>
      <c r="N309" s="274"/>
      <c r="O309" s="274"/>
      <c r="P309" s="274"/>
      <c r="Q309" s="274"/>
      <c r="R309" s="274"/>
      <c r="S309" s="274"/>
      <c r="T309" s="27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6" t="s">
        <v>286</v>
      </c>
      <c r="AU309" s="276" t="s">
        <v>86</v>
      </c>
      <c r="AV309" s="14" t="s">
        <v>284</v>
      </c>
      <c r="AW309" s="14" t="s">
        <v>32</v>
      </c>
      <c r="AX309" s="14" t="s">
        <v>84</v>
      </c>
      <c r="AY309" s="276" t="s">
        <v>280</v>
      </c>
    </row>
    <row r="310" s="2" customFormat="1" ht="24.15" customHeight="1">
      <c r="A310" s="38"/>
      <c r="B310" s="39"/>
      <c r="C310" s="229" t="s">
        <v>628</v>
      </c>
      <c r="D310" s="229" t="s">
        <v>281</v>
      </c>
      <c r="E310" s="230" t="s">
        <v>759</v>
      </c>
      <c r="F310" s="231" t="s">
        <v>760</v>
      </c>
      <c r="G310" s="232" t="s">
        <v>354</v>
      </c>
      <c r="H310" s="233">
        <v>2</v>
      </c>
      <c r="I310" s="234"/>
      <c r="J310" s="235">
        <f>ROUND(I310*H310,2)</f>
        <v>0</v>
      </c>
      <c r="K310" s="236"/>
      <c r="L310" s="44"/>
      <c r="M310" s="237" t="s">
        <v>1</v>
      </c>
      <c r="N310" s="238" t="s">
        <v>41</v>
      </c>
      <c r="O310" s="91"/>
      <c r="P310" s="239">
        <f>O310*H310</f>
        <v>0</v>
      </c>
      <c r="Q310" s="239">
        <v>0</v>
      </c>
      <c r="R310" s="239">
        <f>Q310*H310</f>
        <v>0</v>
      </c>
      <c r="S310" s="239">
        <v>0.0080000000000000002</v>
      </c>
      <c r="T310" s="240">
        <f>S310*H310</f>
        <v>0.016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41" t="s">
        <v>284</v>
      </c>
      <c r="AT310" s="241" t="s">
        <v>281</v>
      </c>
      <c r="AU310" s="241" t="s">
        <v>86</v>
      </c>
      <c r="AY310" s="17" t="s">
        <v>280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7" t="s">
        <v>84</v>
      </c>
      <c r="BK310" s="242">
        <f>ROUND(I310*H310,2)</f>
        <v>0</v>
      </c>
      <c r="BL310" s="17" t="s">
        <v>284</v>
      </c>
      <c r="BM310" s="241" t="s">
        <v>4489</v>
      </c>
    </row>
    <row r="311" s="13" customFormat="1">
      <c r="A311" s="13"/>
      <c r="B311" s="243"/>
      <c r="C311" s="244"/>
      <c r="D311" s="245" t="s">
        <v>286</v>
      </c>
      <c r="E311" s="246" t="s">
        <v>1</v>
      </c>
      <c r="F311" s="247" t="s">
        <v>762</v>
      </c>
      <c r="G311" s="244"/>
      <c r="H311" s="248">
        <v>2</v>
      </c>
      <c r="I311" s="249"/>
      <c r="J311" s="244"/>
      <c r="K311" s="244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286</v>
      </c>
      <c r="AU311" s="254" t="s">
        <v>86</v>
      </c>
      <c r="AV311" s="13" t="s">
        <v>86</v>
      </c>
      <c r="AW311" s="13" t="s">
        <v>32</v>
      </c>
      <c r="AX311" s="13" t="s">
        <v>84</v>
      </c>
      <c r="AY311" s="254" t="s">
        <v>280</v>
      </c>
    </row>
    <row r="312" s="2" customFormat="1" ht="24.15" customHeight="1">
      <c r="A312" s="38"/>
      <c r="B312" s="39"/>
      <c r="C312" s="229" t="s">
        <v>633</v>
      </c>
      <c r="D312" s="229" t="s">
        <v>281</v>
      </c>
      <c r="E312" s="230" t="s">
        <v>4490</v>
      </c>
      <c r="F312" s="231" t="s">
        <v>785</v>
      </c>
      <c r="G312" s="232" t="s">
        <v>354</v>
      </c>
      <c r="H312" s="233">
        <v>1</v>
      </c>
      <c r="I312" s="234"/>
      <c r="J312" s="235">
        <f>ROUND(I312*H312,2)</f>
        <v>0</v>
      </c>
      <c r="K312" s="236"/>
      <c r="L312" s="44"/>
      <c r="M312" s="237" t="s">
        <v>1</v>
      </c>
      <c r="N312" s="238" t="s">
        <v>41</v>
      </c>
      <c r="O312" s="91"/>
      <c r="P312" s="239">
        <f>O312*H312</f>
        <v>0</v>
      </c>
      <c r="Q312" s="239">
        <v>0.00023000000000000001</v>
      </c>
      <c r="R312" s="239">
        <f>Q312*H312</f>
        <v>0.00023000000000000001</v>
      </c>
      <c r="S312" s="239">
        <v>0</v>
      </c>
      <c r="T312" s="24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41" t="s">
        <v>284</v>
      </c>
      <c r="AT312" s="241" t="s">
        <v>281</v>
      </c>
      <c r="AU312" s="241" t="s">
        <v>86</v>
      </c>
      <c r="AY312" s="17" t="s">
        <v>280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7" t="s">
        <v>84</v>
      </c>
      <c r="BK312" s="242">
        <f>ROUND(I312*H312,2)</f>
        <v>0</v>
      </c>
      <c r="BL312" s="17" t="s">
        <v>284</v>
      </c>
      <c r="BM312" s="241" t="s">
        <v>4491</v>
      </c>
    </row>
    <row r="313" s="12" customFormat="1" ht="22.8" customHeight="1">
      <c r="A313" s="12"/>
      <c r="B313" s="213"/>
      <c r="C313" s="214"/>
      <c r="D313" s="215" t="s">
        <v>75</v>
      </c>
      <c r="E313" s="227" t="s">
        <v>788</v>
      </c>
      <c r="F313" s="227" t="s">
        <v>789</v>
      </c>
      <c r="G313" s="214"/>
      <c r="H313" s="214"/>
      <c r="I313" s="217"/>
      <c r="J313" s="228">
        <f>BK313</f>
        <v>0</v>
      </c>
      <c r="K313" s="214"/>
      <c r="L313" s="219"/>
      <c r="M313" s="220"/>
      <c r="N313" s="221"/>
      <c r="O313" s="221"/>
      <c r="P313" s="222">
        <f>SUM(P314:P356)</f>
        <v>0</v>
      </c>
      <c r="Q313" s="221"/>
      <c r="R313" s="222">
        <f>SUM(R314:R356)</f>
        <v>0</v>
      </c>
      <c r="S313" s="221"/>
      <c r="T313" s="223">
        <f>SUM(T314:T356)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4" t="s">
        <v>84</v>
      </c>
      <c r="AT313" s="225" t="s">
        <v>75</v>
      </c>
      <c r="AU313" s="225" t="s">
        <v>84</v>
      </c>
      <c r="AY313" s="224" t="s">
        <v>280</v>
      </c>
      <c r="BK313" s="226">
        <f>SUM(BK314:BK356)</f>
        <v>0</v>
      </c>
    </row>
    <row r="314" s="2" customFormat="1" ht="16.5" customHeight="1">
      <c r="A314" s="38"/>
      <c r="B314" s="39"/>
      <c r="C314" s="229" t="s">
        <v>637</v>
      </c>
      <c r="D314" s="229" t="s">
        <v>281</v>
      </c>
      <c r="E314" s="230" t="s">
        <v>791</v>
      </c>
      <c r="F314" s="231" t="s">
        <v>792</v>
      </c>
      <c r="G314" s="232" t="s">
        <v>326</v>
      </c>
      <c r="H314" s="233">
        <v>14.27</v>
      </c>
      <c r="I314" s="234"/>
      <c r="J314" s="235">
        <f>ROUND(I314*H314,2)</f>
        <v>0</v>
      </c>
      <c r="K314" s="236"/>
      <c r="L314" s="44"/>
      <c r="M314" s="237" t="s">
        <v>1</v>
      </c>
      <c r="N314" s="238" t="s">
        <v>41</v>
      </c>
      <c r="O314" s="91"/>
      <c r="P314" s="239">
        <f>O314*H314</f>
        <v>0</v>
      </c>
      <c r="Q314" s="239">
        <v>0</v>
      </c>
      <c r="R314" s="239">
        <f>Q314*H314</f>
        <v>0</v>
      </c>
      <c r="S314" s="239">
        <v>0</v>
      </c>
      <c r="T314" s="24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41" t="s">
        <v>284</v>
      </c>
      <c r="AT314" s="241" t="s">
        <v>281</v>
      </c>
      <c r="AU314" s="241" t="s">
        <v>86</v>
      </c>
      <c r="AY314" s="17" t="s">
        <v>280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7" t="s">
        <v>84</v>
      </c>
      <c r="BK314" s="242">
        <f>ROUND(I314*H314,2)</f>
        <v>0</v>
      </c>
      <c r="BL314" s="17" t="s">
        <v>284</v>
      </c>
      <c r="BM314" s="241" t="s">
        <v>4492</v>
      </c>
    </row>
    <row r="315" s="13" customFormat="1">
      <c r="A315" s="13"/>
      <c r="B315" s="243"/>
      <c r="C315" s="244"/>
      <c r="D315" s="245" t="s">
        <v>286</v>
      </c>
      <c r="E315" s="246" t="s">
        <v>1</v>
      </c>
      <c r="F315" s="247" t="s">
        <v>4493</v>
      </c>
      <c r="G315" s="244"/>
      <c r="H315" s="248">
        <v>14.27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286</v>
      </c>
      <c r="AU315" s="254" t="s">
        <v>86</v>
      </c>
      <c r="AV315" s="13" t="s">
        <v>86</v>
      </c>
      <c r="AW315" s="13" t="s">
        <v>32</v>
      </c>
      <c r="AX315" s="13" t="s">
        <v>84</v>
      </c>
      <c r="AY315" s="254" t="s">
        <v>280</v>
      </c>
    </row>
    <row r="316" s="2" customFormat="1" ht="33" customHeight="1">
      <c r="A316" s="38"/>
      <c r="B316" s="39"/>
      <c r="C316" s="229" t="s">
        <v>641</v>
      </c>
      <c r="D316" s="229" t="s">
        <v>281</v>
      </c>
      <c r="E316" s="230" t="s">
        <v>796</v>
      </c>
      <c r="F316" s="231" t="s">
        <v>797</v>
      </c>
      <c r="G316" s="232" t="s">
        <v>326</v>
      </c>
      <c r="H316" s="233">
        <v>182.27000000000001</v>
      </c>
      <c r="I316" s="234"/>
      <c r="J316" s="235">
        <f>ROUND(I316*H316,2)</f>
        <v>0</v>
      </c>
      <c r="K316" s="236"/>
      <c r="L316" s="44"/>
      <c r="M316" s="237" t="s">
        <v>1</v>
      </c>
      <c r="N316" s="238" t="s">
        <v>41</v>
      </c>
      <c r="O316" s="91"/>
      <c r="P316" s="239">
        <f>O316*H316</f>
        <v>0</v>
      </c>
      <c r="Q316" s="239">
        <v>0</v>
      </c>
      <c r="R316" s="239">
        <f>Q316*H316</f>
        <v>0</v>
      </c>
      <c r="S316" s="239">
        <v>0</v>
      </c>
      <c r="T316" s="24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41" t="s">
        <v>284</v>
      </c>
      <c r="AT316" s="241" t="s">
        <v>281</v>
      </c>
      <c r="AU316" s="241" t="s">
        <v>86</v>
      </c>
      <c r="AY316" s="17" t="s">
        <v>280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7" t="s">
        <v>84</v>
      </c>
      <c r="BK316" s="242">
        <f>ROUND(I316*H316,2)</f>
        <v>0</v>
      </c>
      <c r="BL316" s="17" t="s">
        <v>284</v>
      </c>
      <c r="BM316" s="241" t="s">
        <v>4494</v>
      </c>
    </row>
    <row r="317" s="2" customFormat="1" ht="16.5" customHeight="1">
      <c r="A317" s="38"/>
      <c r="B317" s="39"/>
      <c r="C317" s="229" t="s">
        <v>646</v>
      </c>
      <c r="D317" s="229" t="s">
        <v>281</v>
      </c>
      <c r="E317" s="230" t="s">
        <v>800</v>
      </c>
      <c r="F317" s="231" t="s">
        <v>801</v>
      </c>
      <c r="G317" s="232" t="s">
        <v>190</v>
      </c>
      <c r="H317" s="233">
        <v>8</v>
      </c>
      <c r="I317" s="234"/>
      <c r="J317" s="235">
        <f>ROUND(I317*H317,2)</f>
        <v>0</v>
      </c>
      <c r="K317" s="236"/>
      <c r="L317" s="44"/>
      <c r="M317" s="237" t="s">
        <v>1</v>
      </c>
      <c r="N317" s="238" t="s">
        <v>41</v>
      </c>
      <c r="O317" s="91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41" t="s">
        <v>284</v>
      </c>
      <c r="AT317" s="241" t="s">
        <v>281</v>
      </c>
      <c r="AU317" s="241" t="s">
        <v>86</v>
      </c>
      <c r="AY317" s="17" t="s">
        <v>280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7" t="s">
        <v>84</v>
      </c>
      <c r="BK317" s="242">
        <f>ROUND(I317*H317,2)</f>
        <v>0</v>
      </c>
      <c r="BL317" s="17" t="s">
        <v>284</v>
      </c>
      <c r="BM317" s="241" t="s">
        <v>4495</v>
      </c>
    </row>
    <row r="318" s="2" customFormat="1" ht="24.15" customHeight="1">
      <c r="A318" s="38"/>
      <c r="B318" s="39"/>
      <c r="C318" s="229" t="s">
        <v>650</v>
      </c>
      <c r="D318" s="229" t="s">
        <v>281</v>
      </c>
      <c r="E318" s="230" t="s">
        <v>804</v>
      </c>
      <c r="F318" s="231" t="s">
        <v>805</v>
      </c>
      <c r="G318" s="232" t="s">
        <v>190</v>
      </c>
      <c r="H318" s="233">
        <v>160</v>
      </c>
      <c r="I318" s="234"/>
      <c r="J318" s="235">
        <f>ROUND(I318*H318,2)</f>
        <v>0</v>
      </c>
      <c r="K318" s="236"/>
      <c r="L318" s="44"/>
      <c r="M318" s="237" t="s">
        <v>1</v>
      </c>
      <c r="N318" s="238" t="s">
        <v>41</v>
      </c>
      <c r="O318" s="91"/>
      <c r="P318" s="239">
        <f>O318*H318</f>
        <v>0</v>
      </c>
      <c r="Q318" s="239">
        <v>0</v>
      </c>
      <c r="R318" s="239">
        <f>Q318*H318</f>
        <v>0</v>
      </c>
      <c r="S318" s="239">
        <v>0</v>
      </c>
      <c r="T318" s="24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1" t="s">
        <v>284</v>
      </c>
      <c r="AT318" s="241" t="s">
        <v>281</v>
      </c>
      <c r="AU318" s="241" t="s">
        <v>86</v>
      </c>
      <c r="AY318" s="17" t="s">
        <v>280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7" t="s">
        <v>84</v>
      </c>
      <c r="BK318" s="242">
        <f>ROUND(I318*H318,2)</f>
        <v>0</v>
      </c>
      <c r="BL318" s="17" t="s">
        <v>284</v>
      </c>
      <c r="BM318" s="241" t="s">
        <v>4496</v>
      </c>
    </row>
    <row r="319" s="13" customFormat="1">
      <c r="A319" s="13"/>
      <c r="B319" s="243"/>
      <c r="C319" s="244"/>
      <c r="D319" s="245" t="s">
        <v>286</v>
      </c>
      <c r="E319" s="246" t="s">
        <v>1</v>
      </c>
      <c r="F319" s="247" t="s">
        <v>4109</v>
      </c>
      <c r="G319" s="244"/>
      <c r="H319" s="248">
        <v>160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286</v>
      </c>
      <c r="AU319" s="254" t="s">
        <v>86</v>
      </c>
      <c r="AV319" s="13" t="s">
        <v>86</v>
      </c>
      <c r="AW319" s="13" t="s">
        <v>32</v>
      </c>
      <c r="AX319" s="13" t="s">
        <v>84</v>
      </c>
      <c r="AY319" s="254" t="s">
        <v>280</v>
      </c>
    </row>
    <row r="320" s="2" customFormat="1" ht="24.15" customHeight="1">
      <c r="A320" s="38"/>
      <c r="B320" s="39"/>
      <c r="C320" s="229" t="s">
        <v>655</v>
      </c>
      <c r="D320" s="229" t="s">
        <v>281</v>
      </c>
      <c r="E320" s="230" t="s">
        <v>809</v>
      </c>
      <c r="F320" s="231" t="s">
        <v>810</v>
      </c>
      <c r="G320" s="232" t="s">
        <v>326</v>
      </c>
      <c r="H320" s="233">
        <v>182.27000000000001</v>
      </c>
      <c r="I320" s="234"/>
      <c r="J320" s="235">
        <f>ROUND(I320*H320,2)</f>
        <v>0</v>
      </c>
      <c r="K320" s="236"/>
      <c r="L320" s="44"/>
      <c r="M320" s="237" t="s">
        <v>1</v>
      </c>
      <c r="N320" s="238" t="s">
        <v>41</v>
      </c>
      <c r="O320" s="91"/>
      <c r="P320" s="239">
        <f>O320*H320</f>
        <v>0</v>
      </c>
      <c r="Q320" s="239">
        <v>0</v>
      </c>
      <c r="R320" s="239">
        <f>Q320*H320</f>
        <v>0</v>
      </c>
      <c r="S320" s="239">
        <v>0</v>
      </c>
      <c r="T320" s="24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41" t="s">
        <v>284</v>
      </c>
      <c r="AT320" s="241" t="s">
        <v>281</v>
      </c>
      <c r="AU320" s="241" t="s">
        <v>86</v>
      </c>
      <c r="AY320" s="17" t="s">
        <v>280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7" t="s">
        <v>84</v>
      </c>
      <c r="BK320" s="242">
        <f>ROUND(I320*H320,2)</f>
        <v>0</v>
      </c>
      <c r="BL320" s="17" t="s">
        <v>284</v>
      </c>
      <c r="BM320" s="241" t="s">
        <v>4497</v>
      </c>
    </row>
    <row r="321" s="2" customFormat="1" ht="24.15" customHeight="1">
      <c r="A321" s="38"/>
      <c r="B321" s="39"/>
      <c r="C321" s="229" t="s">
        <v>660</v>
      </c>
      <c r="D321" s="229" t="s">
        <v>281</v>
      </c>
      <c r="E321" s="230" t="s">
        <v>813</v>
      </c>
      <c r="F321" s="231" t="s">
        <v>814</v>
      </c>
      <c r="G321" s="232" t="s">
        <v>326</v>
      </c>
      <c r="H321" s="233">
        <v>2734.0500000000002</v>
      </c>
      <c r="I321" s="234"/>
      <c r="J321" s="235">
        <f>ROUND(I321*H321,2)</f>
        <v>0</v>
      </c>
      <c r="K321" s="236"/>
      <c r="L321" s="44"/>
      <c r="M321" s="237" t="s">
        <v>1</v>
      </c>
      <c r="N321" s="238" t="s">
        <v>41</v>
      </c>
      <c r="O321" s="91"/>
      <c r="P321" s="239">
        <f>O321*H321</f>
        <v>0</v>
      </c>
      <c r="Q321" s="239">
        <v>0</v>
      </c>
      <c r="R321" s="239">
        <f>Q321*H321</f>
        <v>0</v>
      </c>
      <c r="S321" s="239">
        <v>0</v>
      </c>
      <c r="T321" s="24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41" t="s">
        <v>284</v>
      </c>
      <c r="AT321" s="241" t="s">
        <v>281</v>
      </c>
      <c r="AU321" s="241" t="s">
        <v>86</v>
      </c>
      <c r="AY321" s="17" t="s">
        <v>280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7" t="s">
        <v>84</v>
      </c>
      <c r="BK321" s="242">
        <f>ROUND(I321*H321,2)</f>
        <v>0</v>
      </c>
      <c r="BL321" s="17" t="s">
        <v>284</v>
      </c>
      <c r="BM321" s="241" t="s">
        <v>4498</v>
      </c>
    </row>
    <row r="322" s="13" customFormat="1">
      <c r="A322" s="13"/>
      <c r="B322" s="243"/>
      <c r="C322" s="244"/>
      <c r="D322" s="245" t="s">
        <v>286</v>
      </c>
      <c r="E322" s="244"/>
      <c r="F322" s="247" t="s">
        <v>4499</v>
      </c>
      <c r="G322" s="244"/>
      <c r="H322" s="248">
        <v>2734.0500000000002</v>
      </c>
      <c r="I322" s="249"/>
      <c r="J322" s="244"/>
      <c r="K322" s="244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286</v>
      </c>
      <c r="AU322" s="254" t="s">
        <v>86</v>
      </c>
      <c r="AV322" s="13" t="s">
        <v>86</v>
      </c>
      <c r="AW322" s="13" t="s">
        <v>4</v>
      </c>
      <c r="AX322" s="13" t="s">
        <v>84</v>
      </c>
      <c r="AY322" s="254" t="s">
        <v>280</v>
      </c>
    </row>
    <row r="323" s="2" customFormat="1" ht="33" customHeight="1">
      <c r="A323" s="38"/>
      <c r="B323" s="39"/>
      <c r="C323" s="229" t="s">
        <v>665</v>
      </c>
      <c r="D323" s="229" t="s">
        <v>281</v>
      </c>
      <c r="E323" s="230" t="s">
        <v>818</v>
      </c>
      <c r="F323" s="231" t="s">
        <v>819</v>
      </c>
      <c r="G323" s="232" t="s">
        <v>326</v>
      </c>
      <c r="H323" s="233">
        <v>0.16</v>
      </c>
      <c r="I323" s="234"/>
      <c r="J323" s="235">
        <f>ROUND(I323*H323,2)</f>
        <v>0</v>
      </c>
      <c r="K323" s="236"/>
      <c r="L323" s="44"/>
      <c r="M323" s="237" t="s">
        <v>1</v>
      </c>
      <c r="N323" s="238" t="s">
        <v>41</v>
      </c>
      <c r="O323" s="91"/>
      <c r="P323" s="239">
        <f>O323*H323</f>
        <v>0</v>
      </c>
      <c r="Q323" s="239">
        <v>0</v>
      </c>
      <c r="R323" s="239">
        <f>Q323*H323</f>
        <v>0</v>
      </c>
      <c r="S323" s="239">
        <v>0</v>
      </c>
      <c r="T323" s="24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41" t="s">
        <v>284</v>
      </c>
      <c r="AT323" s="241" t="s">
        <v>281</v>
      </c>
      <c r="AU323" s="241" t="s">
        <v>86</v>
      </c>
      <c r="AY323" s="17" t="s">
        <v>280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7" t="s">
        <v>84</v>
      </c>
      <c r="BK323" s="242">
        <f>ROUND(I323*H323,2)</f>
        <v>0</v>
      </c>
      <c r="BL323" s="17" t="s">
        <v>284</v>
      </c>
      <c r="BM323" s="241" t="s">
        <v>4500</v>
      </c>
    </row>
    <row r="324" s="13" customFormat="1">
      <c r="A324" s="13"/>
      <c r="B324" s="243"/>
      <c r="C324" s="244"/>
      <c r="D324" s="245" t="s">
        <v>286</v>
      </c>
      <c r="E324" s="246" t="s">
        <v>1</v>
      </c>
      <c r="F324" s="247" t="s">
        <v>4501</v>
      </c>
      <c r="G324" s="244"/>
      <c r="H324" s="248">
        <v>0.16</v>
      </c>
      <c r="I324" s="249"/>
      <c r="J324" s="244"/>
      <c r="K324" s="244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286</v>
      </c>
      <c r="AU324" s="254" t="s">
        <v>86</v>
      </c>
      <c r="AV324" s="13" t="s">
        <v>86</v>
      </c>
      <c r="AW324" s="13" t="s">
        <v>32</v>
      </c>
      <c r="AX324" s="13" t="s">
        <v>84</v>
      </c>
      <c r="AY324" s="254" t="s">
        <v>280</v>
      </c>
    </row>
    <row r="325" s="2" customFormat="1" ht="49.05" customHeight="1">
      <c r="A325" s="38"/>
      <c r="B325" s="39"/>
      <c r="C325" s="229" t="s">
        <v>669</v>
      </c>
      <c r="D325" s="229" t="s">
        <v>281</v>
      </c>
      <c r="E325" s="230" t="s">
        <v>828</v>
      </c>
      <c r="F325" s="231" t="s">
        <v>829</v>
      </c>
      <c r="G325" s="232" t="s">
        <v>326</v>
      </c>
      <c r="H325" s="233">
        <v>2.754</v>
      </c>
      <c r="I325" s="234"/>
      <c r="J325" s="235">
        <f>ROUND(I325*H325,2)</f>
        <v>0</v>
      </c>
      <c r="K325" s="236"/>
      <c r="L325" s="44"/>
      <c r="M325" s="237" t="s">
        <v>1</v>
      </c>
      <c r="N325" s="238" t="s">
        <v>41</v>
      </c>
      <c r="O325" s="91"/>
      <c r="P325" s="239">
        <f>O325*H325</f>
        <v>0</v>
      </c>
      <c r="Q325" s="239">
        <v>0</v>
      </c>
      <c r="R325" s="239">
        <f>Q325*H325</f>
        <v>0</v>
      </c>
      <c r="S325" s="239">
        <v>0</v>
      </c>
      <c r="T325" s="24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41" t="s">
        <v>284</v>
      </c>
      <c r="AT325" s="241" t="s">
        <v>281</v>
      </c>
      <c r="AU325" s="241" t="s">
        <v>86</v>
      </c>
      <c r="AY325" s="17" t="s">
        <v>280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7" t="s">
        <v>84</v>
      </c>
      <c r="BK325" s="242">
        <f>ROUND(I325*H325,2)</f>
        <v>0</v>
      </c>
      <c r="BL325" s="17" t="s">
        <v>284</v>
      </c>
      <c r="BM325" s="241" t="s">
        <v>4502</v>
      </c>
    </row>
    <row r="326" s="13" customFormat="1">
      <c r="A326" s="13"/>
      <c r="B326" s="243"/>
      <c r="C326" s="244"/>
      <c r="D326" s="245" t="s">
        <v>286</v>
      </c>
      <c r="E326" s="246" t="s">
        <v>1</v>
      </c>
      <c r="F326" s="247" t="s">
        <v>4503</v>
      </c>
      <c r="G326" s="244"/>
      <c r="H326" s="248">
        <v>2.754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286</v>
      </c>
      <c r="AU326" s="254" t="s">
        <v>86</v>
      </c>
      <c r="AV326" s="13" t="s">
        <v>86</v>
      </c>
      <c r="AW326" s="13" t="s">
        <v>32</v>
      </c>
      <c r="AX326" s="13" t="s">
        <v>84</v>
      </c>
      <c r="AY326" s="254" t="s">
        <v>280</v>
      </c>
    </row>
    <row r="327" s="2" customFormat="1" ht="33" customHeight="1">
      <c r="A327" s="38"/>
      <c r="B327" s="39"/>
      <c r="C327" s="229" t="s">
        <v>674</v>
      </c>
      <c r="D327" s="229" t="s">
        <v>281</v>
      </c>
      <c r="E327" s="230" t="s">
        <v>833</v>
      </c>
      <c r="F327" s="231" t="s">
        <v>834</v>
      </c>
      <c r="G327" s="232" t="s">
        <v>326</v>
      </c>
      <c r="H327" s="233">
        <v>0.049000000000000002</v>
      </c>
      <c r="I327" s="234"/>
      <c r="J327" s="235">
        <f>ROUND(I327*H327,2)</f>
        <v>0</v>
      </c>
      <c r="K327" s="236"/>
      <c r="L327" s="44"/>
      <c r="M327" s="237" t="s">
        <v>1</v>
      </c>
      <c r="N327" s="238" t="s">
        <v>41</v>
      </c>
      <c r="O327" s="91"/>
      <c r="P327" s="239">
        <f>O327*H327</f>
        <v>0</v>
      </c>
      <c r="Q327" s="239">
        <v>0</v>
      </c>
      <c r="R327" s="239">
        <f>Q327*H327</f>
        <v>0</v>
      </c>
      <c r="S327" s="239">
        <v>0</v>
      </c>
      <c r="T327" s="24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1" t="s">
        <v>284</v>
      </c>
      <c r="AT327" s="241" t="s">
        <v>281</v>
      </c>
      <c r="AU327" s="241" t="s">
        <v>86</v>
      </c>
      <c r="AY327" s="17" t="s">
        <v>280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7" t="s">
        <v>84</v>
      </c>
      <c r="BK327" s="242">
        <f>ROUND(I327*H327,2)</f>
        <v>0</v>
      </c>
      <c r="BL327" s="17" t="s">
        <v>284</v>
      </c>
      <c r="BM327" s="241" t="s">
        <v>4504</v>
      </c>
    </row>
    <row r="328" s="13" customFormat="1">
      <c r="A328" s="13"/>
      <c r="B328" s="243"/>
      <c r="C328" s="244"/>
      <c r="D328" s="245" t="s">
        <v>286</v>
      </c>
      <c r="E328" s="246" t="s">
        <v>1</v>
      </c>
      <c r="F328" s="247" t="s">
        <v>4505</v>
      </c>
      <c r="G328" s="244"/>
      <c r="H328" s="248">
        <v>0.049000000000000002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286</v>
      </c>
      <c r="AU328" s="254" t="s">
        <v>86</v>
      </c>
      <c r="AV328" s="13" t="s">
        <v>86</v>
      </c>
      <c r="AW328" s="13" t="s">
        <v>32</v>
      </c>
      <c r="AX328" s="13" t="s">
        <v>84</v>
      </c>
      <c r="AY328" s="254" t="s">
        <v>280</v>
      </c>
    </row>
    <row r="329" s="2" customFormat="1" ht="33" customHeight="1">
      <c r="A329" s="38"/>
      <c r="B329" s="39"/>
      <c r="C329" s="229" t="s">
        <v>678</v>
      </c>
      <c r="D329" s="229" t="s">
        <v>281</v>
      </c>
      <c r="E329" s="230" t="s">
        <v>838</v>
      </c>
      <c r="F329" s="231" t="s">
        <v>839</v>
      </c>
      <c r="G329" s="232" t="s">
        <v>326</v>
      </c>
      <c r="H329" s="233">
        <v>0.033000000000000002</v>
      </c>
      <c r="I329" s="234"/>
      <c r="J329" s="235">
        <f>ROUND(I329*H329,2)</f>
        <v>0</v>
      </c>
      <c r="K329" s="236"/>
      <c r="L329" s="44"/>
      <c r="M329" s="237" t="s">
        <v>1</v>
      </c>
      <c r="N329" s="238" t="s">
        <v>41</v>
      </c>
      <c r="O329" s="91"/>
      <c r="P329" s="239">
        <f>O329*H329</f>
        <v>0</v>
      </c>
      <c r="Q329" s="239">
        <v>0</v>
      </c>
      <c r="R329" s="239">
        <f>Q329*H329</f>
        <v>0</v>
      </c>
      <c r="S329" s="239">
        <v>0</v>
      </c>
      <c r="T329" s="24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41" t="s">
        <v>284</v>
      </c>
      <c r="AT329" s="241" t="s">
        <v>281</v>
      </c>
      <c r="AU329" s="241" t="s">
        <v>86</v>
      </c>
      <c r="AY329" s="17" t="s">
        <v>280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7" t="s">
        <v>84</v>
      </c>
      <c r="BK329" s="242">
        <f>ROUND(I329*H329,2)</f>
        <v>0</v>
      </c>
      <c r="BL329" s="17" t="s">
        <v>284</v>
      </c>
      <c r="BM329" s="241" t="s">
        <v>4506</v>
      </c>
    </row>
    <row r="330" s="13" customFormat="1">
      <c r="A330" s="13"/>
      <c r="B330" s="243"/>
      <c r="C330" s="244"/>
      <c r="D330" s="245" t="s">
        <v>286</v>
      </c>
      <c r="E330" s="246" t="s">
        <v>1</v>
      </c>
      <c r="F330" s="247" t="s">
        <v>4507</v>
      </c>
      <c r="G330" s="244"/>
      <c r="H330" s="248">
        <v>0.033000000000000002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286</v>
      </c>
      <c r="AU330" s="254" t="s">
        <v>86</v>
      </c>
      <c r="AV330" s="13" t="s">
        <v>86</v>
      </c>
      <c r="AW330" s="13" t="s">
        <v>32</v>
      </c>
      <c r="AX330" s="13" t="s">
        <v>84</v>
      </c>
      <c r="AY330" s="254" t="s">
        <v>280</v>
      </c>
    </row>
    <row r="331" s="2" customFormat="1" ht="24.15" customHeight="1">
      <c r="A331" s="38"/>
      <c r="B331" s="39"/>
      <c r="C331" s="229" t="s">
        <v>682</v>
      </c>
      <c r="D331" s="229" t="s">
        <v>281</v>
      </c>
      <c r="E331" s="230" t="s">
        <v>843</v>
      </c>
      <c r="F331" s="231" t="s">
        <v>844</v>
      </c>
      <c r="G331" s="232" t="s">
        <v>326</v>
      </c>
      <c r="H331" s="233">
        <v>0.23200000000000001</v>
      </c>
      <c r="I331" s="234"/>
      <c r="J331" s="235">
        <f>ROUND(I331*H331,2)</f>
        <v>0</v>
      </c>
      <c r="K331" s="236"/>
      <c r="L331" s="44"/>
      <c r="M331" s="237" t="s">
        <v>1</v>
      </c>
      <c r="N331" s="238" t="s">
        <v>41</v>
      </c>
      <c r="O331" s="91"/>
      <c r="P331" s="239">
        <f>O331*H331</f>
        <v>0</v>
      </c>
      <c r="Q331" s="239">
        <v>0</v>
      </c>
      <c r="R331" s="239">
        <f>Q331*H331</f>
        <v>0</v>
      </c>
      <c r="S331" s="239">
        <v>0</v>
      </c>
      <c r="T331" s="24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41" t="s">
        <v>284</v>
      </c>
      <c r="AT331" s="241" t="s">
        <v>281</v>
      </c>
      <c r="AU331" s="241" t="s">
        <v>86</v>
      </c>
      <c r="AY331" s="17" t="s">
        <v>280</v>
      </c>
      <c r="BE331" s="242">
        <f>IF(N331="základní",J331,0)</f>
        <v>0</v>
      </c>
      <c r="BF331" s="242">
        <f>IF(N331="snížená",J331,0)</f>
        <v>0</v>
      </c>
      <c r="BG331" s="242">
        <f>IF(N331="zákl. přenesená",J331,0)</f>
        <v>0</v>
      </c>
      <c r="BH331" s="242">
        <f>IF(N331="sníž. přenesená",J331,0)</f>
        <v>0</v>
      </c>
      <c r="BI331" s="242">
        <f>IF(N331="nulová",J331,0)</f>
        <v>0</v>
      </c>
      <c r="BJ331" s="17" t="s">
        <v>84</v>
      </c>
      <c r="BK331" s="242">
        <f>ROUND(I331*H331,2)</f>
        <v>0</v>
      </c>
      <c r="BL331" s="17" t="s">
        <v>284</v>
      </c>
      <c r="BM331" s="241" t="s">
        <v>4508</v>
      </c>
    </row>
    <row r="332" s="13" customFormat="1">
      <c r="A332" s="13"/>
      <c r="B332" s="243"/>
      <c r="C332" s="244"/>
      <c r="D332" s="245" t="s">
        <v>286</v>
      </c>
      <c r="E332" s="246" t="s">
        <v>1</v>
      </c>
      <c r="F332" s="247" t="s">
        <v>4509</v>
      </c>
      <c r="G332" s="244"/>
      <c r="H332" s="248">
        <v>0.23200000000000001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286</v>
      </c>
      <c r="AU332" s="254" t="s">
        <v>86</v>
      </c>
      <c r="AV332" s="13" t="s">
        <v>86</v>
      </c>
      <c r="AW332" s="13" t="s">
        <v>32</v>
      </c>
      <c r="AX332" s="13" t="s">
        <v>84</v>
      </c>
      <c r="AY332" s="254" t="s">
        <v>280</v>
      </c>
    </row>
    <row r="333" s="2" customFormat="1" ht="33" customHeight="1">
      <c r="A333" s="38"/>
      <c r="B333" s="39"/>
      <c r="C333" s="229" t="s">
        <v>686</v>
      </c>
      <c r="D333" s="229" t="s">
        <v>281</v>
      </c>
      <c r="E333" s="230" t="s">
        <v>848</v>
      </c>
      <c r="F333" s="231" t="s">
        <v>849</v>
      </c>
      <c r="G333" s="232" t="s">
        <v>326</v>
      </c>
      <c r="H333" s="233">
        <v>5.3959999999999999</v>
      </c>
      <c r="I333" s="234"/>
      <c r="J333" s="235">
        <f>ROUND(I333*H333,2)</f>
        <v>0</v>
      </c>
      <c r="K333" s="236"/>
      <c r="L333" s="44"/>
      <c r="M333" s="237" t="s">
        <v>1</v>
      </c>
      <c r="N333" s="238" t="s">
        <v>41</v>
      </c>
      <c r="O333" s="91"/>
      <c r="P333" s="239">
        <f>O333*H333</f>
        <v>0</v>
      </c>
      <c r="Q333" s="239">
        <v>0</v>
      </c>
      <c r="R333" s="239">
        <f>Q333*H333</f>
        <v>0</v>
      </c>
      <c r="S333" s="239">
        <v>0</v>
      </c>
      <c r="T333" s="24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41" t="s">
        <v>284</v>
      </c>
      <c r="AT333" s="241" t="s">
        <v>281</v>
      </c>
      <c r="AU333" s="241" t="s">
        <v>86</v>
      </c>
      <c r="AY333" s="17" t="s">
        <v>280</v>
      </c>
      <c r="BE333" s="242">
        <f>IF(N333="základní",J333,0)</f>
        <v>0</v>
      </c>
      <c r="BF333" s="242">
        <f>IF(N333="snížená",J333,0)</f>
        <v>0</v>
      </c>
      <c r="BG333" s="242">
        <f>IF(N333="zákl. přenesená",J333,0)</f>
        <v>0</v>
      </c>
      <c r="BH333" s="242">
        <f>IF(N333="sníž. přenesená",J333,0)</f>
        <v>0</v>
      </c>
      <c r="BI333" s="242">
        <f>IF(N333="nulová",J333,0)</f>
        <v>0</v>
      </c>
      <c r="BJ333" s="17" t="s">
        <v>84</v>
      </c>
      <c r="BK333" s="242">
        <f>ROUND(I333*H333,2)</f>
        <v>0</v>
      </c>
      <c r="BL333" s="17" t="s">
        <v>284</v>
      </c>
      <c r="BM333" s="241" t="s">
        <v>4510</v>
      </c>
    </row>
    <row r="334" s="13" customFormat="1">
      <c r="A334" s="13"/>
      <c r="B334" s="243"/>
      <c r="C334" s="244"/>
      <c r="D334" s="245" t="s">
        <v>286</v>
      </c>
      <c r="E334" s="246" t="s">
        <v>1</v>
      </c>
      <c r="F334" s="247" t="s">
        <v>4511</v>
      </c>
      <c r="G334" s="244"/>
      <c r="H334" s="248">
        <v>5.3959999999999999</v>
      </c>
      <c r="I334" s="249"/>
      <c r="J334" s="244"/>
      <c r="K334" s="244"/>
      <c r="L334" s="250"/>
      <c r="M334" s="251"/>
      <c r="N334" s="252"/>
      <c r="O334" s="252"/>
      <c r="P334" s="252"/>
      <c r="Q334" s="252"/>
      <c r="R334" s="252"/>
      <c r="S334" s="252"/>
      <c r="T334" s="25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4" t="s">
        <v>286</v>
      </c>
      <c r="AU334" s="254" t="s">
        <v>86</v>
      </c>
      <c r="AV334" s="13" t="s">
        <v>86</v>
      </c>
      <c r="AW334" s="13" t="s">
        <v>32</v>
      </c>
      <c r="AX334" s="13" t="s">
        <v>84</v>
      </c>
      <c r="AY334" s="254" t="s">
        <v>280</v>
      </c>
    </row>
    <row r="335" s="2" customFormat="1" ht="33" customHeight="1">
      <c r="A335" s="38"/>
      <c r="B335" s="39"/>
      <c r="C335" s="229" t="s">
        <v>690</v>
      </c>
      <c r="D335" s="229" t="s">
        <v>281</v>
      </c>
      <c r="E335" s="230" t="s">
        <v>853</v>
      </c>
      <c r="F335" s="231" t="s">
        <v>854</v>
      </c>
      <c r="G335" s="232" t="s">
        <v>326</v>
      </c>
      <c r="H335" s="233">
        <v>0.048000000000000001</v>
      </c>
      <c r="I335" s="234"/>
      <c r="J335" s="235">
        <f>ROUND(I335*H335,2)</f>
        <v>0</v>
      </c>
      <c r="K335" s="236"/>
      <c r="L335" s="44"/>
      <c r="M335" s="237" t="s">
        <v>1</v>
      </c>
      <c r="N335" s="238" t="s">
        <v>41</v>
      </c>
      <c r="O335" s="91"/>
      <c r="P335" s="239">
        <f>O335*H335</f>
        <v>0</v>
      </c>
      <c r="Q335" s="239">
        <v>0</v>
      </c>
      <c r="R335" s="239">
        <f>Q335*H335</f>
        <v>0</v>
      </c>
      <c r="S335" s="239">
        <v>0</v>
      </c>
      <c r="T335" s="24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41" t="s">
        <v>284</v>
      </c>
      <c r="AT335" s="241" t="s">
        <v>281</v>
      </c>
      <c r="AU335" s="241" t="s">
        <v>86</v>
      </c>
      <c r="AY335" s="17" t="s">
        <v>280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7" t="s">
        <v>84</v>
      </c>
      <c r="BK335" s="242">
        <f>ROUND(I335*H335,2)</f>
        <v>0</v>
      </c>
      <c r="BL335" s="17" t="s">
        <v>284</v>
      </c>
      <c r="BM335" s="241" t="s">
        <v>4512</v>
      </c>
    </row>
    <row r="336" s="13" customFormat="1">
      <c r="A336" s="13"/>
      <c r="B336" s="243"/>
      <c r="C336" s="244"/>
      <c r="D336" s="245" t="s">
        <v>286</v>
      </c>
      <c r="E336" s="246" t="s">
        <v>1</v>
      </c>
      <c r="F336" s="247" t="s">
        <v>2613</v>
      </c>
      <c r="G336" s="244"/>
      <c r="H336" s="248">
        <v>0.048000000000000001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286</v>
      </c>
      <c r="AU336" s="254" t="s">
        <v>86</v>
      </c>
      <c r="AV336" s="13" t="s">
        <v>86</v>
      </c>
      <c r="AW336" s="13" t="s">
        <v>32</v>
      </c>
      <c r="AX336" s="13" t="s">
        <v>84</v>
      </c>
      <c r="AY336" s="254" t="s">
        <v>280</v>
      </c>
    </row>
    <row r="337" s="2" customFormat="1" ht="33" customHeight="1">
      <c r="A337" s="38"/>
      <c r="B337" s="39"/>
      <c r="C337" s="229" t="s">
        <v>695</v>
      </c>
      <c r="D337" s="229" t="s">
        <v>281</v>
      </c>
      <c r="E337" s="230" t="s">
        <v>868</v>
      </c>
      <c r="F337" s="231" t="s">
        <v>869</v>
      </c>
      <c r="G337" s="232" t="s">
        <v>326</v>
      </c>
      <c r="H337" s="233">
        <v>5.1449999999999996</v>
      </c>
      <c r="I337" s="234"/>
      <c r="J337" s="235">
        <f>ROUND(I337*H337,2)</f>
        <v>0</v>
      </c>
      <c r="K337" s="236"/>
      <c r="L337" s="44"/>
      <c r="M337" s="237" t="s">
        <v>1</v>
      </c>
      <c r="N337" s="238" t="s">
        <v>41</v>
      </c>
      <c r="O337" s="91"/>
      <c r="P337" s="239">
        <f>O337*H337</f>
        <v>0</v>
      </c>
      <c r="Q337" s="239">
        <v>0</v>
      </c>
      <c r="R337" s="239">
        <f>Q337*H337</f>
        <v>0</v>
      </c>
      <c r="S337" s="239">
        <v>0</v>
      </c>
      <c r="T337" s="24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41" t="s">
        <v>284</v>
      </c>
      <c r="AT337" s="241" t="s">
        <v>281</v>
      </c>
      <c r="AU337" s="241" t="s">
        <v>86</v>
      </c>
      <c r="AY337" s="17" t="s">
        <v>280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7" t="s">
        <v>84</v>
      </c>
      <c r="BK337" s="242">
        <f>ROUND(I337*H337,2)</f>
        <v>0</v>
      </c>
      <c r="BL337" s="17" t="s">
        <v>284</v>
      </c>
      <c r="BM337" s="241" t="s">
        <v>4513</v>
      </c>
    </row>
    <row r="338" s="13" customFormat="1">
      <c r="A338" s="13"/>
      <c r="B338" s="243"/>
      <c r="C338" s="244"/>
      <c r="D338" s="245" t="s">
        <v>286</v>
      </c>
      <c r="E338" s="246" t="s">
        <v>1</v>
      </c>
      <c r="F338" s="247" t="s">
        <v>4514</v>
      </c>
      <c r="G338" s="244"/>
      <c r="H338" s="248">
        <v>5.1449999999999996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286</v>
      </c>
      <c r="AU338" s="254" t="s">
        <v>86</v>
      </c>
      <c r="AV338" s="13" t="s">
        <v>86</v>
      </c>
      <c r="AW338" s="13" t="s">
        <v>32</v>
      </c>
      <c r="AX338" s="13" t="s">
        <v>84</v>
      </c>
      <c r="AY338" s="254" t="s">
        <v>280</v>
      </c>
    </row>
    <row r="339" s="2" customFormat="1" ht="33" customHeight="1">
      <c r="A339" s="38"/>
      <c r="B339" s="39"/>
      <c r="C339" s="229" t="s">
        <v>700</v>
      </c>
      <c r="D339" s="229" t="s">
        <v>281</v>
      </c>
      <c r="E339" s="230" t="s">
        <v>873</v>
      </c>
      <c r="F339" s="231" t="s">
        <v>874</v>
      </c>
      <c r="G339" s="232" t="s">
        <v>326</v>
      </c>
      <c r="H339" s="233">
        <v>10.609999999999999</v>
      </c>
      <c r="I339" s="234"/>
      <c r="J339" s="235">
        <f>ROUND(I339*H339,2)</f>
        <v>0</v>
      </c>
      <c r="K339" s="236"/>
      <c r="L339" s="44"/>
      <c r="M339" s="237" t="s">
        <v>1</v>
      </c>
      <c r="N339" s="238" t="s">
        <v>41</v>
      </c>
      <c r="O339" s="91"/>
      <c r="P339" s="239">
        <f>O339*H339</f>
        <v>0</v>
      </c>
      <c r="Q339" s="239">
        <v>0</v>
      </c>
      <c r="R339" s="239">
        <f>Q339*H339</f>
        <v>0</v>
      </c>
      <c r="S339" s="239">
        <v>0</v>
      </c>
      <c r="T339" s="240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41" t="s">
        <v>284</v>
      </c>
      <c r="AT339" s="241" t="s">
        <v>281</v>
      </c>
      <c r="AU339" s="241" t="s">
        <v>86</v>
      </c>
      <c r="AY339" s="17" t="s">
        <v>280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7" t="s">
        <v>84</v>
      </c>
      <c r="BK339" s="242">
        <f>ROUND(I339*H339,2)</f>
        <v>0</v>
      </c>
      <c r="BL339" s="17" t="s">
        <v>284</v>
      </c>
      <c r="BM339" s="241" t="s">
        <v>4515</v>
      </c>
    </row>
    <row r="340" s="13" customFormat="1">
      <c r="A340" s="13"/>
      <c r="B340" s="243"/>
      <c r="C340" s="244"/>
      <c r="D340" s="245" t="s">
        <v>286</v>
      </c>
      <c r="E340" s="246" t="s">
        <v>1</v>
      </c>
      <c r="F340" s="247" t="s">
        <v>4516</v>
      </c>
      <c r="G340" s="244"/>
      <c r="H340" s="248">
        <v>10.609999999999999</v>
      </c>
      <c r="I340" s="249"/>
      <c r="J340" s="244"/>
      <c r="K340" s="244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286</v>
      </c>
      <c r="AU340" s="254" t="s">
        <v>86</v>
      </c>
      <c r="AV340" s="13" t="s">
        <v>86</v>
      </c>
      <c r="AW340" s="13" t="s">
        <v>32</v>
      </c>
      <c r="AX340" s="13" t="s">
        <v>84</v>
      </c>
      <c r="AY340" s="254" t="s">
        <v>280</v>
      </c>
    </row>
    <row r="341" s="2" customFormat="1" ht="37.8" customHeight="1">
      <c r="A341" s="38"/>
      <c r="B341" s="39"/>
      <c r="C341" s="229" t="s">
        <v>704</v>
      </c>
      <c r="D341" s="229" t="s">
        <v>281</v>
      </c>
      <c r="E341" s="230" t="s">
        <v>878</v>
      </c>
      <c r="F341" s="231" t="s">
        <v>879</v>
      </c>
      <c r="G341" s="232" t="s">
        <v>326</v>
      </c>
      <c r="H341" s="233">
        <v>7.8600000000000003</v>
      </c>
      <c r="I341" s="234"/>
      <c r="J341" s="235">
        <f>ROUND(I341*H341,2)</f>
        <v>0</v>
      </c>
      <c r="K341" s="236"/>
      <c r="L341" s="44"/>
      <c r="M341" s="237" t="s">
        <v>1</v>
      </c>
      <c r="N341" s="238" t="s">
        <v>41</v>
      </c>
      <c r="O341" s="91"/>
      <c r="P341" s="239">
        <f>O341*H341</f>
        <v>0</v>
      </c>
      <c r="Q341" s="239">
        <v>0</v>
      </c>
      <c r="R341" s="239">
        <f>Q341*H341</f>
        <v>0</v>
      </c>
      <c r="S341" s="239">
        <v>0</v>
      </c>
      <c r="T341" s="24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41" t="s">
        <v>284</v>
      </c>
      <c r="AT341" s="241" t="s">
        <v>281</v>
      </c>
      <c r="AU341" s="241" t="s">
        <v>86</v>
      </c>
      <c r="AY341" s="17" t="s">
        <v>280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7" t="s">
        <v>84</v>
      </c>
      <c r="BK341" s="242">
        <f>ROUND(I341*H341,2)</f>
        <v>0</v>
      </c>
      <c r="BL341" s="17" t="s">
        <v>284</v>
      </c>
      <c r="BM341" s="241" t="s">
        <v>4517</v>
      </c>
    </row>
    <row r="342" s="13" customFormat="1">
      <c r="A342" s="13"/>
      <c r="B342" s="243"/>
      <c r="C342" s="244"/>
      <c r="D342" s="245" t="s">
        <v>286</v>
      </c>
      <c r="E342" s="246" t="s">
        <v>1</v>
      </c>
      <c r="F342" s="247" t="s">
        <v>4518</v>
      </c>
      <c r="G342" s="244"/>
      <c r="H342" s="248">
        <v>7.8600000000000003</v>
      </c>
      <c r="I342" s="249"/>
      <c r="J342" s="244"/>
      <c r="K342" s="244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286</v>
      </c>
      <c r="AU342" s="254" t="s">
        <v>86</v>
      </c>
      <c r="AV342" s="13" t="s">
        <v>86</v>
      </c>
      <c r="AW342" s="13" t="s">
        <v>32</v>
      </c>
      <c r="AX342" s="13" t="s">
        <v>84</v>
      </c>
      <c r="AY342" s="254" t="s">
        <v>280</v>
      </c>
    </row>
    <row r="343" s="2" customFormat="1" ht="44.25" customHeight="1">
      <c r="A343" s="38"/>
      <c r="B343" s="39"/>
      <c r="C343" s="229" t="s">
        <v>709</v>
      </c>
      <c r="D343" s="229" t="s">
        <v>281</v>
      </c>
      <c r="E343" s="230" t="s">
        <v>888</v>
      </c>
      <c r="F343" s="231" t="s">
        <v>889</v>
      </c>
      <c r="G343" s="232" t="s">
        <v>326</v>
      </c>
      <c r="H343" s="233">
        <v>134.96199999999999</v>
      </c>
      <c r="I343" s="234"/>
      <c r="J343" s="235">
        <f>ROUND(I343*H343,2)</f>
        <v>0</v>
      </c>
      <c r="K343" s="236"/>
      <c r="L343" s="44"/>
      <c r="M343" s="237" t="s">
        <v>1</v>
      </c>
      <c r="N343" s="238" t="s">
        <v>41</v>
      </c>
      <c r="O343" s="91"/>
      <c r="P343" s="239">
        <f>O343*H343</f>
        <v>0</v>
      </c>
      <c r="Q343" s="239">
        <v>0</v>
      </c>
      <c r="R343" s="239">
        <f>Q343*H343</f>
        <v>0</v>
      </c>
      <c r="S343" s="239">
        <v>0</v>
      </c>
      <c r="T343" s="24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1" t="s">
        <v>284</v>
      </c>
      <c r="AT343" s="241" t="s">
        <v>281</v>
      </c>
      <c r="AU343" s="241" t="s">
        <v>86</v>
      </c>
      <c r="AY343" s="17" t="s">
        <v>280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7" t="s">
        <v>84</v>
      </c>
      <c r="BK343" s="242">
        <f>ROUND(I343*H343,2)</f>
        <v>0</v>
      </c>
      <c r="BL343" s="17" t="s">
        <v>284</v>
      </c>
      <c r="BM343" s="241" t="s">
        <v>4519</v>
      </c>
    </row>
    <row r="344" s="13" customFormat="1">
      <c r="A344" s="13"/>
      <c r="B344" s="243"/>
      <c r="C344" s="244"/>
      <c r="D344" s="245" t="s">
        <v>286</v>
      </c>
      <c r="E344" s="246" t="s">
        <v>1</v>
      </c>
      <c r="F344" s="247" t="s">
        <v>4520</v>
      </c>
      <c r="G344" s="244"/>
      <c r="H344" s="248">
        <v>134.96199999999999</v>
      </c>
      <c r="I344" s="249"/>
      <c r="J344" s="244"/>
      <c r="K344" s="244"/>
      <c r="L344" s="250"/>
      <c r="M344" s="251"/>
      <c r="N344" s="252"/>
      <c r="O344" s="252"/>
      <c r="P344" s="252"/>
      <c r="Q344" s="252"/>
      <c r="R344" s="252"/>
      <c r="S344" s="252"/>
      <c r="T344" s="25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4" t="s">
        <v>286</v>
      </c>
      <c r="AU344" s="254" t="s">
        <v>86</v>
      </c>
      <c r="AV344" s="13" t="s">
        <v>86</v>
      </c>
      <c r="AW344" s="13" t="s">
        <v>32</v>
      </c>
      <c r="AX344" s="13" t="s">
        <v>84</v>
      </c>
      <c r="AY344" s="254" t="s">
        <v>280</v>
      </c>
    </row>
    <row r="345" s="2" customFormat="1" ht="44.25" customHeight="1">
      <c r="A345" s="38"/>
      <c r="B345" s="39"/>
      <c r="C345" s="229" t="s">
        <v>714</v>
      </c>
      <c r="D345" s="229" t="s">
        <v>281</v>
      </c>
      <c r="E345" s="230" t="s">
        <v>893</v>
      </c>
      <c r="F345" s="231" t="s">
        <v>894</v>
      </c>
      <c r="G345" s="232" t="s">
        <v>326</v>
      </c>
      <c r="H345" s="233">
        <v>11.378</v>
      </c>
      <c r="I345" s="234"/>
      <c r="J345" s="235">
        <f>ROUND(I345*H345,2)</f>
        <v>0</v>
      </c>
      <c r="K345" s="236"/>
      <c r="L345" s="44"/>
      <c r="M345" s="237" t="s">
        <v>1</v>
      </c>
      <c r="N345" s="238" t="s">
        <v>41</v>
      </c>
      <c r="O345" s="91"/>
      <c r="P345" s="239">
        <f>O345*H345</f>
        <v>0</v>
      </c>
      <c r="Q345" s="239">
        <v>0</v>
      </c>
      <c r="R345" s="239">
        <f>Q345*H345</f>
        <v>0</v>
      </c>
      <c r="S345" s="239">
        <v>0</v>
      </c>
      <c r="T345" s="24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41" t="s">
        <v>284</v>
      </c>
      <c r="AT345" s="241" t="s">
        <v>281</v>
      </c>
      <c r="AU345" s="241" t="s">
        <v>86</v>
      </c>
      <c r="AY345" s="17" t="s">
        <v>280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7" t="s">
        <v>84</v>
      </c>
      <c r="BK345" s="242">
        <f>ROUND(I345*H345,2)</f>
        <v>0</v>
      </c>
      <c r="BL345" s="17" t="s">
        <v>284</v>
      </c>
      <c r="BM345" s="241" t="s">
        <v>4521</v>
      </c>
    </row>
    <row r="346" s="13" customFormat="1">
      <c r="A346" s="13"/>
      <c r="B346" s="243"/>
      <c r="C346" s="244"/>
      <c r="D346" s="245" t="s">
        <v>286</v>
      </c>
      <c r="E346" s="246" t="s">
        <v>1</v>
      </c>
      <c r="F346" s="247" t="s">
        <v>4522</v>
      </c>
      <c r="G346" s="244"/>
      <c r="H346" s="248">
        <v>11.378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286</v>
      </c>
      <c r="AU346" s="254" t="s">
        <v>86</v>
      </c>
      <c r="AV346" s="13" t="s">
        <v>86</v>
      </c>
      <c r="AW346" s="13" t="s">
        <v>32</v>
      </c>
      <c r="AX346" s="13" t="s">
        <v>84</v>
      </c>
      <c r="AY346" s="254" t="s">
        <v>280</v>
      </c>
    </row>
    <row r="347" s="2" customFormat="1" ht="44.25" customHeight="1">
      <c r="A347" s="38"/>
      <c r="B347" s="39"/>
      <c r="C347" s="229" t="s">
        <v>719</v>
      </c>
      <c r="D347" s="229" t="s">
        <v>281</v>
      </c>
      <c r="E347" s="230" t="s">
        <v>898</v>
      </c>
      <c r="F347" s="231" t="s">
        <v>899</v>
      </c>
      <c r="G347" s="232" t="s">
        <v>326</v>
      </c>
      <c r="H347" s="233">
        <v>1.627</v>
      </c>
      <c r="I347" s="234"/>
      <c r="J347" s="235">
        <f>ROUND(I347*H347,2)</f>
        <v>0</v>
      </c>
      <c r="K347" s="236"/>
      <c r="L347" s="44"/>
      <c r="M347" s="237" t="s">
        <v>1</v>
      </c>
      <c r="N347" s="238" t="s">
        <v>41</v>
      </c>
      <c r="O347" s="91"/>
      <c r="P347" s="239">
        <f>O347*H347</f>
        <v>0</v>
      </c>
      <c r="Q347" s="239">
        <v>0</v>
      </c>
      <c r="R347" s="239">
        <f>Q347*H347</f>
        <v>0</v>
      </c>
      <c r="S347" s="239">
        <v>0</v>
      </c>
      <c r="T347" s="24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41" t="s">
        <v>284</v>
      </c>
      <c r="AT347" s="241" t="s">
        <v>281</v>
      </c>
      <c r="AU347" s="241" t="s">
        <v>86</v>
      </c>
      <c r="AY347" s="17" t="s">
        <v>280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7" t="s">
        <v>84</v>
      </c>
      <c r="BK347" s="242">
        <f>ROUND(I347*H347,2)</f>
        <v>0</v>
      </c>
      <c r="BL347" s="17" t="s">
        <v>284</v>
      </c>
      <c r="BM347" s="241" t="s">
        <v>4523</v>
      </c>
    </row>
    <row r="348" s="13" customFormat="1">
      <c r="A348" s="13"/>
      <c r="B348" s="243"/>
      <c r="C348" s="244"/>
      <c r="D348" s="245" t="s">
        <v>286</v>
      </c>
      <c r="E348" s="246" t="s">
        <v>1</v>
      </c>
      <c r="F348" s="247" t="s">
        <v>4524</v>
      </c>
      <c r="G348" s="244"/>
      <c r="H348" s="248">
        <v>1.627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286</v>
      </c>
      <c r="AU348" s="254" t="s">
        <v>86</v>
      </c>
      <c r="AV348" s="13" t="s">
        <v>86</v>
      </c>
      <c r="AW348" s="13" t="s">
        <v>32</v>
      </c>
      <c r="AX348" s="13" t="s">
        <v>84</v>
      </c>
      <c r="AY348" s="254" t="s">
        <v>280</v>
      </c>
    </row>
    <row r="349" s="2" customFormat="1" ht="44.25" customHeight="1">
      <c r="A349" s="38"/>
      <c r="B349" s="39"/>
      <c r="C349" s="229" t="s">
        <v>724</v>
      </c>
      <c r="D349" s="229" t="s">
        <v>281</v>
      </c>
      <c r="E349" s="230" t="s">
        <v>903</v>
      </c>
      <c r="F349" s="231" t="s">
        <v>904</v>
      </c>
      <c r="G349" s="232" t="s">
        <v>326</v>
      </c>
      <c r="H349" s="233">
        <v>1.631</v>
      </c>
      <c r="I349" s="234"/>
      <c r="J349" s="235">
        <f>ROUND(I349*H349,2)</f>
        <v>0</v>
      </c>
      <c r="K349" s="236"/>
      <c r="L349" s="44"/>
      <c r="M349" s="237" t="s">
        <v>1</v>
      </c>
      <c r="N349" s="238" t="s">
        <v>41</v>
      </c>
      <c r="O349" s="91"/>
      <c r="P349" s="239">
        <f>O349*H349</f>
        <v>0</v>
      </c>
      <c r="Q349" s="239">
        <v>0</v>
      </c>
      <c r="R349" s="239">
        <f>Q349*H349</f>
        <v>0</v>
      </c>
      <c r="S349" s="239">
        <v>0</v>
      </c>
      <c r="T349" s="240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41" t="s">
        <v>284</v>
      </c>
      <c r="AT349" s="241" t="s">
        <v>281</v>
      </c>
      <c r="AU349" s="241" t="s">
        <v>86</v>
      </c>
      <c r="AY349" s="17" t="s">
        <v>280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7" t="s">
        <v>84</v>
      </c>
      <c r="BK349" s="242">
        <f>ROUND(I349*H349,2)</f>
        <v>0</v>
      </c>
      <c r="BL349" s="17" t="s">
        <v>284</v>
      </c>
      <c r="BM349" s="241" t="s">
        <v>4525</v>
      </c>
    </row>
    <row r="350" s="13" customFormat="1">
      <c r="A350" s="13"/>
      <c r="B350" s="243"/>
      <c r="C350" s="244"/>
      <c r="D350" s="245" t="s">
        <v>286</v>
      </c>
      <c r="E350" s="246" t="s">
        <v>1</v>
      </c>
      <c r="F350" s="247" t="s">
        <v>4526</v>
      </c>
      <c r="G350" s="244"/>
      <c r="H350" s="248">
        <v>1.631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286</v>
      </c>
      <c r="AU350" s="254" t="s">
        <v>86</v>
      </c>
      <c r="AV350" s="13" t="s">
        <v>86</v>
      </c>
      <c r="AW350" s="13" t="s">
        <v>32</v>
      </c>
      <c r="AX350" s="13" t="s">
        <v>84</v>
      </c>
      <c r="AY350" s="254" t="s">
        <v>280</v>
      </c>
    </row>
    <row r="351" s="2" customFormat="1" ht="37.8" customHeight="1">
      <c r="A351" s="38"/>
      <c r="B351" s="39"/>
      <c r="C351" s="229" t="s">
        <v>729</v>
      </c>
      <c r="D351" s="229" t="s">
        <v>281</v>
      </c>
      <c r="E351" s="230" t="s">
        <v>907</v>
      </c>
      <c r="F351" s="231" t="s">
        <v>908</v>
      </c>
      <c r="G351" s="232" t="s">
        <v>326</v>
      </c>
      <c r="H351" s="233">
        <v>0.28399999999999997</v>
      </c>
      <c r="I351" s="234"/>
      <c r="J351" s="235">
        <f>ROUND(I351*H351,2)</f>
        <v>0</v>
      </c>
      <c r="K351" s="236"/>
      <c r="L351" s="44"/>
      <c r="M351" s="237" t="s">
        <v>1</v>
      </c>
      <c r="N351" s="238" t="s">
        <v>41</v>
      </c>
      <c r="O351" s="91"/>
      <c r="P351" s="239">
        <f>O351*H351</f>
        <v>0</v>
      </c>
      <c r="Q351" s="239">
        <v>0</v>
      </c>
      <c r="R351" s="239">
        <f>Q351*H351</f>
        <v>0</v>
      </c>
      <c r="S351" s="239">
        <v>0</v>
      </c>
      <c r="T351" s="24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41" t="s">
        <v>284</v>
      </c>
      <c r="AT351" s="241" t="s">
        <v>281</v>
      </c>
      <c r="AU351" s="241" t="s">
        <v>86</v>
      </c>
      <c r="AY351" s="17" t="s">
        <v>280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7" t="s">
        <v>84</v>
      </c>
      <c r="BK351" s="242">
        <f>ROUND(I351*H351,2)</f>
        <v>0</v>
      </c>
      <c r="BL351" s="17" t="s">
        <v>284</v>
      </c>
      <c r="BM351" s="241" t="s">
        <v>4527</v>
      </c>
    </row>
    <row r="352" s="13" customFormat="1">
      <c r="A352" s="13"/>
      <c r="B352" s="243"/>
      <c r="C352" s="244"/>
      <c r="D352" s="245" t="s">
        <v>286</v>
      </c>
      <c r="E352" s="246" t="s">
        <v>1</v>
      </c>
      <c r="F352" s="247" t="s">
        <v>4528</v>
      </c>
      <c r="G352" s="244"/>
      <c r="H352" s="248">
        <v>0.28399999999999997</v>
      </c>
      <c r="I352" s="249"/>
      <c r="J352" s="244"/>
      <c r="K352" s="244"/>
      <c r="L352" s="250"/>
      <c r="M352" s="251"/>
      <c r="N352" s="252"/>
      <c r="O352" s="252"/>
      <c r="P352" s="252"/>
      <c r="Q352" s="252"/>
      <c r="R352" s="252"/>
      <c r="S352" s="252"/>
      <c r="T352" s="25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4" t="s">
        <v>286</v>
      </c>
      <c r="AU352" s="254" t="s">
        <v>86</v>
      </c>
      <c r="AV352" s="13" t="s">
        <v>86</v>
      </c>
      <c r="AW352" s="13" t="s">
        <v>32</v>
      </c>
      <c r="AX352" s="13" t="s">
        <v>84</v>
      </c>
      <c r="AY352" s="254" t="s">
        <v>280</v>
      </c>
    </row>
    <row r="353" s="2" customFormat="1" ht="33" customHeight="1">
      <c r="A353" s="38"/>
      <c r="B353" s="39"/>
      <c r="C353" s="229" t="s">
        <v>736</v>
      </c>
      <c r="D353" s="229" t="s">
        <v>281</v>
      </c>
      <c r="E353" s="230" t="s">
        <v>912</v>
      </c>
      <c r="F353" s="231" t="s">
        <v>913</v>
      </c>
      <c r="G353" s="232" t="s">
        <v>326</v>
      </c>
      <c r="H353" s="233">
        <v>0.0030000000000000001</v>
      </c>
      <c r="I353" s="234"/>
      <c r="J353" s="235">
        <f>ROUND(I353*H353,2)</f>
        <v>0</v>
      </c>
      <c r="K353" s="236"/>
      <c r="L353" s="44"/>
      <c r="M353" s="237" t="s">
        <v>1</v>
      </c>
      <c r="N353" s="238" t="s">
        <v>41</v>
      </c>
      <c r="O353" s="91"/>
      <c r="P353" s="239">
        <f>O353*H353</f>
        <v>0</v>
      </c>
      <c r="Q353" s="239">
        <v>0</v>
      </c>
      <c r="R353" s="239">
        <f>Q353*H353</f>
        <v>0</v>
      </c>
      <c r="S353" s="239">
        <v>0</v>
      </c>
      <c r="T353" s="24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41" t="s">
        <v>284</v>
      </c>
      <c r="AT353" s="241" t="s">
        <v>281</v>
      </c>
      <c r="AU353" s="241" t="s">
        <v>86</v>
      </c>
      <c r="AY353" s="17" t="s">
        <v>280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7" t="s">
        <v>84</v>
      </c>
      <c r="BK353" s="242">
        <f>ROUND(I353*H353,2)</f>
        <v>0</v>
      </c>
      <c r="BL353" s="17" t="s">
        <v>284</v>
      </c>
      <c r="BM353" s="241" t="s">
        <v>4529</v>
      </c>
    </row>
    <row r="354" s="13" customFormat="1">
      <c r="A354" s="13"/>
      <c r="B354" s="243"/>
      <c r="C354" s="244"/>
      <c r="D354" s="245" t="s">
        <v>286</v>
      </c>
      <c r="E354" s="246" t="s">
        <v>1</v>
      </c>
      <c r="F354" s="247" t="s">
        <v>2634</v>
      </c>
      <c r="G354" s="244"/>
      <c r="H354" s="248">
        <v>0.0030000000000000001</v>
      </c>
      <c r="I354" s="249"/>
      <c r="J354" s="244"/>
      <c r="K354" s="244"/>
      <c r="L354" s="250"/>
      <c r="M354" s="251"/>
      <c r="N354" s="252"/>
      <c r="O354" s="252"/>
      <c r="P354" s="252"/>
      <c r="Q354" s="252"/>
      <c r="R354" s="252"/>
      <c r="S354" s="252"/>
      <c r="T354" s="25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4" t="s">
        <v>286</v>
      </c>
      <c r="AU354" s="254" t="s">
        <v>86</v>
      </c>
      <c r="AV354" s="13" t="s">
        <v>86</v>
      </c>
      <c r="AW354" s="13" t="s">
        <v>32</v>
      </c>
      <c r="AX354" s="13" t="s">
        <v>84</v>
      </c>
      <c r="AY354" s="254" t="s">
        <v>280</v>
      </c>
    </row>
    <row r="355" s="2" customFormat="1" ht="33" customHeight="1">
      <c r="A355" s="38"/>
      <c r="B355" s="39"/>
      <c r="C355" s="229" t="s">
        <v>740</v>
      </c>
      <c r="D355" s="229" t="s">
        <v>281</v>
      </c>
      <c r="E355" s="230" t="s">
        <v>917</v>
      </c>
      <c r="F355" s="231" t="s">
        <v>918</v>
      </c>
      <c r="G355" s="232" t="s">
        <v>326</v>
      </c>
      <c r="H355" s="233">
        <v>0.105</v>
      </c>
      <c r="I355" s="234"/>
      <c r="J355" s="235">
        <f>ROUND(I355*H355,2)</f>
        <v>0</v>
      </c>
      <c r="K355" s="236"/>
      <c r="L355" s="44"/>
      <c r="M355" s="237" t="s">
        <v>1</v>
      </c>
      <c r="N355" s="238" t="s">
        <v>41</v>
      </c>
      <c r="O355" s="91"/>
      <c r="P355" s="239">
        <f>O355*H355</f>
        <v>0</v>
      </c>
      <c r="Q355" s="239">
        <v>0</v>
      </c>
      <c r="R355" s="239">
        <f>Q355*H355</f>
        <v>0</v>
      </c>
      <c r="S355" s="239">
        <v>0</v>
      </c>
      <c r="T355" s="24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41" t="s">
        <v>284</v>
      </c>
      <c r="AT355" s="241" t="s">
        <v>281</v>
      </c>
      <c r="AU355" s="241" t="s">
        <v>86</v>
      </c>
      <c r="AY355" s="17" t="s">
        <v>280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7" t="s">
        <v>84</v>
      </c>
      <c r="BK355" s="242">
        <f>ROUND(I355*H355,2)</f>
        <v>0</v>
      </c>
      <c r="BL355" s="17" t="s">
        <v>284</v>
      </c>
      <c r="BM355" s="241" t="s">
        <v>4530</v>
      </c>
    </row>
    <row r="356" s="13" customFormat="1">
      <c r="A356" s="13"/>
      <c r="B356" s="243"/>
      <c r="C356" s="244"/>
      <c r="D356" s="245" t="s">
        <v>286</v>
      </c>
      <c r="E356" s="246" t="s">
        <v>1</v>
      </c>
      <c r="F356" s="247" t="s">
        <v>4531</v>
      </c>
      <c r="G356" s="244"/>
      <c r="H356" s="248">
        <v>0.105</v>
      </c>
      <c r="I356" s="249"/>
      <c r="J356" s="244"/>
      <c r="K356" s="244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286</v>
      </c>
      <c r="AU356" s="254" t="s">
        <v>86</v>
      </c>
      <c r="AV356" s="13" t="s">
        <v>86</v>
      </c>
      <c r="AW356" s="13" t="s">
        <v>32</v>
      </c>
      <c r="AX356" s="13" t="s">
        <v>84</v>
      </c>
      <c r="AY356" s="254" t="s">
        <v>280</v>
      </c>
    </row>
    <row r="357" s="12" customFormat="1" ht="22.8" customHeight="1">
      <c r="A357" s="12"/>
      <c r="B357" s="213"/>
      <c r="C357" s="214"/>
      <c r="D357" s="215" t="s">
        <v>75</v>
      </c>
      <c r="E357" s="227" t="s">
        <v>921</v>
      </c>
      <c r="F357" s="227" t="s">
        <v>922</v>
      </c>
      <c r="G357" s="214"/>
      <c r="H357" s="214"/>
      <c r="I357" s="217"/>
      <c r="J357" s="228">
        <f>BK357</f>
        <v>0</v>
      </c>
      <c r="K357" s="214"/>
      <c r="L357" s="219"/>
      <c r="M357" s="220"/>
      <c r="N357" s="221"/>
      <c r="O357" s="221"/>
      <c r="P357" s="222">
        <f>P358</f>
        <v>0</v>
      </c>
      <c r="Q357" s="221"/>
      <c r="R357" s="222">
        <f>R358</f>
        <v>0</v>
      </c>
      <c r="S357" s="221"/>
      <c r="T357" s="223">
        <f>T358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24" t="s">
        <v>84</v>
      </c>
      <c r="AT357" s="225" t="s">
        <v>75</v>
      </c>
      <c r="AU357" s="225" t="s">
        <v>84</v>
      </c>
      <c r="AY357" s="224" t="s">
        <v>280</v>
      </c>
      <c r="BK357" s="226">
        <f>BK358</f>
        <v>0</v>
      </c>
    </row>
    <row r="358" s="2" customFormat="1" ht="21.75" customHeight="1">
      <c r="A358" s="38"/>
      <c r="B358" s="39"/>
      <c r="C358" s="229" t="s">
        <v>746</v>
      </c>
      <c r="D358" s="229" t="s">
        <v>281</v>
      </c>
      <c r="E358" s="230" t="s">
        <v>924</v>
      </c>
      <c r="F358" s="231" t="s">
        <v>925</v>
      </c>
      <c r="G358" s="232" t="s">
        <v>326</v>
      </c>
      <c r="H358" s="233">
        <v>44.476999999999997</v>
      </c>
      <c r="I358" s="234"/>
      <c r="J358" s="235">
        <f>ROUND(I358*H358,2)</f>
        <v>0</v>
      </c>
      <c r="K358" s="236"/>
      <c r="L358" s="44"/>
      <c r="M358" s="237" t="s">
        <v>1</v>
      </c>
      <c r="N358" s="238" t="s">
        <v>41</v>
      </c>
      <c r="O358" s="91"/>
      <c r="P358" s="239">
        <f>O358*H358</f>
        <v>0</v>
      </c>
      <c r="Q358" s="239">
        <v>0</v>
      </c>
      <c r="R358" s="239">
        <f>Q358*H358</f>
        <v>0</v>
      </c>
      <c r="S358" s="239">
        <v>0</v>
      </c>
      <c r="T358" s="24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41" t="s">
        <v>284</v>
      </c>
      <c r="AT358" s="241" t="s">
        <v>281</v>
      </c>
      <c r="AU358" s="241" t="s">
        <v>86</v>
      </c>
      <c r="AY358" s="17" t="s">
        <v>280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7" t="s">
        <v>84</v>
      </c>
      <c r="BK358" s="242">
        <f>ROUND(I358*H358,2)</f>
        <v>0</v>
      </c>
      <c r="BL358" s="17" t="s">
        <v>284</v>
      </c>
      <c r="BM358" s="241" t="s">
        <v>4532</v>
      </c>
    </row>
    <row r="359" s="12" customFormat="1" ht="25.92" customHeight="1">
      <c r="A359" s="12"/>
      <c r="B359" s="213"/>
      <c r="C359" s="214"/>
      <c r="D359" s="215" t="s">
        <v>75</v>
      </c>
      <c r="E359" s="216" t="s">
        <v>927</v>
      </c>
      <c r="F359" s="216" t="s">
        <v>928</v>
      </c>
      <c r="G359" s="214"/>
      <c r="H359" s="214"/>
      <c r="I359" s="217"/>
      <c r="J359" s="218">
        <f>BK359</f>
        <v>0</v>
      </c>
      <c r="K359" s="214"/>
      <c r="L359" s="219"/>
      <c r="M359" s="220"/>
      <c r="N359" s="221"/>
      <c r="O359" s="221"/>
      <c r="P359" s="222">
        <f>P360+P372+P415+P444+P452+P454+P465+P470+P474+P487+P502+P539+P542</f>
        <v>0</v>
      </c>
      <c r="Q359" s="221"/>
      <c r="R359" s="222">
        <f>R360+R372+R415+R444+R452+R454+R465+R470+R474+R487+R502+R539+R542</f>
        <v>20.065896503999998</v>
      </c>
      <c r="S359" s="221"/>
      <c r="T359" s="223">
        <f>T360+T372+T415+T444+T452+T454+T465+T470+T474+T487+T502+T539+T542</f>
        <v>23.575634300000001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4" t="s">
        <v>86</v>
      </c>
      <c r="AT359" s="225" t="s">
        <v>75</v>
      </c>
      <c r="AU359" s="225" t="s">
        <v>76</v>
      </c>
      <c r="AY359" s="224" t="s">
        <v>280</v>
      </c>
      <c r="BK359" s="226">
        <f>BK360+BK372+BK415+BK444+BK452+BK454+BK465+BK470+BK474+BK487+BK502+BK539+BK542</f>
        <v>0</v>
      </c>
    </row>
    <row r="360" s="12" customFormat="1" ht="22.8" customHeight="1">
      <c r="A360" s="12"/>
      <c r="B360" s="213"/>
      <c r="C360" s="214"/>
      <c r="D360" s="215" t="s">
        <v>75</v>
      </c>
      <c r="E360" s="227" t="s">
        <v>929</v>
      </c>
      <c r="F360" s="227" t="s">
        <v>930</v>
      </c>
      <c r="G360" s="214"/>
      <c r="H360" s="214"/>
      <c r="I360" s="217"/>
      <c r="J360" s="228">
        <f>BK360</f>
        <v>0</v>
      </c>
      <c r="K360" s="214"/>
      <c r="L360" s="219"/>
      <c r="M360" s="220"/>
      <c r="N360" s="221"/>
      <c r="O360" s="221"/>
      <c r="P360" s="222">
        <f>SUM(P361:P371)</f>
        <v>0</v>
      </c>
      <c r="Q360" s="221"/>
      <c r="R360" s="222">
        <f>SUM(R361:R371)</f>
        <v>0.17597200000000002</v>
      </c>
      <c r="S360" s="221"/>
      <c r="T360" s="223">
        <f>SUM(T361:T371)</f>
        <v>1.4472080000000001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4" t="s">
        <v>86</v>
      </c>
      <c r="AT360" s="225" t="s">
        <v>75</v>
      </c>
      <c r="AU360" s="225" t="s">
        <v>84</v>
      </c>
      <c r="AY360" s="224" t="s">
        <v>280</v>
      </c>
      <c r="BK360" s="226">
        <f>SUM(BK361:BK371)</f>
        <v>0</v>
      </c>
    </row>
    <row r="361" s="2" customFormat="1" ht="24.15" customHeight="1">
      <c r="A361" s="38"/>
      <c r="B361" s="39"/>
      <c r="C361" s="229" t="s">
        <v>753</v>
      </c>
      <c r="D361" s="229" t="s">
        <v>281</v>
      </c>
      <c r="E361" s="230" t="s">
        <v>932</v>
      </c>
      <c r="F361" s="231" t="s">
        <v>933</v>
      </c>
      <c r="G361" s="232" t="s">
        <v>194</v>
      </c>
      <c r="H361" s="233">
        <v>23.995999999999999</v>
      </c>
      <c r="I361" s="234"/>
      <c r="J361" s="235">
        <f>ROUND(I361*H361,2)</f>
        <v>0</v>
      </c>
      <c r="K361" s="236"/>
      <c r="L361" s="44"/>
      <c r="M361" s="237" t="s">
        <v>1</v>
      </c>
      <c r="N361" s="238" t="s">
        <v>41</v>
      </c>
      <c r="O361" s="91"/>
      <c r="P361" s="239">
        <f>O361*H361</f>
        <v>0</v>
      </c>
      <c r="Q361" s="239">
        <v>0</v>
      </c>
      <c r="R361" s="239">
        <f>Q361*H361</f>
        <v>0</v>
      </c>
      <c r="S361" s="239">
        <v>0</v>
      </c>
      <c r="T361" s="24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41" t="s">
        <v>185</v>
      </c>
      <c r="AT361" s="241" t="s">
        <v>281</v>
      </c>
      <c r="AU361" s="241" t="s">
        <v>86</v>
      </c>
      <c r="AY361" s="17" t="s">
        <v>280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7" t="s">
        <v>84</v>
      </c>
      <c r="BK361" s="242">
        <f>ROUND(I361*H361,2)</f>
        <v>0</v>
      </c>
      <c r="BL361" s="17" t="s">
        <v>185</v>
      </c>
      <c r="BM361" s="241" t="s">
        <v>4533</v>
      </c>
    </row>
    <row r="362" s="13" customFormat="1">
      <c r="A362" s="13"/>
      <c r="B362" s="243"/>
      <c r="C362" s="244"/>
      <c r="D362" s="245" t="s">
        <v>286</v>
      </c>
      <c r="E362" s="246" t="s">
        <v>1</v>
      </c>
      <c r="F362" s="247" t="s">
        <v>4334</v>
      </c>
      <c r="G362" s="244"/>
      <c r="H362" s="248">
        <v>23.995999999999999</v>
      </c>
      <c r="I362" s="249"/>
      <c r="J362" s="244"/>
      <c r="K362" s="244"/>
      <c r="L362" s="250"/>
      <c r="M362" s="251"/>
      <c r="N362" s="252"/>
      <c r="O362" s="252"/>
      <c r="P362" s="252"/>
      <c r="Q362" s="252"/>
      <c r="R362" s="252"/>
      <c r="S362" s="252"/>
      <c r="T362" s="25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4" t="s">
        <v>286</v>
      </c>
      <c r="AU362" s="254" t="s">
        <v>86</v>
      </c>
      <c r="AV362" s="13" t="s">
        <v>86</v>
      </c>
      <c r="AW362" s="13" t="s">
        <v>32</v>
      </c>
      <c r="AX362" s="13" t="s">
        <v>84</v>
      </c>
      <c r="AY362" s="254" t="s">
        <v>280</v>
      </c>
    </row>
    <row r="363" s="2" customFormat="1" ht="16.5" customHeight="1">
      <c r="A363" s="38"/>
      <c r="B363" s="39"/>
      <c r="C363" s="255" t="s">
        <v>758</v>
      </c>
      <c r="D363" s="255" t="s">
        <v>306</v>
      </c>
      <c r="E363" s="256" t="s">
        <v>936</v>
      </c>
      <c r="F363" s="257" t="s">
        <v>937</v>
      </c>
      <c r="G363" s="258" t="s">
        <v>938</v>
      </c>
      <c r="H363" s="259">
        <v>8.1590000000000007</v>
      </c>
      <c r="I363" s="260"/>
      <c r="J363" s="261">
        <f>ROUND(I363*H363,2)</f>
        <v>0</v>
      </c>
      <c r="K363" s="262"/>
      <c r="L363" s="263"/>
      <c r="M363" s="264" t="s">
        <v>1</v>
      </c>
      <c r="N363" s="265" t="s">
        <v>41</v>
      </c>
      <c r="O363" s="91"/>
      <c r="P363" s="239">
        <f>O363*H363</f>
        <v>0</v>
      </c>
      <c r="Q363" s="239">
        <v>0.001</v>
      </c>
      <c r="R363" s="239">
        <f>Q363*H363</f>
        <v>0.0081590000000000013</v>
      </c>
      <c r="S363" s="239">
        <v>0</v>
      </c>
      <c r="T363" s="240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41" t="s">
        <v>426</v>
      </c>
      <c r="AT363" s="241" t="s">
        <v>306</v>
      </c>
      <c r="AU363" s="241" t="s">
        <v>86</v>
      </c>
      <c r="AY363" s="17" t="s">
        <v>280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7" t="s">
        <v>84</v>
      </c>
      <c r="BK363" s="242">
        <f>ROUND(I363*H363,2)</f>
        <v>0</v>
      </c>
      <c r="BL363" s="17" t="s">
        <v>185</v>
      </c>
      <c r="BM363" s="241" t="s">
        <v>4534</v>
      </c>
    </row>
    <row r="364" s="13" customFormat="1">
      <c r="A364" s="13"/>
      <c r="B364" s="243"/>
      <c r="C364" s="244"/>
      <c r="D364" s="245" t="s">
        <v>286</v>
      </c>
      <c r="E364" s="244"/>
      <c r="F364" s="247" t="s">
        <v>4535</v>
      </c>
      <c r="G364" s="244"/>
      <c r="H364" s="248">
        <v>8.1590000000000007</v>
      </c>
      <c r="I364" s="249"/>
      <c r="J364" s="244"/>
      <c r="K364" s="244"/>
      <c r="L364" s="250"/>
      <c r="M364" s="251"/>
      <c r="N364" s="252"/>
      <c r="O364" s="252"/>
      <c r="P364" s="252"/>
      <c r="Q364" s="252"/>
      <c r="R364" s="252"/>
      <c r="S364" s="252"/>
      <c r="T364" s="25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4" t="s">
        <v>286</v>
      </c>
      <c r="AU364" s="254" t="s">
        <v>86</v>
      </c>
      <c r="AV364" s="13" t="s">
        <v>86</v>
      </c>
      <c r="AW364" s="13" t="s">
        <v>4</v>
      </c>
      <c r="AX364" s="13" t="s">
        <v>84</v>
      </c>
      <c r="AY364" s="254" t="s">
        <v>280</v>
      </c>
    </row>
    <row r="365" s="2" customFormat="1" ht="16.5" customHeight="1">
      <c r="A365" s="38"/>
      <c r="B365" s="39"/>
      <c r="C365" s="229" t="s">
        <v>763</v>
      </c>
      <c r="D365" s="229" t="s">
        <v>281</v>
      </c>
      <c r="E365" s="230" t="s">
        <v>942</v>
      </c>
      <c r="F365" s="231" t="s">
        <v>943</v>
      </c>
      <c r="G365" s="232" t="s">
        <v>194</v>
      </c>
      <c r="H365" s="233">
        <v>361.80200000000002</v>
      </c>
      <c r="I365" s="234"/>
      <c r="J365" s="235">
        <f>ROUND(I365*H365,2)</f>
        <v>0</v>
      </c>
      <c r="K365" s="236"/>
      <c r="L365" s="44"/>
      <c r="M365" s="237" t="s">
        <v>1</v>
      </c>
      <c r="N365" s="238" t="s">
        <v>41</v>
      </c>
      <c r="O365" s="91"/>
      <c r="P365" s="239">
        <f>O365*H365</f>
        <v>0</v>
      </c>
      <c r="Q365" s="239">
        <v>0</v>
      </c>
      <c r="R365" s="239">
        <f>Q365*H365</f>
        <v>0</v>
      </c>
      <c r="S365" s="239">
        <v>0.0040000000000000001</v>
      </c>
      <c r="T365" s="240">
        <f>S365*H365</f>
        <v>1.4472080000000001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41" t="s">
        <v>284</v>
      </c>
      <c r="AT365" s="241" t="s">
        <v>281</v>
      </c>
      <c r="AU365" s="241" t="s">
        <v>86</v>
      </c>
      <c r="AY365" s="17" t="s">
        <v>280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7" t="s">
        <v>84</v>
      </c>
      <c r="BK365" s="242">
        <f>ROUND(I365*H365,2)</f>
        <v>0</v>
      </c>
      <c r="BL365" s="17" t="s">
        <v>284</v>
      </c>
      <c r="BM365" s="241" t="s">
        <v>4536</v>
      </c>
    </row>
    <row r="366" s="13" customFormat="1">
      <c r="A366" s="13"/>
      <c r="B366" s="243"/>
      <c r="C366" s="244"/>
      <c r="D366" s="245" t="s">
        <v>286</v>
      </c>
      <c r="E366" s="246" t="s">
        <v>1</v>
      </c>
      <c r="F366" s="247" t="s">
        <v>4537</v>
      </c>
      <c r="G366" s="244"/>
      <c r="H366" s="248">
        <v>361.80200000000002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286</v>
      </c>
      <c r="AU366" s="254" t="s">
        <v>86</v>
      </c>
      <c r="AV366" s="13" t="s">
        <v>86</v>
      </c>
      <c r="AW366" s="13" t="s">
        <v>32</v>
      </c>
      <c r="AX366" s="13" t="s">
        <v>84</v>
      </c>
      <c r="AY366" s="254" t="s">
        <v>280</v>
      </c>
    </row>
    <row r="367" s="2" customFormat="1" ht="24.15" customHeight="1">
      <c r="A367" s="38"/>
      <c r="B367" s="39"/>
      <c r="C367" s="229" t="s">
        <v>768</v>
      </c>
      <c r="D367" s="229" t="s">
        <v>281</v>
      </c>
      <c r="E367" s="230" t="s">
        <v>952</v>
      </c>
      <c r="F367" s="231" t="s">
        <v>953</v>
      </c>
      <c r="G367" s="232" t="s">
        <v>194</v>
      </c>
      <c r="H367" s="233">
        <v>23.995999999999999</v>
      </c>
      <c r="I367" s="234"/>
      <c r="J367" s="235">
        <f>ROUND(I367*H367,2)</f>
        <v>0</v>
      </c>
      <c r="K367" s="236"/>
      <c r="L367" s="44"/>
      <c r="M367" s="237" t="s">
        <v>1</v>
      </c>
      <c r="N367" s="238" t="s">
        <v>41</v>
      </c>
      <c r="O367" s="91"/>
      <c r="P367" s="239">
        <f>O367*H367</f>
        <v>0</v>
      </c>
      <c r="Q367" s="239">
        <v>0.00040000000000000002</v>
      </c>
      <c r="R367" s="239">
        <f>Q367*H367</f>
        <v>0.0095984</v>
      </c>
      <c r="S367" s="239">
        <v>0</v>
      </c>
      <c r="T367" s="24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41" t="s">
        <v>185</v>
      </c>
      <c r="AT367" s="241" t="s">
        <v>281</v>
      </c>
      <c r="AU367" s="241" t="s">
        <v>86</v>
      </c>
      <c r="AY367" s="17" t="s">
        <v>280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7" t="s">
        <v>84</v>
      </c>
      <c r="BK367" s="242">
        <f>ROUND(I367*H367,2)</f>
        <v>0</v>
      </c>
      <c r="BL367" s="17" t="s">
        <v>185</v>
      </c>
      <c r="BM367" s="241" t="s">
        <v>4538</v>
      </c>
    </row>
    <row r="368" s="13" customFormat="1">
      <c r="A368" s="13"/>
      <c r="B368" s="243"/>
      <c r="C368" s="244"/>
      <c r="D368" s="245" t="s">
        <v>286</v>
      </c>
      <c r="E368" s="246" t="s">
        <v>1</v>
      </c>
      <c r="F368" s="247" t="s">
        <v>4334</v>
      </c>
      <c r="G368" s="244"/>
      <c r="H368" s="248">
        <v>23.995999999999999</v>
      </c>
      <c r="I368" s="249"/>
      <c r="J368" s="244"/>
      <c r="K368" s="244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286</v>
      </c>
      <c r="AU368" s="254" t="s">
        <v>86</v>
      </c>
      <c r="AV368" s="13" t="s">
        <v>86</v>
      </c>
      <c r="AW368" s="13" t="s">
        <v>32</v>
      </c>
      <c r="AX368" s="13" t="s">
        <v>84</v>
      </c>
      <c r="AY368" s="254" t="s">
        <v>280</v>
      </c>
    </row>
    <row r="369" s="2" customFormat="1" ht="44.25" customHeight="1">
      <c r="A369" s="38"/>
      <c r="B369" s="39"/>
      <c r="C369" s="255" t="s">
        <v>773</v>
      </c>
      <c r="D369" s="255" t="s">
        <v>306</v>
      </c>
      <c r="E369" s="256" t="s">
        <v>956</v>
      </c>
      <c r="F369" s="257" t="s">
        <v>957</v>
      </c>
      <c r="G369" s="258" t="s">
        <v>194</v>
      </c>
      <c r="H369" s="259">
        <v>29.298999999999999</v>
      </c>
      <c r="I369" s="260"/>
      <c r="J369" s="261">
        <f>ROUND(I369*H369,2)</f>
        <v>0</v>
      </c>
      <c r="K369" s="262"/>
      <c r="L369" s="263"/>
      <c r="M369" s="264" t="s">
        <v>1</v>
      </c>
      <c r="N369" s="265" t="s">
        <v>41</v>
      </c>
      <c r="O369" s="91"/>
      <c r="P369" s="239">
        <f>O369*H369</f>
        <v>0</v>
      </c>
      <c r="Q369" s="239">
        <v>0.0054000000000000003</v>
      </c>
      <c r="R369" s="239">
        <f>Q369*H369</f>
        <v>0.15821460000000001</v>
      </c>
      <c r="S369" s="239">
        <v>0</v>
      </c>
      <c r="T369" s="24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41" t="s">
        <v>426</v>
      </c>
      <c r="AT369" s="241" t="s">
        <v>306</v>
      </c>
      <c r="AU369" s="241" t="s">
        <v>86</v>
      </c>
      <c r="AY369" s="17" t="s">
        <v>280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7" t="s">
        <v>84</v>
      </c>
      <c r="BK369" s="242">
        <f>ROUND(I369*H369,2)</f>
        <v>0</v>
      </c>
      <c r="BL369" s="17" t="s">
        <v>185</v>
      </c>
      <c r="BM369" s="241" t="s">
        <v>4539</v>
      </c>
    </row>
    <row r="370" s="13" customFormat="1">
      <c r="A370" s="13"/>
      <c r="B370" s="243"/>
      <c r="C370" s="244"/>
      <c r="D370" s="245" t="s">
        <v>286</v>
      </c>
      <c r="E370" s="244"/>
      <c r="F370" s="247" t="s">
        <v>4540</v>
      </c>
      <c r="G370" s="244"/>
      <c r="H370" s="248">
        <v>29.298999999999999</v>
      </c>
      <c r="I370" s="249"/>
      <c r="J370" s="244"/>
      <c r="K370" s="244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286</v>
      </c>
      <c r="AU370" s="254" t="s">
        <v>86</v>
      </c>
      <c r="AV370" s="13" t="s">
        <v>86</v>
      </c>
      <c r="AW370" s="13" t="s">
        <v>4</v>
      </c>
      <c r="AX370" s="13" t="s">
        <v>84</v>
      </c>
      <c r="AY370" s="254" t="s">
        <v>280</v>
      </c>
    </row>
    <row r="371" s="2" customFormat="1" ht="24.15" customHeight="1">
      <c r="A371" s="38"/>
      <c r="B371" s="39"/>
      <c r="C371" s="229" t="s">
        <v>779</v>
      </c>
      <c r="D371" s="229" t="s">
        <v>281</v>
      </c>
      <c r="E371" s="230" t="s">
        <v>2002</v>
      </c>
      <c r="F371" s="231" t="s">
        <v>2003</v>
      </c>
      <c r="G371" s="232" t="s">
        <v>326</v>
      </c>
      <c r="H371" s="233">
        <v>0.17599999999999999</v>
      </c>
      <c r="I371" s="234"/>
      <c r="J371" s="235">
        <f>ROUND(I371*H371,2)</f>
        <v>0</v>
      </c>
      <c r="K371" s="236"/>
      <c r="L371" s="44"/>
      <c r="M371" s="237" t="s">
        <v>1</v>
      </c>
      <c r="N371" s="238" t="s">
        <v>41</v>
      </c>
      <c r="O371" s="91"/>
      <c r="P371" s="239">
        <f>O371*H371</f>
        <v>0</v>
      </c>
      <c r="Q371" s="239">
        <v>0</v>
      </c>
      <c r="R371" s="239">
        <f>Q371*H371</f>
        <v>0</v>
      </c>
      <c r="S371" s="239">
        <v>0</v>
      </c>
      <c r="T371" s="240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41" t="s">
        <v>185</v>
      </c>
      <c r="AT371" s="241" t="s">
        <v>281</v>
      </c>
      <c r="AU371" s="241" t="s">
        <v>86</v>
      </c>
      <c r="AY371" s="17" t="s">
        <v>280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7" t="s">
        <v>84</v>
      </c>
      <c r="BK371" s="242">
        <f>ROUND(I371*H371,2)</f>
        <v>0</v>
      </c>
      <c r="BL371" s="17" t="s">
        <v>185</v>
      </c>
      <c r="BM371" s="241" t="s">
        <v>4541</v>
      </c>
    </row>
    <row r="372" s="12" customFormat="1" ht="22.8" customHeight="1">
      <c r="A372" s="12"/>
      <c r="B372" s="213"/>
      <c r="C372" s="214"/>
      <c r="D372" s="215" t="s">
        <v>75</v>
      </c>
      <c r="E372" s="227" t="s">
        <v>964</v>
      </c>
      <c r="F372" s="227" t="s">
        <v>965</v>
      </c>
      <c r="G372" s="214"/>
      <c r="H372" s="214"/>
      <c r="I372" s="217"/>
      <c r="J372" s="228">
        <f>BK372</f>
        <v>0</v>
      </c>
      <c r="K372" s="214"/>
      <c r="L372" s="219"/>
      <c r="M372" s="220"/>
      <c r="N372" s="221"/>
      <c r="O372" s="221"/>
      <c r="P372" s="222">
        <f>SUM(P373:P414)</f>
        <v>0</v>
      </c>
      <c r="Q372" s="221"/>
      <c r="R372" s="222">
        <f>SUM(R373:R414)</f>
        <v>5.745578580000001</v>
      </c>
      <c r="S372" s="221"/>
      <c r="T372" s="223">
        <f>SUM(T373:T414)</f>
        <v>9.1636160000000011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24" t="s">
        <v>86</v>
      </c>
      <c r="AT372" s="225" t="s">
        <v>75</v>
      </c>
      <c r="AU372" s="225" t="s">
        <v>84</v>
      </c>
      <c r="AY372" s="224" t="s">
        <v>280</v>
      </c>
      <c r="BK372" s="226">
        <f>SUM(BK373:BK414)</f>
        <v>0</v>
      </c>
    </row>
    <row r="373" s="2" customFormat="1" ht="24.15" customHeight="1">
      <c r="A373" s="38"/>
      <c r="B373" s="39"/>
      <c r="C373" s="229" t="s">
        <v>783</v>
      </c>
      <c r="D373" s="229" t="s">
        <v>281</v>
      </c>
      <c r="E373" s="230" t="s">
        <v>971</v>
      </c>
      <c r="F373" s="231" t="s">
        <v>972</v>
      </c>
      <c r="G373" s="232" t="s">
        <v>194</v>
      </c>
      <c r="H373" s="233">
        <v>416.52800000000002</v>
      </c>
      <c r="I373" s="234"/>
      <c r="J373" s="235">
        <f>ROUND(I373*H373,2)</f>
        <v>0</v>
      </c>
      <c r="K373" s="236"/>
      <c r="L373" s="44"/>
      <c r="M373" s="237" t="s">
        <v>1</v>
      </c>
      <c r="N373" s="238" t="s">
        <v>41</v>
      </c>
      <c r="O373" s="91"/>
      <c r="P373" s="239">
        <f>O373*H373</f>
        <v>0</v>
      </c>
      <c r="Q373" s="239">
        <v>0</v>
      </c>
      <c r="R373" s="239">
        <f>Q373*H373</f>
        <v>0</v>
      </c>
      <c r="S373" s="239">
        <v>0</v>
      </c>
      <c r="T373" s="240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41" t="s">
        <v>185</v>
      </c>
      <c r="AT373" s="241" t="s">
        <v>281</v>
      </c>
      <c r="AU373" s="241" t="s">
        <v>86</v>
      </c>
      <c r="AY373" s="17" t="s">
        <v>280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7" t="s">
        <v>84</v>
      </c>
      <c r="BK373" s="242">
        <f>ROUND(I373*H373,2)</f>
        <v>0</v>
      </c>
      <c r="BL373" s="17" t="s">
        <v>185</v>
      </c>
      <c r="BM373" s="241" t="s">
        <v>4542</v>
      </c>
    </row>
    <row r="374" s="13" customFormat="1">
      <c r="A374" s="13"/>
      <c r="B374" s="243"/>
      <c r="C374" s="244"/>
      <c r="D374" s="245" t="s">
        <v>286</v>
      </c>
      <c r="E374" s="246" t="s">
        <v>1</v>
      </c>
      <c r="F374" s="247" t="s">
        <v>4543</v>
      </c>
      <c r="G374" s="244"/>
      <c r="H374" s="248">
        <v>416.52800000000002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286</v>
      </c>
      <c r="AU374" s="254" t="s">
        <v>86</v>
      </c>
      <c r="AV374" s="13" t="s">
        <v>86</v>
      </c>
      <c r="AW374" s="13" t="s">
        <v>32</v>
      </c>
      <c r="AX374" s="13" t="s">
        <v>84</v>
      </c>
      <c r="AY374" s="254" t="s">
        <v>280</v>
      </c>
    </row>
    <row r="375" s="2" customFormat="1" ht="16.5" customHeight="1">
      <c r="A375" s="38"/>
      <c r="B375" s="39"/>
      <c r="C375" s="255" t="s">
        <v>790</v>
      </c>
      <c r="D375" s="255" t="s">
        <v>306</v>
      </c>
      <c r="E375" s="256" t="s">
        <v>936</v>
      </c>
      <c r="F375" s="257" t="s">
        <v>937</v>
      </c>
      <c r="G375" s="258" t="s">
        <v>938</v>
      </c>
      <c r="H375" s="259">
        <v>133.28899999999999</v>
      </c>
      <c r="I375" s="260"/>
      <c r="J375" s="261">
        <f>ROUND(I375*H375,2)</f>
        <v>0</v>
      </c>
      <c r="K375" s="262"/>
      <c r="L375" s="263"/>
      <c r="M375" s="264" t="s">
        <v>1</v>
      </c>
      <c r="N375" s="265" t="s">
        <v>41</v>
      </c>
      <c r="O375" s="91"/>
      <c r="P375" s="239">
        <f>O375*H375</f>
        <v>0</v>
      </c>
      <c r="Q375" s="239">
        <v>0.001</v>
      </c>
      <c r="R375" s="239">
        <f>Q375*H375</f>
        <v>0.13328899999999999</v>
      </c>
      <c r="S375" s="239">
        <v>0</v>
      </c>
      <c r="T375" s="24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1" t="s">
        <v>426</v>
      </c>
      <c r="AT375" s="241" t="s">
        <v>306</v>
      </c>
      <c r="AU375" s="241" t="s">
        <v>86</v>
      </c>
      <c r="AY375" s="17" t="s">
        <v>280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7" t="s">
        <v>84</v>
      </c>
      <c r="BK375" s="242">
        <f>ROUND(I375*H375,2)</f>
        <v>0</v>
      </c>
      <c r="BL375" s="17" t="s">
        <v>185</v>
      </c>
      <c r="BM375" s="241" t="s">
        <v>4544</v>
      </c>
    </row>
    <row r="376" s="13" customFormat="1">
      <c r="A376" s="13"/>
      <c r="B376" s="243"/>
      <c r="C376" s="244"/>
      <c r="D376" s="245" t="s">
        <v>286</v>
      </c>
      <c r="E376" s="244"/>
      <c r="F376" s="247" t="s">
        <v>4545</v>
      </c>
      <c r="G376" s="244"/>
      <c r="H376" s="248">
        <v>133.28899999999999</v>
      </c>
      <c r="I376" s="249"/>
      <c r="J376" s="244"/>
      <c r="K376" s="244"/>
      <c r="L376" s="250"/>
      <c r="M376" s="251"/>
      <c r="N376" s="252"/>
      <c r="O376" s="252"/>
      <c r="P376" s="252"/>
      <c r="Q376" s="252"/>
      <c r="R376" s="252"/>
      <c r="S376" s="252"/>
      <c r="T376" s="25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286</v>
      </c>
      <c r="AU376" s="254" t="s">
        <v>86</v>
      </c>
      <c r="AV376" s="13" t="s">
        <v>86</v>
      </c>
      <c r="AW376" s="13" t="s">
        <v>4</v>
      </c>
      <c r="AX376" s="13" t="s">
        <v>84</v>
      </c>
      <c r="AY376" s="254" t="s">
        <v>280</v>
      </c>
    </row>
    <row r="377" s="2" customFormat="1" ht="24.15" customHeight="1">
      <c r="A377" s="38"/>
      <c r="B377" s="39"/>
      <c r="C377" s="229" t="s">
        <v>795</v>
      </c>
      <c r="D377" s="229" t="s">
        <v>281</v>
      </c>
      <c r="E377" s="230" t="s">
        <v>979</v>
      </c>
      <c r="F377" s="231" t="s">
        <v>980</v>
      </c>
      <c r="G377" s="232" t="s">
        <v>194</v>
      </c>
      <c r="H377" s="233">
        <v>416.52800000000002</v>
      </c>
      <c r="I377" s="234"/>
      <c r="J377" s="235">
        <f>ROUND(I377*H377,2)</f>
        <v>0</v>
      </c>
      <c r="K377" s="236"/>
      <c r="L377" s="44"/>
      <c r="M377" s="237" t="s">
        <v>1</v>
      </c>
      <c r="N377" s="238" t="s">
        <v>41</v>
      </c>
      <c r="O377" s="91"/>
      <c r="P377" s="239">
        <f>O377*H377</f>
        <v>0</v>
      </c>
      <c r="Q377" s="239">
        <v>0</v>
      </c>
      <c r="R377" s="239">
        <f>Q377*H377</f>
        <v>0</v>
      </c>
      <c r="S377" s="239">
        <v>0.016500000000000001</v>
      </c>
      <c r="T377" s="240">
        <f>S377*H377</f>
        <v>6.8727120000000008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41" t="s">
        <v>185</v>
      </c>
      <c r="AT377" s="241" t="s">
        <v>281</v>
      </c>
      <c r="AU377" s="241" t="s">
        <v>86</v>
      </c>
      <c r="AY377" s="17" t="s">
        <v>280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7" t="s">
        <v>84</v>
      </c>
      <c r="BK377" s="242">
        <f>ROUND(I377*H377,2)</f>
        <v>0</v>
      </c>
      <c r="BL377" s="17" t="s">
        <v>185</v>
      </c>
      <c r="BM377" s="241" t="s">
        <v>4546</v>
      </c>
    </row>
    <row r="378" s="13" customFormat="1">
      <c r="A378" s="13"/>
      <c r="B378" s="243"/>
      <c r="C378" s="244"/>
      <c r="D378" s="245" t="s">
        <v>286</v>
      </c>
      <c r="E378" s="246" t="s">
        <v>1</v>
      </c>
      <c r="F378" s="247" t="s">
        <v>4543</v>
      </c>
      <c r="G378" s="244"/>
      <c r="H378" s="248">
        <v>416.52800000000002</v>
      </c>
      <c r="I378" s="249"/>
      <c r="J378" s="244"/>
      <c r="K378" s="244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286</v>
      </c>
      <c r="AU378" s="254" t="s">
        <v>86</v>
      </c>
      <c r="AV378" s="13" t="s">
        <v>86</v>
      </c>
      <c r="AW378" s="13" t="s">
        <v>32</v>
      </c>
      <c r="AX378" s="13" t="s">
        <v>84</v>
      </c>
      <c r="AY378" s="254" t="s">
        <v>280</v>
      </c>
    </row>
    <row r="379" s="2" customFormat="1" ht="33" customHeight="1">
      <c r="A379" s="38"/>
      <c r="B379" s="39"/>
      <c r="C379" s="229" t="s">
        <v>799</v>
      </c>
      <c r="D379" s="229" t="s">
        <v>281</v>
      </c>
      <c r="E379" s="230" t="s">
        <v>4162</v>
      </c>
      <c r="F379" s="231" t="s">
        <v>4163</v>
      </c>
      <c r="G379" s="232" t="s">
        <v>194</v>
      </c>
      <c r="H379" s="233">
        <v>416.52800000000002</v>
      </c>
      <c r="I379" s="234"/>
      <c r="J379" s="235">
        <f>ROUND(I379*H379,2)</f>
        <v>0</v>
      </c>
      <c r="K379" s="236"/>
      <c r="L379" s="44"/>
      <c r="M379" s="237" t="s">
        <v>1</v>
      </c>
      <c r="N379" s="238" t="s">
        <v>41</v>
      </c>
      <c r="O379" s="91"/>
      <c r="P379" s="239">
        <f>O379*H379</f>
        <v>0</v>
      </c>
      <c r="Q379" s="239">
        <v>0</v>
      </c>
      <c r="R379" s="239">
        <f>Q379*H379</f>
        <v>0</v>
      </c>
      <c r="S379" s="239">
        <v>0.0054999999999999997</v>
      </c>
      <c r="T379" s="240">
        <f>S379*H379</f>
        <v>2.2909039999999998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41" t="s">
        <v>185</v>
      </c>
      <c r="AT379" s="241" t="s">
        <v>281</v>
      </c>
      <c r="AU379" s="241" t="s">
        <v>86</v>
      </c>
      <c r="AY379" s="17" t="s">
        <v>280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7" t="s">
        <v>84</v>
      </c>
      <c r="BK379" s="242">
        <f>ROUND(I379*H379,2)</f>
        <v>0</v>
      </c>
      <c r="BL379" s="17" t="s">
        <v>185</v>
      </c>
      <c r="BM379" s="241" t="s">
        <v>4547</v>
      </c>
    </row>
    <row r="380" s="13" customFormat="1">
      <c r="A380" s="13"/>
      <c r="B380" s="243"/>
      <c r="C380" s="244"/>
      <c r="D380" s="245" t="s">
        <v>286</v>
      </c>
      <c r="E380" s="246" t="s">
        <v>1</v>
      </c>
      <c r="F380" s="247" t="s">
        <v>4543</v>
      </c>
      <c r="G380" s="244"/>
      <c r="H380" s="248">
        <v>416.52800000000002</v>
      </c>
      <c r="I380" s="249"/>
      <c r="J380" s="244"/>
      <c r="K380" s="244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286</v>
      </c>
      <c r="AU380" s="254" t="s">
        <v>86</v>
      </c>
      <c r="AV380" s="13" t="s">
        <v>86</v>
      </c>
      <c r="AW380" s="13" t="s">
        <v>32</v>
      </c>
      <c r="AX380" s="13" t="s">
        <v>84</v>
      </c>
      <c r="AY380" s="254" t="s">
        <v>280</v>
      </c>
    </row>
    <row r="381" s="2" customFormat="1" ht="24.15" customHeight="1">
      <c r="A381" s="38"/>
      <c r="B381" s="39"/>
      <c r="C381" s="229" t="s">
        <v>803</v>
      </c>
      <c r="D381" s="229" t="s">
        <v>281</v>
      </c>
      <c r="E381" s="230" t="s">
        <v>984</v>
      </c>
      <c r="F381" s="231" t="s">
        <v>985</v>
      </c>
      <c r="G381" s="232" t="s">
        <v>194</v>
      </c>
      <c r="H381" s="233">
        <v>416.52800000000002</v>
      </c>
      <c r="I381" s="234"/>
      <c r="J381" s="235">
        <f>ROUND(I381*H381,2)</f>
        <v>0</v>
      </c>
      <c r="K381" s="236"/>
      <c r="L381" s="44"/>
      <c r="M381" s="237" t="s">
        <v>1</v>
      </c>
      <c r="N381" s="238" t="s">
        <v>41</v>
      </c>
      <c r="O381" s="91"/>
      <c r="P381" s="239">
        <f>O381*H381</f>
        <v>0</v>
      </c>
      <c r="Q381" s="239">
        <v>0.00088000000000000003</v>
      </c>
      <c r="R381" s="239">
        <f>Q381*H381</f>
        <v>0.36654464000000003</v>
      </c>
      <c r="S381" s="239">
        <v>0</v>
      </c>
      <c r="T381" s="240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41" t="s">
        <v>185</v>
      </c>
      <c r="AT381" s="241" t="s">
        <v>281</v>
      </c>
      <c r="AU381" s="241" t="s">
        <v>86</v>
      </c>
      <c r="AY381" s="17" t="s">
        <v>280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7" t="s">
        <v>84</v>
      </c>
      <c r="BK381" s="242">
        <f>ROUND(I381*H381,2)</f>
        <v>0</v>
      </c>
      <c r="BL381" s="17" t="s">
        <v>185</v>
      </c>
      <c r="BM381" s="241" t="s">
        <v>4548</v>
      </c>
    </row>
    <row r="382" s="13" customFormat="1">
      <c r="A382" s="13"/>
      <c r="B382" s="243"/>
      <c r="C382" s="244"/>
      <c r="D382" s="245" t="s">
        <v>286</v>
      </c>
      <c r="E382" s="246" t="s">
        <v>1</v>
      </c>
      <c r="F382" s="247" t="s">
        <v>4543</v>
      </c>
      <c r="G382" s="244"/>
      <c r="H382" s="248">
        <v>416.52800000000002</v>
      </c>
      <c r="I382" s="249"/>
      <c r="J382" s="244"/>
      <c r="K382" s="244"/>
      <c r="L382" s="250"/>
      <c r="M382" s="251"/>
      <c r="N382" s="252"/>
      <c r="O382" s="252"/>
      <c r="P382" s="252"/>
      <c r="Q382" s="252"/>
      <c r="R382" s="252"/>
      <c r="S382" s="252"/>
      <c r="T382" s="25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4" t="s">
        <v>286</v>
      </c>
      <c r="AU382" s="254" t="s">
        <v>86</v>
      </c>
      <c r="AV382" s="13" t="s">
        <v>86</v>
      </c>
      <c r="AW382" s="13" t="s">
        <v>32</v>
      </c>
      <c r="AX382" s="13" t="s">
        <v>84</v>
      </c>
      <c r="AY382" s="254" t="s">
        <v>280</v>
      </c>
    </row>
    <row r="383" s="2" customFormat="1" ht="44.25" customHeight="1">
      <c r="A383" s="38"/>
      <c r="B383" s="39"/>
      <c r="C383" s="255" t="s">
        <v>808</v>
      </c>
      <c r="D383" s="255" t="s">
        <v>306</v>
      </c>
      <c r="E383" s="256" t="s">
        <v>956</v>
      </c>
      <c r="F383" s="257" t="s">
        <v>957</v>
      </c>
      <c r="G383" s="258" t="s">
        <v>194</v>
      </c>
      <c r="H383" s="259">
        <v>485.46300000000002</v>
      </c>
      <c r="I383" s="260"/>
      <c r="J383" s="261">
        <f>ROUND(I383*H383,2)</f>
        <v>0</v>
      </c>
      <c r="K383" s="262"/>
      <c r="L383" s="263"/>
      <c r="M383" s="264" t="s">
        <v>1</v>
      </c>
      <c r="N383" s="265" t="s">
        <v>41</v>
      </c>
      <c r="O383" s="91"/>
      <c r="P383" s="239">
        <f>O383*H383</f>
        <v>0</v>
      </c>
      <c r="Q383" s="239">
        <v>0.0054000000000000003</v>
      </c>
      <c r="R383" s="239">
        <f>Q383*H383</f>
        <v>2.6215002000000003</v>
      </c>
      <c r="S383" s="239">
        <v>0</v>
      </c>
      <c r="T383" s="240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41" t="s">
        <v>426</v>
      </c>
      <c r="AT383" s="241" t="s">
        <v>306</v>
      </c>
      <c r="AU383" s="241" t="s">
        <v>86</v>
      </c>
      <c r="AY383" s="17" t="s">
        <v>280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7" t="s">
        <v>84</v>
      </c>
      <c r="BK383" s="242">
        <f>ROUND(I383*H383,2)</f>
        <v>0</v>
      </c>
      <c r="BL383" s="17" t="s">
        <v>185</v>
      </c>
      <c r="BM383" s="241" t="s">
        <v>4549</v>
      </c>
    </row>
    <row r="384" s="13" customFormat="1">
      <c r="A384" s="13"/>
      <c r="B384" s="243"/>
      <c r="C384" s="244"/>
      <c r="D384" s="245" t="s">
        <v>286</v>
      </c>
      <c r="E384" s="244"/>
      <c r="F384" s="247" t="s">
        <v>4550</v>
      </c>
      <c r="G384" s="244"/>
      <c r="H384" s="248">
        <v>485.46300000000002</v>
      </c>
      <c r="I384" s="249"/>
      <c r="J384" s="244"/>
      <c r="K384" s="244"/>
      <c r="L384" s="250"/>
      <c r="M384" s="251"/>
      <c r="N384" s="252"/>
      <c r="O384" s="252"/>
      <c r="P384" s="252"/>
      <c r="Q384" s="252"/>
      <c r="R384" s="252"/>
      <c r="S384" s="252"/>
      <c r="T384" s="25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4" t="s">
        <v>286</v>
      </c>
      <c r="AU384" s="254" t="s">
        <v>86</v>
      </c>
      <c r="AV384" s="13" t="s">
        <v>86</v>
      </c>
      <c r="AW384" s="13" t="s">
        <v>4</v>
      </c>
      <c r="AX384" s="13" t="s">
        <v>84</v>
      </c>
      <c r="AY384" s="254" t="s">
        <v>280</v>
      </c>
    </row>
    <row r="385" s="2" customFormat="1" ht="33" customHeight="1">
      <c r="A385" s="38"/>
      <c r="B385" s="39"/>
      <c r="C385" s="229" t="s">
        <v>812</v>
      </c>
      <c r="D385" s="229" t="s">
        <v>281</v>
      </c>
      <c r="E385" s="230" t="s">
        <v>991</v>
      </c>
      <c r="F385" s="231" t="s">
        <v>992</v>
      </c>
      <c r="G385" s="232" t="s">
        <v>354</v>
      </c>
      <c r="H385" s="233">
        <v>12</v>
      </c>
      <c r="I385" s="234"/>
      <c r="J385" s="235">
        <f>ROUND(I385*H385,2)</f>
        <v>0</v>
      </c>
      <c r="K385" s="236"/>
      <c r="L385" s="44"/>
      <c r="M385" s="237" t="s">
        <v>1</v>
      </c>
      <c r="N385" s="238" t="s">
        <v>41</v>
      </c>
      <c r="O385" s="91"/>
      <c r="P385" s="239">
        <f>O385*H385</f>
        <v>0</v>
      </c>
      <c r="Q385" s="239">
        <v>0.0074999999999999997</v>
      </c>
      <c r="R385" s="239">
        <f>Q385*H385</f>
        <v>0.089999999999999997</v>
      </c>
      <c r="S385" s="239">
        <v>0</v>
      </c>
      <c r="T385" s="24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41" t="s">
        <v>185</v>
      </c>
      <c r="AT385" s="241" t="s">
        <v>281</v>
      </c>
      <c r="AU385" s="241" t="s">
        <v>86</v>
      </c>
      <c r="AY385" s="17" t="s">
        <v>280</v>
      </c>
      <c r="BE385" s="242">
        <f>IF(N385="základní",J385,0)</f>
        <v>0</v>
      </c>
      <c r="BF385" s="242">
        <f>IF(N385="snížená",J385,0)</f>
        <v>0</v>
      </c>
      <c r="BG385" s="242">
        <f>IF(N385="zákl. přenesená",J385,0)</f>
        <v>0</v>
      </c>
      <c r="BH385" s="242">
        <f>IF(N385="sníž. přenesená",J385,0)</f>
        <v>0</v>
      </c>
      <c r="BI385" s="242">
        <f>IF(N385="nulová",J385,0)</f>
        <v>0</v>
      </c>
      <c r="BJ385" s="17" t="s">
        <v>84</v>
      </c>
      <c r="BK385" s="242">
        <f>ROUND(I385*H385,2)</f>
        <v>0</v>
      </c>
      <c r="BL385" s="17" t="s">
        <v>185</v>
      </c>
      <c r="BM385" s="241" t="s">
        <v>4551</v>
      </c>
    </row>
    <row r="386" s="2" customFormat="1" ht="24.15" customHeight="1">
      <c r="A386" s="38"/>
      <c r="B386" s="39"/>
      <c r="C386" s="255" t="s">
        <v>817</v>
      </c>
      <c r="D386" s="255" t="s">
        <v>306</v>
      </c>
      <c r="E386" s="256" t="s">
        <v>995</v>
      </c>
      <c r="F386" s="257" t="s">
        <v>996</v>
      </c>
      <c r="G386" s="258" t="s">
        <v>354</v>
      </c>
      <c r="H386" s="259">
        <v>12</v>
      </c>
      <c r="I386" s="260"/>
      <c r="J386" s="261">
        <f>ROUND(I386*H386,2)</f>
        <v>0</v>
      </c>
      <c r="K386" s="262"/>
      <c r="L386" s="263"/>
      <c r="M386" s="264" t="s">
        <v>1</v>
      </c>
      <c r="N386" s="265" t="s">
        <v>41</v>
      </c>
      <c r="O386" s="91"/>
      <c r="P386" s="239">
        <f>O386*H386</f>
        <v>0</v>
      </c>
      <c r="Q386" s="239">
        <v>0.00010000000000000001</v>
      </c>
      <c r="R386" s="239">
        <f>Q386*H386</f>
        <v>0.0012000000000000001</v>
      </c>
      <c r="S386" s="239">
        <v>0</v>
      </c>
      <c r="T386" s="24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41" t="s">
        <v>426</v>
      </c>
      <c r="AT386" s="241" t="s">
        <v>306</v>
      </c>
      <c r="AU386" s="241" t="s">
        <v>86</v>
      </c>
      <c r="AY386" s="17" t="s">
        <v>280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7" t="s">
        <v>84</v>
      </c>
      <c r="BK386" s="242">
        <f>ROUND(I386*H386,2)</f>
        <v>0</v>
      </c>
      <c r="BL386" s="17" t="s">
        <v>185</v>
      </c>
      <c r="BM386" s="241" t="s">
        <v>4552</v>
      </c>
    </row>
    <row r="387" s="13" customFormat="1">
      <c r="A387" s="13"/>
      <c r="B387" s="243"/>
      <c r="C387" s="244"/>
      <c r="D387" s="245" t="s">
        <v>286</v>
      </c>
      <c r="E387" s="246" t="s">
        <v>1</v>
      </c>
      <c r="F387" s="247" t="s">
        <v>4553</v>
      </c>
      <c r="G387" s="244"/>
      <c r="H387" s="248">
        <v>12</v>
      </c>
      <c r="I387" s="249"/>
      <c r="J387" s="244"/>
      <c r="K387" s="244"/>
      <c r="L387" s="250"/>
      <c r="M387" s="251"/>
      <c r="N387" s="252"/>
      <c r="O387" s="252"/>
      <c r="P387" s="252"/>
      <c r="Q387" s="252"/>
      <c r="R387" s="252"/>
      <c r="S387" s="252"/>
      <c r="T387" s="25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4" t="s">
        <v>286</v>
      </c>
      <c r="AU387" s="254" t="s">
        <v>86</v>
      </c>
      <c r="AV387" s="13" t="s">
        <v>86</v>
      </c>
      <c r="AW387" s="13" t="s">
        <v>32</v>
      </c>
      <c r="AX387" s="13" t="s">
        <v>84</v>
      </c>
      <c r="AY387" s="254" t="s">
        <v>280</v>
      </c>
    </row>
    <row r="388" s="2" customFormat="1" ht="37.8" customHeight="1">
      <c r="A388" s="38"/>
      <c r="B388" s="39"/>
      <c r="C388" s="229" t="s">
        <v>822</v>
      </c>
      <c r="D388" s="229" t="s">
        <v>281</v>
      </c>
      <c r="E388" s="230" t="s">
        <v>1004</v>
      </c>
      <c r="F388" s="231" t="s">
        <v>1005</v>
      </c>
      <c r="G388" s="232" t="s">
        <v>190</v>
      </c>
      <c r="H388" s="233">
        <v>152.40000000000001</v>
      </c>
      <c r="I388" s="234"/>
      <c r="J388" s="235">
        <f>ROUND(I388*H388,2)</f>
        <v>0</v>
      </c>
      <c r="K388" s="236"/>
      <c r="L388" s="44"/>
      <c r="M388" s="237" t="s">
        <v>1</v>
      </c>
      <c r="N388" s="238" t="s">
        <v>41</v>
      </c>
      <c r="O388" s="91"/>
      <c r="P388" s="239">
        <f>O388*H388</f>
        <v>0</v>
      </c>
      <c r="Q388" s="239">
        <v>0.00059999999999999995</v>
      </c>
      <c r="R388" s="239">
        <f>Q388*H388</f>
        <v>0.091439999999999994</v>
      </c>
      <c r="S388" s="239">
        <v>0</v>
      </c>
      <c r="T388" s="240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41" t="s">
        <v>185</v>
      </c>
      <c r="AT388" s="241" t="s">
        <v>281</v>
      </c>
      <c r="AU388" s="241" t="s">
        <v>86</v>
      </c>
      <c r="AY388" s="17" t="s">
        <v>280</v>
      </c>
      <c r="BE388" s="242">
        <f>IF(N388="základní",J388,0)</f>
        <v>0</v>
      </c>
      <c r="BF388" s="242">
        <f>IF(N388="snížená",J388,0)</f>
        <v>0</v>
      </c>
      <c r="BG388" s="242">
        <f>IF(N388="zákl. přenesená",J388,0)</f>
        <v>0</v>
      </c>
      <c r="BH388" s="242">
        <f>IF(N388="sníž. přenesená",J388,0)</f>
        <v>0</v>
      </c>
      <c r="BI388" s="242">
        <f>IF(N388="nulová",J388,0)</f>
        <v>0</v>
      </c>
      <c r="BJ388" s="17" t="s">
        <v>84</v>
      </c>
      <c r="BK388" s="242">
        <f>ROUND(I388*H388,2)</f>
        <v>0</v>
      </c>
      <c r="BL388" s="17" t="s">
        <v>185</v>
      </c>
      <c r="BM388" s="241" t="s">
        <v>4554</v>
      </c>
    </row>
    <row r="389" s="13" customFormat="1">
      <c r="A389" s="13"/>
      <c r="B389" s="243"/>
      <c r="C389" s="244"/>
      <c r="D389" s="245" t="s">
        <v>286</v>
      </c>
      <c r="E389" s="246" t="s">
        <v>1</v>
      </c>
      <c r="F389" s="247" t="s">
        <v>4555</v>
      </c>
      <c r="G389" s="244"/>
      <c r="H389" s="248">
        <v>152.40000000000001</v>
      </c>
      <c r="I389" s="249"/>
      <c r="J389" s="244"/>
      <c r="K389" s="244"/>
      <c r="L389" s="250"/>
      <c r="M389" s="251"/>
      <c r="N389" s="252"/>
      <c r="O389" s="252"/>
      <c r="P389" s="252"/>
      <c r="Q389" s="252"/>
      <c r="R389" s="252"/>
      <c r="S389" s="252"/>
      <c r="T389" s="25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4" t="s">
        <v>286</v>
      </c>
      <c r="AU389" s="254" t="s">
        <v>86</v>
      </c>
      <c r="AV389" s="13" t="s">
        <v>86</v>
      </c>
      <c r="AW389" s="13" t="s">
        <v>32</v>
      </c>
      <c r="AX389" s="13" t="s">
        <v>84</v>
      </c>
      <c r="AY389" s="254" t="s">
        <v>280</v>
      </c>
    </row>
    <row r="390" s="2" customFormat="1" ht="37.8" customHeight="1">
      <c r="A390" s="38"/>
      <c r="B390" s="39"/>
      <c r="C390" s="229" t="s">
        <v>827</v>
      </c>
      <c r="D390" s="229" t="s">
        <v>281</v>
      </c>
      <c r="E390" s="230" t="s">
        <v>1009</v>
      </c>
      <c r="F390" s="231" t="s">
        <v>1010</v>
      </c>
      <c r="G390" s="232" t="s">
        <v>190</v>
      </c>
      <c r="H390" s="233">
        <v>152.40000000000001</v>
      </c>
      <c r="I390" s="234"/>
      <c r="J390" s="235">
        <f>ROUND(I390*H390,2)</f>
        <v>0</v>
      </c>
      <c r="K390" s="236"/>
      <c r="L390" s="44"/>
      <c r="M390" s="237" t="s">
        <v>1</v>
      </c>
      <c r="N390" s="238" t="s">
        <v>41</v>
      </c>
      <c r="O390" s="91"/>
      <c r="P390" s="239">
        <f>O390*H390</f>
        <v>0</v>
      </c>
      <c r="Q390" s="239">
        <v>0.00059999999999999995</v>
      </c>
      <c r="R390" s="239">
        <f>Q390*H390</f>
        <v>0.091439999999999994</v>
      </c>
      <c r="S390" s="239">
        <v>0</v>
      </c>
      <c r="T390" s="240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41" t="s">
        <v>185</v>
      </c>
      <c r="AT390" s="241" t="s">
        <v>281</v>
      </c>
      <c r="AU390" s="241" t="s">
        <v>86</v>
      </c>
      <c r="AY390" s="17" t="s">
        <v>280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7" t="s">
        <v>84</v>
      </c>
      <c r="BK390" s="242">
        <f>ROUND(I390*H390,2)</f>
        <v>0</v>
      </c>
      <c r="BL390" s="17" t="s">
        <v>185</v>
      </c>
      <c r="BM390" s="241" t="s">
        <v>4556</v>
      </c>
    </row>
    <row r="391" s="13" customFormat="1">
      <c r="A391" s="13"/>
      <c r="B391" s="243"/>
      <c r="C391" s="244"/>
      <c r="D391" s="245" t="s">
        <v>286</v>
      </c>
      <c r="E391" s="246" t="s">
        <v>1</v>
      </c>
      <c r="F391" s="247" t="s">
        <v>4557</v>
      </c>
      <c r="G391" s="244"/>
      <c r="H391" s="248">
        <v>152.40000000000001</v>
      </c>
      <c r="I391" s="249"/>
      <c r="J391" s="244"/>
      <c r="K391" s="244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286</v>
      </c>
      <c r="AU391" s="254" t="s">
        <v>86</v>
      </c>
      <c r="AV391" s="13" t="s">
        <v>86</v>
      </c>
      <c r="AW391" s="13" t="s">
        <v>32</v>
      </c>
      <c r="AX391" s="13" t="s">
        <v>84</v>
      </c>
      <c r="AY391" s="254" t="s">
        <v>280</v>
      </c>
    </row>
    <row r="392" s="2" customFormat="1" ht="24.15" customHeight="1">
      <c r="A392" s="38"/>
      <c r="B392" s="39"/>
      <c r="C392" s="229" t="s">
        <v>832</v>
      </c>
      <c r="D392" s="229" t="s">
        <v>281</v>
      </c>
      <c r="E392" s="230" t="s">
        <v>3690</v>
      </c>
      <c r="F392" s="231" t="s">
        <v>3691</v>
      </c>
      <c r="G392" s="232" t="s">
        <v>190</v>
      </c>
      <c r="H392" s="233">
        <v>71.099999999999994</v>
      </c>
      <c r="I392" s="234"/>
      <c r="J392" s="235">
        <f>ROUND(I392*H392,2)</f>
        <v>0</v>
      </c>
      <c r="K392" s="236"/>
      <c r="L392" s="44"/>
      <c r="M392" s="237" t="s">
        <v>1</v>
      </c>
      <c r="N392" s="238" t="s">
        <v>41</v>
      </c>
      <c r="O392" s="91"/>
      <c r="P392" s="239">
        <f>O392*H392</f>
        <v>0</v>
      </c>
      <c r="Q392" s="239">
        <v>0.00029999999999999997</v>
      </c>
      <c r="R392" s="239">
        <f>Q392*H392</f>
        <v>0.021329999999999995</v>
      </c>
      <c r="S392" s="239">
        <v>0</v>
      </c>
      <c r="T392" s="240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41" t="s">
        <v>185</v>
      </c>
      <c r="AT392" s="241" t="s">
        <v>281</v>
      </c>
      <c r="AU392" s="241" t="s">
        <v>86</v>
      </c>
      <c r="AY392" s="17" t="s">
        <v>280</v>
      </c>
      <c r="BE392" s="242">
        <f>IF(N392="základní",J392,0)</f>
        <v>0</v>
      </c>
      <c r="BF392" s="242">
        <f>IF(N392="snížená",J392,0)</f>
        <v>0</v>
      </c>
      <c r="BG392" s="242">
        <f>IF(N392="zákl. přenesená",J392,0)</f>
        <v>0</v>
      </c>
      <c r="BH392" s="242">
        <f>IF(N392="sníž. přenesená",J392,0)</f>
        <v>0</v>
      </c>
      <c r="BI392" s="242">
        <f>IF(N392="nulová",J392,0)</f>
        <v>0</v>
      </c>
      <c r="BJ392" s="17" t="s">
        <v>84</v>
      </c>
      <c r="BK392" s="242">
        <f>ROUND(I392*H392,2)</f>
        <v>0</v>
      </c>
      <c r="BL392" s="17" t="s">
        <v>185</v>
      </c>
      <c r="BM392" s="241" t="s">
        <v>4558</v>
      </c>
    </row>
    <row r="393" s="13" customFormat="1">
      <c r="A393" s="13"/>
      <c r="B393" s="243"/>
      <c r="C393" s="244"/>
      <c r="D393" s="245" t="s">
        <v>286</v>
      </c>
      <c r="E393" s="246" t="s">
        <v>1</v>
      </c>
      <c r="F393" s="247" t="s">
        <v>4559</v>
      </c>
      <c r="G393" s="244"/>
      <c r="H393" s="248">
        <v>71.099999999999994</v>
      </c>
      <c r="I393" s="249"/>
      <c r="J393" s="244"/>
      <c r="K393" s="244"/>
      <c r="L393" s="250"/>
      <c r="M393" s="251"/>
      <c r="N393" s="252"/>
      <c r="O393" s="252"/>
      <c r="P393" s="252"/>
      <c r="Q393" s="252"/>
      <c r="R393" s="252"/>
      <c r="S393" s="252"/>
      <c r="T393" s="25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4" t="s">
        <v>286</v>
      </c>
      <c r="AU393" s="254" t="s">
        <v>86</v>
      </c>
      <c r="AV393" s="13" t="s">
        <v>86</v>
      </c>
      <c r="AW393" s="13" t="s">
        <v>32</v>
      </c>
      <c r="AX393" s="13" t="s">
        <v>84</v>
      </c>
      <c r="AY393" s="254" t="s">
        <v>280</v>
      </c>
    </row>
    <row r="394" s="2" customFormat="1" ht="24.15" customHeight="1">
      <c r="A394" s="38"/>
      <c r="B394" s="39"/>
      <c r="C394" s="229" t="s">
        <v>837</v>
      </c>
      <c r="D394" s="229" t="s">
        <v>281</v>
      </c>
      <c r="E394" s="230" t="s">
        <v>1052</v>
      </c>
      <c r="F394" s="231" t="s">
        <v>1053</v>
      </c>
      <c r="G394" s="232" t="s">
        <v>354</v>
      </c>
      <c r="H394" s="233">
        <v>2</v>
      </c>
      <c r="I394" s="234"/>
      <c r="J394" s="235">
        <f>ROUND(I394*H394,2)</f>
        <v>0</v>
      </c>
      <c r="K394" s="236"/>
      <c r="L394" s="44"/>
      <c r="M394" s="237" t="s">
        <v>1</v>
      </c>
      <c r="N394" s="238" t="s">
        <v>41</v>
      </c>
      <c r="O394" s="91"/>
      <c r="P394" s="239">
        <f>O394*H394</f>
        <v>0</v>
      </c>
      <c r="Q394" s="239">
        <v>0</v>
      </c>
      <c r="R394" s="239">
        <f>Q394*H394</f>
        <v>0</v>
      </c>
      <c r="S394" s="239">
        <v>0</v>
      </c>
      <c r="T394" s="24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41" t="s">
        <v>185</v>
      </c>
      <c r="AT394" s="241" t="s">
        <v>281</v>
      </c>
      <c r="AU394" s="241" t="s">
        <v>86</v>
      </c>
      <c r="AY394" s="17" t="s">
        <v>280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7" t="s">
        <v>84</v>
      </c>
      <c r="BK394" s="242">
        <f>ROUND(I394*H394,2)</f>
        <v>0</v>
      </c>
      <c r="BL394" s="17" t="s">
        <v>185</v>
      </c>
      <c r="BM394" s="241" t="s">
        <v>4560</v>
      </c>
    </row>
    <row r="395" s="2" customFormat="1" ht="24.15" customHeight="1">
      <c r="A395" s="38"/>
      <c r="B395" s="39"/>
      <c r="C395" s="255" t="s">
        <v>842</v>
      </c>
      <c r="D395" s="255" t="s">
        <v>306</v>
      </c>
      <c r="E395" s="256" t="s">
        <v>1056</v>
      </c>
      <c r="F395" s="257" t="s">
        <v>1057</v>
      </c>
      <c r="G395" s="258" t="s">
        <v>354</v>
      </c>
      <c r="H395" s="259">
        <v>2</v>
      </c>
      <c r="I395" s="260"/>
      <c r="J395" s="261">
        <f>ROUND(I395*H395,2)</f>
        <v>0</v>
      </c>
      <c r="K395" s="262"/>
      <c r="L395" s="263"/>
      <c r="M395" s="264" t="s">
        <v>1</v>
      </c>
      <c r="N395" s="265" t="s">
        <v>41</v>
      </c>
      <c r="O395" s="91"/>
      <c r="P395" s="239">
        <f>O395*H395</f>
        <v>0</v>
      </c>
      <c r="Q395" s="239">
        <v>0.00032000000000000003</v>
      </c>
      <c r="R395" s="239">
        <f>Q395*H395</f>
        <v>0.00064000000000000005</v>
      </c>
      <c r="S395" s="239">
        <v>0</v>
      </c>
      <c r="T395" s="240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41" t="s">
        <v>426</v>
      </c>
      <c r="AT395" s="241" t="s">
        <v>306</v>
      </c>
      <c r="AU395" s="241" t="s">
        <v>86</v>
      </c>
      <c r="AY395" s="17" t="s">
        <v>280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7" t="s">
        <v>84</v>
      </c>
      <c r="BK395" s="242">
        <f>ROUND(I395*H395,2)</f>
        <v>0</v>
      </c>
      <c r="BL395" s="17" t="s">
        <v>185</v>
      </c>
      <c r="BM395" s="241" t="s">
        <v>4561</v>
      </c>
    </row>
    <row r="396" s="2" customFormat="1" ht="37.8" customHeight="1">
      <c r="A396" s="38"/>
      <c r="B396" s="39"/>
      <c r="C396" s="229" t="s">
        <v>847</v>
      </c>
      <c r="D396" s="229" t="s">
        <v>281</v>
      </c>
      <c r="E396" s="230" t="s">
        <v>4562</v>
      </c>
      <c r="F396" s="231" t="s">
        <v>1061</v>
      </c>
      <c r="G396" s="232" t="s">
        <v>190</v>
      </c>
      <c r="H396" s="233">
        <v>65.400000000000006</v>
      </c>
      <c r="I396" s="234"/>
      <c r="J396" s="235">
        <f>ROUND(I396*H396,2)</f>
        <v>0</v>
      </c>
      <c r="K396" s="236"/>
      <c r="L396" s="44"/>
      <c r="M396" s="237" t="s">
        <v>1</v>
      </c>
      <c r="N396" s="238" t="s">
        <v>41</v>
      </c>
      <c r="O396" s="91"/>
      <c r="P396" s="239">
        <f>O396*H396</f>
        <v>0</v>
      </c>
      <c r="Q396" s="239">
        <v>0.0015</v>
      </c>
      <c r="R396" s="239">
        <f>Q396*H396</f>
        <v>0.098100000000000007</v>
      </c>
      <c r="S396" s="239">
        <v>0</v>
      </c>
      <c r="T396" s="240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41" t="s">
        <v>185</v>
      </c>
      <c r="AT396" s="241" t="s">
        <v>281</v>
      </c>
      <c r="AU396" s="241" t="s">
        <v>86</v>
      </c>
      <c r="AY396" s="17" t="s">
        <v>280</v>
      </c>
      <c r="BE396" s="242">
        <f>IF(N396="základní",J396,0)</f>
        <v>0</v>
      </c>
      <c r="BF396" s="242">
        <f>IF(N396="snížená",J396,0)</f>
        <v>0</v>
      </c>
      <c r="BG396" s="242">
        <f>IF(N396="zákl. přenesená",J396,0)</f>
        <v>0</v>
      </c>
      <c r="BH396" s="242">
        <f>IF(N396="sníž. přenesená",J396,0)</f>
        <v>0</v>
      </c>
      <c r="BI396" s="242">
        <f>IF(N396="nulová",J396,0)</f>
        <v>0</v>
      </c>
      <c r="BJ396" s="17" t="s">
        <v>84</v>
      </c>
      <c r="BK396" s="242">
        <f>ROUND(I396*H396,2)</f>
        <v>0</v>
      </c>
      <c r="BL396" s="17" t="s">
        <v>185</v>
      </c>
      <c r="BM396" s="241" t="s">
        <v>4563</v>
      </c>
    </row>
    <row r="397" s="13" customFormat="1">
      <c r="A397" s="13"/>
      <c r="B397" s="243"/>
      <c r="C397" s="244"/>
      <c r="D397" s="245" t="s">
        <v>286</v>
      </c>
      <c r="E397" s="246" t="s">
        <v>1</v>
      </c>
      <c r="F397" s="247" t="s">
        <v>4564</v>
      </c>
      <c r="G397" s="244"/>
      <c r="H397" s="248">
        <v>65.400000000000006</v>
      </c>
      <c r="I397" s="249"/>
      <c r="J397" s="244"/>
      <c r="K397" s="244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286</v>
      </c>
      <c r="AU397" s="254" t="s">
        <v>86</v>
      </c>
      <c r="AV397" s="13" t="s">
        <v>86</v>
      </c>
      <c r="AW397" s="13" t="s">
        <v>32</v>
      </c>
      <c r="AX397" s="13" t="s">
        <v>84</v>
      </c>
      <c r="AY397" s="254" t="s">
        <v>280</v>
      </c>
    </row>
    <row r="398" s="2" customFormat="1" ht="33" customHeight="1">
      <c r="A398" s="38"/>
      <c r="B398" s="39"/>
      <c r="C398" s="229" t="s">
        <v>852</v>
      </c>
      <c r="D398" s="229" t="s">
        <v>281</v>
      </c>
      <c r="E398" s="230" t="s">
        <v>1014</v>
      </c>
      <c r="F398" s="231" t="s">
        <v>1015</v>
      </c>
      <c r="G398" s="232" t="s">
        <v>194</v>
      </c>
      <c r="H398" s="233">
        <v>446.02800000000002</v>
      </c>
      <c r="I398" s="234"/>
      <c r="J398" s="235">
        <f>ROUND(I398*H398,2)</f>
        <v>0</v>
      </c>
      <c r="K398" s="236"/>
      <c r="L398" s="44"/>
      <c r="M398" s="237" t="s">
        <v>1</v>
      </c>
      <c r="N398" s="238" t="s">
        <v>41</v>
      </c>
      <c r="O398" s="91"/>
      <c r="P398" s="239">
        <f>O398*H398</f>
        <v>0</v>
      </c>
      <c r="Q398" s="239">
        <v>0.00027999999999999998</v>
      </c>
      <c r="R398" s="239">
        <f>Q398*H398</f>
        <v>0.12488784</v>
      </c>
      <c r="S398" s="239">
        <v>0</v>
      </c>
      <c r="T398" s="240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41" t="s">
        <v>284</v>
      </c>
      <c r="AT398" s="241" t="s">
        <v>281</v>
      </c>
      <c r="AU398" s="241" t="s">
        <v>86</v>
      </c>
      <c r="AY398" s="17" t="s">
        <v>280</v>
      </c>
      <c r="BE398" s="242">
        <f>IF(N398="základní",J398,0)</f>
        <v>0</v>
      </c>
      <c r="BF398" s="242">
        <f>IF(N398="snížená",J398,0)</f>
        <v>0</v>
      </c>
      <c r="BG398" s="242">
        <f>IF(N398="zákl. přenesená",J398,0)</f>
        <v>0</v>
      </c>
      <c r="BH398" s="242">
        <f>IF(N398="sníž. přenesená",J398,0)</f>
        <v>0</v>
      </c>
      <c r="BI398" s="242">
        <f>IF(N398="nulová",J398,0)</f>
        <v>0</v>
      </c>
      <c r="BJ398" s="17" t="s">
        <v>84</v>
      </c>
      <c r="BK398" s="242">
        <f>ROUND(I398*H398,2)</f>
        <v>0</v>
      </c>
      <c r="BL398" s="17" t="s">
        <v>284</v>
      </c>
      <c r="BM398" s="241" t="s">
        <v>4565</v>
      </c>
    </row>
    <row r="399" s="13" customFormat="1">
      <c r="A399" s="13"/>
      <c r="B399" s="243"/>
      <c r="C399" s="244"/>
      <c r="D399" s="245" t="s">
        <v>286</v>
      </c>
      <c r="E399" s="246" t="s">
        <v>1</v>
      </c>
      <c r="F399" s="247" t="s">
        <v>4566</v>
      </c>
      <c r="G399" s="244"/>
      <c r="H399" s="248">
        <v>446.02800000000002</v>
      </c>
      <c r="I399" s="249"/>
      <c r="J399" s="244"/>
      <c r="K399" s="244"/>
      <c r="L399" s="250"/>
      <c r="M399" s="251"/>
      <c r="N399" s="252"/>
      <c r="O399" s="252"/>
      <c r="P399" s="252"/>
      <c r="Q399" s="252"/>
      <c r="R399" s="252"/>
      <c r="S399" s="252"/>
      <c r="T399" s="25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4" t="s">
        <v>286</v>
      </c>
      <c r="AU399" s="254" t="s">
        <v>86</v>
      </c>
      <c r="AV399" s="13" t="s">
        <v>86</v>
      </c>
      <c r="AW399" s="13" t="s">
        <v>32</v>
      </c>
      <c r="AX399" s="13" t="s">
        <v>84</v>
      </c>
      <c r="AY399" s="254" t="s">
        <v>280</v>
      </c>
    </row>
    <row r="400" s="2" customFormat="1" ht="37.8" customHeight="1">
      <c r="A400" s="38"/>
      <c r="B400" s="39"/>
      <c r="C400" s="255" t="s">
        <v>857</v>
      </c>
      <c r="D400" s="255" t="s">
        <v>306</v>
      </c>
      <c r="E400" s="256" t="s">
        <v>1019</v>
      </c>
      <c r="F400" s="257" t="s">
        <v>1020</v>
      </c>
      <c r="G400" s="258" t="s">
        <v>194</v>
      </c>
      <c r="H400" s="259">
        <v>519.846</v>
      </c>
      <c r="I400" s="260"/>
      <c r="J400" s="261">
        <f>ROUND(I400*H400,2)</f>
        <v>0</v>
      </c>
      <c r="K400" s="262"/>
      <c r="L400" s="263"/>
      <c r="M400" s="264" t="s">
        <v>1</v>
      </c>
      <c r="N400" s="265" t="s">
        <v>41</v>
      </c>
      <c r="O400" s="91"/>
      <c r="P400" s="239">
        <f>O400*H400</f>
        <v>0</v>
      </c>
      <c r="Q400" s="239">
        <v>0.0025000000000000001</v>
      </c>
      <c r="R400" s="239">
        <f>Q400*H400</f>
        <v>1.299615</v>
      </c>
      <c r="S400" s="239">
        <v>0</v>
      </c>
      <c r="T400" s="24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41" t="s">
        <v>426</v>
      </c>
      <c r="AT400" s="241" t="s">
        <v>306</v>
      </c>
      <c r="AU400" s="241" t="s">
        <v>86</v>
      </c>
      <c r="AY400" s="17" t="s">
        <v>280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7" t="s">
        <v>84</v>
      </c>
      <c r="BK400" s="242">
        <f>ROUND(I400*H400,2)</f>
        <v>0</v>
      </c>
      <c r="BL400" s="17" t="s">
        <v>185</v>
      </c>
      <c r="BM400" s="241" t="s">
        <v>4567</v>
      </c>
    </row>
    <row r="401" s="13" customFormat="1">
      <c r="A401" s="13"/>
      <c r="B401" s="243"/>
      <c r="C401" s="244"/>
      <c r="D401" s="245" t="s">
        <v>286</v>
      </c>
      <c r="E401" s="244"/>
      <c r="F401" s="247" t="s">
        <v>4568</v>
      </c>
      <c r="G401" s="244"/>
      <c r="H401" s="248">
        <v>519.846</v>
      </c>
      <c r="I401" s="249"/>
      <c r="J401" s="244"/>
      <c r="K401" s="244"/>
      <c r="L401" s="250"/>
      <c r="M401" s="251"/>
      <c r="N401" s="252"/>
      <c r="O401" s="252"/>
      <c r="P401" s="252"/>
      <c r="Q401" s="252"/>
      <c r="R401" s="252"/>
      <c r="S401" s="252"/>
      <c r="T401" s="25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4" t="s">
        <v>286</v>
      </c>
      <c r="AU401" s="254" t="s">
        <v>86</v>
      </c>
      <c r="AV401" s="13" t="s">
        <v>86</v>
      </c>
      <c r="AW401" s="13" t="s">
        <v>4</v>
      </c>
      <c r="AX401" s="13" t="s">
        <v>84</v>
      </c>
      <c r="AY401" s="254" t="s">
        <v>280</v>
      </c>
    </row>
    <row r="402" s="2" customFormat="1" ht="24.15" customHeight="1">
      <c r="A402" s="38"/>
      <c r="B402" s="39"/>
      <c r="C402" s="229" t="s">
        <v>862</v>
      </c>
      <c r="D402" s="229" t="s">
        <v>281</v>
      </c>
      <c r="E402" s="230" t="s">
        <v>1024</v>
      </c>
      <c r="F402" s="231" t="s">
        <v>1025</v>
      </c>
      <c r="G402" s="232" t="s">
        <v>194</v>
      </c>
      <c r="H402" s="233">
        <v>446.02800000000002</v>
      </c>
      <c r="I402" s="234"/>
      <c r="J402" s="235">
        <f>ROUND(I402*H402,2)</f>
        <v>0</v>
      </c>
      <c r="K402" s="236"/>
      <c r="L402" s="44"/>
      <c r="M402" s="237" t="s">
        <v>1</v>
      </c>
      <c r="N402" s="238" t="s">
        <v>41</v>
      </c>
      <c r="O402" s="91"/>
      <c r="P402" s="239">
        <f>O402*H402</f>
        <v>0</v>
      </c>
      <c r="Q402" s="239">
        <v>0</v>
      </c>
      <c r="R402" s="239">
        <f>Q402*H402</f>
        <v>0</v>
      </c>
      <c r="S402" s="239">
        <v>0</v>
      </c>
      <c r="T402" s="24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41" t="s">
        <v>185</v>
      </c>
      <c r="AT402" s="241" t="s">
        <v>281</v>
      </c>
      <c r="AU402" s="241" t="s">
        <v>86</v>
      </c>
      <c r="AY402" s="17" t="s">
        <v>280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7" t="s">
        <v>84</v>
      </c>
      <c r="BK402" s="242">
        <f>ROUND(I402*H402,2)</f>
        <v>0</v>
      </c>
      <c r="BL402" s="17" t="s">
        <v>185</v>
      </c>
      <c r="BM402" s="241" t="s">
        <v>4569</v>
      </c>
    </row>
    <row r="403" s="13" customFormat="1">
      <c r="A403" s="13"/>
      <c r="B403" s="243"/>
      <c r="C403" s="244"/>
      <c r="D403" s="245" t="s">
        <v>286</v>
      </c>
      <c r="E403" s="246" t="s">
        <v>1</v>
      </c>
      <c r="F403" s="247" t="s">
        <v>4566</v>
      </c>
      <c r="G403" s="244"/>
      <c r="H403" s="248">
        <v>446.02800000000002</v>
      </c>
      <c r="I403" s="249"/>
      <c r="J403" s="244"/>
      <c r="K403" s="244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286</v>
      </c>
      <c r="AU403" s="254" t="s">
        <v>86</v>
      </c>
      <c r="AV403" s="13" t="s">
        <v>86</v>
      </c>
      <c r="AW403" s="13" t="s">
        <v>32</v>
      </c>
      <c r="AX403" s="13" t="s">
        <v>84</v>
      </c>
      <c r="AY403" s="254" t="s">
        <v>280</v>
      </c>
    </row>
    <row r="404" s="2" customFormat="1" ht="24.15" customHeight="1">
      <c r="A404" s="38"/>
      <c r="B404" s="39"/>
      <c r="C404" s="255" t="s">
        <v>867</v>
      </c>
      <c r="D404" s="255" t="s">
        <v>306</v>
      </c>
      <c r="E404" s="256" t="s">
        <v>1028</v>
      </c>
      <c r="F404" s="257" t="s">
        <v>1029</v>
      </c>
      <c r="G404" s="258" t="s">
        <v>194</v>
      </c>
      <c r="H404" s="259">
        <v>515.16200000000003</v>
      </c>
      <c r="I404" s="260"/>
      <c r="J404" s="261">
        <f>ROUND(I404*H404,2)</f>
        <v>0</v>
      </c>
      <c r="K404" s="262"/>
      <c r="L404" s="263"/>
      <c r="M404" s="264" t="s">
        <v>1</v>
      </c>
      <c r="N404" s="265" t="s">
        <v>41</v>
      </c>
      <c r="O404" s="91"/>
      <c r="P404" s="239">
        <f>O404*H404</f>
        <v>0</v>
      </c>
      <c r="Q404" s="239">
        <v>0.00014999999999999999</v>
      </c>
      <c r="R404" s="239">
        <f>Q404*H404</f>
        <v>0.077274300000000004</v>
      </c>
      <c r="S404" s="239">
        <v>0</v>
      </c>
      <c r="T404" s="24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41" t="s">
        <v>426</v>
      </c>
      <c r="AT404" s="241" t="s">
        <v>306</v>
      </c>
      <c r="AU404" s="241" t="s">
        <v>86</v>
      </c>
      <c r="AY404" s="17" t="s">
        <v>280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7" t="s">
        <v>84</v>
      </c>
      <c r="BK404" s="242">
        <f>ROUND(I404*H404,2)</f>
        <v>0</v>
      </c>
      <c r="BL404" s="17" t="s">
        <v>185</v>
      </c>
      <c r="BM404" s="241" t="s">
        <v>4570</v>
      </c>
    </row>
    <row r="405" s="13" customFormat="1">
      <c r="A405" s="13"/>
      <c r="B405" s="243"/>
      <c r="C405" s="244"/>
      <c r="D405" s="245" t="s">
        <v>286</v>
      </c>
      <c r="E405" s="244"/>
      <c r="F405" s="247" t="s">
        <v>4571</v>
      </c>
      <c r="G405" s="244"/>
      <c r="H405" s="248">
        <v>515.16200000000003</v>
      </c>
      <c r="I405" s="249"/>
      <c r="J405" s="244"/>
      <c r="K405" s="244"/>
      <c r="L405" s="250"/>
      <c r="M405" s="251"/>
      <c r="N405" s="252"/>
      <c r="O405" s="252"/>
      <c r="P405" s="252"/>
      <c r="Q405" s="252"/>
      <c r="R405" s="252"/>
      <c r="S405" s="252"/>
      <c r="T405" s="25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4" t="s">
        <v>286</v>
      </c>
      <c r="AU405" s="254" t="s">
        <v>86</v>
      </c>
      <c r="AV405" s="13" t="s">
        <v>86</v>
      </c>
      <c r="AW405" s="13" t="s">
        <v>4</v>
      </c>
      <c r="AX405" s="13" t="s">
        <v>84</v>
      </c>
      <c r="AY405" s="254" t="s">
        <v>280</v>
      </c>
    </row>
    <row r="406" s="2" customFormat="1" ht="24.15" customHeight="1">
      <c r="A406" s="38"/>
      <c r="B406" s="39"/>
      <c r="C406" s="229" t="s">
        <v>872</v>
      </c>
      <c r="D406" s="229" t="s">
        <v>281</v>
      </c>
      <c r="E406" s="230" t="s">
        <v>1033</v>
      </c>
      <c r="F406" s="231" t="s">
        <v>1034</v>
      </c>
      <c r="G406" s="232" t="s">
        <v>194</v>
      </c>
      <c r="H406" s="233">
        <v>27.359999999999999</v>
      </c>
      <c r="I406" s="234"/>
      <c r="J406" s="235">
        <f>ROUND(I406*H406,2)</f>
        <v>0</v>
      </c>
      <c r="K406" s="236"/>
      <c r="L406" s="44"/>
      <c r="M406" s="237" t="s">
        <v>1</v>
      </c>
      <c r="N406" s="238" t="s">
        <v>41</v>
      </c>
      <c r="O406" s="91"/>
      <c r="P406" s="239">
        <f>O406*H406</f>
        <v>0</v>
      </c>
      <c r="Q406" s="239">
        <v>0.020160000000000001</v>
      </c>
      <c r="R406" s="239">
        <f>Q406*H406</f>
        <v>0.5515776</v>
      </c>
      <c r="S406" s="239">
        <v>0</v>
      </c>
      <c r="T406" s="24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41" t="s">
        <v>185</v>
      </c>
      <c r="AT406" s="241" t="s">
        <v>281</v>
      </c>
      <c r="AU406" s="241" t="s">
        <v>86</v>
      </c>
      <c r="AY406" s="17" t="s">
        <v>280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7" t="s">
        <v>84</v>
      </c>
      <c r="BK406" s="242">
        <f>ROUND(I406*H406,2)</f>
        <v>0</v>
      </c>
      <c r="BL406" s="17" t="s">
        <v>185</v>
      </c>
      <c r="BM406" s="241" t="s">
        <v>4572</v>
      </c>
    </row>
    <row r="407" s="13" customFormat="1">
      <c r="A407" s="13"/>
      <c r="B407" s="243"/>
      <c r="C407" s="244"/>
      <c r="D407" s="245" t="s">
        <v>286</v>
      </c>
      <c r="E407" s="246" t="s">
        <v>1</v>
      </c>
      <c r="F407" s="247" t="s">
        <v>4573</v>
      </c>
      <c r="G407" s="244"/>
      <c r="H407" s="248">
        <v>27.359999999999999</v>
      </c>
      <c r="I407" s="249"/>
      <c r="J407" s="244"/>
      <c r="K407" s="244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286</v>
      </c>
      <c r="AU407" s="254" t="s">
        <v>86</v>
      </c>
      <c r="AV407" s="13" t="s">
        <v>86</v>
      </c>
      <c r="AW407" s="13" t="s">
        <v>32</v>
      </c>
      <c r="AX407" s="13" t="s">
        <v>84</v>
      </c>
      <c r="AY407" s="254" t="s">
        <v>280</v>
      </c>
    </row>
    <row r="408" s="2" customFormat="1" ht="16.5" customHeight="1">
      <c r="A408" s="38"/>
      <c r="B408" s="39"/>
      <c r="C408" s="255" t="s">
        <v>877</v>
      </c>
      <c r="D408" s="255" t="s">
        <v>306</v>
      </c>
      <c r="E408" s="256" t="s">
        <v>1038</v>
      </c>
      <c r="F408" s="257" t="s">
        <v>1039</v>
      </c>
      <c r="G408" s="258" t="s">
        <v>354</v>
      </c>
      <c r="H408" s="259">
        <v>76</v>
      </c>
      <c r="I408" s="260"/>
      <c r="J408" s="261">
        <f>ROUND(I408*H408,2)</f>
        <v>0</v>
      </c>
      <c r="K408" s="262"/>
      <c r="L408" s="263"/>
      <c r="M408" s="264" t="s">
        <v>1</v>
      </c>
      <c r="N408" s="265" t="s">
        <v>41</v>
      </c>
      <c r="O408" s="91"/>
      <c r="P408" s="239">
        <f>O408*H408</f>
        <v>0</v>
      </c>
      <c r="Q408" s="239">
        <v>0.0023</v>
      </c>
      <c r="R408" s="239">
        <f>Q408*H408</f>
        <v>0.17480000000000001</v>
      </c>
      <c r="S408" s="239">
        <v>0</v>
      </c>
      <c r="T408" s="24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41" t="s">
        <v>426</v>
      </c>
      <c r="AT408" s="241" t="s">
        <v>306</v>
      </c>
      <c r="AU408" s="241" t="s">
        <v>86</v>
      </c>
      <c r="AY408" s="17" t="s">
        <v>280</v>
      </c>
      <c r="BE408" s="242">
        <f>IF(N408="základní",J408,0)</f>
        <v>0</v>
      </c>
      <c r="BF408" s="242">
        <f>IF(N408="snížená",J408,0)</f>
        <v>0</v>
      </c>
      <c r="BG408" s="242">
        <f>IF(N408="zákl. přenesená",J408,0)</f>
        <v>0</v>
      </c>
      <c r="BH408" s="242">
        <f>IF(N408="sníž. přenesená",J408,0)</f>
        <v>0</v>
      </c>
      <c r="BI408" s="242">
        <f>IF(N408="nulová",J408,0)</f>
        <v>0</v>
      </c>
      <c r="BJ408" s="17" t="s">
        <v>84</v>
      </c>
      <c r="BK408" s="242">
        <f>ROUND(I408*H408,2)</f>
        <v>0</v>
      </c>
      <c r="BL408" s="17" t="s">
        <v>185</v>
      </c>
      <c r="BM408" s="241" t="s">
        <v>4574</v>
      </c>
    </row>
    <row r="409" s="2" customFormat="1">
      <c r="A409" s="38"/>
      <c r="B409" s="39"/>
      <c r="C409" s="40"/>
      <c r="D409" s="245" t="s">
        <v>540</v>
      </c>
      <c r="E409" s="40"/>
      <c r="F409" s="287" t="s">
        <v>1041</v>
      </c>
      <c r="G409" s="40"/>
      <c r="H409" s="40"/>
      <c r="I409" s="288"/>
      <c r="J409" s="40"/>
      <c r="K409" s="40"/>
      <c r="L409" s="44"/>
      <c r="M409" s="289"/>
      <c r="N409" s="290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540</v>
      </c>
      <c r="AU409" s="17" t="s">
        <v>86</v>
      </c>
    </row>
    <row r="410" s="2" customFormat="1" ht="16.5" customHeight="1">
      <c r="A410" s="38"/>
      <c r="B410" s="39"/>
      <c r="C410" s="229" t="s">
        <v>882</v>
      </c>
      <c r="D410" s="229" t="s">
        <v>281</v>
      </c>
      <c r="E410" s="230" t="s">
        <v>1043</v>
      </c>
      <c r="F410" s="231" t="s">
        <v>1044</v>
      </c>
      <c r="G410" s="232" t="s">
        <v>354</v>
      </c>
      <c r="H410" s="233">
        <v>2</v>
      </c>
      <c r="I410" s="234"/>
      <c r="J410" s="235">
        <f>ROUND(I410*H410,2)</f>
        <v>0</v>
      </c>
      <c r="K410" s="236"/>
      <c r="L410" s="44"/>
      <c r="M410" s="237" t="s">
        <v>1</v>
      </c>
      <c r="N410" s="238" t="s">
        <v>41</v>
      </c>
      <c r="O410" s="91"/>
      <c r="P410" s="239">
        <f>O410*H410</f>
        <v>0</v>
      </c>
      <c r="Q410" s="239">
        <v>6.9999999999999994E-05</v>
      </c>
      <c r="R410" s="239">
        <f>Q410*H410</f>
        <v>0.00013999999999999999</v>
      </c>
      <c r="S410" s="239">
        <v>0</v>
      </c>
      <c r="T410" s="240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41" t="s">
        <v>284</v>
      </c>
      <c r="AT410" s="241" t="s">
        <v>281</v>
      </c>
      <c r="AU410" s="241" t="s">
        <v>86</v>
      </c>
      <c r="AY410" s="17" t="s">
        <v>280</v>
      </c>
      <c r="BE410" s="242">
        <f>IF(N410="základní",J410,0)</f>
        <v>0</v>
      </c>
      <c r="BF410" s="242">
        <f>IF(N410="snížená",J410,0)</f>
        <v>0</v>
      </c>
      <c r="BG410" s="242">
        <f>IF(N410="zákl. přenesená",J410,0)</f>
        <v>0</v>
      </c>
      <c r="BH410" s="242">
        <f>IF(N410="sníž. přenesená",J410,0)</f>
        <v>0</v>
      </c>
      <c r="BI410" s="242">
        <f>IF(N410="nulová",J410,0)</f>
        <v>0</v>
      </c>
      <c r="BJ410" s="17" t="s">
        <v>84</v>
      </c>
      <c r="BK410" s="242">
        <f>ROUND(I410*H410,2)</f>
        <v>0</v>
      </c>
      <c r="BL410" s="17" t="s">
        <v>284</v>
      </c>
      <c r="BM410" s="241" t="s">
        <v>4575</v>
      </c>
    </row>
    <row r="411" s="13" customFormat="1">
      <c r="A411" s="13"/>
      <c r="B411" s="243"/>
      <c r="C411" s="244"/>
      <c r="D411" s="245" t="s">
        <v>286</v>
      </c>
      <c r="E411" s="246" t="s">
        <v>1</v>
      </c>
      <c r="F411" s="247" t="s">
        <v>4576</v>
      </c>
      <c r="G411" s="244"/>
      <c r="H411" s="248">
        <v>2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286</v>
      </c>
      <c r="AU411" s="254" t="s">
        <v>86</v>
      </c>
      <c r="AV411" s="13" t="s">
        <v>86</v>
      </c>
      <c r="AW411" s="13" t="s">
        <v>32</v>
      </c>
      <c r="AX411" s="13" t="s">
        <v>84</v>
      </c>
      <c r="AY411" s="254" t="s">
        <v>280</v>
      </c>
    </row>
    <row r="412" s="2" customFormat="1" ht="24.15" customHeight="1">
      <c r="A412" s="38"/>
      <c r="B412" s="39"/>
      <c r="C412" s="255" t="s">
        <v>887</v>
      </c>
      <c r="D412" s="255" t="s">
        <v>306</v>
      </c>
      <c r="E412" s="256" t="s">
        <v>1047</v>
      </c>
      <c r="F412" s="257" t="s">
        <v>1048</v>
      </c>
      <c r="G412" s="258" t="s">
        <v>354</v>
      </c>
      <c r="H412" s="259">
        <v>2</v>
      </c>
      <c r="I412" s="260"/>
      <c r="J412" s="261">
        <f>ROUND(I412*H412,2)</f>
        <v>0</v>
      </c>
      <c r="K412" s="262"/>
      <c r="L412" s="263"/>
      <c r="M412" s="264" t="s">
        <v>1</v>
      </c>
      <c r="N412" s="265" t="s">
        <v>41</v>
      </c>
      <c r="O412" s="91"/>
      <c r="P412" s="239">
        <f>O412*H412</f>
        <v>0</v>
      </c>
      <c r="Q412" s="239">
        <v>0.00089999999999999998</v>
      </c>
      <c r="R412" s="239">
        <f>Q412*H412</f>
        <v>0.0018</v>
      </c>
      <c r="S412" s="239">
        <v>0</v>
      </c>
      <c r="T412" s="24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41" t="s">
        <v>310</v>
      </c>
      <c r="AT412" s="241" t="s">
        <v>306</v>
      </c>
      <c r="AU412" s="241" t="s">
        <v>86</v>
      </c>
      <c r="AY412" s="17" t="s">
        <v>280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7" t="s">
        <v>84</v>
      </c>
      <c r="BK412" s="242">
        <f>ROUND(I412*H412,2)</f>
        <v>0</v>
      </c>
      <c r="BL412" s="17" t="s">
        <v>284</v>
      </c>
      <c r="BM412" s="241" t="s">
        <v>4577</v>
      </c>
    </row>
    <row r="413" s="13" customFormat="1">
      <c r="A413" s="13"/>
      <c r="B413" s="243"/>
      <c r="C413" s="244"/>
      <c r="D413" s="245" t="s">
        <v>286</v>
      </c>
      <c r="E413" s="246" t="s">
        <v>1</v>
      </c>
      <c r="F413" s="247" t="s">
        <v>4576</v>
      </c>
      <c r="G413" s="244"/>
      <c r="H413" s="248">
        <v>2</v>
      </c>
      <c r="I413" s="249"/>
      <c r="J413" s="244"/>
      <c r="K413" s="244"/>
      <c r="L413" s="250"/>
      <c r="M413" s="251"/>
      <c r="N413" s="252"/>
      <c r="O413" s="252"/>
      <c r="P413" s="252"/>
      <c r="Q413" s="252"/>
      <c r="R413" s="252"/>
      <c r="S413" s="252"/>
      <c r="T413" s="25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4" t="s">
        <v>286</v>
      </c>
      <c r="AU413" s="254" t="s">
        <v>86</v>
      </c>
      <c r="AV413" s="13" t="s">
        <v>86</v>
      </c>
      <c r="AW413" s="13" t="s">
        <v>32</v>
      </c>
      <c r="AX413" s="13" t="s">
        <v>84</v>
      </c>
      <c r="AY413" s="254" t="s">
        <v>280</v>
      </c>
    </row>
    <row r="414" s="2" customFormat="1" ht="24.15" customHeight="1">
      <c r="A414" s="38"/>
      <c r="B414" s="39"/>
      <c r="C414" s="229" t="s">
        <v>892</v>
      </c>
      <c r="D414" s="229" t="s">
        <v>281</v>
      </c>
      <c r="E414" s="230" t="s">
        <v>2091</v>
      </c>
      <c r="F414" s="231" t="s">
        <v>2092</v>
      </c>
      <c r="G414" s="232" t="s">
        <v>326</v>
      </c>
      <c r="H414" s="233">
        <v>5.6189999999999998</v>
      </c>
      <c r="I414" s="234"/>
      <c r="J414" s="235">
        <f>ROUND(I414*H414,2)</f>
        <v>0</v>
      </c>
      <c r="K414" s="236"/>
      <c r="L414" s="44"/>
      <c r="M414" s="237" t="s">
        <v>1</v>
      </c>
      <c r="N414" s="238" t="s">
        <v>41</v>
      </c>
      <c r="O414" s="91"/>
      <c r="P414" s="239">
        <f>O414*H414</f>
        <v>0</v>
      </c>
      <c r="Q414" s="239">
        <v>0</v>
      </c>
      <c r="R414" s="239">
        <f>Q414*H414</f>
        <v>0</v>
      </c>
      <c r="S414" s="239">
        <v>0</v>
      </c>
      <c r="T414" s="240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41" t="s">
        <v>185</v>
      </c>
      <c r="AT414" s="241" t="s">
        <v>281</v>
      </c>
      <c r="AU414" s="241" t="s">
        <v>86</v>
      </c>
      <c r="AY414" s="17" t="s">
        <v>280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7" t="s">
        <v>84</v>
      </c>
      <c r="BK414" s="242">
        <f>ROUND(I414*H414,2)</f>
        <v>0</v>
      </c>
      <c r="BL414" s="17" t="s">
        <v>185</v>
      </c>
      <c r="BM414" s="241" t="s">
        <v>4578</v>
      </c>
    </row>
    <row r="415" s="12" customFormat="1" ht="22.8" customHeight="1">
      <c r="A415" s="12"/>
      <c r="B415" s="213"/>
      <c r="C415" s="214"/>
      <c r="D415" s="215" t="s">
        <v>75</v>
      </c>
      <c r="E415" s="227" t="s">
        <v>1068</v>
      </c>
      <c r="F415" s="227" t="s">
        <v>1069</v>
      </c>
      <c r="G415" s="214"/>
      <c r="H415" s="214"/>
      <c r="I415" s="217"/>
      <c r="J415" s="228">
        <f>BK415</f>
        <v>0</v>
      </c>
      <c r="K415" s="214"/>
      <c r="L415" s="219"/>
      <c r="M415" s="220"/>
      <c r="N415" s="221"/>
      <c r="O415" s="221"/>
      <c r="P415" s="222">
        <f>SUM(P416:P443)</f>
        <v>0</v>
      </c>
      <c r="Q415" s="221"/>
      <c r="R415" s="222">
        <f>SUM(R416:R443)</f>
        <v>3.49570844</v>
      </c>
      <c r="S415" s="221"/>
      <c r="T415" s="223">
        <f>SUM(T416:T443)</f>
        <v>5.2461290000000007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24" t="s">
        <v>86</v>
      </c>
      <c r="AT415" s="225" t="s">
        <v>75</v>
      </c>
      <c r="AU415" s="225" t="s">
        <v>84</v>
      </c>
      <c r="AY415" s="224" t="s">
        <v>280</v>
      </c>
      <c r="BK415" s="226">
        <f>SUM(BK416:BK443)</f>
        <v>0</v>
      </c>
    </row>
    <row r="416" s="2" customFormat="1" ht="37.8" customHeight="1">
      <c r="A416" s="38"/>
      <c r="B416" s="39"/>
      <c r="C416" s="229" t="s">
        <v>897</v>
      </c>
      <c r="D416" s="229" t="s">
        <v>281</v>
      </c>
      <c r="E416" s="230" t="s">
        <v>1085</v>
      </c>
      <c r="F416" s="231" t="s">
        <v>1086</v>
      </c>
      <c r="G416" s="232" t="s">
        <v>194</v>
      </c>
      <c r="H416" s="233">
        <v>46.908000000000001</v>
      </c>
      <c r="I416" s="234"/>
      <c r="J416" s="235">
        <f>ROUND(I416*H416,2)</f>
        <v>0</v>
      </c>
      <c r="K416" s="236"/>
      <c r="L416" s="44"/>
      <c r="M416" s="237" t="s">
        <v>1</v>
      </c>
      <c r="N416" s="238" t="s">
        <v>41</v>
      </c>
      <c r="O416" s="91"/>
      <c r="P416" s="239">
        <f>O416*H416</f>
        <v>0</v>
      </c>
      <c r="Q416" s="239">
        <v>0.0060600000000000003</v>
      </c>
      <c r="R416" s="239">
        <f>Q416*H416</f>
        <v>0.28426248000000004</v>
      </c>
      <c r="S416" s="239">
        <v>0</v>
      </c>
      <c r="T416" s="24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41" t="s">
        <v>185</v>
      </c>
      <c r="AT416" s="241" t="s">
        <v>281</v>
      </c>
      <c r="AU416" s="241" t="s">
        <v>86</v>
      </c>
      <c r="AY416" s="17" t="s">
        <v>280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7" t="s">
        <v>84</v>
      </c>
      <c r="BK416" s="242">
        <f>ROUND(I416*H416,2)</f>
        <v>0</v>
      </c>
      <c r="BL416" s="17" t="s">
        <v>185</v>
      </c>
      <c r="BM416" s="241" t="s">
        <v>4579</v>
      </c>
    </row>
    <row r="417" s="13" customFormat="1">
      <c r="A417" s="13"/>
      <c r="B417" s="243"/>
      <c r="C417" s="244"/>
      <c r="D417" s="245" t="s">
        <v>286</v>
      </c>
      <c r="E417" s="246" t="s">
        <v>1</v>
      </c>
      <c r="F417" s="247" t="s">
        <v>4580</v>
      </c>
      <c r="G417" s="244"/>
      <c r="H417" s="248">
        <v>46.908000000000001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286</v>
      </c>
      <c r="AU417" s="254" t="s">
        <v>86</v>
      </c>
      <c r="AV417" s="13" t="s">
        <v>86</v>
      </c>
      <c r="AW417" s="13" t="s">
        <v>32</v>
      </c>
      <c r="AX417" s="13" t="s">
        <v>84</v>
      </c>
      <c r="AY417" s="254" t="s">
        <v>280</v>
      </c>
    </row>
    <row r="418" s="2" customFormat="1" ht="24.15" customHeight="1">
      <c r="A418" s="38"/>
      <c r="B418" s="39"/>
      <c r="C418" s="255" t="s">
        <v>902</v>
      </c>
      <c r="D418" s="255" t="s">
        <v>306</v>
      </c>
      <c r="E418" s="256" t="s">
        <v>1090</v>
      </c>
      <c r="F418" s="257" t="s">
        <v>1091</v>
      </c>
      <c r="G418" s="258" t="s">
        <v>194</v>
      </c>
      <c r="H418" s="259">
        <v>49.253</v>
      </c>
      <c r="I418" s="260"/>
      <c r="J418" s="261">
        <f>ROUND(I418*H418,2)</f>
        <v>0</v>
      </c>
      <c r="K418" s="262"/>
      <c r="L418" s="263"/>
      <c r="M418" s="264" t="s">
        <v>1</v>
      </c>
      <c r="N418" s="265" t="s">
        <v>41</v>
      </c>
      <c r="O418" s="91"/>
      <c r="P418" s="239">
        <f>O418*H418</f>
        <v>0</v>
      </c>
      <c r="Q418" s="239">
        <v>0.0028999999999999998</v>
      </c>
      <c r="R418" s="239">
        <f>Q418*H418</f>
        <v>0.14283369999999998</v>
      </c>
      <c r="S418" s="239">
        <v>0</v>
      </c>
      <c r="T418" s="24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41" t="s">
        <v>426</v>
      </c>
      <c r="AT418" s="241" t="s">
        <v>306</v>
      </c>
      <c r="AU418" s="241" t="s">
        <v>86</v>
      </c>
      <c r="AY418" s="17" t="s">
        <v>280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7" t="s">
        <v>84</v>
      </c>
      <c r="BK418" s="242">
        <f>ROUND(I418*H418,2)</f>
        <v>0</v>
      </c>
      <c r="BL418" s="17" t="s">
        <v>185</v>
      </c>
      <c r="BM418" s="241" t="s">
        <v>4581</v>
      </c>
    </row>
    <row r="419" s="13" customFormat="1">
      <c r="A419" s="13"/>
      <c r="B419" s="243"/>
      <c r="C419" s="244"/>
      <c r="D419" s="245" t="s">
        <v>286</v>
      </c>
      <c r="E419" s="244"/>
      <c r="F419" s="247" t="s">
        <v>4582</v>
      </c>
      <c r="G419" s="244"/>
      <c r="H419" s="248">
        <v>49.253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286</v>
      </c>
      <c r="AU419" s="254" t="s">
        <v>86</v>
      </c>
      <c r="AV419" s="13" t="s">
        <v>86</v>
      </c>
      <c r="AW419" s="13" t="s">
        <v>4</v>
      </c>
      <c r="AX419" s="13" t="s">
        <v>84</v>
      </c>
      <c r="AY419" s="254" t="s">
        <v>280</v>
      </c>
    </row>
    <row r="420" s="2" customFormat="1" ht="37.8" customHeight="1">
      <c r="A420" s="38"/>
      <c r="B420" s="39"/>
      <c r="C420" s="229" t="s">
        <v>906</v>
      </c>
      <c r="D420" s="229" t="s">
        <v>281</v>
      </c>
      <c r="E420" s="230" t="s">
        <v>4583</v>
      </c>
      <c r="F420" s="231" t="s">
        <v>4584</v>
      </c>
      <c r="G420" s="232" t="s">
        <v>194</v>
      </c>
      <c r="H420" s="233">
        <v>361.80200000000002</v>
      </c>
      <c r="I420" s="234"/>
      <c r="J420" s="235">
        <f>ROUND(I420*H420,2)</f>
        <v>0</v>
      </c>
      <c r="K420" s="236"/>
      <c r="L420" s="44"/>
      <c r="M420" s="237" t="s">
        <v>1</v>
      </c>
      <c r="N420" s="238" t="s">
        <v>41</v>
      </c>
      <c r="O420" s="91"/>
      <c r="P420" s="239">
        <f>O420*H420</f>
        <v>0</v>
      </c>
      <c r="Q420" s="239">
        <v>0</v>
      </c>
      <c r="R420" s="239">
        <f>Q420*H420</f>
        <v>0</v>
      </c>
      <c r="S420" s="239">
        <v>0.014500000000000001</v>
      </c>
      <c r="T420" s="240">
        <f>S420*H420</f>
        <v>5.2461290000000007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41" t="s">
        <v>185</v>
      </c>
      <c r="AT420" s="241" t="s">
        <v>281</v>
      </c>
      <c r="AU420" s="241" t="s">
        <v>86</v>
      </c>
      <c r="AY420" s="17" t="s">
        <v>280</v>
      </c>
      <c r="BE420" s="242">
        <f>IF(N420="základní",J420,0)</f>
        <v>0</v>
      </c>
      <c r="BF420" s="242">
        <f>IF(N420="snížená",J420,0)</f>
        <v>0</v>
      </c>
      <c r="BG420" s="242">
        <f>IF(N420="zákl. přenesená",J420,0)</f>
        <v>0</v>
      </c>
      <c r="BH420" s="242">
        <f>IF(N420="sníž. přenesená",J420,0)</f>
        <v>0</v>
      </c>
      <c r="BI420" s="242">
        <f>IF(N420="nulová",J420,0)</f>
        <v>0</v>
      </c>
      <c r="BJ420" s="17" t="s">
        <v>84</v>
      </c>
      <c r="BK420" s="242">
        <f>ROUND(I420*H420,2)</f>
        <v>0</v>
      </c>
      <c r="BL420" s="17" t="s">
        <v>185</v>
      </c>
      <c r="BM420" s="241" t="s">
        <v>4585</v>
      </c>
    </row>
    <row r="421" s="13" customFormat="1">
      <c r="A421" s="13"/>
      <c r="B421" s="243"/>
      <c r="C421" s="244"/>
      <c r="D421" s="245" t="s">
        <v>286</v>
      </c>
      <c r="E421" s="246" t="s">
        <v>1</v>
      </c>
      <c r="F421" s="247" t="s">
        <v>4358</v>
      </c>
      <c r="G421" s="244"/>
      <c r="H421" s="248">
        <v>361.80200000000002</v>
      </c>
      <c r="I421" s="249"/>
      <c r="J421" s="244"/>
      <c r="K421" s="244"/>
      <c r="L421" s="250"/>
      <c r="M421" s="251"/>
      <c r="N421" s="252"/>
      <c r="O421" s="252"/>
      <c r="P421" s="252"/>
      <c r="Q421" s="252"/>
      <c r="R421" s="252"/>
      <c r="S421" s="252"/>
      <c r="T421" s="25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4" t="s">
        <v>286</v>
      </c>
      <c r="AU421" s="254" t="s">
        <v>86</v>
      </c>
      <c r="AV421" s="13" t="s">
        <v>86</v>
      </c>
      <c r="AW421" s="13" t="s">
        <v>32</v>
      </c>
      <c r="AX421" s="13" t="s">
        <v>84</v>
      </c>
      <c r="AY421" s="254" t="s">
        <v>280</v>
      </c>
    </row>
    <row r="422" s="2" customFormat="1" ht="24.15" customHeight="1">
      <c r="A422" s="38"/>
      <c r="B422" s="39"/>
      <c r="C422" s="229" t="s">
        <v>911</v>
      </c>
      <c r="D422" s="229" t="s">
        <v>281</v>
      </c>
      <c r="E422" s="230" t="s">
        <v>1100</v>
      </c>
      <c r="F422" s="231" t="s">
        <v>1101</v>
      </c>
      <c r="G422" s="232" t="s">
        <v>194</v>
      </c>
      <c r="H422" s="233">
        <v>361.80200000000002</v>
      </c>
      <c r="I422" s="234"/>
      <c r="J422" s="235">
        <f>ROUND(I422*H422,2)</f>
        <v>0</v>
      </c>
      <c r="K422" s="236"/>
      <c r="L422" s="44"/>
      <c r="M422" s="237" t="s">
        <v>1</v>
      </c>
      <c r="N422" s="238" t="s">
        <v>41</v>
      </c>
      <c r="O422" s="91"/>
      <c r="P422" s="239">
        <f>O422*H422</f>
        <v>0</v>
      </c>
      <c r="Q422" s="239">
        <v>0</v>
      </c>
      <c r="R422" s="239">
        <f>Q422*H422</f>
        <v>0</v>
      </c>
      <c r="S422" s="239">
        <v>0</v>
      </c>
      <c r="T422" s="240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41" t="s">
        <v>185</v>
      </c>
      <c r="AT422" s="241" t="s">
        <v>281</v>
      </c>
      <c r="AU422" s="241" t="s">
        <v>86</v>
      </c>
      <c r="AY422" s="17" t="s">
        <v>280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7" t="s">
        <v>84</v>
      </c>
      <c r="BK422" s="242">
        <f>ROUND(I422*H422,2)</f>
        <v>0</v>
      </c>
      <c r="BL422" s="17" t="s">
        <v>185</v>
      </c>
      <c r="BM422" s="241" t="s">
        <v>4586</v>
      </c>
    </row>
    <row r="423" s="13" customFormat="1">
      <c r="A423" s="13"/>
      <c r="B423" s="243"/>
      <c r="C423" s="244"/>
      <c r="D423" s="245" t="s">
        <v>286</v>
      </c>
      <c r="E423" s="246" t="s">
        <v>1</v>
      </c>
      <c r="F423" s="247" t="s">
        <v>4358</v>
      </c>
      <c r="G423" s="244"/>
      <c r="H423" s="248">
        <v>361.80200000000002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286</v>
      </c>
      <c r="AU423" s="254" t="s">
        <v>86</v>
      </c>
      <c r="AV423" s="13" t="s">
        <v>86</v>
      </c>
      <c r="AW423" s="13" t="s">
        <v>32</v>
      </c>
      <c r="AX423" s="13" t="s">
        <v>84</v>
      </c>
      <c r="AY423" s="254" t="s">
        <v>280</v>
      </c>
    </row>
    <row r="424" s="2" customFormat="1" ht="33" customHeight="1">
      <c r="A424" s="38"/>
      <c r="B424" s="39"/>
      <c r="C424" s="255" t="s">
        <v>916</v>
      </c>
      <c r="D424" s="255" t="s">
        <v>306</v>
      </c>
      <c r="E424" s="256" t="s">
        <v>1104</v>
      </c>
      <c r="F424" s="257" t="s">
        <v>1105</v>
      </c>
      <c r="G424" s="258" t="s">
        <v>194</v>
      </c>
      <c r="H424" s="259">
        <v>379.892</v>
      </c>
      <c r="I424" s="260"/>
      <c r="J424" s="261">
        <f>ROUND(I424*H424,2)</f>
        <v>0</v>
      </c>
      <c r="K424" s="262"/>
      <c r="L424" s="263"/>
      <c r="M424" s="264" t="s">
        <v>1</v>
      </c>
      <c r="N424" s="265" t="s">
        <v>41</v>
      </c>
      <c r="O424" s="91"/>
      <c r="P424" s="239">
        <f>O424*H424</f>
        <v>0</v>
      </c>
      <c r="Q424" s="239">
        <v>0.0030000000000000001</v>
      </c>
      <c r="R424" s="239">
        <f>Q424*H424</f>
        <v>1.1396759999999999</v>
      </c>
      <c r="S424" s="239">
        <v>0</v>
      </c>
      <c r="T424" s="240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41" t="s">
        <v>426</v>
      </c>
      <c r="AT424" s="241" t="s">
        <v>306</v>
      </c>
      <c r="AU424" s="241" t="s">
        <v>86</v>
      </c>
      <c r="AY424" s="17" t="s">
        <v>280</v>
      </c>
      <c r="BE424" s="242">
        <f>IF(N424="základní",J424,0)</f>
        <v>0</v>
      </c>
      <c r="BF424" s="242">
        <f>IF(N424="snížená",J424,0)</f>
        <v>0</v>
      </c>
      <c r="BG424" s="242">
        <f>IF(N424="zákl. přenesená",J424,0)</f>
        <v>0</v>
      </c>
      <c r="BH424" s="242">
        <f>IF(N424="sníž. přenesená",J424,0)</f>
        <v>0</v>
      </c>
      <c r="BI424" s="242">
        <f>IF(N424="nulová",J424,0)</f>
        <v>0</v>
      </c>
      <c r="BJ424" s="17" t="s">
        <v>84</v>
      </c>
      <c r="BK424" s="242">
        <f>ROUND(I424*H424,2)</f>
        <v>0</v>
      </c>
      <c r="BL424" s="17" t="s">
        <v>185</v>
      </c>
      <c r="BM424" s="241" t="s">
        <v>4587</v>
      </c>
    </row>
    <row r="425" s="13" customFormat="1">
      <c r="A425" s="13"/>
      <c r="B425" s="243"/>
      <c r="C425" s="244"/>
      <c r="D425" s="245" t="s">
        <v>286</v>
      </c>
      <c r="E425" s="246" t="s">
        <v>1</v>
      </c>
      <c r="F425" s="247" t="s">
        <v>4358</v>
      </c>
      <c r="G425" s="244"/>
      <c r="H425" s="248">
        <v>361.80200000000002</v>
      </c>
      <c r="I425" s="249"/>
      <c r="J425" s="244"/>
      <c r="K425" s="244"/>
      <c r="L425" s="250"/>
      <c r="M425" s="251"/>
      <c r="N425" s="252"/>
      <c r="O425" s="252"/>
      <c r="P425" s="252"/>
      <c r="Q425" s="252"/>
      <c r="R425" s="252"/>
      <c r="S425" s="252"/>
      <c r="T425" s="25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4" t="s">
        <v>286</v>
      </c>
      <c r="AU425" s="254" t="s">
        <v>86</v>
      </c>
      <c r="AV425" s="13" t="s">
        <v>86</v>
      </c>
      <c r="AW425" s="13" t="s">
        <v>32</v>
      </c>
      <c r="AX425" s="13" t="s">
        <v>84</v>
      </c>
      <c r="AY425" s="254" t="s">
        <v>280</v>
      </c>
    </row>
    <row r="426" s="13" customFormat="1">
      <c r="A426" s="13"/>
      <c r="B426" s="243"/>
      <c r="C426" s="244"/>
      <c r="D426" s="245" t="s">
        <v>286</v>
      </c>
      <c r="E426" s="244"/>
      <c r="F426" s="247" t="s">
        <v>4588</v>
      </c>
      <c r="G426" s="244"/>
      <c r="H426" s="248">
        <v>379.892</v>
      </c>
      <c r="I426" s="249"/>
      <c r="J426" s="244"/>
      <c r="K426" s="244"/>
      <c r="L426" s="250"/>
      <c r="M426" s="251"/>
      <c r="N426" s="252"/>
      <c r="O426" s="252"/>
      <c r="P426" s="252"/>
      <c r="Q426" s="252"/>
      <c r="R426" s="252"/>
      <c r="S426" s="252"/>
      <c r="T426" s="25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4" t="s">
        <v>286</v>
      </c>
      <c r="AU426" s="254" t="s">
        <v>86</v>
      </c>
      <c r="AV426" s="13" t="s">
        <v>86</v>
      </c>
      <c r="AW426" s="13" t="s">
        <v>4</v>
      </c>
      <c r="AX426" s="13" t="s">
        <v>84</v>
      </c>
      <c r="AY426" s="254" t="s">
        <v>280</v>
      </c>
    </row>
    <row r="427" s="2" customFormat="1" ht="24.15" customHeight="1">
      <c r="A427" s="38"/>
      <c r="B427" s="39"/>
      <c r="C427" s="255" t="s">
        <v>923</v>
      </c>
      <c r="D427" s="255" t="s">
        <v>306</v>
      </c>
      <c r="E427" s="256" t="s">
        <v>1109</v>
      </c>
      <c r="F427" s="257" t="s">
        <v>1110</v>
      </c>
      <c r="G427" s="258" t="s">
        <v>194</v>
      </c>
      <c r="H427" s="259">
        <v>379.892</v>
      </c>
      <c r="I427" s="260"/>
      <c r="J427" s="261">
        <f>ROUND(I427*H427,2)</f>
        <v>0</v>
      </c>
      <c r="K427" s="262"/>
      <c r="L427" s="263"/>
      <c r="M427" s="264" t="s">
        <v>1</v>
      </c>
      <c r="N427" s="265" t="s">
        <v>41</v>
      </c>
      <c r="O427" s="91"/>
      <c r="P427" s="239">
        <f>O427*H427</f>
        <v>0</v>
      </c>
      <c r="Q427" s="239">
        <v>0.0015</v>
      </c>
      <c r="R427" s="239">
        <f>Q427*H427</f>
        <v>0.56983799999999996</v>
      </c>
      <c r="S427" s="239">
        <v>0</v>
      </c>
      <c r="T427" s="240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41" t="s">
        <v>426</v>
      </c>
      <c r="AT427" s="241" t="s">
        <v>306</v>
      </c>
      <c r="AU427" s="241" t="s">
        <v>86</v>
      </c>
      <c r="AY427" s="17" t="s">
        <v>280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7" t="s">
        <v>84</v>
      </c>
      <c r="BK427" s="242">
        <f>ROUND(I427*H427,2)</f>
        <v>0</v>
      </c>
      <c r="BL427" s="17" t="s">
        <v>185</v>
      </c>
      <c r="BM427" s="241" t="s">
        <v>4589</v>
      </c>
    </row>
    <row r="428" s="13" customFormat="1">
      <c r="A428" s="13"/>
      <c r="B428" s="243"/>
      <c r="C428" s="244"/>
      <c r="D428" s="245" t="s">
        <v>286</v>
      </c>
      <c r="E428" s="246" t="s">
        <v>1</v>
      </c>
      <c r="F428" s="247" t="s">
        <v>4358</v>
      </c>
      <c r="G428" s="244"/>
      <c r="H428" s="248">
        <v>361.80200000000002</v>
      </c>
      <c r="I428" s="249"/>
      <c r="J428" s="244"/>
      <c r="K428" s="244"/>
      <c r="L428" s="250"/>
      <c r="M428" s="251"/>
      <c r="N428" s="252"/>
      <c r="O428" s="252"/>
      <c r="P428" s="252"/>
      <c r="Q428" s="252"/>
      <c r="R428" s="252"/>
      <c r="S428" s="252"/>
      <c r="T428" s="25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4" t="s">
        <v>286</v>
      </c>
      <c r="AU428" s="254" t="s">
        <v>86</v>
      </c>
      <c r="AV428" s="13" t="s">
        <v>86</v>
      </c>
      <c r="AW428" s="13" t="s">
        <v>32</v>
      </c>
      <c r="AX428" s="13" t="s">
        <v>84</v>
      </c>
      <c r="AY428" s="254" t="s">
        <v>280</v>
      </c>
    </row>
    <row r="429" s="13" customFormat="1">
      <c r="A429" s="13"/>
      <c r="B429" s="243"/>
      <c r="C429" s="244"/>
      <c r="D429" s="245" t="s">
        <v>286</v>
      </c>
      <c r="E429" s="244"/>
      <c r="F429" s="247" t="s">
        <v>4588</v>
      </c>
      <c r="G429" s="244"/>
      <c r="H429" s="248">
        <v>379.892</v>
      </c>
      <c r="I429" s="249"/>
      <c r="J429" s="244"/>
      <c r="K429" s="244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286</v>
      </c>
      <c r="AU429" s="254" t="s">
        <v>86</v>
      </c>
      <c r="AV429" s="13" t="s">
        <v>86</v>
      </c>
      <c r="AW429" s="13" t="s">
        <v>4</v>
      </c>
      <c r="AX429" s="13" t="s">
        <v>84</v>
      </c>
      <c r="AY429" s="254" t="s">
        <v>280</v>
      </c>
    </row>
    <row r="430" s="2" customFormat="1" ht="24.15" customHeight="1">
      <c r="A430" s="38"/>
      <c r="B430" s="39"/>
      <c r="C430" s="229" t="s">
        <v>931</v>
      </c>
      <c r="D430" s="229" t="s">
        <v>281</v>
      </c>
      <c r="E430" s="230" t="s">
        <v>1122</v>
      </c>
      <c r="F430" s="231" t="s">
        <v>1123</v>
      </c>
      <c r="G430" s="232" t="s">
        <v>194</v>
      </c>
      <c r="H430" s="233">
        <v>361.80200000000002</v>
      </c>
      <c r="I430" s="234"/>
      <c r="J430" s="235">
        <f>ROUND(I430*H430,2)</f>
        <v>0</v>
      </c>
      <c r="K430" s="236"/>
      <c r="L430" s="44"/>
      <c r="M430" s="237" t="s">
        <v>1</v>
      </c>
      <c r="N430" s="238" t="s">
        <v>41</v>
      </c>
      <c r="O430" s="91"/>
      <c r="P430" s="239">
        <f>O430*H430</f>
        <v>0</v>
      </c>
      <c r="Q430" s="239">
        <v>3.0000000000000001E-05</v>
      </c>
      <c r="R430" s="239">
        <f>Q430*H430</f>
        <v>0.01085406</v>
      </c>
      <c r="S430" s="239">
        <v>0</v>
      </c>
      <c r="T430" s="240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41" t="s">
        <v>185</v>
      </c>
      <c r="AT430" s="241" t="s">
        <v>281</v>
      </c>
      <c r="AU430" s="241" t="s">
        <v>86</v>
      </c>
      <c r="AY430" s="17" t="s">
        <v>280</v>
      </c>
      <c r="BE430" s="242">
        <f>IF(N430="základní",J430,0)</f>
        <v>0</v>
      </c>
      <c r="BF430" s="242">
        <f>IF(N430="snížená",J430,0)</f>
        <v>0</v>
      </c>
      <c r="BG430" s="242">
        <f>IF(N430="zákl. přenesená",J430,0)</f>
        <v>0</v>
      </c>
      <c r="BH430" s="242">
        <f>IF(N430="sníž. přenesená",J430,0)</f>
        <v>0</v>
      </c>
      <c r="BI430" s="242">
        <f>IF(N430="nulová",J430,0)</f>
        <v>0</v>
      </c>
      <c r="BJ430" s="17" t="s">
        <v>84</v>
      </c>
      <c r="BK430" s="242">
        <f>ROUND(I430*H430,2)</f>
        <v>0</v>
      </c>
      <c r="BL430" s="17" t="s">
        <v>185</v>
      </c>
      <c r="BM430" s="241" t="s">
        <v>4590</v>
      </c>
    </row>
    <row r="431" s="13" customFormat="1">
      <c r="A431" s="13"/>
      <c r="B431" s="243"/>
      <c r="C431" s="244"/>
      <c r="D431" s="245" t="s">
        <v>286</v>
      </c>
      <c r="E431" s="246" t="s">
        <v>1</v>
      </c>
      <c r="F431" s="247" t="s">
        <v>4591</v>
      </c>
      <c r="G431" s="244"/>
      <c r="H431" s="248">
        <v>361.80200000000002</v>
      </c>
      <c r="I431" s="249"/>
      <c r="J431" s="244"/>
      <c r="K431" s="244"/>
      <c r="L431" s="250"/>
      <c r="M431" s="251"/>
      <c r="N431" s="252"/>
      <c r="O431" s="252"/>
      <c r="P431" s="252"/>
      <c r="Q431" s="252"/>
      <c r="R431" s="252"/>
      <c r="S431" s="252"/>
      <c r="T431" s="25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4" t="s">
        <v>286</v>
      </c>
      <c r="AU431" s="254" t="s">
        <v>86</v>
      </c>
      <c r="AV431" s="13" t="s">
        <v>86</v>
      </c>
      <c r="AW431" s="13" t="s">
        <v>32</v>
      </c>
      <c r="AX431" s="13" t="s">
        <v>84</v>
      </c>
      <c r="AY431" s="254" t="s">
        <v>280</v>
      </c>
    </row>
    <row r="432" s="2" customFormat="1" ht="24.15" customHeight="1">
      <c r="A432" s="38"/>
      <c r="B432" s="39"/>
      <c r="C432" s="229" t="s">
        <v>935</v>
      </c>
      <c r="D432" s="229" t="s">
        <v>281</v>
      </c>
      <c r="E432" s="230" t="s">
        <v>1127</v>
      </c>
      <c r="F432" s="231" t="s">
        <v>1128</v>
      </c>
      <c r="G432" s="232" t="s">
        <v>194</v>
      </c>
      <c r="H432" s="233">
        <v>361.80200000000002</v>
      </c>
      <c r="I432" s="234"/>
      <c r="J432" s="235">
        <f>ROUND(I432*H432,2)</f>
        <v>0</v>
      </c>
      <c r="K432" s="236"/>
      <c r="L432" s="44"/>
      <c r="M432" s="237" t="s">
        <v>1</v>
      </c>
      <c r="N432" s="238" t="s">
        <v>41</v>
      </c>
      <c r="O432" s="91"/>
      <c r="P432" s="239">
        <f>O432*H432</f>
        <v>0</v>
      </c>
      <c r="Q432" s="239">
        <v>0</v>
      </c>
      <c r="R432" s="239">
        <f>Q432*H432</f>
        <v>0</v>
      </c>
      <c r="S432" s="239">
        <v>0</v>
      </c>
      <c r="T432" s="240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41" t="s">
        <v>185</v>
      </c>
      <c r="AT432" s="241" t="s">
        <v>281</v>
      </c>
      <c r="AU432" s="241" t="s">
        <v>86</v>
      </c>
      <c r="AY432" s="17" t="s">
        <v>280</v>
      </c>
      <c r="BE432" s="242">
        <f>IF(N432="základní",J432,0)</f>
        <v>0</v>
      </c>
      <c r="BF432" s="242">
        <f>IF(N432="snížená",J432,0)</f>
        <v>0</v>
      </c>
      <c r="BG432" s="242">
        <f>IF(N432="zákl. přenesená",J432,0)</f>
        <v>0</v>
      </c>
      <c r="BH432" s="242">
        <f>IF(N432="sníž. přenesená",J432,0)</f>
        <v>0</v>
      </c>
      <c r="BI432" s="242">
        <f>IF(N432="nulová",J432,0)</f>
        <v>0</v>
      </c>
      <c r="BJ432" s="17" t="s">
        <v>84</v>
      </c>
      <c r="BK432" s="242">
        <f>ROUND(I432*H432,2)</f>
        <v>0</v>
      </c>
      <c r="BL432" s="17" t="s">
        <v>185</v>
      </c>
      <c r="BM432" s="241" t="s">
        <v>4592</v>
      </c>
    </row>
    <row r="433" s="13" customFormat="1">
      <c r="A433" s="13"/>
      <c r="B433" s="243"/>
      <c r="C433" s="244"/>
      <c r="D433" s="245" t="s">
        <v>286</v>
      </c>
      <c r="E433" s="246" t="s">
        <v>1</v>
      </c>
      <c r="F433" s="247" t="s">
        <v>4358</v>
      </c>
      <c r="G433" s="244"/>
      <c r="H433" s="248">
        <v>361.80200000000002</v>
      </c>
      <c r="I433" s="249"/>
      <c r="J433" s="244"/>
      <c r="K433" s="244"/>
      <c r="L433" s="250"/>
      <c r="M433" s="251"/>
      <c r="N433" s="252"/>
      <c r="O433" s="252"/>
      <c r="P433" s="252"/>
      <c r="Q433" s="252"/>
      <c r="R433" s="252"/>
      <c r="S433" s="252"/>
      <c r="T433" s="25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4" t="s">
        <v>286</v>
      </c>
      <c r="AU433" s="254" t="s">
        <v>86</v>
      </c>
      <c r="AV433" s="13" t="s">
        <v>86</v>
      </c>
      <c r="AW433" s="13" t="s">
        <v>32</v>
      </c>
      <c r="AX433" s="13" t="s">
        <v>84</v>
      </c>
      <c r="AY433" s="254" t="s">
        <v>280</v>
      </c>
    </row>
    <row r="434" s="2" customFormat="1" ht="24.15" customHeight="1">
      <c r="A434" s="38"/>
      <c r="B434" s="39"/>
      <c r="C434" s="255" t="s">
        <v>941</v>
      </c>
      <c r="D434" s="255" t="s">
        <v>306</v>
      </c>
      <c r="E434" s="256" t="s">
        <v>1131</v>
      </c>
      <c r="F434" s="257" t="s">
        <v>1132</v>
      </c>
      <c r="G434" s="258" t="s">
        <v>319</v>
      </c>
      <c r="H434" s="259">
        <v>50.534999999999997</v>
      </c>
      <c r="I434" s="260"/>
      <c r="J434" s="261">
        <f>ROUND(I434*H434,2)</f>
        <v>0</v>
      </c>
      <c r="K434" s="262"/>
      <c r="L434" s="263"/>
      <c r="M434" s="264" t="s">
        <v>1</v>
      </c>
      <c r="N434" s="265" t="s">
        <v>41</v>
      </c>
      <c r="O434" s="91"/>
      <c r="P434" s="239">
        <f>O434*H434</f>
        <v>0</v>
      </c>
      <c r="Q434" s="239">
        <v>0.025000000000000001</v>
      </c>
      <c r="R434" s="239">
        <f>Q434*H434</f>
        <v>1.2633749999999999</v>
      </c>
      <c r="S434" s="239">
        <v>0</v>
      </c>
      <c r="T434" s="240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41" t="s">
        <v>426</v>
      </c>
      <c r="AT434" s="241" t="s">
        <v>306</v>
      </c>
      <c r="AU434" s="241" t="s">
        <v>86</v>
      </c>
      <c r="AY434" s="17" t="s">
        <v>280</v>
      </c>
      <c r="BE434" s="242">
        <f>IF(N434="základní",J434,0)</f>
        <v>0</v>
      </c>
      <c r="BF434" s="242">
        <f>IF(N434="snížená",J434,0)</f>
        <v>0</v>
      </c>
      <c r="BG434" s="242">
        <f>IF(N434="zákl. přenesená",J434,0)</f>
        <v>0</v>
      </c>
      <c r="BH434" s="242">
        <f>IF(N434="sníž. přenesená",J434,0)</f>
        <v>0</v>
      </c>
      <c r="BI434" s="242">
        <f>IF(N434="nulová",J434,0)</f>
        <v>0</v>
      </c>
      <c r="BJ434" s="17" t="s">
        <v>84</v>
      </c>
      <c r="BK434" s="242">
        <f>ROUND(I434*H434,2)</f>
        <v>0</v>
      </c>
      <c r="BL434" s="17" t="s">
        <v>185</v>
      </c>
      <c r="BM434" s="241" t="s">
        <v>4593</v>
      </c>
    </row>
    <row r="435" s="13" customFormat="1">
      <c r="A435" s="13"/>
      <c r="B435" s="243"/>
      <c r="C435" s="244"/>
      <c r="D435" s="245" t="s">
        <v>286</v>
      </c>
      <c r="E435" s="246" t="s">
        <v>1</v>
      </c>
      <c r="F435" s="247" t="s">
        <v>4594</v>
      </c>
      <c r="G435" s="244"/>
      <c r="H435" s="248">
        <v>1.095</v>
      </c>
      <c r="I435" s="249"/>
      <c r="J435" s="244"/>
      <c r="K435" s="244"/>
      <c r="L435" s="250"/>
      <c r="M435" s="251"/>
      <c r="N435" s="252"/>
      <c r="O435" s="252"/>
      <c r="P435" s="252"/>
      <c r="Q435" s="252"/>
      <c r="R435" s="252"/>
      <c r="S435" s="252"/>
      <c r="T435" s="25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4" t="s">
        <v>286</v>
      </c>
      <c r="AU435" s="254" t="s">
        <v>86</v>
      </c>
      <c r="AV435" s="13" t="s">
        <v>86</v>
      </c>
      <c r="AW435" s="13" t="s">
        <v>32</v>
      </c>
      <c r="AX435" s="13" t="s">
        <v>76</v>
      </c>
      <c r="AY435" s="254" t="s">
        <v>280</v>
      </c>
    </row>
    <row r="436" s="13" customFormat="1">
      <c r="A436" s="13"/>
      <c r="B436" s="243"/>
      <c r="C436" s="244"/>
      <c r="D436" s="245" t="s">
        <v>286</v>
      </c>
      <c r="E436" s="246" t="s">
        <v>1</v>
      </c>
      <c r="F436" s="247" t="s">
        <v>4595</v>
      </c>
      <c r="G436" s="244"/>
      <c r="H436" s="248">
        <v>47.033999999999999</v>
      </c>
      <c r="I436" s="249"/>
      <c r="J436" s="244"/>
      <c r="K436" s="244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286</v>
      </c>
      <c r="AU436" s="254" t="s">
        <v>86</v>
      </c>
      <c r="AV436" s="13" t="s">
        <v>86</v>
      </c>
      <c r="AW436" s="13" t="s">
        <v>32</v>
      </c>
      <c r="AX436" s="13" t="s">
        <v>76</v>
      </c>
      <c r="AY436" s="254" t="s">
        <v>280</v>
      </c>
    </row>
    <row r="437" s="14" customFormat="1">
      <c r="A437" s="14"/>
      <c r="B437" s="266"/>
      <c r="C437" s="267"/>
      <c r="D437" s="245" t="s">
        <v>286</v>
      </c>
      <c r="E437" s="268" t="s">
        <v>1</v>
      </c>
      <c r="F437" s="269" t="s">
        <v>378</v>
      </c>
      <c r="G437" s="267"/>
      <c r="H437" s="270">
        <v>48.128999999999998</v>
      </c>
      <c r="I437" s="271"/>
      <c r="J437" s="267"/>
      <c r="K437" s="267"/>
      <c r="L437" s="272"/>
      <c r="M437" s="273"/>
      <c r="N437" s="274"/>
      <c r="O437" s="274"/>
      <c r="P437" s="274"/>
      <c r="Q437" s="274"/>
      <c r="R437" s="274"/>
      <c r="S437" s="274"/>
      <c r="T437" s="27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76" t="s">
        <v>286</v>
      </c>
      <c r="AU437" s="276" t="s">
        <v>86</v>
      </c>
      <c r="AV437" s="14" t="s">
        <v>284</v>
      </c>
      <c r="AW437" s="14" t="s">
        <v>32</v>
      </c>
      <c r="AX437" s="14" t="s">
        <v>84</v>
      </c>
      <c r="AY437" s="276" t="s">
        <v>280</v>
      </c>
    </row>
    <row r="438" s="13" customFormat="1">
      <c r="A438" s="13"/>
      <c r="B438" s="243"/>
      <c r="C438" s="244"/>
      <c r="D438" s="245" t="s">
        <v>286</v>
      </c>
      <c r="E438" s="244"/>
      <c r="F438" s="247" t="s">
        <v>4596</v>
      </c>
      <c r="G438" s="244"/>
      <c r="H438" s="248">
        <v>50.534999999999997</v>
      </c>
      <c r="I438" s="249"/>
      <c r="J438" s="244"/>
      <c r="K438" s="244"/>
      <c r="L438" s="250"/>
      <c r="M438" s="251"/>
      <c r="N438" s="252"/>
      <c r="O438" s="252"/>
      <c r="P438" s="252"/>
      <c r="Q438" s="252"/>
      <c r="R438" s="252"/>
      <c r="S438" s="252"/>
      <c r="T438" s="25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4" t="s">
        <v>286</v>
      </c>
      <c r="AU438" s="254" t="s">
        <v>86</v>
      </c>
      <c r="AV438" s="13" t="s">
        <v>86</v>
      </c>
      <c r="AW438" s="13" t="s">
        <v>4</v>
      </c>
      <c r="AX438" s="13" t="s">
        <v>84</v>
      </c>
      <c r="AY438" s="254" t="s">
        <v>280</v>
      </c>
    </row>
    <row r="439" s="2" customFormat="1" ht="24.15" customHeight="1">
      <c r="A439" s="38"/>
      <c r="B439" s="39"/>
      <c r="C439" s="229" t="s">
        <v>946</v>
      </c>
      <c r="D439" s="229" t="s">
        <v>281</v>
      </c>
      <c r="E439" s="230" t="s">
        <v>1138</v>
      </c>
      <c r="F439" s="231" t="s">
        <v>1139</v>
      </c>
      <c r="G439" s="232" t="s">
        <v>190</v>
      </c>
      <c r="H439" s="233">
        <v>78.180000000000007</v>
      </c>
      <c r="I439" s="234"/>
      <c r="J439" s="235">
        <f>ROUND(I439*H439,2)</f>
        <v>0</v>
      </c>
      <c r="K439" s="236"/>
      <c r="L439" s="44"/>
      <c r="M439" s="237" t="s">
        <v>1</v>
      </c>
      <c r="N439" s="238" t="s">
        <v>41</v>
      </c>
      <c r="O439" s="91"/>
      <c r="P439" s="239">
        <f>O439*H439</f>
        <v>0</v>
      </c>
      <c r="Q439" s="239">
        <v>0.00016000000000000001</v>
      </c>
      <c r="R439" s="239">
        <f>Q439*H439</f>
        <v>0.012508800000000002</v>
      </c>
      <c r="S439" s="239">
        <v>0</v>
      </c>
      <c r="T439" s="240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41" t="s">
        <v>185</v>
      </c>
      <c r="AT439" s="241" t="s">
        <v>281</v>
      </c>
      <c r="AU439" s="241" t="s">
        <v>86</v>
      </c>
      <c r="AY439" s="17" t="s">
        <v>280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7" t="s">
        <v>84</v>
      </c>
      <c r="BK439" s="242">
        <f>ROUND(I439*H439,2)</f>
        <v>0</v>
      </c>
      <c r="BL439" s="17" t="s">
        <v>185</v>
      </c>
      <c r="BM439" s="241" t="s">
        <v>4597</v>
      </c>
    </row>
    <row r="440" s="13" customFormat="1">
      <c r="A440" s="13"/>
      <c r="B440" s="243"/>
      <c r="C440" s="244"/>
      <c r="D440" s="245" t="s">
        <v>286</v>
      </c>
      <c r="E440" s="246" t="s">
        <v>1</v>
      </c>
      <c r="F440" s="247" t="s">
        <v>4356</v>
      </c>
      <c r="G440" s="244"/>
      <c r="H440" s="248">
        <v>78.180000000000007</v>
      </c>
      <c r="I440" s="249"/>
      <c r="J440" s="244"/>
      <c r="K440" s="244"/>
      <c r="L440" s="250"/>
      <c r="M440" s="251"/>
      <c r="N440" s="252"/>
      <c r="O440" s="252"/>
      <c r="P440" s="252"/>
      <c r="Q440" s="252"/>
      <c r="R440" s="252"/>
      <c r="S440" s="252"/>
      <c r="T440" s="25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4" t="s">
        <v>286</v>
      </c>
      <c r="AU440" s="254" t="s">
        <v>86</v>
      </c>
      <c r="AV440" s="13" t="s">
        <v>86</v>
      </c>
      <c r="AW440" s="13" t="s">
        <v>32</v>
      </c>
      <c r="AX440" s="13" t="s">
        <v>84</v>
      </c>
      <c r="AY440" s="254" t="s">
        <v>280</v>
      </c>
    </row>
    <row r="441" s="2" customFormat="1" ht="37.8" customHeight="1">
      <c r="A441" s="38"/>
      <c r="B441" s="39"/>
      <c r="C441" s="229" t="s">
        <v>951</v>
      </c>
      <c r="D441" s="229" t="s">
        <v>281</v>
      </c>
      <c r="E441" s="230" t="s">
        <v>1142</v>
      </c>
      <c r="F441" s="231" t="s">
        <v>1143</v>
      </c>
      <c r="G441" s="232" t="s">
        <v>194</v>
      </c>
      <c r="H441" s="233">
        <v>361.80200000000002</v>
      </c>
      <c r="I441" s="234"/>
      <c r="J441" s="235">
        <f>ROUND(I441*H441,2)</f>
        <v>0</v>
      </c>
      <c r="K441" s="236"/>
      <c r="L441" s="44"/>
      <c r="M441" s="237" t="s">
        <v>1</v>
      </c>
      <c r="N441" s="238" t="s">
        <v>41</v>
      </c>
      <c r="O441" s="91"/>
      <c r="P441" s="239">
        <f>O441*H441</f>
        <v>0</v>
      </c>
      <c r="Q441" s="239">
        <v>0.00020000000000000001</v>
      </c>
      <c r="R441" s="239">
        <f>Q441*H441</f>
        <v>0.072360400000000005</v>
      </c>
      <c r="S441" s="239">
        <v>0</v>
      </c>
      <c r="T441" s="240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41" t="s">
        <v>185</v>
      </c>
      <c r="AT441" s="241" t="s">
        <v>281</v>
      </c>
      <c r="AU441" s="241" t="s">
        <v>86</v>
      </c>
      <c r="AY441" s="17" t="s">
        <v>280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7" t="s">
        <v>84</v>
      </c>
      <c r="BK441" s="242">
        <f>ROUND(I441*H441,2)</f>
        <v>0</v>
      </c>
      <c r="BL441" s="17" t="s">
        <v>185</v>
      </c>
      <c r="BM441" s="241" t="s">
        <v>4598</v>
      </c>
    </row>
    <row r="442" s="13" customFormat="1">
      <c r="A442" s="13"/>
      <c r="B442" s="243"/>
      <c r="C442" s="244"/>
      <c r="D442" s="245" t="s">
        <v>286</v>
      </c>
      <c r="E442" s="246" t="s">
        <v>1</v>
      </c>
      <c r="F442" s="247" t="s">
        <v>4358</v>
      </c>
      <c r="G442" s="244"/>
      <c r="H442" s="248">
        <v>361.80200000000002</v>
      </c>
      <c r="I442" s="249"/>
      <c r="J442" s="244"/>
      <c r="K442" s="244"/>
      <c r="L442" s="250"/>
      <c r="M442" s="251"/>
      <c r="N442" s="252"/>
      <c r="O442" s="252"/>
      <c r="P442" s="252"/>
      <c r="Q442" s="252"/>
      <c r="R442" s="252"/>
      <c r="S442" s="252"/>
      <c r="T442" s="25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4" t="s">
        <v>286</v>
      </c>
      <c r="AU442" s="254" t="s">
        <v>86</v>
      </c>
      <c r="AV442" s="13" t="s">
        <v>86</v>
      </c>
      <c r="AW442" s="13" t="s">
        <v>32</v>
      </c>
      <c r="AX442" s="13" t="s">
        <v>84</v>
      </c>
      <c r="AY442" s="254" t="s">
        <v>280</v>
      </c>
    </row>
    <row r="443" s="2" customFormat="1" ht="24.15" customHeight="1">
      <c r="A443" s="38"/>
      <c r="B443" s="39"/>
      <c r="C443" s="229" t="s">
        <v>955</v>
      </c>
      <c r="D443" s="229" t="s">
        <v>281</v>
      </c>
      <c r="E443" s="230" t="s">
        <v>1155</v>
      </c>
      <c r="F443" s="231" t="s">
        <v>1156</v>
      </c>
      <c r="G443" s="232" t="s">
        <v>326</v>
      </c>
      <c r="H443" s="233">
        <v>3.496</v>
      </c>
      <c r="I443" s="234"/>
      <c r="J443" s="235">
        <f>ROUND(I443*H443,2)</f>
        <v>0</v>
      </c>
      <c r="K443" s="236"/>
      <c r="L443" s="44"/>
      <c r="M443" s="237" t="s">
        <v>1</v>
      </c>
      <c r="N443" s="238" t="s">
        <v>41</v>
      </c>
      <c r="O443" s="91"/>
      <c r="P443" s="239">
        <f>O443*H443</f>
        <v>0</v>
      </c>
      <c r="Q443" s="239">
        <v>0</v>
      </c>
      <c r="R443" s="239">
        <f>Q443*H443</f>
        <v>0</v>
      </c>
      <c r="S443" s="239">
        <v>0</v>
      </c>
      <c r="T443" s="240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41" t="s">
        <v>185</v>
      </c>
      <c r="AT443" s="241" t="s">
        <v>281</v>
      </c>
      <c r="AU443" s="241" t="s">
        <v>86</v>
      </c>
      <c r="AY443" s="17" t="s">
        <v>280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7" t="s">
        <v>84</v>
      </c>
      <c r="BK443" s="242">
        <f>ROUND(I443*H443,2)</f>
        <v>0</v>
      </c>
      <c r="BL443" s="17" t="s">
        <v>185</v>
      </c>
      <c r="BM443" s="241" t="s">
        <v>4599</v>
      </c>
    </row>
    <row r="444" s="12" customFormat="1" ht="22.8" customHeight="1">
      <c r="A444" s="12"/>
      <c r="B444" s="213"/>
      <c r="C444" s="214"/>
      <c r="D444" s="215" t="s">
        <v>75</v>
      </c>
      <c r="E444" s="227" t="s">
        <v>1158</v>
      </c>
      <c r="F444" s="227" t="s">
        <v>1159</v>
      </c>
      <c r="G444" s="214"/>
      <c r="H444" s="214"/>
      <c r="I444" s="217"/>
      <c r="J444" s="228">
        <f>BK444</f>
        <v>0</v>
      </c>
      <c r="K444" s="214"/>
      <c r="L444" s="219"/>
      <c r="M444" s="220"/>
      <c r="N444" s="221"/>
      <c r="O444" s="221"/>
      <c r="P444" s="222">
        <f>SUM(P445:P451)</f>
        <v>0</v>
      </c>
      <c r="Q444" s="221"/>
      <c r="R444" s="222">
        <f>SUM(R445:R451)</f>
        <v>0.01602</v>
      </c>
      <c r="S444" s="221"/>
      <c r="T444" s="223">
        <f>SUM(T445:T451)</f>
        <v>0.04614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24" t="s">
        <v>86</v>
      </c>
      <c r="AT444" s="225" t="s">
        <v>75</v>
      </c>
      <c r="AU444" s="225" t="s">
        <v>84</v>
      </c>
      <c r="AY444" s="224" t="s">
        <v>280</v>
      </c>
      <c r="BK444" s="226">
        <f>SUM(BK445:BK451)</f>
        <v>0</v>
      </c>
    </row>
    <row r="445" s="2" customFormat="1" ht="21.75" customHeight="1">
      <c r="A445" s="38"/>
      <c r="B445" s="39"/>
      <c r="C445" s="229" t="s">
        <v>960</v>
      </c>
      <c r="D445" s="229" t="s">
        <v>281</v>
      </c>
      <c r="E445" s="230" t="s">
        <v>1161</v>
      </c>
      <c r="F445" s="231" t="s">
        <v>1162</v>
      </c>
      <c r="G445" s="232" t="s">
        <v>190</v>
      </c>
      <c r="H445" s="233">
        <v>2</v>
      </c>
      <c r="I445" s="234"/>
      <c r="J445" s="235">
        <f>ROUND(I445*H445,2)</f>
        <v>0</v>
      </c>
      <c r="K445" s="236"/>
      <c r="L445" s="44"/>
      <c r="M445" s="237" t="s">
        <v>1</v>
      </c>
      <c r="N445" s="238" t="s">
        <v>41</v>
      </c>
      <c r="O445" s="91"/>
      <c r="P445" s="239">
        <f>O445*H445</f>
        <v>0</v>
      </c>
      <c r="Q445" s="239">
        <v>0.0030799999999999998</v>
      </c>
      <c r="R445" s="239">
        <f>Q445*H445</f>
        <v>0.0061599999999999997</v>
      </c>
      <c r="S445" s="239">
        <v>0</v>
      </c>
      <c r="T445" s="240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41" t="s">
        <v>185</v>
      </c>
      <c r="AT445" s="241" t="s">
        <v>281</v>
      </c>
      <c r="AU445" s="241" t="s">
        <v>86</v>
      </c>
      <c r="AY445" s="17" t="s">
        <v>280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7" t="s">
        <v>84</v>
      </c>
      <c r="BK445" s="242">
        <f>ROUND(I445*H445,2)</f>
        <v>0</v>
      </c>
      <c r="BL445" s="17" t="s">
        <v>185</v>
      </c>
      <c r="BM445" s="241" t="s">
        <v>4600</v>
      </c>
    </row>
    <row r="446" s="2" customFormat="1" ht="16.5" customHeight="1">
      <c r="A446" s="38"/>
      <c r="B446" s="39"/>
      <c r="C446" s="229" t="s">
        <v>966</v>
      </c>
      <c r="D446" s="229" t="s">
        <v>281</v>
      </c>
      <c r="E446" s="230" t="s">
        <v>2146</v>
      </c>
      <c r="F446" s="231" t="s">
        <v>2147</v>
      </c>
      <c r="G446" s="232" t="s">
        <v>354</v>
      </c>
      <c r="H446" s="233">
        <v>2</v>
      </c>
      <c r="I446" s="234"/>
      <c r="J446" s="235">
        <f>ROUND(I446*H446,2)</f>
        <v>0</v>
      </c>
      <c r="K446" s="236"/>
      <c r="L446" s="44"/>
      <c r="M446" s="237" t="s">
        <v>1</v>
      </c>
      <c r="N446" s="238" t="s">
        <v>41</v>
      </c>
      <c r="O446" s="91"/>
      <c r="P446" s="239">
        <f>O446*H446</f>
        <v>0</v>
      </c>
      <c r="Q446" s="239">
        <v>0</v>
      </c>
      <c r="R446" s="239">
        <f>Q446*H446</f>
        <v>0</v>
      </c>
      <c r="S446" s="239">
        <v>0.02307</v>
      </c>
      <c r="T446" s="240">
        <f>S446*H446</f>
        <v>0.04614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41" t="s">
        <v>185</v>
      </c>
      <c r="AT446" s="241" t="s">
        <v>281</v>
      </c>
      <c r="AU446" s="241" t="s">
        <v>86</v>
      </c>
      <c r="AY446" s="17" t="s">
        <v>280</v>
      </c>
      <c r="BE446" s="242">
        <f>IF(N446="základní",J446,0)</f>
        <v>0</v>
      </c>
      <c r="BF446" s="242">
        <f>IF(N446="snížená",J446,0)</f>
        <v>0</v>
      </c>
      <c r="BG446" s="242">
        <f>IF(N446="zákl. přenesená",J446,0)</f>
        <v>0</v>
      </c>
      <c r="BH446" s="242">
        <f>IF(N446="sníž. přenesená",J446,0)</f>
        <v>0</v>
      </c>
      <c r="BI446" s="242">
        <f>IF(N446="nulová",J446,0)</f>
        <v>0</v>
      </c>
      <c r="BJ446" s="17" t="s">
        <v>84</v>
      </c>
      <c r="BK446" s="242">
        <f>ROUND(I446*H446,2)</f>
        <v>0</v>
      </c>
      <c r="BL446" s="17" t="s">
        <v>185</v>
      </c>
      <c r="BM446" s="241" t="s">
        <v>4601</v>
      </c>
    </row>
    <row r="447" s="2" customFormat="1" ht="24.15" customHeight="1">
      <c r="A447" s="38"/>
      <c r="B447" s="39"/>
      <c r="C447" s="229" t="s">
        <v>970</v>
      </c>
      <c r="D447" s="229" t="s">
        <v>281</v>
      </c>
      <c r="E447" s="230" t="s">
        <v>2149</v>
      </c>
      <c r="F447" s="231" t="s">
        <v>2150</v>
      </c>
      <c r="G447" s="232" t="s">
        <v>354</v>
      </c>
      <c r="H447" s="233">
        <v>2</v>
      </c>
      <c r="I447" s="234"/>
      <c r="J447" s="235">
        <f>ROUND(I447*H447,2)</f>
        <v>0</v>
      </c>
      <c r="K447" s="236"/>
      <c r="L447" s="44"/>
      <c r="M447" s="237" t="s">
        <v>1</v>
      </c>
      <c r="N447" s="238" t="s">
        <v>41</v>
      </c>
      <c r="O447" s="91"/>
      <c r="P447" s="239">
        <f>O447*H447</f>
        <v>0</v>
      </c>
      <c r="Q447" s="239">
        <v>0.00115</v>
      </c>
      <c r="R447" s="239">
        <f>Q447*H447</f>
        <v>0.0023</v>
      </c>
      <c r="S447" s="239">
        <v>0</v>
      </c>
      <c r="T447" s="240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41" t="s">
        <v>185</v>
      </c>
      <c r="AT447" s="241" t="s">
        <v>281</v>
      </c>
      <c r="AU447" s="241" t="s">
        <v>86</v>
      </c>
      <c r="AY447" s="17" t="s">
        <v>280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7" t="s">
        <v>84</v>
      </c>
      <c r="BK447" s="242">
        <f>ROUND(I447*H447,2)</f>
        <v>0</v>
      </c>
      <c r="BL447" s="17" t="s">
        <v>185</v>
      </c>
      <c r="BM447" s="241" t="s">
        <v>4602</v>
      </c>
    </row>
    <row r="448" s="2" customFormat="1" ht="37.8" customHeight="1">
      <c r="A448" s="38"/>
      <c r="B448" s="39"/>
      <c r="C448" s="255" t="s">
        <v>975</v>
      </c>
      <c r="D448" s="255" t="s">
        <v>306</v>
      </c>
      <c r="E448" s="256" t="s">
        <v>2152</v>
      </c>
      <c r="F448" s="257" t="s">
        <v>2153</v>
      </c>
      <c r="G448" s="258" t="s">
        <v>354</v>
      </c>
      <c r="H448" s="259">
        <v>2</v>
      </c>
      <c r="I448" s="260"/>
      <c r="J448" s="261">
        <f>ROUND(I448*H448,2)</f>
        <v>0</v>
      </c>
      <c r="K448" s="262"/>
      <c r="L448" s="263"/>
      <c r="M448" s="264" t="s">
        <v>1</v>
      </c>
      <c r="N448" s="265" t="s">
        <v>41</v>
      </c>
      <c r="O448" s="91"/>
      <c r="P448" s="239">
        <f>O448*H448</f>
        <v>0</v>
      </c>
      <c r="Q448" s="239">
        <v>0.0030999999999999999</v>
      </c>
      <c r="R448" s="239">
        <f>Q448*H448</f>
        <v>0.0061999999999999998</v>
      </c>
      <c r="S448" s="239">
        <v>0</v>
      </c>
      <c r="T448" s="240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41" t="s">
        <v>426</v>
      </c>
      <c r="AT448" s="241" t="s">
        <v>306</v>
      </c>
      <c r="AU448" s="241" t="s">
        <v>86</v>
      </c>
      <c r="AY448" s="17" t="s">
        <v>280</v>
      </c>
      <c r="BE448" s="242">
        <f>IF(N448="základní",J448,0)</f>
        <v>0</v>
      </c>
      <c r="BF448" s="242">
        <f>IF(N448="snížená",J448,0)</f>
        <v>0</v>
      </c>
      <c r="BG448" s="242">
        <f>IF(N448="zákl. přenesená",J448,0)</f>
        <v>0</v>
      </c>
      <c r="BH448" s="242">
        <f>IF(N448="sníž. přenesená",J448,0)</f>
        <v>0</v>
      </c>
      <c r="BI448" s="242">
        <f>IF(N448="nulová",J448,0)</f>
        <v>0</v>
      </c>
      <c r="BJ448" s="17" t="s">
        <v>84</v>
      </c>
      <c r="BK448" s="242">
        <f>ROUND(I448*H448,2)</f>
        <v>0</v>
      </c>
      <c r="BL448" s="17" t="s">
        <v>185</v>
      </c>
      <c r="BM448" s="241" t="s">
        <v>4603</v>
      </c>
    </row>
    <row r="449" s="13" customFormat="1">
      <c r="A449" s="13"/>
      <c r="B449" s="243"/>
      <c r="C449" s="244"/>
      <c r="D449" s="245" t="s">
        <v>286</v>
      </c>
      <c r="E449" s="246" t="s">
        <v>1</v>
      </c>
      <c r="F449" s="247" t="s">
        <v>4604</v>
      </c>
      <c r="G449" s="244"/>
      <c r="H449" s="248">
        <v>2</v>
      </c>
      <c r="I449" s="249"/>
      <c r="J449" s="244"/>
      <c r="K449" s="244"/>
      <c r="L449" s="250"/>
      <c r="M449" s="251"/>
      <c r="N449" s="252"/>
      <c r="O449" s="252"/>
      <c r="P449" s="252"/>
      <c r="Q449" s="252"/>
      <c r="R449" s="252"/>
      <c r="S449" s="252"/>
      <c r="T449" s="25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4" t="s">
        <v>286</v>
      </c>
      <c r="AU449" s="254" t="s">
        <v>86</v>
      </c>
      <c r="AV449" s="13" t="s">
        <v>86</v>
      </c>
      <c r="AW449" s="13" t="s">
        <v>32</v>
      </c>
      <c r="AX449" s="13" t="s">
        <v>84</v>
      </c>
      <c r="AY449" s="254" t="s">
        <v>280</v>
      </c>
    </row>
    <row r="450" s="2" customFormat="1" ht="24.15" customHeight="1">
      <c r="A450" s="38"/>
      <c r="B450" s="39"/>
      <c r="C450" s="229" t="s">
        <v>978</v>
      </c>
      <c r="D450" s="229" t="s">
        <v>281</v>
      </c>
      <c r="E450" s="230" t="s">
        <v>4605</v>
      </c>
      <c r="F450" s="231" t="s">
        <v>1177</v>
      </c>
      <c r="G450" s="232" t="s">
        <v>354</v>
      </c>
      <c r="H450" s="233">
        <v>2</v>
      </c>
      <c r="I450" s="234"/>
      <c r="J450" s="235">
        <f>ROUND(I450*H450,2)</f>
        <v>0</v>
      </c>
      <c r="K450" s="236"/>
      <c r="L450" s="44"/>
      <c r="M450" s="237" t="s">
        <v>1</v>
      </c>
      <c r="N450" s="238" t="s">
        <v>41</v>
      </c>
      <c r="O450" s="91"/>
      <c r="P450" s="239">
        <f>O450*H450</f>
        <v>0</v>
      </c>
      <c r="Q450" s="239">
        <v>0.00068000000000000005</v>
      </c>
      <c r="R450" s="239">
        <f>Q450*H450</f>
        <v>0.0013600000000000001</v>
      </c>
      <c r="S450" s="239">
        <v>0</v>
      </c>
      <c r="T450" s="240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41" t="s">
        <v>185</v>
      </c>
      <c r="AT450" s="241" t="s">
        <v>281</v>
      </c>
      <c r="AU450" s="241" t="s">
        <v>86</v>
      </c>
      <c r="AY450" s="17" t="s">
        <v>280</v>
      </c>
      <c r="BE450" s="242">
        <f>IF(N450="základní",J450,0)</f>
        <v>0</v>
      </c>
      <c r="BF450" s="242">
        <f>IF(N450="snížená",J450,0)</f>
        <v>0</v>
      </c>
      <c r="BG450" s="242">
        <f>IF(N450="zákl. přenesená",J450,0)</f>
        <v>0</v>
      </c>
      <c r="BH450" s="242">
        <f>IF(N450="sníž. přenesená",J450,0)</f>
        <v>0</v>
      </c>
      <c r="BI450" s="242">
        <f>IF(N450="nulová",J450,0)</f>
        <v>0</v>
      </c>
      <c r="BJ450" s="17" t="s">
        <v>84</v>
      </c>
      <c r="BK450" s="242">
        <f>ROUND(I450*H450,2)</f>
        <v>0</v>
      </c>
      <c r="BL450" s="17" t="s">
        <v>185</v>
      </c>
      <c r="BM450" s="241" t="s">
        <v>4606</v>
      </c>
    </row>
    <row r="451" s="2" customFormat="1" ht="24.15" customHeight="1">
      <c r="A451" s="38"/>
      <c r="B451" s="39"/>
      <c r="C451" s="229" t="s">
        <v>983</v>
      </c>
      <c r="D451" s="229" t="s">
        <v>281</v>
      </c>
      <c r="E451" s="230" t="s">
        <v>1180</v>
      </c>
      <c r="F451" s="231" t="s">
        <v>1181</v>
      </c>
      <c r="G451" s="232" t="s">
        <v>326</v>
      </c>
      <c r="H451" s="233">
        <v>0.016</v>
      </c>
      <c r="I451" s="234"/>
      <c r="J451" s="235">
        <f>ROUND(I451*H451,2)</f>
        <v>0</v>
      </c>
      <c r="K451" s="236"/>
      <c r="L451" s="44"/>
      <c r="M451" s="237" t="s">
        <v>1</v>
      </c>
      <c r="N451" s="238" t="s">
        <v>41</v>
      </c>
      <c r="O451" s="91"/>
      <c r="P451" s="239">
        <f>O451*H451</f>
        <v>0</v>
      </c>
      <c r="Q451" s="239">
        <v>0</v>
      </c>
      <c r="R451" s="239">
        <f>Q451*H451</f>
        <v>0</v>
      </c>
      <c r="S451" s="239">
        <v>0</v>
      </c>
      <c r="T451" s="240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41" t="s">
        <v>185</v>
      </c>
      <c r="AT451" s="241" t="s">
        <v>281</v>
      </c>
      <c r="AU451" s="241" t="s">
        <v>86</v>
      </c>
      <c r="AY451" s="17" t="s">
        <v>280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7" t="s">
        <v>84</v>
      </c>
      <c r="BK451" s="242">
        <f>ROUND(I451*H451,2)</f>
        <v>0</v>
      </c>
      <c r="BL451" s="17" t="s">
        <v>185</v>
      </c>
      <c r="BM451" s="241" t="s">
        <v>4607</v>
      </c>
    </row>
    <row r="452" s="12" customFormat="1" ht="22.8" customHeight="1">
      <c r="A452" s="12"/>
      <c r="B452" s="213"/>
      <c r="C452" s="214"/>
      <c r="D452" s="215" t="s">
        <v>75</v>
      </c>
      <c r="E452" s="227" t="s">
        <v>1194</v>
      </c>
      <c r="F452" s="227" t="s">
        <v>1195</v>
      </c>
      <c r="G452" s="214"/>
      <c r="H452" s="214"/>
      <c r="I452" s="217"/>
      <c r="J452" s="228">
        <f>BK452</f>
        <v>0</v>
      </c>
      <c r="K452" s="214"/>
      <c r="L452" s="219"/>
      <c r="M452" s="220"/>
      <c r="N452" s="221"/>
      <c r="O452" s="221"/>
      <c r="P452" s="222">
        <f>P453</f>
        <v>0</v>
      </c>
      <c r="Q452" s="221"/>
      <c r="R452" s="222">
        <f>R453</f>
        <v>0</v>
      </c>
      <c r="S452" s="221"/>
      <c r="T452" s="223">
        <f>T453</f>
        <v>0.002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24" t="s">
        <v>86</v>
      </c>
      <c r="AT452" s="225" t="s">
        <v>75</v>
      </c>
      <c r="AU452" s="225" t="s">
        <v>84</v>
      </c>
      <c r="AY452" s="224" t="s">
        <v>280</v>
      </c>
      <c r="BK452" s="226">
        <f>BK453</f>
        <v>0</v>
      </c>
    </row>
    <row r="453" s="2" customFormat="1" ht="16.5" customHeight="1">
      <c r="A453" s="38"/>
      <c r="B453" s="39"/>
      <c r="C453" s="229" t="s">
        <v>987</v>
      </c>
      <c r="D453" s="229" t="s">
        <v>281</v>
      </c>
      <c r="E453" s="230" t="s">
        <v>4608</v>
      </c>
      <c r="F453" s="231" t="s">
        <v>2729</v>
      </c>
      <c r="G453" s="232" t="s">
        <v>1603</v>
      </c>
      <c r="H453" s="233">
        <v>1</v>
      </c>
      <c r="I453" s="234"/>
      <c r="J453" s="235">
        <f>ROUND(I453*H453,2)</f>
        <v>0</v>
      </c>
      <c r="K453" s="236"/>
      <c r="L453" s="44"/>
      <c r="M453" s="237" t="s">
        <v>1</v>
      </c>
      <c r="N453" s="238" t="s">
        <v>41</v>
      </c>
      <c r="O453" s="91"/>
      <c r="P453" s="239">
        <f>O453*H453</f>
        <v>0</v>
      </c>
      <c r="Q453" s="239">
        <v>0</v>
      </c>
      <c r="R453" s="239">
        <f>Q453*H453</f>
        <v>0</v>
      </c>
      <c r="S453" s="239">
        <v>0.002</v>
      </c>
      <c r="T453" s="240">
        <f>S453*H453</f>
        <v>0.002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41" t="s">
        <v>185</v>
      </c>
      <c r="AT453" s="241" t="s">
        <v>281</v>
      </c>
      <c r="AU453" s="241" t="s">
        <v>86</v>
      </c>
      <c r="AY453" s="17" t="s">
        <v>280</v>
      </c>
      <c r="BE453" s="242">
        <f>IF(N453="základní",J453,0)</f>
        <v>0</v>
      </c>
      <c r="BF453" s="242">
        <f>IF(N453="snížená",J453,0)</f>
        <v>0</v>
      </c>
      <c r="BG453" s="242">
        <f>IF(N453="zákl. přenesená",J453,0)</f>
        <v>0</v>
      </c>
      <c r="BH453" s="242">
        <f>IF(N453="sníž. přenesená",J453,0)</f>
        <v>0</v>
      </c>
      <c r="BI453" s="242">
        <f>IF(N453="nulová",J453,0)</f>
        <v>0</v>
      </c>
      <c r="BJ453" s="17" t="s">
        <v>84</v>
      </c>
      <c r="BK453" s="242">
        <f>ROUND(I453*H453,2)</f>
        <v>0</v>
      </c>
      <c r="BL453" s="17" t="s">
        <v>185</v>
      </c>
      <c r="BM453" s="241" t="s">
        <v>4609</v>
      </c>
    </row>
    <row r="454" s="12" customFormat="1" ht="22.8" customHeight="1">
      <c r="A454" s="12"/>
      <c r="B454" s="213"/>
      <c r="C454" s="214"/>
      <c r="D454" s="215" t="s">
        <v>75</v>
      </c>
      <c r="E454" s="227" t="s">
        <v>1208</v>
      </c>
      <c r="F454" s="227" t="s">
        <v>128</v>
      </c>
      <c r="G454" s="214"/>
      <c r="H454" s="214"/>
      <c r="I454" s="217"/>
      <c r="J454" s="228">
        <f>BK454</f>
        <v>0</v>
      </c>
      <c r="K454" s="214"/>
      <c r="L454" s="219"/>
      <c r="M454" s="220"/>
      <c r="N454" s="221"/>
      <c r="O454" s="221"/>
      <c r="P454" s="222">
        <f>SUM(P455:P464)</f>
        <v>0</v>
      </c>
      <c r="Q454" s="221"/>
      <c r="R454" s="222">
        <f>SUM(R455:R464)</f>
        <v>0.0161</v>
      </c>
      <c r="S454" s="221"/>
      <c r="T454" s="223">
        <f>SUM(T455:T464)</f>
        <v>0.001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24" t="s">
        <v>86</v>
      </c>
      <c r="AT454" s="225" t="s">
        <v>75</v>
      </c>
      <c r="AU454" s="225" t="s">
        <v>84</v>
      </c>
      <c r="AY454" s="224" t="s">
        <v>280</v>
      </c>
      <c r="BK454" s="226">
        <f>SUM(BK455:BK464)</f>
        <v>0</v>
      </c>
    </row>
    <row r="455" s="2" customFormat="1" ht="24.15" customHeight="1">
      <c r="A455" s="38"/>
      <c r="B455" s="39"/>
      <c r="C455" s="229" t="s">
        <v>990</v>
      </c>
      <c r="D455" s="229" t="s">
        <v>281</v>
      </c>
      <c r="E455" s="230" t="s">
        <v>1210</v>
      </c>
      <c r="F455" s="231" t="s">
        <v>1211</v>
      </c>
      <c r="G455" s="232" t="s">
        <v>354</v>
      </c>
      <c r="H455" s="233">
        <v>4</v>
      </c>
      <c r="I455" s="234"/>
      <c r="J455" s="235">
        <f>ROUND(I455*H455,2)</f>
        <v>0</v>
      </c>
      <c r="K455" s="236"/>
      <c r="L455" s="44"/>
      <c r="M455" s="237" t="s">
        <v>1</v>
      </c>
      <c r="N455" s="238" t="s">
        <v>41</v>
      </c>
      <c r="O455" s="91"/>
      <c r="P455" s="239">
        <f>O455*H455</f>
        <v>0</v>
      </c>
      <c r="Q455" s="239">
        <v>0</v>
      </c>
      <c r="R455" s="239">
        <f>Q455*H455</f>
        <v>0</v>
      </c>
      <c r="S455" s="239">
        <v>0</v>
      </c>
      <c r="T455" s="240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41" t="s">
        <v>185</v>
      </c>
      <c r="AT455" s="241" t="s">
        <v>281</v>
      </c>
      <c r="AU455" s="241" t="s">
        <v>86</v>
      </c>
      <c r="AY455" s="17" t="s">
        <v>280</v>
      </c>
      <c r="BE455" s="242">
        <f>IF(N455="základní",J455,0)</f>
        <v>0</v>
      </c>
      <c r="BF455" s="242">
        <f>IF(N455="snížená",J455,0)</f>
        <v>0</v>
      </c>
      <c r="BG455" s="242">
        <f>IF(N455="zákl. přenesená",J455,0)</f>
        <v>0</v>
      </c>
      <c r="BH455" s="242">
        <f>IF(N455="sníž. přenesená",J455,0)</f>
        <v>0</v>
      </c>
      <c r="BI455" s="242">
        <f>IF(N455="nulová",J455,0)</f>
        <v>0</v>
      </c>
      <c r="BJ455" s="17" t="s">
        <v>84</v>
      </c>
      <c r="BK455" s="242">
        <f>ROUND(I455*H455,2)</f>
        <v>0</v>
      </c>
      <c r="BL455" s="17" t="s">
        <v>185</v>
      </c>
      <c r="BM455" s="241" t="s">
        <v>4610</v>
      </c>
    </row>
    <row r="456" s="2" customFormat="1" ht="24.15" customHeight="1">
      <c r="A456" s="38"/>
      <c r="B456" s="39"/>
      <c r="C456" s="255" t="s">
        <v>994</v>
      </c>
      <c r="D456" s="255" t="s">
        <v>306</v>
      </c>
      <c r="E456" s="256" t="s">
        <v>2164</v>
      </c>
      <c r="F456" s="257" t="s">
        <v>2165</v>
      </c>
      <c r="G456" s="258" t="s">
        <v>354</v>
      </c>
      <c r="H456" s="259">
        <v>2</v>
      </c>
      <c r="I456" s="260"/>
      <c r="J456" s="261">
        <f>ROUND(I456*H456,2)</f>
        <v>0</v>
      </c>
      <c r="K456" s="262"/>
      <c r="L456" s="263"/>
      <c r="M456" s="264" t="s">
        <v>1</v>
      </c>
      <c r="N456" s="265" t="s">
        <v>41</v>
      </c>
      <c r="O456" s="91"/>
      <c r="P456" s="239">
        <f>O456*H456</f>
        <v>0</v>
      </c>
      <c r="Q456" s="239">
        <v>0.0028</v>
      </c>
      <c r="R456" s="239">
        <f>Q456*H456</f>
        <v>0.0055999999999999999</v>
      </c>
      <c r="S456" s="239">
        <v>0</v>
      </c>
      <c r="T456" s="240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41" t="s">
        <v>426</v>
      </c>
      <c r="AT456" s="241" t="s">
        <v>306</v>
      </c>
      <c r="AU456" s="241" t="s">
        <v>86</v>
      </c>
      <c r="AY456" s="17" t="s">
        <v>280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7" t="s">
        <v>84</v>
      </c>
      <c r="BK456" s="242">
        <f>ROUND(I456*H456,2)</f>
        <v>0</v>
      </c>
      <c r="BL456" s="17" t="s">
        <v>185</v>
      </c>
      <c r="BM456" s="241" t="s">
        <v>4611</v>
      </c>
    </row>
    <row r="457" s="13" customFormat="1">
      <c r="A457" s="13"/>
      <c r="B457" s="243"/>
      <c r="C457" s="244"/>
      <c r="D457" s="245" t="s">
        <v>286</v>
      </c>
      <c r="E457" s="246" t="s">
        <v>1</v>
      </c>
      <c r="F457" s="247" t="s">
        <v>4612</v>
      </c>
      <c r="G457" s="244"/>
      <c r="H457" s="248">
        <v>2</v>
      </c>
      <c r="I457" s="249"/>
      <c r="J457" s="244"/>
      <c r="K457" s="244"/>
      <c r="L457" s="250"/>
      <c r="M457" s="251"/>
      <c r="N457" s="252"/>
      <c r="O457" s="252"/>
      <c r="P457" s="252"/>
      <c r="Q457" s="252"/>
      <c r="R457" s="252"/>
      <c r="S457" s="252"/>
      <c r="T457" s="25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4" t="s">
        <v>286</v>
      </c>
      <c r="AU457" s="254" t="s">
        <v>86</v>
      </c>
      <c r="AV457" s="13" t="s">
        <v>86</v>
      </c>
      <c r="AW457" s="13" t="s">
        <v>32</v>
      </c>
      <c r="AX457" s="13" t="s">
        <v>84</v>
      </c>
      <c r="AY457" s="254" t="s">
        <v>280</v>
      </c>
    </row>
    <row r="458" s="2" customFormat="1" ht="24.15" customHeight="1">
      <c r="A458" s="38"/>
      <c r="B458" s="39"/>
      <c r="C458" s="255" t="s">
        <v>999</v>
      </c>
      <c r="D458" s="255" t="s">
        <v>306</v>
      </c>
      <c r="E458" s="256" t="s">
        <v>1214</v>
      </c>
      <c r="F458" s="257" t="s">
        <v>1215</v>
      </c>
      <c r="G458" s="258" t="s">
        <v>354</v>
      </c>
      <c r="H458" s="259">
        <v>1</v>
      </c>
      <c r="I458" s="260"/>
      <c r="J458" s="261">
        <f>ROUND(I458*H458,2)</f>
        <v>0</v>
      </c>
      <c r="K458" s="262"/>
      <c r="L458" s="263"/>
      <c r="M458" s="264" t="s">
        <v>1</v>
      </c>
      <c r="N458" s="265" t="s">
        <v>41</v>
      </c>
      <c r="O458" s="91"/>
      <c r="P458" s="239">
        <f>O458*H458</f>
        <v>0</v>
      </c>
      <c r="Q458" s="239">
        <v>0.0047999999999999996</v>
      </c>
      <c r="R458" s="239">
        <f>Q458*H458</f>
        <v>0.0047999999999999996</v>
      </c>
      <c r="S458" s="239">
        <v>0</v>
      </c>
      <c r="T458" s="240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41" t="s">
        <v>426</v>
      </c>
      <c r="AT458" s="241" t="s">
        <v>306</v>
      </c>
      <c r="AU458" s="241" t="s">
        <v>86</v>
      </c>
      <c r="AY458" s="17" t="s">
        <v>280</v>
      </c>
      <c r="BE458" s="242">
        <f>IF(N458="základní",J458,0)</f>
        <v>0</v>
      </c>
      <c r="BF458" s="242">
        <f>IF(N458="snížená",J458,0)</f>
        <v>0</v>
      </c>
      <c r="BG458" s="242">
        <f>IF(N458="zákl. přenesená",J458,0)</f>
        <v>0</v>
      </c>
      <c r="BH458" s="242">
        <f>IF(N458="sníž. přenesená",J458,0)</f>
        <v>0</v>
      </c>
      <c r="BI458" s="242">
        <f>IF(N458="nulová",J458,0)</f>
        <v>0</v>
      </c>
      <c r="BJ458" s="17" t="s">
        <v>84</v>
      </c>
      <c r="BK458" s="242">
        <f>ROUND(I458*H458,2)</f>
        <v>0</v>
      </c>
      <c r="BL458" s="17" t="s">
        <v>185</v>
      </c>
      <c r="BM458" s="241" t="s">
        <v>4613</v>
      </c>
    </row>
    <row r="459" s="13" customFormat="1">
      <c r="A459" s="13"/>
      <c r="B459" s="243"/>
      <c r="C459" s="244"/>
      <c r="D459" s="245" t="s">
        <v>286</v>
      </c>
      <c r="E459" s="246" t="s">
        <v>1</v>
      </c>
      <c r="F459" s="247" t="s">
        <v>4614</v>
      </c>
      <c r="G459" s="244"/>
      <c r="H459" s="248">
        <v>1</v>
      </c>
      <c r="I459" s="249"/>
      <c r="J459" s="244"/>
      <c r="K459" s="244"/>
      <c r="L459" s="250"/>
      <c r="M459" s="251"/>
      <c r="N459" s="252"/>
      <c r="O459" s="252"/>
      <c r="P459" s="252"/>
      <c r="Q459" s="252"/>
      <c r="R459" s="252"/>
      <c r="S459" s="252"/>
      <c r="T459" s="25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4" t="s">
        <v>286</v>
      </c>
      <c r="AU459" s="254" t="s">
        <v>86</v>
      </c>
      <c r="AV459" s="13" t="s">
        <v>86</v>
      </c>
      <c r="AW459" s="13" t="s">
        <v>32</v>
      </c>
      <c r="AX459" s="13" t="s">
        <v>84</v>
      </c>
      <c r="AY459" s="254" t="s">
        <v>280</v>
      </c>
    </row>
    <row r="460" s="2" customFormat="1" ht="24.15" customHeight="1">
      <c r="A460" s="38"/>
      <c r="B460" s="39"/>
      <c r="C460" s="255" t="s">
        <v>1003</v>
      </c>
      <c r="D460" s="255" t="s">
        <v>306</v>
      </c>
      <c r="E460" s="256" t="s">
        <v>4615</v>
      </c>
      <c r="F460" s="257" t="s">
        <v>4616</v>
      </c>
      <c r="G460" s="258" t="s">
        <v>354</v>
      </c>
      <c r="H460" s="259">
        <v>1</v>
      </c>
      <c r="I460" s="260"/>
      <c r="J460" s="261">
        <f>ROUND(I460*H460,2)</f>
        <v>0</v>
      </c>
      <c r="K460" s="262"/>
      <c r="L460" s="263"/>
      <c r="M460" s="264" t="s">
        <v>1</v>
      </c>
      <c r="N460" s="265" t="s">
        <v>41</v>
      </c>
      <c r="O460" s="91"/>
      <c r="P460" s="239">
        <f>O460*H460</f>
        <v>0</v>
      </c>
      <c r="Q460" s="239">
        <v>0.0057000000000000002</v>
      </c>
      <c r="R460" s="239">
        <f>Q460*H460</f>
        <v>0.0057000000000000002</v>
      </c>
      <c r="S460" s="239">
        <v>0</v>
      </c>
      <c r="T460" s="240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41" t="s">
        <v>426</v>
      </c>
      <c r="AT460" s="241" t="s">
        <v>306</v>
      </c>
      <c r="AU460" s="241" t="s">
        <v>86</v>
      </c>
      <c r="AY460" s="17" t="s">
        <v>280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7" t="s">
        <v>84</v>
      </c>
      <c r="BK460" s="242">
        <f>ROUND(I460*H460,2)</f>
        <v>0</v>
      </c>
      <c r="BL460" s="17" t="s">
        <v>185</v>
      </c>
      <c r="BM460" s="241" t="s">
        <v>4617</v>
      </c>
    </row>
    <row r="461" s="13" customFormat="1">
      <c r="A461" s="13"/>
      <c r="B461" s="243"/>
      <c r="C461" s="244"/>
      <c r="D461" s="245" t="s">
        <v>286</v>
      </c>
      <c r="E461" s="246" t="s">
        <v>1</v>
      </c>
      <c r="F461" s="247" t="s">
        <v>4618</v>
      </c>
      <c r="G461" s="244"/>
      <c r="H461" s="248">
        <v>1</v>
      </c>
      <c r="I461" s="249"/>
      <c r="J461" s="244"/>
      <c r="K461" s="244"/>
      <c r="L461" s="250"/>
      <c r="M461" s="251"/>
      <c r="N461" s="252"/>
      <c r="O461" s="252"/>
      <c r="P461" s="252"/>
      <c r="Q461" s="252"/>
      <c r="R461" s="252"/>
      <c r="S461" s="252"/>
      <c r="T461" s="25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4" t="s">
        <v>286</v>
      </c>
      <c r="AU461" s="254" t="s">
        <v>86</v>
      </c>
      <c r="AV461" s="13" t="s">
        <v>86</v>
      </c>
      <c r="AW461" s="13" t="s">
        <v>32</v>
      </c>
      <c r="AX461" s="13" t="s">
        <v>84</v>
      </c>
      <c r="AY461" s="254" t="s">
        <v>280</v>
      </c>
    </row>
    <row r="462" s="2" customFormat="1" ht="21.75" customHeight="1">
      <c r="A462" s="38"/>
      <c r="B462" s="39"/>
      <c r="C462" s="229" t="s">
        <v>1008</v>
      </c>
      <c r="D462" s="229" t="s">
        <v>281</v>
      </c>
      <c r="E462" s="230" t="s">
        <v>1219</v>
      </c>
      <c r="F462" s="231" t="s">
        <v>1220</v>
      </c>
      <c r="G462" s="232" t="s">
        <v>354</v>
      </c>
      <c r="H462" s="233">
        <v>8</v>
      </c>
      <c r="I462" s="234"/>
      <c r="J462" s="235">
        <f>ROUND(I462*H462,2)</f>
        <v>0</v>
      </c>
      <c r="K462" s="236"/>
      <c r="L462" s="44"/>
      <c r="M462" s="237" t="s">
        <v>1</v>
      </c>
      <c r="N462" s="238" t="s">
        <v>41</v>
      </c>
      <c r="O462" s="91"/>
      <c r="P462" s="239">
        <f>O462*H462</f>
        <v>0</v>
      </c>
      <c r="Q462" s="239">
        <v>0</v>
      </c>
      <c r="R462" s="239">
        <f>Q462*H462</f>
        <v>0</v>
      </c>
      <c r="S462" s="239">
        <v>5.0000000000000002E-05</v>
      </c>
      <c r="T462" s="240">
        <f>S462*H462</f>
        <v>0.00040000000000000002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41" t="s">
        <v>185</v>
      </c>
      <c r="AT462" s="241" t="s">
        <v>281</v>
      </c>
      <c r="AU462" s="241" t="s">
        <v>86</v>
      </c>
      <c r="AY462" s="17" t="s">
        <v>280</v>
      </c>
      <c r="BE462" s="242">
        <f>IF(N462="základní",J462,0)</f>
        <v>0</v>
      </c>
      <c r="BF462" s="242">
        <f>IF(N462="snížená",J462,0)</f>
        <v>0</v>
      </c>
      <c r="BG462" s="242">
        <f>IF(N462="zákl. přenesená",J462,0)</f>
        <v>0</v>
      </c>
      <c r="BH462" s="242">
        <f>IF(N462="sníž. přenesená",J462,0)</f>
        <v>0</v>
      </c>
      <c r="BI462" s="242">
        <f>IF(N462="nulová",J462,0)</f>
        <v>0</v>
      </c>
      <c r="BJ462" s="17" t="s">
        <v>84</v>
      </c>
      <c r="BK462" s="242">
        <f>ROUND(I462*H462,2)</f>
        <v>0</v>
      </c>
      <c r="BL462" s="17" t="s">
        <v>185</v>
      </c>
      <c r="BM462" s="241" t="s">
        <v>4619</v>
      </c>
    </row>
    <row r="463" s="2" customFormat="1" ht="24.15" customHeight="1">
      <c r="A463" s="38"/>
      <c r="B463" s="39"/>
      <c r="C463" s="229" t="s">
        <v>1013</v>
      </c>
      <c r="D463" s="229" t="s">
        <v>281</v>
      </c>
      <c r="E463" s="230" t="s">
        <v>2744</v>
      </c>
      <c r="F463" s="231" t="s">
        <v>2745</v>
      </c>
      <c r="G463" s="232" t="s">
        <v>354</v>
      </c>
      <c r="H463" s="233">
        <v>3</v>
      </c>
      <c r="I463" s="234"/>
      <c r="J463" s="235">
        <f>ROUND(I463*H463,2)</f>
        <v>0</v>
      </c>
      <c r="K463" s="236"/>
      <c r="L463" s="44"/>
      <c r="M463" s="237" t="s">
        <v>1</v>
      </c>
      <c r="N463" s="238" t="s">
        <v>41</v>
      </c>
      <c r="O463" s="91"/>
      <c r="P463" s="239">
        <f>O463*H463</f>
        <v>0</v>
      </c>
      <c r="Q463" s="239">
        <v>0</v>
      </c>
      <c r="R463" s="239">
        <f>Q463*H463</f>
        <v>0</v>
      </c>
      <c r="S463" s="239">
        <v>0.00020000000000000001</v>
      </c>
      <c r="T463" s="240">
        <f>S463*H463</f>
        <v>0.00060000000000000006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41" t="s">
        <v>185</v>
      </c>
      <c r="AT463" s="241" t="s">
        <v>281</v>
      </c>
      <c r="AU463" s="241" t="s">
        <v>86</v>
      </c>
      <c r="AY463" s="17" t="s">
        <v>280</v>
      </c>
      <c r="BE463" s="242">
        <f>IF(N463="základní",J463,0)</f>
        <v>0</v>
      </c>
      <c r="BF463" s="242">
        <f>IF(N463="snížená",J463,0)</f>
        <v>0</v>
      </c>
      <c r="BG463" s="242">
        <f>IF(N463="zákl. přenesená",J463,0)</f>
        <v>0</v>
      </c>
      <c r="BH463" s="242">
        <f>IF(N463="sníž. přenesená",J463,0)</f>
        <v>0</v>
      </c>
      <c r="BI463" s="242">
        <f>IF(N463="nulová",J463,0)</f>
        <v>0</v>
      </c>
      <c r="BJ463" s="17" t="s">
        <v>84</v>
      </c>
      <c r="BK463" s="242">
        <f>ROUND(I463*H463,2)</f>
        <v>0</v>
      </c>
      <c r="BL463" s="17" t="s">
        <v>185</v>
      </c>
      <c r="BM463" s="241" t="s">
        <v>4620</v>
      </c>
    </row>
    <row r="464" s="2" customFormat="1" ht="24.15" customHeight="1">
      <c r="A464" s="38"/>
      <c r="B464" s="39"/>
      <c r="C464" s="229" t="s">
        <v>1018</v>
      </c>
      <c r="D464" s="229" t="s">
        <v>281</v>
      </c>
      <c r="E464" s="230" t="s">
        <v>1253</v>
      </c>
      <c r="F464" s="231" t="s">
        <v>1254</v>
      </c>
      <c r="G464" s="232" t="s">
        <v>326</v>
      </c>
      <c r="H464" s="233">
        <v>0.016</v>
      </c>
      <c r="I464" s="234"/>
      <c r="J464" s="235">
        <f>ROUND(I464*H464,2)</f>
        <v>0</v>
      </c>
      <c r="K464" s="236"/>
      <c r="L464" s="44"/>
      <c r="M464" s="237" t="s">
        <v>1</v>
      </c>
      <c r="N464" s="238" t="s">
        <v>41</v>
      </c>
      <c r="O464" s="91"/>
      <c r="P464" s="239">
        <f>O464*H464</f>
        <v>0</v>
      </c>
      <c r="Q464" s="239">
        <v>0</v>
      </c>
      <c r="R464" s="239">
        <f>Q464*H464</f>
        <v>0</v>
      </c>
      <c r="S464" s="239">
        <v>0</v>
      </c>
      <c r="T464" s="240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41" t="s">
        <v>185</v>
      </c>
      <c r="AT464" s="241" t="s">
        <v>281</v>
      </c>
      <c r="AU464" s="241" t="s">
        <v>86</v>
      </c>
      <c r="AY464" s="17" t="s">
        <v>280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7" t="s">
        <v>84</v>
      </c>
      <c r="BK464" s="242">
        <f>ROUND(I464*H464,2)</f>
        <v>0</v>
      </c>
      <c r="BL464" s="17" t="s">
        <v>185</v>
      </c>
      <c r="BM464" s="241" t="s">
        <v>4621</v>
      </c>
    </row>
    <row r="465" s="12" customFormat="1" ht="22.8" customHeight="1">
      <c r="A465" s="12"/>
      <c r="B465" s="213"/>
      <c r="C465" s="214"/>
      <c r="D465" s="215" t="s">
        <v>75</v>
      </c>
      <c r="E465" s="227" t="s">
        <v>2755</v>
      </c>
      <c r="F465" s="227" t="s">
        <v>2756</v>
      </c>
      <c r="G465" s="214"/>
      <c r="H465" s="214"/>
      <c r="I465" s="217"/>
      <c r="J465" s="228">
        <f>BK465</f>
        <v>0</v>
      </c>
      <c r="K465" s="214"/>
      <c r="L465" s="219"/>
      <c r="M465" s="220"/>
      <c r="N465" s="221"/>
      <c r="O465" s="221"/>
      <c r="P465" s="222">
        <f>SUM(P466:P469)</f>
        <v>0</v>
      </c>
      <c r="Q465" s="221"/>
      <c r="R465" s="222">
        <f>SUM(R466:R469)</f>
        <v>0</v>
      </c>
      <c r="S465" s="221"/>
      <c r="T465" s="223">
        <f>SUM(T466:T469)</f>
        <v>2.4608479999999999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24" t="s">
        <v>86</v>
      </c>
      <c r="AT465" s="225" t="s">
        <v>75</v>
      </c>
      <c r="AU465" s="225" t="s">
        <v>84</v>
      </c>
      <c r="AY465" s="224" t="s">
        <v>280</v>
      </c>
      <c r="BK465" s="226">
        <f>SUM(BK466:BK469)</f>
        <v>0</v>
      </c>
    </row>
    <row r="466" s="2" customFormat="1" ht="16.5" customHeight="1">
      <c r="A466" s="38"/>
      <c r="B466" s="39"/>
      <c r="C466" s="229" t="s">
        <v>1023</v>
      </c>
      <c r="D466" s="229" t="s">
        <v>281</v>
      </c>
      <c r="E466" s="230" t="s">
        <v>4622</v>
      </c>
      <c r="F466" s="231" t="s">
        <v>2758</v>
      </c>
      <c r="G466" s="232" t="s">
        <v>194</v>
      </c>
      <c r="H466" s="233">
        <v>94.647999999999996</v>
      </c>
      <c r="I466" s="234"/>
      <c r="J466" s="235">
        <f>ROUND(I466*H466,2)</f>
        <v>0</v>
      </c>
      <c r="K466" s="236"/>
      <c r="L466" s="44"/>
      <c r="M466" s="237" t="s">
        <v>1</v>
      </c>
      <c r="N466" s="238" t="s">
        <v>41</v>
      </c>
      <c r="O466" s="91"/>
      <c r="P466" s="239">
        <f>O466*H466</f>
        <v>0</v>
      </c>
      <c r="Q466" s="239">
        <v>0</v>
      </c>
      <c r="R466" s="239">
        <f>Q466*H466</f>
        <v>0</v>
      </c>
      <c r="S466" s="239">
        <v>0.025999999999999999</v>
      </c>
      <c r="T466" s="240">
        <f>S466*H466</f>
        <v>2.4608479999999999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41" t="s">
        <v>185</v>
      </c>
      <c r="AT466" s="241" t="s">
        <v>281</v>
      </c>
      <c r="AU466" s="241" t="s">
        <v>86</v>
      </c>
      <c r="AY466" s="17" t="s">
        <v>280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7" t="s">
        <v>84</v>
      </c>
      <c r="BK466" s="242">
        <f>ROUND(I466*H466,2)</f>
        <v>0</v>
      </c>
      <c r="BL466" s="17" t="s">
        <v>185</v>
      </c>
      <c r="BM466" s="241" t="s">
        <v>4623</v>
      </c>
    </row>
    <row r="467" s="13" customFormat="1">
      <c r="A467" s="13"/>
      <c r="B467" s="243"/>
      <c r="C467" s="244"/>
      <c r="D467" s="245" t="s">
        <v>286</v>
      </c>
      <c r="E467" s="246" t="s">
        <v>1</v>
      </c>
      <c r="F467" s="247" t="s">
        <v>4624</v>
      </c>
      <c r="G467" s="244"/>
      <c r="H467" s="248">
        <v>42.75</v>
      </c>
      <c r="I467" s="249"/>
      <c r="J467" s="244"/>
      <c r="K467" s="244"/>
      <c r="L467" s="250"/>
      <c r="M467" s="251"/>
      <c r="N467" s="252"/>
      <c r="O467" s="252"/>
      <c r="P467" s="252"/>
      <c r="Q467" s="252"/>
      <c r="R467" s="252"/>
      <c r="S467" s="252"/>
      <c r="T467" s="25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4" t="s">
        <v>286</v>
      </c>
      <c r="AU467" s="254" t="s">
        <v>86</v>
      </c>
      <c r="AV467" s="13" t="s">
        <v>86</v>
      </c>
      <c r="AW467" s="13" t="s">
        <v>32</v>
      </c>
      <c r="AX467" s="13" t="s">
        <v>76</v>
      </c>
      <c r="AY467" s="254" t="s">
        <v>280</v>
      </c>
    </row>
    <row r="468" s="13" customFormat="1">
      <c r="A468" s="13"/>
      <c r="B468" s="243"/>
      <c r="C468" s="244"/>
      <c r="D468" s="245" t="s">
        <v>286</v>
      </c>
      <c r="E468" s="246" t="s">
        <v>1</v>
      </c>
      <c r="F468" s="247" t="s">
        <v>4625</v>
      </c>
      <c r="G468" s="244"/>
      <c r="H468" s="248">
        <v>51.898000000000003</v>
      </c>
      <c r="I468" s="249"/>
      <c r="J468" s="244"/>
      <c r="K468" s="244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286</v>
      </c>
      <c r="AU468" s="254" t="s">
        <v>86</v>
      </c>
      <c r="AV468" s="13" t="s">
        <v>86</v>
      </c>
      <c r="AW468" s="13" t="s">
        <v>32</v>
      </c>
      <c r="AX468" s="13" t="s">
        <v>76</v>
      </c>
      <c r="AY468" s="254" t="s">
        <v>280</v>
      </c>
    </row>
    <row r="469" s="14" customFormat="1">
      <c r="A469" s="14"/>
      <c r="B469" s="266"/>
      <c r="C469" s="267"/>
      <c r="D469" s="245" t="s">
        <v>286</v>
      </c>
      <c r="E469" s="268" t="s">
        <v>1</v>
      </c>
      <c r="F469" s="269" t="s">
        <v>378</v>
      </c>
      <c r="G469" s="267"/>
      <c r="H469" s="270">
        <v>94.647999999999996</v>
      </c>
      <c r="I469" s="271"/>
      <c r="J469" s="267"/>
      <c r="K469" s="267"/>
      <c r="L469" s="272"/>
      <c r="M469" s="273"/>
      <c r="N469" s="274"/>
      <c r="O469" s="274"/>
      <c r="P469" s="274"/>
      <c r="Q469" s="274"/>
      <c r="R469" s="274"/>
      <c r="S469" s="274"/>
      <c r="T469" s="27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6" t="s">
        <v>286</v>
      </c>
      <c r="AU469" s="276" t="s">
        <v>86</v>
      </c>
      <c r="AV469" s="14" t="s">
        <v>284</v>
      </c>
      <c r="AW469" s="14" t="s">
        <v>32</v>
      </c>
      <c r="AX469" s="14" t="s">
        <v>84</v>
      </c>
      <c r="AY469" s="276" t="s">
        <v>280</v>
      </c>
    </row>
    <row r="470" s="12" customFormat="1" ht="22.8" customHeight="1">
      <c r="A470" s="12"/>
      <c r="B470" s="213"/>
      <c r="C470" s="214"/>
      <c r="D470" s="215" t="s">
        <v>75</v>
      </c>
      <c r="E470" s="227" t="s">
        <v>1256</v>
      </c>
      <c r="F470" s="227" t="s">
        <v>1257</v>
      </c>
      <c r="G470" s="214"/>
      <c r="H470" s="214"/>
      <c r="I470" s="217"/>
      <c r="J470" s="228">
        <f>BK470</f>
        <v>0</v>
      </c>
      <c r="K470" s="214"/>
      <c r="L470" s="219"/>
      <c r="M470" s="220"/>
      <c r="N470" s="221"/>
      <c r="O470" s="221"/>
      <c r="P470" s="222">
        <f>SUM(P471:P473)</f>
        <v>0</v>
      </c>
      <c r="Q470" s="221"/>
      <c r="R470" s="222">
        <f>SUM(R471:R473)</f>
        <v>0.73228646399999997</v>
      </c>
      <c r="S470" s="221"/>
      <c r="T470" s="223">
        <f>SUM(T471:T473)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24" t="s">
        <v>86</v>
      </c>
      <c r="AT470" s="225" t="s">
        <v>75</v>
      </c>
      <c r="AU470" s="225" t="s">
        <v>84</v>
      </c>
      <c r="AY470" s="224" t="s">
        <v>280</v>
      </c>
      <c r="BK470" s="226">
        <f>SUM(BK471:BK473)</f>
        <v>0</v>
      </c>
    </row>
    <row r="471" s="2" customFormat="1" ht="24.15" customHeight="1">
      <c r="A471" s="38"/>
      <c r="B471" s="39"/>
      <c r="C471" s="229" t="s">
        <v>1027</v>
      </c>
      <c r="D471" s="229" t="s">
        <v>281</v>
      </c>
      <c r="E471" s="230" t="s">
        <v>1269</v>
      </c>
      <c r="F471" s="231" t="s">
        <v>1270</v>
      </c>
      <c r="G471" s="232" t="s">
        <v>194</v>
      </c>
      <c r="H471" s="233">
        <v>45.136000000000003</v>
      </c>
      <c r="I471" s="234"/>
      <c r="J471" s="235">
        <f>ROUND(I471*H471,2)</f>
        <v>0</v>
      </c>
      <c r="K471" s="236"/>
      <c r="L471" s="44"/>
      <c r="M471" s="237" t="s">
        <v>1</v>
      </c>
      <c r="N471" s="238" t="s">
        <v>41</v>
      </c>
      <c r="O471" s="91"/>
      <c r="P471" s="239">
        <f>O471*H471</f>
        <v>0</v>
      </c>
      <c r="Q471" s="239">
        <v>0.016223999999999999</v>
      </c>
      <c r="R471" s="239">
        <f>Q471*H471</f>
        <v>0.73228646399999997</v>
      </c>
      <c r="S471" s="239">
        <v>0</v>
      </c>
      <c r="T471" s="240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41" t="s">
        <v>185</v>
      </c>
      <c r="AT471" s="241" t="s">
        <v>281</v>
      </c>
      <c r="AU471" s="241" t="s">
        <v>86</v>
      </c>
      <c r="AY471" s="17" t="s">
        <v>280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7" t="s">
        <v>84</v>
      </c>
      <c r="BK471" s="242">
        <f>ROUND(I471*H471,2)</f>
        <v>0</v>
      </c>
      <c r="BL471" s="17" t="s">
        <v>185</v>
      </c>
      <c r="BM471" s="241" t="s">
        <v>4626</v>
      </c>
    </row>
    <row r="472" s="13" customFormat="1">
      <c r="A472" s="13"/>
      <c r="B472" s="243"/>
      <c r="C472" s="244"/>
      <c r="D472" s="245" t="s">
        <v>286</v>
      </c>
      <c r="E472" s="246" t="s">
        <v>1</v>
      </c>
      <c r="F472" s="247" t="s">
        <v>4627</v>
      </c>
      <c r="G472" s="244"/>
      <c r="H472" s="248">
        <v>45.136000000000003</v>
      </c>
      <c r="I472" s="249"/>
      <c r="J472" s="244"/>
      <c r="K472" s="244"/>
      <c r="L472" s="250"/>
      <c r="M472" s="251"/>
      <c r="N472" s="252"/>
      <c r="O472" s="252"/>
      <c r="P472" s="252"/>
      <c r="Q472" s="252"/>
      <c r="R472" s="252"/>
      <c r="S472" s="252"/>
      <c r="T472" s="25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4" t="s">
        <v>286</v>
      </c>
      <c r="AU472" s="254" t="s">
        <v>86</v>
      </c>
      <c r="AV472" s="13" t="s">
        <v>86</v>
      </c>
      <c r="AW472" s="13" t="s">
        <v>32</v>
      </c>
      <c r="AX472" s="13" t="s">
        <v>84</v>
      </c>
      <c r="AY472" s="254" t="s">
        <v>280</v>
      </c>
    </row>
    <row r="473" s="2" customFormat="1" ht="24.15" customHeight="1">
      <c r="A473" s="38"/>
      <c r="B473" s="39"/>
      <c r="C473" s="229" t="s">
        <v>1032</v>
      </c>
      <c r="D473" s="229" t="s">
        <v>281</v>
      </c>
      <c r="E473" s="230" t="s">
        <v>1279</v>
      </c>
      <c r="F473" s="231" t="s">
        <v>1280</v>
      </c>
      <c r="G473" s="232" t="s">
        <v>326</v>
      </c>
      <c r="H473" s="233">
        <v>0.73199999999999998</v>
      </c>
      <c r="I473" s="234"/>
      <c r="J473" s="235">
        <f>ROUND(I473*H473,2)</f>
        <v>0</v>
      </c>
      <c r="K473" s="236"/>
      <c r="L473" s="44"/>
      <c r="M473" s="237" t="s">
        <v>1</v>
      </c>
      <c r="N473" s="238" t="s">
        <v>41</v>
      </c>
      <c r="O473" s="91"/>
      <c r="P473" s="239">
        <f>O473*H473</f>
        <v>0</v>
      </c>
      <c r="Q473" s="239">
        <v>0</v>
      </c>
      <c r="R473" s="239">
        <f>Q473*H473</f>
        <v>0</v>
      </c>
      <c r="S473" s="239">
        <v>0</v>
      </c>
      <c r="T473" s="240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41" t="s">
        <v>185</v>
      </c>
      <c r="AT473" s="241" t="s">
        <v>281</v>
      </c>
      <c r="AU473" s="241" t="s">
        <v>86</v>
      </c>
      <c r="AY473" s="17" t="s">
        <v>280</v>
      </c>
      <c r="BE473" s="242">
        <f>IF(N473="základní",J473,0)</f>
        <v>0</v>
      </c>
      <c r="BF473" s="242">
        <f>IF(N473="snížená",J473,0)</f>
        <v>0</v>
      </c>
      <c r="BG473" s="242">
        <f>IF(N473="zákl. přenesená",J473,0)</f>
        <v>0</v>
      </c>
      <c r="BH473" s="242">
        <f>IF(N473="sníž. přenesená",J473,0)</f>
        <v>0</v>
      </c>
      <c r="BI473" s="242">
        <f>IF(N473="nulová",J473,0)</f>
        <v>0</v>
      </c>
      <c r="BJ473" s="17" t="s">
        <v>84</v>
      </c>
      <c r="BK473" s="242">
        <f>ROUND(I473*H473,2)</f>
        <v>0</v>
      </c>
      <c r="BL473" s="17" t="s">
        <v>185</v>
      </c>
      <c r="BM473" s="241" t="s">
        <v>4628</v>
      </c>
    </row>
    <row r="474" s="12" customFormat="1" ht="22.8" customHeight="1">
      <c r="A474" s="12"/>
      <c r="B474" s="213"/>
      <c r="C474" s="214"/>
      <c r="D474" s="215" t="s">
        <v>75</v>
      </c>
      <c r="E474" s="227" t="s">
        <v>1324</v>
      </c>
      <c r="F474" s="227" t="s">
        <v>1325</v>
      </c>
      <c r="G474" s="214"/>
      <c r="H474" s="214"/>
      <c r="I474" s="217"/>
      <c r="J474" s="228">
        <f>BK474</f>
        <v>0</v>
      </c>
      <c r="K474" s="214"/>
      <c r="L474" s="219"/>
      <c r="M474" s="220"/>
      <c r="N474" s="221"/>
      <c r="O474" s="221"/>
      <c r="P474" s="222">
        <f>SUM(P475:P486)</f>
        <v>0</v>
      </c>
      <c r="Q474" s="221"/>
      <c r="R474" s="222">
        <f>SUM(R475:R486)</f>
        <v>0.0600008</v>
      </c>
      <c r="S474" s="221"/>
      <c r="T474" s="223">
        <f>SUM(T475:T486)</f>
        <v>0.28084929999999997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24" t="s">
        <v>86</v>
      </c>
      <c r="AT474" s="225" t="s">
        <v>75</v>
      </c>
      <c r="AU474" s="225" t="s">
        <v>84</v>
      </c>
      <c r="AY474" s="224" t="s">
        <v>280</v>
      </c>
      <c r="BK474" s="226">
        <f>SUM(BK475:BK486)</f>
        <v>0</v>
      </c>
    </row>
    <row r="475" s="2" customFormat="1" ht="24.15" customHeight="1">
      <c r="A475" s="38"/>
      <c r="B475" s="39"/>
      <c r="C475" s="229" t="s">
        <v>1037</v>
      </c>
      <c r="D475" s="229" t="s">
        <v>281</v>
      </c>
      <c r="E475" s="230" t="s">
        <v>2200</v>
      </c>
      <c r="F475" s="231" t="s">
        <v>2201</v>
      </c>
      <c r="G475" s="232" t="s">
        <v>190</v>
      </c>
      <c r="H475" s="233">
        <v>80.599999999999994</v>
      </c>
      <c r="I475" s="234"/>
      <c r="J475" s="235">
        <f>ROUND(I475*H475,2)</f>
        <v>0</v>
      </c>
      <c r="K475" s="236"/>
      <c r="L475" s="44"/>
      <c r="M475" s="237" t="s">
        <v>1</v>
      </c>
      <c r="N475" s="238" t="s">
        <v>41</v>
      </c>
      <c r="O475" s="91"/>
      <c r="P475" s="239">
        <f>O475*H475</f>
        <v>0</v>
      </c>
      <c r="Q475" s="239">
        <v>0</v>
      </c>
      <c r="R475" s="239">
        <f>Q475*H475</f>
        <v>0</v>
      </c>
      <c r="S475" s="239">
        <v>0.00191</v>
      </c>
      <c r="T475" s="240">
        <f>S475*H475</f>
        <v>0.153946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41" t="s">
        <v>185</v>
      </c>
      <c r="AT475" s="241" t="s">
        <v>281</v>
      </c>
      <c r="AU475" s="241" t="s">
        <v>86</v>
      </c>
      <c r="AY475" s="17" t="s">
        <v>280</v>
      </c>
      <c r="BE475" s="242">
        <f>IF(N475="základní",J475,0)</f>
        <v>0</v>
      </c>
      <c r="BF475" s="242">
        <f>IF(N475="snížená",J475,0)</f>
        <v>0</v>
      </c>
      <c r="BG475" s="242">
        <f>IF(N475="zákl. přenesená",J475,0)</f>
        <v>0</v>
      </c>
      <c r="BH475" s="242">
        <f>IF(N475="sníž. přenesená",J475,0)</f>
        <v>0</v>
      </c>
      <c r="BI475" s="242">
        <f>IF(N475="nulová",J475,0)</f>
        <v>0</v>
      </c>
      <c r="BJ475" s="17" t="s">
        <v>84</v>
      </c>
      <c r="BK475" s="242">
        <f>ROUND(I475*H475,2)</f>
        <v>0</v>
      </c>
      <c r="BL475" s="17" t="s">
        <v>185</v>
      </c>
      <c r="BM475" s="241" t="s">
        <v>4629</v>
      </c>
    </row>
    <row r="476" s="13" customFormat="1">
      <c r="A476" s="13"/>
      <c r="B476" s="243"/>
      <c r="C476" s="244"/>
      <c r="D476" s="245" t="s">
        <v>286</v>
      </c>
      <c r="E476" s="246" t="s">
        <v>1</v>
      </c>
      <c r="F476" s="247" t="s">
        <v>4360</v>
      </c>
      <c r="G476" s="244"/>
      <c r="H476" s="248">
        <v>80.599999999999994</v>
      </c>
      <c r="I476" s="249"/>
      <c r="J476" s="244"/>
      <c r="K476" s="244"/>
      <c r="L476" s="250"/>
      <c r="M476" s="251"/>
      <c r="N476" s="252"/>
      <c r="O476" s="252"/>
      <c r="P476" s="252"/>
      <c r="Q476" s="252"/>
      <c r="R476" s="252"/>
      <c r="S476" s="252"/>
      <c r="T476" s="25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4" t="s">
        <v>286</v>
      </c>
      <c r="AU476" s="254" t="s">
        <v>86</v>
      </c>
      <c r="AV476" s="13" t="s">
        <v>86</v>
      </c>
      <c r="AW476" s="13" t="s">
        <v>32</v>
      </c>
      <c r="AX476" s="13" t="s">
        <v>84</v>
      </c>
      <c r="AY476" s="254" t="s">
        <v>280</v>
      </c>
    </row>
    <row r="477" s="2" customFormat="1" ht="16.5" customHeight="1">
      <c r="A477" s="38"/>
      <c r="B477" s="39"/>
      <c r="C477" s="229" t="s">
        <v>1042</v>
      </c>
      <c r="D477" s="229" t="s">
        <v>281</v>
      </c>
      <c r="E477" s="230" t="s">
        <v>1335</v>
      </c>
      <c r="F477" s="231" t="s">
        <v>1336</v>
      </c>
      <c r="G477" s="232" t="s">
        <v>190</v>
      </c>
      <c r="H477" s="233">
        <v>75.989999999999995</v>
      </c>
      <c r="I477" s="234"/>
      <c r="J477" s="235">
        <f>ROUND(I477*H477,2)</f>
        <v>0</v>
      </c>
      <c r="K477" s="236"/>
      <c r="L477" s="44"/>
      <c r="M477" s="237" t="s">
        <v>1</v>
      </c>
      <c r="N477" s="238" t="s">
        <v>41</v>
      </c>
      <c r="O477" s="91"/>
      <c r="P477" s="239">
        <f>O477*H477</f>
        <v>0</v>
      </c>
      <c r="Q477" s="239">
        <v>0</v>
      </c>
      <c r="R477" s="239">
        <f>Q477*H477</f>
        <v>0</v>
      </c>
      <c r="S477" s="239">
        <v>0.00167</v>
      </c>
      <c r="T477" s="240">
        <f>S477*H477</f>
        <v>0.1269033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41" t="s">
        <v>185</v>
      </c>
      <c r="AT477" s="241" t="s">
        <v>281</v>
      </c>
      <c r="AU477" s="241" t="s">
        <v>86</v>
      </c>
      <c r="AY477" s="17" t="s">
        <v>280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7" t="s">
        <v>84</v>
      </c>
      <c r="BK477" s="242">
        <f>ROUND(I477*H477,2)</f>
        <v>0</v>
      </c>
      <c r="BL477" s="17" t="s">
        <v>185</v>
      </c>
      <c r="BM477" s="241" t="s">
        <v>4630</v>
      </c>
    </row>
    <row r="478" s="13" customFormat="1">
      <c r="A478" s="13"/>
      <c r="B478" s="243"/>
      <c r="C478" s="244"/>
      <c r="D478" s="245" t="s">
        <v>286</v>
      </c>
      <c r="E478" s="246" t="s">
        <v>1</v>
      </c>
      <c r="F478" s="247" t="s">
        <v>4631</v>
      </c>
      <c r="G478" s="244"/>
      <c r="H478" s="248">
        <v>36.289999999999999</v>
      </c>
      <c r="I478" s="249"/>
      <c r="J478" s="244"/>
      <c r="K478" s="244"/>
      <c r="L478" s="250"/>
      <c r="M478" s="251"/>
      <c r="N478" s="252"/>
      <c r="O478" s="252"/>
      <c r="P478" s="252"/>
      <c r="Q478" s="252"/>
      <c r="R478" s="252"/>
      <c r="S478" s="252"/>
      <c r="T478" s="25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4" t="s">
        <v>286</v>
      </c>
      <c r="AU478" s="254" t="s">
        <v>86</v>
      </c>
      <c r="AV478" s="13" t="s">
        <v>86</v>
      </c>
      <c r="AW478" s="13" t="s">
        <v>32</v>
      </c>
      <c r="AX478" s="13" t="s">
        <v>76</v>
      </c>
      <c r="AY478" s="254" t="s">
        <v>280</v>
      </c>
    </row>
    <row r="479" s="13" customFormat="1">
      <c r="A479" s="13"/>
      <c r="B479" s="243"/>
      <c r="C479" s="244"/>
      <c r="D479" s="245" t="s">
        <v>286</v>
      </c>
      <c r="E479" s="246" t="s">
        <v>1</v>
      </c>
      <c r="F479" s="247" t="s">
        <v>4632</v>
      </c>
      <c r="G479" s="244"/>
      <c r="H479" s="248">
        <v>39.700000000000003</v>
      </c>
      <c r="I479" s="249"/>
      <c r="J479" s="244"/>
      <c r="K479" s="244"/>
      <c r="L479" s="250"/>
      <c r="M479" s="251"/>
      <c r="N479" s="252"/>
      <c r="O479" s="252"/>
      <c r="P479" s="252"/>
      <c r="Q479" s="252"/>
      <c r="R479" s="252"/>
      <c r="S479" s="252"/>
      <c r="T479" s="25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4" t="s">
        <v>286</v>
      </c>
      <c r="AU479" s="254" t="s">
        <v>86</v>
      </c>
      <c r="AV479" s="13" t="s">
        <v>86</v>
      </c>
      <c r="AW479" s="13" t="s">
        <v>32</v>
      </c>
      <c r="AX479" s="13" t="s">
        <v>76</v>
      </c>
      <c r="AY479" s="254" t="s">
        <v>280</v>
      </c>
    </row>
    <row r="480" s="14" customFormat="1">
      <c r="A480" s="14"/>
      <c r="B480" s="266"/>
      <c r="C480" s="267"/>
      <c r="D480" s="245" t="s">
        <v>286</v>
      </c>
      <c r="E480" s="268" t="s">
        <v>1</v>
      </c>
      <c r="F480" s="269" t="s">
        <v>378</v>
      </c>
      <c r="G480" s="267"/>
      <c r="H480" s="270">
        <v>75.989999999999995</v>
      </c>
      <c r="I480" s="271"/>
      <c r="J480" s="267"/>
      <c r="K480" s="267"/>
      <c r="L480" s="272"/>
      <c r="M480" s="273"/>
      <c r="N480" s="274"/>
      <c r="O480" s="274"/>
      <c r="P480" s="274"/>
      <c r="Q480" s="274"/>
      <c r="R480" s="274"/>
      <c r="S480" s="274"/>
      <c r="T480" s="27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76" t="s">
        <v>286</v>
      </c>
      <c r="AU480" s="276" t="s">
        <v>86</v>
      </c>
      <c r="AV480" s="14" t="s">
        <v>284</v>
      </c>
      <c r="AW480" s="14" t="s">
        <v>32</v>
      </c>
      <c r="AX480" s="14" t="s">
        <v>84</v>
      </c>
      <c r="AY480" s="276" t="s">
        <v>280</v>
      </c>
    </row>
    <row r="481" s="2" customFormat="1" ht="24.15" customHeight="1">
      <c r="A481" s="38"/>
      <c r="B481" s="39"/>
      <c r="C481" s="229" t="s">
        <v>1046</v>
      </c>
      <c r="D481" s="229" t="s">
        <v>281</v>
      </c>
      <c r="E481" s="230" t="s">
        <v>1354</v>
      </c>
      <c r="F481" s="231" t="s">
        <v>1355</v>
      </c>
      <c r="G481" s="232" t="s">
        <v>190</v>
      </c>
      <c r="H481" s="233">
        <v>16.760000000000002</v>
      </c>
      <c r="I481" s="234"/>
      <c r="J481" s="235">
        <f>ROUND(I481*H481,2)</f>
        <v>0</v>
      </c>
      <c r="K481" s="236"/>
      <c r="L481" s="44"/>
      <c r="M481" s="237" t="s">
        <v>1</v>
      </c>
      <c r="N481" s="238" t="s">
        <v>41</v>
      </c>
      <c r="O481" s="91"/>
      <c r="P481" s="239">
        <f>O481*H481</f>
        <v>0</v>
      </c>
      <c r="Q481" s="239">
        <v>0.0035799999999999998</v>
      </c>
      <c r="R481" s="239">
        <f>Q481*H481</f>
        <v>0.0600008</v>
      </c>
      <c r="S481" s="239">
        <v>0</v>
      </c>
      <c r="T481" s="240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41" t="s">
        <v>185</v>
      </c>
      <c r="AT481" s="241" t="s">
        <v>281</v>
      </c>
      <c r="AU481" s="241" t="s">
        <v>86</v>
      </c>
      <c r="AY481" s="17" t="s">
        <v>280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7" t="s">
        <v>84</v>
      </c>
      <c r="BK481" s="242">
        <f>ROUND(I481*H481,2)</f>
        <v>0</v>
      </c>
      <c r="BL481" s="17" t="s">
        <v>185</v>
      </c>
      <c r="BM481" s="241" t="s">
        <v>4633</v>
      </c>
    </row>
    <row r="482" s="13" customFormat="1">
      <c r="A482" s="13"/>
      <c r="B482" s="243"/>
      <c r="C482" s="244"/>
      <c r="D482" s="245" t="s">
        <v>286</v>
      </c>
      <c r="E482" s="246" t="s">
        <v>1</v>
      </c>
      <c r="F482" s="247" t="s">
        <v>4634</v>
      </c>
      <c r="G482" s="244"/>
      <c r="H482" s="248">
        <v>5.4000000000000004</v>
      </c>
      <c r="I482" s="249"/>
      <c r="J482" s="244"/>
      <c r="K482" s="244"/>
      <c r="L482" s="250"/>
      <c r="M482" s="251"/>
      <c r="N482" s="252"/>
      <c r="O482" s="252"/>
      <c r="P482" s="252"/>
      <c r="Q482" s="252"/>
      <c r="R482" s="252"/>
      <c r="S482" s="252"/>
      <c r="T482" s="25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4" t="s">
        <v>286</v>
      </c>
      <c r="AU482" s="254" t="s">
        <v>86</v>
      </c>
      <c r="AV482" s="13" t="s">
        <v>86</v>
      </c>
      <c r="AW482" s="13" t="s">
        <v>32</v>
      </c>
      <c r="AX482" s="13" t="s">
        <v>76</v>
      </c>
      <c r="AY482" s="254" t="s">
        <v>280</v>
      </c>
    </row>
    <row r="483" s="13" customFormat="1">
      <c r="A483" s="13"/>
      <c r="B483" s="243"/>
      <c r="C483" s="244"/>
      <c r="D483" s="245" t="s">
        <v>286</v>
      </c>
      <c r="E483" s="246" t="s">
        <v>1</v>
      </c>
      <c r="F483" s="247" t="s">
        <v>4635</v>
      </c>
      <c r="G483" s="244"/>
      <c r="H483" s="248">
        <v>5.7599999999999998</v>
      </c>
      <c r="I483" s="249"/>
      <c r="J483" s="244"/>
      <c r="K483" s="244"/>
      <c r="L483" s="250"/>
      <c r="M483" s="251"/>
      <c r="N483" s="252"/>
      <c r="O483" s="252"/>
      <c r="P483" s="252"/>
      <c r="Q483" s="252"/>
      <c r="R483" s="252"/>
      <c r="S483" s="252"/>
      <c r="T483" s="25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4" t="s">
        <v>286</v>
      </c>
      <c r="AU483" s="254" t="s">
        <v>86</v>
      </c>
      <c r="AV483" s="13" t="s">
        <v>86</v>
      </c>
      <c r="AW483" s="13" t="s">
        <v>32</v>
      </c>
      <c r="AX483" s="13" t="s">
        <v>76</v>
      </c>
      <c r="AY483" s="254" t="s">
        <v>280</v>
      </c>
    </row>
    <row r="484" s="13" customFormat="1">
      <c r="A484" s="13"/>
      <c r="B484" s="243"/>
      <c r="C484" s="244"/>
      <c r="D484" s="245" t="s">
        <v>286</v>
      </c>
      <c r="E484" s="246" t="s">
        <v>1</v>
      </c>
      <c r="F484" s="247" t="s">
        <v>4636</v>
      </c>
      <c r="G484" s="244"/>
      <c r="H484" s="248">
        <v>5.5999999999999996</v>
      </c>
      <c r="I484" s="249"/>
      <c r="J484" s="244"/>
      <c r="K484" s="244"/>
      <c r="L484" s="250"/>
      <c r="M484" s="251"/>
      <c r="N484" s="252"/>
      <c r="O484" s="252"/>
      <c r="P484" s="252"/>
      <c r="Q484" s="252"/>
      <c r="R484" s="252"/>
      <c r="S484" s="252"/>
      <c r="T484" s="25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4" t="s">
        <v>286</v>
      </c>
      <c r="AU484" s="254" t="s">
        <v>86</v>
      </c>
      <c r="AV484" s="13" t="s">
        <v>86</v>
      </c>
      <c r="AW484" s="13" t="s">
        <v>32</v>
      </c>
      <c r="AX484" s="13" t="s">
        <v>76</v>
      </c>
      <c r="AY484" s="254" t="s">
        <v>280</v>
      </c>
    </row>
    <row r="485" s="14" customFormat="1">
      <c r="A485" s="14"/>
      <c r="B485" s="266"/>
      <c r="C485" s="267"/>
      <c r="D485" s="245" t="s">
        <v>286</v>
      </c>
      <c r="E485" s="268" t="s">
        <v>1</v>
      </c>
      <c r="F485" s="269" t="s">
        <v>378</v>
      </c>
      <c r="G485" s="267"/>
      <c r="H485" s="270">
        <v>16.760000000000002</v>
      </c>
      <c r="I485" s="271"/>
      <c r="J485" s="267"/>
      <c r="K485" s="267"/>
      <c r="L485" s="272"/>
      <c r="M485" s="273"/>
      <c r="N485" s="274"/>
      <c r="O485" s="274"/>
      <c r="P485" s="274"/>
      <c r="Q485" s="274"/>
      <c r="R485" s="274"/>
      <c r="S485" s="274"/>
      <c r="T485" s="27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76" t="s">
        <v>286</v>
      </c>
      <c r="AU485" s="276" t="s">
        <v>86</v>
      </c>
      <c r="AV485" s="14" t="s">
        <v>284</v>
      </c>
      <c r="AW485" s="14" t="s">
        <v>32</v>
      </c>
      <c r="AX485" s="14" t="s">
        <v>84</v>
      </c>
      <c r="AY485" s="276" t="s">
        <v>280</v>
      </c>
    </row>
    <row r="486" s="2" customFormat="1" ht="24.15" customHeight="1">
      <c r="A486" s="38"/>
      <c r="B486" s="39"/>
      <c r="C486" s="229" t="s">
        <v>1051</v>
      </c>
      <c r="D486" s="229" t="s">
        <v>281</v>
      </c>
      <c r="E486" s="230" t="s">
        <v>1364</v>
      </c>
      <c r="F486" s="231" t="s">
        <v>1365</v>
      </c>
      <c r="G486" s="232" t="s">
        <v>326</v>
      </c>
      <c r="H486" s="233">
        <v>0.059999999999999998</v>
      </c>
      <c r="I486" s="234"/>
      <c r="J486" s="235">
        <f>ROUND(I486*H486,2)</f>
        <v>0</v>
      </c>
      <c r="K486" s="236"/>
      <c r="L486" s="44"/>
      <c r="M486" s="237" t="s">
        <v>1</v>
      </c>
      <c r="N486" s="238" t="s">
        <v>41</v>
      </c>
      <c r="O486" s="91"/>
      <c r="P486" s="239">
        <f>O486*H486</f>
        <v>0</v>
      </c>
      <c r="Q486" s="239">
        <v>0</v>
      </c>
      <c r="R486" s="239">
        <f>Q486*H486</f>
        <v>0</v>
      </c>
      <c r="S486" s="239">
        <v>0</v>
      </c>
      <c r="T486" s="240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41" t="s">
        <v>185</v>
      </c>
      <c r="AT486" s="241" t="s">
        <v>281</v>
      </c>
      <c r="AU486" s="241" t="s">
        <v>86</v>
      </c>
      <c r="AY486" s="17" t="s">
        <v>280</v>
      </c>
      <c r="BE486" s="242">
        <f>IF(N486="základní",J486,0)</f>
        <v>0</v>
      </c>
      <c r="BF486" s="242">
        <f>IF(N486="snížená",J486,0)</f>
        <v>0</v>
      </c>
      <c r="BG486" s="242">
        <f>IF(N486="zákl. přenesená",J486,0)</f>
        <v>0</v>
      </c>
      <c r="BH486" s="242">
        <f>IF(N486="sníž. přenesená",J486,0)</f>
        <v>0</v>
      </c>
      <c r="BI486" s="242">
        <f>IF(N486="nulová",J486,0)</f>
        <v>0</v>
      </c>
      <c r="BJ486" s="17" t="s">
        <v>84</v>
      </c>
      <c r="BK486" s="242">
        <f>ROUND(I486*H486,2)</f>
        <v>0</v>
      </c>
      <c r="BL486" s="17" t="s">
        <v>185</v>
      </c>
      <c r="BM486" s="241" t="s">
        <v>4637</v>
      </c>
    </row>
    <row r="487" s="12" customFormat="1" ht="22.8" customHeight="1">
      <c r="A487" s="12"/>
      <c r="B487" s="213"/>
      <c r="C487" s="214"/>
      <c r="D487" s="215" t="s">
        <v>75</v>
      </c>
      <c r="E487" s="227" t="s">
        <v>1367</v>
      </c>
      <c r="F487" s="227" t="s">
        <v>1368</v>
      </c>
      <c r="G487" s="214"/>
      <c r="H487" s="214"/>
      <c r="I487" s="217"/>
      <c r="J487" s="228">
        <f>BK487</f>
        <v>0</v>
      </c>
      <c r="K487" s="214"/>
      <c r="L487" s="219"/>
      <c r="M487" s="220"/>
      <c r="N487" s="221"/>
      <c r="O487" s="221"/>
      <c r="P487" s="222">
        <f>SUM(P488:P501)</f>
        <v>0</v>
      </c>
      <c r="Q487" s="221"/>
      <c r="R487" s="222">
        <f>SUM(R488:R501)</f>
        <v>2.6474672000000004</v>
      </c>
      <c r="S487" s="221"/>
      <c r="T487" s="223">
        <f>SUM(T488:T501)</f>
        <v>0.050000000000000003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24" t="s">
        <v>86</v>
      </c>
      <c r="AT487" s="225" t="s">
        <v>75</v>
      </c>
      <c r="AU487" s="225" t="s">
        <v>84</v>
      </c>
      <c r="AY487" s="224" t="s">
        <v>280</v>
      </c>
      <c r="BK487" s="226">
        <f>SUM(BK488:BK501)</f>
        <v>0</v>
      </c>
    </row>
    <row r="488" s="2" customFormat="1" ht="24.15" customHeight="1">
      <c r="A488" s="38"/>
      <c r="B488" s="39"/>
      <c r="C488" s="229" t="s">
        <v>1055</v>
      </c>
      <c r="D488" s="229" t="s">
        <v>281</v>
      </c>
      <c r="E488" s="230" t="s">
        <v>1379</v>
      </c>
      <c r="F488" s="231" t="s">
        <v>1380</v>
      </c>
      <c r="G488" s="232" t="s">
        <v>354</v>
      </c>
      <c r="H488" s="233">
        <v>10</v>
      </c>
      <c r="I488" s="234"/>
      <c r="J488" s="235">
        <f>ROUND(I488*H488,2)</f>
        <v>0</v>
      </c>
      <c r="K488" s="236"/>
      <c r="L488" s="44"/>
      <c r="M488" s="237" t="s">
        <v>1</v>
      </c>
      <c r="N488" s="238" t="s">
        <v>41</v>
      </c>
      <c r="O488" s="91"/>
      <c r="P488" s="239">
        <f>O488*H488</f>
        <v>0</v>
      </c>
      <c r="Q488" s="239">
        <v>0</v>
      </c>
      <c r="R488" s="239">
        <f>Q488*H488</f>
        <v>0</v>
      </c>
      <c r="S488" s="239">
        <v>0.0050000000000000001</v>
      </c>
      <c r="T488" s="240">
        <f>S488*H488</f>
        <v>0.050000000000000003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41" t="s">
        <v>185</v>
      </c>
      <c r="AT488" s="241" t="s">
        <v>281</v>
      </c>
      <c r="AU488" s="241" t="s">
        <v>86</v>
      </c>
      <c r="AY488" s="17" t="s">
        <v>280</v>
      </c>
      <c r="BE488" s="242">
        <f>IF(N488="základní",J488,0)</f>
        <v>0</v>
      </c>
      <c r="BF488" s="242">
        <f>IF(N488="snížená",J488,0)</f>
        <v>0</v>
      </c>
      <c r="BG488" s="242">
        <f>IF(N488="zákl. přenesená",J488,0)</f>
        <v>0</v>
      </c>
      <c r="BH488" s="242">
        <f>IF(N488="sníž. přenesená",J488,0)</f>
        <v>0</v>
      </c>
      <c r="BI488" s="242">
        <f>IF(N488="nulová",J488,0)</f>
        <v>0</v>
      </c>
      <c r="BJ488" s="17" t="s">
        <v>84</v>
      </c>
      <c r="BK488" s="242">
        <f>ROUND(I488*H488,2)</f>
        <v>0</v>
      </c>
      <c r="BL488" s="17" t="s">
        <v>185</v>
      </c>
      <c r="BM488" s="241" t="s">
        <v>4638</v>
      </c>
    </row>
    <row r="489" s="2" customFormat="1" ht="24.15" customHeight="1">
      <c r="A489" s="38"/>
      <c r="B489" s="39"/>
      <c r="C489" s="229" t="s">
        <v>1059</v>
      </c>
      <c r="D489" s="229" t="s">
        <v>281</v>
      </c>
      <c r="E489" s="230" t="s">
        <v>1383</v>
      </c>
      <c r="F489" s="231" t="s">
        <v>1384</v>
      </c>
      <c r="G489" s="232" t="s">
        <v>190</v>
      </c>
      <c r="H489" s="233">
        <v>119.68000000000001</v>
      </c>
      <c r="I489" s="234"/>
      <c r="J489" s="235">
        <f>ROUND(I489*H489,2)</f>
        <v>0</v>
      </c>
      <c r="K489" s="236"/>
      <c r="L489" s="44"/>
      <c r="M489" s="237" t="s">
        <v>1</v>
      </c>
      <c r="N489" s="238" t="s">
        <v>41</v>
      </c>
      <c r="O489" s="91"/>
      <c r="P489" s="239">
        <f>O489*H489</f>
        <v>0</v>
      </c>
      <c r="Q489" s="239">
        <v>0.00027999999999999998</v>
      </c>
      <c r="R489" s="239">
        <f>Q489*H489</f>
        <v>0.033510399999999996</v>
      </c>
      <c r="S489" s="239">
        <v>0</v>
      </c>
      <c r="T489" s="240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41" t="s">
        <v>185</v>
      </c>
      <c r="AT489" s="241" t="s">
        <v>281</v>
      </c>
      <c r="AU489" s="241" t="s">
        <v>86</v>
      </c>
      <c r="AY489" s="17" t="s">
        <v>280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7" t="s">
        <v>84</v>
      </c>
      <c r="BK489" s="242">
        <f>ROUND(I489*H489,2)</f>
        <v>0</v>
      </c>
      <c r="BL489" s="17" t="s">
        <v>185</v>
      </c>
      <c r="BM489" s="241" t="s">
        <v>4639</v>
      </c>
    </row>
    <row r="490" s="13" customFormat="1">
      <c r="A490" s="13"/>
      <c r="B490" s="243"/>
      <c r="C490" s="244"/>
      <c r="D490" s="245" t="s">
        <v>286</v>
      </c>
      <c r="E490" s="246" t="s">
        <v>1</v>
      </c>
      <c r="F490" s="247" t="s">
        <v>4412</v>
      </c>
      <c r="G490" s="244"/>
      <c r="H490" s="248">
        <v>119.68000000000001</v>
      </c>
      <c r="I490" s="249"/>
      <c r="J490" s="244"/>
      <c r="K490" s="244"/>
      <c r="L490" s="250"/>
      <c r="M490" s="251"/>
      <c r="N490" s="252"/>
      <c r="O490" s="252"/>
      <c r="P490" s="252"/>
      <c r="Q490" s="252"/>
      <c r="R490" s="252"/>
      <c r="S490" s="252"/>
      <c r="T490" s="25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4" t="s">
        <v>286</v>
      </c>
      <c r="AU490" s="254" t="s">
        <v>86</v>
      </c>
      <c r="AV490" s="13" t="s">
        <v>86</v>
      </c>
      <c r="AW490" s="13" t="s">
        <v>32</v>
      </c>
      <c r="AX490" s="13" t="s">
        <v>84</v>
      </c>
      <c r="AY490" s="254" t="s">
        <v>280</v>
      </c>
    </row>
    <row r="491" s="2" customFormat="1" ht="24.15" customHeight="1">
      <c r="A491" s="38"/>
      <c r="B491" s="39"/>
      <c r="C491" s="229" t="s">
        <v>1064</v>
      </c>
      <c r="D491" s="229" t="s">
        <v>281</v>
      </c>
      <c r="E491" s="230" t="s">
        <v>1439</v>
      </c>
      <c r="F491" s="231" t="s">
        <v>1440</v>
      </c>
      <c r="G491" s="232" t="s">
        <v>354</v>
      </c>
      <c r="H491" s="233">
        <v>4</v>
      </c>
      <c r="I491" s="234"/>
      <c r="J491" s="235">
        <f>ROUND(I491*H491,2)</f>
        <v>0</v>
      </c>
      <c r="K491" s="236"/>
      <c r="L491" s="44"/>
      <c r="M491" s="237" t="s">
        <v>1</v>
      </c>
      <c r="N491" s="238" t="s">
        <v>41</v>
      </c>
      <c r="O491" s="91"/>
      <c r="P491" s="239">
        <f>O491*H491</f>
        <v>0</v>
      </c>
      <c r="Q491" s="239">
        <v>0</v>
      </c>
      <c r="R491" s="239">
        <f>Q491*H491</f>
        <v>0</v>
      </c>
      <c r="S491" s="239">
        <v>0</v>
      </c>
      <c r="T491" s="240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41" t="s">
        <v>185</v>
      </c>
      <c r="AT491" s="241" t="s">
        <v>281</v>
      </c>
      <c r="AU491" s="241" t="s">
        <v>86</v>
      </c>
      <c r="AY491" s="17" t="s">
        <v>280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7" t="s">
        <v>84</v>
      </c>
      <c r="BK491" s="242">
        <f>ROUND(I491*H491,2)</f>
        <v>0</v>
      </c>
      <c r="BL491" s="17" t="s">
        <v>185</v>
      </c>
      <c r="BM491" s="241" t="s">
        <v>4640</v>
      </c>
    </row>
    <row r="492" s="2" customFormat="1" ht="21.75" customHeight="1">
      <c r="A492" s="38"/>
      <c r="B492" s="39"/>
      <c r="C492" s="255" t="s">
        <v>1070</v>
      </c>
      <c r="D492" s="255" t="s">
        <v>306</v>
      </c>
      <c r="E492" s="256" t="s">
        <v>1449</v>
      </c>
      <c r="F492" s="257" t="s">
        <v>1450</v>
      </c>
      <c r="G492" s="258" t="s">
        <v>190</v>
      </c>
      <c r="H492" s="259">
        <v>22.16</v>
      </c>
      <c r="I492" s="260"/>
      <c r="J492" s="261">
        <f>ROUND(I492*H492,2)</f>
        <v>0</v>
      </c>
      <c r="K492" s="262"/>
      <c r="L492" s="263"/>
      <c r="M492" s="264" t="s">
        <v>1</v>
      </c>
      <c r="N492" s="265" t="s">
        <v>41</v>
      </c>
      <c r="O492" s="91"/>
      <c r="P492" s="239">
        <f>O492*H492</f>
        <v>0</v>
      </c>
      <c r="Q492" s="239">
        <v>0.0015</v>
      </c>
      <c r="R492" s="239">
        <f>Q492*H492</f>
        <v>0.033239999999999999</v>
      </c>
      <c r="S492" s="239">
        <v>0</v>
      </c>
      <c r="T492" s="240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41" t="s">
        <v>426</v>
      </c>
      <c r="AT492" s="241" t="s">
        <v>306</v>
      </c>
      <c r="AU492" s="241" t="s">
        <v>86</v>
      </c>
      <c r="AY492" s="17" t="s">
        <v>280</v>
      </c>
      <c r="BE492" s="242">
        <f>IF(N492="základní",J492,0)</f>
        <v>0</v>
      </c>
      <c r="BF492" s="242">
        <f>IF(N492="snížená",J492,0)</f>
        <v>0</v>
      </c>
      <c r="BG492" s="242">
        <f>IF(N492="zákl. přenesená",J492,0)</f>
        <v>0</v>
      </c>
      <c r="BH492" s="242">
        <f>IF(N492="sníž. přenesená",J492,0)</f>
        <v>0</v>
      </c>
      <c r="BI492" s="242">
        <f>IF(N492="nulová",J492,0)</f>
        <v>0</v>
      </c>
      <c r="BJ492" s="17" t="s">
        <v>84</v>
      </c>
      <c r="BK492" s="242">
        <f>ROUND(I492*H492,2)</f>
        <v>0</v>
      </c>
      <c r="BL492" s="17" t="s">
        <v>185</v>
      </c>
      <c r="BM492" s="241" t="s">
        <v>4641</v>
      </c>
    </row>
    <row r="493" s="13" customFormat="1">
      <c r="A493" s="13"/>
      <c r="B493" s="243"/>
      <c r="C493" s="244"/>
      <c r="D493" s="245" t="s">
        <v>286</v>
      </c>
      <c r="E493" s="246" t="s">
        <v>1</v>
      </c>
      <c r="F493" s="247" t="s">
        <v>4345</v>
      </c>
      <c r="G493" s="244"/>
      <c r="H493" s="248">
        <v>22.16</v>
      </c>
      <c r="I493" s="249"/>
      <c r="J493" s="244"/>
      <c r="K493" s="244"/>
      <c r="L493" s="250"/>
      <c r="M493" s="251"/>
      <c r="N493" s="252"/>
      <c r="O493" s="252"/>
      <c r="P493" s="252"/>
      <c r="Q493" s="252"/>
      <c r="R493" s="252"/>
      <c r="S493" s="252"/>
      <c r="T493" s="25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4" t="s">
        <v>286</v>
      </c>
      <c r="AU493" s="254" t="s">
        <v>86</v>
      </c>
      <c r="AV493" s="13" t="s">
        <v>86</v>
      </c>
      <c r="AW493" s="13" t="s">
        <v>32</v>
      </c>
      <c r="AX493" s="13" t="s">
        <v>84</v>
      </c>
      <c r="AY493" s="254" t="s">
        <v>280</v>
      </c>
    </row>
    <row r="494" s="2" customFormat="1" ht="16.5" customHeight="1">
      <c r="A494" s="38"/>
      <c r="B494" s="39"/>
      <c r="C494" s="255" t="s">
        <v>1075</v>
      </c>
      <c r="D494" s="255" t="s">
        <v>306</v>
      </c>
      <c r="E494" s="256" t="s">
        <v>1454</v>
      </c>
      <c r="F494" s="257" t="s">
        <v>1455</v>
      </c>
      <c r="G494" s="258" t="s">
        <v>693</v>
      </c>
      <c r="H494" s="259">
        <v>4</v>
      </c>
      <c r="I494" s="260"/>
      <c r="J494" s="261">
        <f>ROUND(I494*H494,2)</f>
        <v>0</v>
      </c>
      <c r="K494" s="262"/>
      <c r="L494" s="263"/>
      <c r="M494" s="264" t="s">
        <v>1</v>
      </c>
      <c r="N494" s="265" t="s">
        <v>41</v>
      </c>
      <c r="O494" s="91"/>
      <c r="P494" s="239">
        <f>O494*H494</f>
        <v>0</v>
      </c>
      <c r="Q494" s="239">
        <v>0.00020000000000000001</v>
      </c>
      <c r="R494" s="239">
        <f>Q494*H494</f>
        <v>0.00080000000000000004</v>
      </c>
      <c r="S494" s="239">
        <v>0</v>
      </c>
      <c r="T494" s="240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41" t="s">
        <v>426</v>
      </c>
      <c r="AT494" s="241" t="s">
        <v>306</v>
      </c>
      <c r="AU494" s="241" t="s">
        <v>86</v>
      </c>
      <c r="AY494" s="17" t="s">
        <v>280</v>
      </c>
      <c r="BE494" s="242">
        <f>IF(N494="základní",J494,0)</f>
        <v>0</v>
      </c>
      <c r="BF494" s="242">
        <f>IF(N494="snížená",J494,0)</f>
        <v>0</v>
      </c>
      <c r="BG494" s="242">
        <f>IF(N494="zákl. přenesená",J494,0)</f>
        <v>0</v>
      </c>
      <c r="BH494" s="242">
        <f>IF(N494="sníž. přenesená",J494,0)</f>
        <v>0</v>
      </c>
      <c r="BI494" s="242">
        <f>IF(N494="nulová",J494,0)</f>
        <v>0</v>
      </c>
      <c r="BJ494" s="17" t="s">
        <v>84</v>
      </c>
      <c r="BK494" s="242">
        <f>ROUND(I494*H494,2)</f>
        <v>0</v>
      </c>
      <c r="BL494" s="17" t="s">
        <v>185</v>
      </c>
      <c r="BM494" s="241" t="s">
        <v>4642</v>
      </c>
    </row>
    <row r="495" s="2" customFormat="1" ht="16.5" customHeight="1">
      <c r="A495" s="38"/>
      <c r="B495" s="39"/>
      <c r="C495" s="229" t="s">
        <v>1079</v>
      </c>
      <c r="D495" s="229" t="s">
        <v>281</v>
      </c>
      <c r="E495" s="230" t="s">
        <v>4643</v>
      </c>
      <c r="F495" s="231" t="s">
        <v>1459</v>
      </c>
      <c r="G495" s="232" t="s">
        <v>190</v>
      </c>
      <c r="H495" s="233">
        <v>119.68000000000001</v>
      </c>
      <c r="I495" s="234"/>
      <c r="J495" s="235">
        <f>ROUND(I495*H495,2)</f>
        <v>0</v>
      </c>
      <c r="K495" s="236"/>
      <c r="L495" s="44"/>
      <c r="M495" s="237" t="s">
        <v>1</v>
      </c>
      <c r="N495" s="238" t="s">
        <v>41</v>
      </c>
      <c r="O495" s="91"/>
      <c r="P495" s="239">
        <f>O495*H495</f>
        <v>0</v>
      </c>
      <c r="Q495" s="239">
        <v>0.00025999999999999998</v>
      </c>
      <c r="R495" s="239">
        <f>Q495*H495</f>
        <v>0.0311168</v>
      </c>
      <c r="S495" s="239">
        <v>0</v>
      </c>
      <c r="T495" s="240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41" t="s">
        <v>185</v>
      </c>
      <c r="AT495" s="241" t="s">
        <v>281</v>
      </c>
      <c r="AU495" s="241" t="s">
        <v>86</v>
      </c>
      <c r="AY495" s="17" t="s">
        <v>280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7" t="s">
        <v>84</v>
      </c>
      <c r="BK495" s="242">
        <f>ROUND(I495*H495,2)</f>
        <v>0</v>
      </c>
      <c r="BL495" s="17" t="s">
        <v>185</v>
      </c>
      <c r="BM495" s="241" t="s">
        <v>4644</v>
      </c>
    </row>
    <row r="496" s="13" customFormat="1">
      <c r="A496" s="13"/>
      <c r="B496" s="243"/>
      <c r="C496" s="244"/>
      <c r="D496" s="245" t="s">
        <v>286</v>
      </c>
      <c r="E496" s="246" t="s">
        <v>1</v>
      </c>
      <c r="F496" s="247" t="s">
        <v>4412</v>
      </c>
      <c r="G496" s="244"/>
      <c r="H496" s="248">
        <v>119.68000000000001</v>
      </c>
      <c r="I496" s="249"/>
      <c r="J496" s="244"/>
      <c r="K496" s="244"/>
      <c r="L496" s="250"/>
      <c r="M496" s="251"/>
      <c r="N496" s="252"/>
      <c r="O496" s="252"/>
      <c r="P496" s="252"/>
      <c r="Q496" s="252"/>
      <c r="R496" s="252"/>
      <c r="S496" s="252"/>
      <c r="T496" s="25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4" t="s">
        <v>286</v>
      </c>
      <c r="AU496" s="254" t="s">
        <v>86</v>
      </c>
      <c r="AV496" s="13" t="s">
        <v>86</v>
      </c>
      <c r="AW496" s="13" t="s">
        <v>32</v>
      </c>
      <c r="AX496" s="13" t="s">
        <v>84</v>
      </c>
      <c r="AY496" s="254" t="s">
        <v>280</v>
      </c>
    </row>
    <row r="497" s="2" customFormat="1" ht="24.15" customHeight="1">
      <c r="A497" s="38"/>
      <c r="B497" s="39"/>
      <c r="C497" s="255" t="s">
        <v>1084</v>
      </c>
      <c r="D497" s="255" t="s">
        <v>306</v>
      </c>
      <c r="E497" s="256" t="s">
        <v>4645</v>
      </c>
      <c r="F497" s="257" t="s">
        <v>4646</v>
      </c>
      <c r="G497" s="258" t="s">
        <v>354</v>
      </c>
      <c r="H497" s="259">
        <v>1</v>
      </c>
      <c r="I497" s="260"/>
      <c r="J497" s="261">
        <f>ROUND(I497*H497,2)</f>
        <v>0</v>
      </c>
      <c r="K497" s="262"/>
      <c r="L497" s="263"/>
      <c r="M497" s="264" t="s">
        <v>1</v>
      </c>
      <c r="N497" s="265" t="s">
        <v>41</v>
      </c>
      <c r="O497" s="91"/>
      <c r="P497" s="239">
        <f>O497*H497</f>
        <v>0</v>
      </c>
      <c r="Q497" s="239">
        <v>0.61812</v>
      </c>
      <c r="R497" s="239">
        <f>Q497*H497</f>
        <v>0.61812</v>
      </c>
      <c r="S497" s="239">
        <v>0</v>
      </c>
      <c r="T497" s="240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41" t="s">
        <v>426</v>
      </c>
      <c r="AT497" s="241" t="s">
        <v>306</v>
      </c>
      <c r="AU497" s="241" t="s">
        <v>86</v>
      </c>
      <c r="AY497" s="17" t="s">
        <v>280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7" t="s">
        <v>84</v>
      </c>
      <c r="BK497" s="242">
        <f>ROUND(I497*H497,2)</f>
        <v>0</v>
      </c>
      <c r="BL497" s="17" t="s">
        <v>185</v>
      </c>
      <c r="BM497" s="241" t="s">
        <v>4647</v>
      </c>
    </row>
    <row r="498" s="2" customFormat="1" ht="24.15" customHeight="1">
      <c r="A498" s="38"/>
      <c r="B498" s="39"/>
      <c r="C498" s="255" t="s">
        <v>1089</v>
      </c>
      <c r="D498" s="255" t="s">
        <v>306</v>
      </c>
      <c r="E498" s="256" t="s">
        <v>4648</v>
      </c>
      <c r="F498" s="257" t="s">
        <v>4649</v>
      </c>
      <c r="G498" s="258" t="s">
        <v>354</v>
      </c>
      <c r="H498" s="259">
        <v>1</v>
      </c>
      <c r="I498" s="260"/>
      <c r="J498" s="261">
        <f>ROUND(I498*H498,2)</f>
        <v>0</v>
      </c>
      <c r="K498" s="262"/>
      <c r="L498" s="263"/>
      <c r="M498" s="264" t="s">
        <v>1</v>
      </c>
      <c r="N498" s="265" t="s">
        <v>41</v>
      </c>
      <c r="O498" s="91"/>
      <c r="P498" s="239">
        <f>O498*H498</f>
        <v>0</v>
      </c>
      <c r="Q498" s="239">
        <v>0.66347999999999996</v>
      </c>
      <c r="R498" s="239">
        <f>Q498*H498</f>
        <v>0.66347999999999996</v>
      </c>
      <c r="S498" s="239">
        <v>0</v>
      </c>
      <c r="T498" s="240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41" t="s">
        <v>426</v>
      </c>
      <c r="AT498" s="241" t="s">
        <v>306</v>
      </c>
      <c r="AU498" s="241" t="s">
        <v>86</v>
      </c>
      <c r="AY498" s="17" t="s">
        <v>280</v>
      </c>
      <c r="BE498" s="242">
        <f>IF(N498="základní",J498,0)</f>
        <v>0</v>
      </c>
      <c r="BF498" s="242">
        <f>IF(N498="snížená",J498,0)</f>
        <v>0</v>
      </c>
      <c r="BG498" s="242">
        <f>IF(N498="zákl. přenesená",J498,0)</f>
        <v>0</v>
      </c>
      <c r="BH498" s="242">
        <f>IF(N498="sníž. přenesená",J498,0)</f>
        <v>0</v>
      </c>
      <c r="BI498" s="242">
        <f>IF(N498="nulová",J498,0)</f>
        <v>0</v>
      </c>
      <c r="BJ498" s="17" t="s">
        <v>84</v>
      </c>
      <c r="BK498" s="242">
        <f>ROUND(I498*H498,2)</f>
        <v>0</v>
      </c>
      <c r="BL498" s="17" t="s">
        <v>185</v>
      </c>
      <c r="BM498" s="241" t="s">
        <v>4650</v>
      </c>
    </row>
    <row r="499" s="2" customFormat="1" ht="24.15" customHeight="1">
      <c r="A499" s="38"/>
      <c r="B499" s="39"/>
      <c r="C499" s="255" t="s">
        <v>1218</v>
      </c>
      <c r="D499" s="255" t="s">
        <v>306</v>
      </c>
      <c r="E499" s="256" t="s">
        <v>4651</v>
      </c>
      <c r="F499" s="257" t="s">
        <v>4652</v>
      </c>
      <c r="G499" s="258" t="s">
        <v>354</v>
      </c>
      <c r="H499" s="259">
        <v>1</v>
      </c>
      <c r="I499" s="260"/>
      <c r="J499" s="261">
        <f>ROUND(I499*H499,2)</f>
        <v>0</v>
      </c>
      <c r="K499" s="262"/>
      <c r="L499" s="263"/>
      <c r="M499" s="264" t="s">
        <v>1</v>
      </c>
      <c r="N499" s="265" t="s">
        <v>41</v>
      </c>
      <c r="O499" s="91"/>
      <c r="P499" s="239">
        <f>O499*H499</f>
        <v>0</v>
      </c>
      <c r="Q499" s="239">
        <v>0.62280000000000002</v>
      </c>
      <c r="R499" s="239">
        <f>Q499*H499</f>
        <v>0.62280000000000002</v>
      </c>
      <c r="S499" s="239">
        <v>0</v>
      </c>
      <c r="T499" s="240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41" t="s">
        <v>426</v>
      </c>
      <c r="AT499" s="241" t="s">
        <v>306</v>
      </c>
      <c r="AU499" s="241" t="s">
        <v>86</v>
      </c>
      <c r="AY499" s="17" t="s">
        <v>280</v>
      </c>
      <c r="BE499" s="242">
        <f>IF(N499="základní",J499,0)</f>
        <v>0</v>
      </c>
      <c r="BF499" s="242">
        <f>IF(N499="snížená",J499,0)</f>
        <v>0</v>
      </c>
      <c r="BG499" s="242">
        <f>IF(N499="zákl. přenesená",J499,0)</f>
        <v>0</v>
      </c>
      <c r="BH499" s="242">
        <f>IF(N499="sníž. přenesená",J499,0)</f>
        <v>0</v>
      </c>
      <c r="BI499" s="242">
        <f>IF(N499="nulová",J499,0)</f>
        <v>0</v>
      </c>
      <c r="BJ499" s="17" t="s">
        <v>84</v>
      </c>
      <c r="BK499" s="242">
        <f>ROUND(I499*H499,2)</f>
        <v>0</v>
      </c>
      <c r="BL499" s="17" t="s">
        <v>185</v>
      </c>
      <c r="BM499" s="241" t="s">
        <v>4653</v>
      </c>
    </row>
    <row r="500" s="2" customFormat="1" ht="24.15" customHeight="1">
      <c r="A500" s="38"/>
      <c r="B500" s="39"/>
      <c r="C500" s="255" t="s">
        <v>1095</v>
      </c>
      <c r="D500" s="255" t="s">
        <v>306</v>
      </c>
      <c r="E500" s="256" t="s">
        <v>4654</v>
      </c>
      <c r="F500" s="257" t="s">
        <v>4655</v>
      </c>
      <c r="G500" s="258" t="s">
        <v>354</v>
      </c>
      <c r="H500" s="259">
        <v>1</v>
      </c>
      <c r="I500" s="260"/>
      <c r="J500" s="261">
        <f>ROUND(I500*H500,2)</f>
        <v>0</v>
      </c>
      <c r="K500" s="262"/>
      <c r="L500" s="263"/>
      <c r="M500" s="264" t="s">
        <v>1</v>
      </c>
      <c r="N500" s="265" t="s">
        <v>41</v>
      </c>
      <c r="O500" s="91"/>
      <c r="P500" s="239">
        <f>O500*H500</f>
        <v>0</v>
      </c>
      <c r="Q500" s="239">
        <v>0.64439999999999997</v>
      </c>
      <c r="R500" s="239">
        <f>Q500*H500</f>
        <v>0.64439999999999997</v>
      </c>
      <c r="S500" s="239">
        <v>0</v>
      </c>
      <c r="T500" s="240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41" t="s">
        <v>426</v>
      </c>
      <c r="AT500" s="241" t="s">
        <v>306</v>
      </c>
      <c r="AU500" s="241" t="s">
        <v>86</v>
      </c>
      <c r="AY500" s="17" t="s">
        <v>280</v>
      </c>
      <c r="BE500" s="242">
        <f>IF(N500="základní",J500,0)</f>
        <v>0</v>
      </c>
      <c r="BF500" s="242">
        <f>IF(N500="snížená",J500,0)</f>
        <v>0</v>
      </c>
      <c r="BG500" s="242">
        <f>IF(N500="zákl. přenesená",J500,0)</f>
        <v>0</v>
      </c>
      <c r="BH500" s="242">
        <f>IF(N500="sníž. přenesená",J500,0)</f>
        <v>0</v>
      </c>
      <c r="BI500" s="242">
        <f>IF(N500="nulová",J500,0)</f>
        <v>0</v>
      </c>
      <c r="BJ500" s="17" t="s">
        <v>84</v>
      </c>
      <c r="BK500" s="242">
        <f>ROUND(I500*H500,2)</f>
        <v>0</v>
      </c>
      <c r="BL500" s="17" t="s">
        <v>185</v>
      </c>
      <c r="BM500" s="241" t="s">
        <v>4656</v>
      </c>
    </row>
    <row r="501" s="2" customFormat="1" ht="24.15" customHeight="1">
      <c r="A501" s="38"/>
      <c r="B501" s="39"/>
      <c r="C501" s="229" t="s">
        <v>1099</v>
      </c>
      <c r="D501" s="229" t="s">
        <v>281</v>
      </c>
      <c r="E501" s="230" t="s">
        <v>1518</v>
      </c>
      <c r="F501" s="231" t="s">
        <v>1519</v>
      </c>
      <c r="G501" s="232" t="s">
        <v>326</v>
      </c>
      <c r="H501" s="233">
        <v>2.6469999999999998</v>
      </c>
      <c r="I501" s="234"/>
      <c r="J501" s="235">
        <f>ROUND(I501*H501,2)</f>
        <v>0</v>
      </c>
      <c r="K501" s="236"/>
      <c r="L501" s="44"/>
      <c r="M501" s="237" t="s">
        <v>1</v>
      </c>
      <c r="N501" s="238" t="s">
        <v>41</v>
      </c>
      <c r="O501" s="91"/>
      <c r="P501" s="239">
        <f>O501*H501</f>
        <v>0</v>
      </c>
      <c r="Q501" s="239">
        <v>0</v>
      </c>
      <c r="R501" s="239">
        <f>Q501*H501</f>
        <v>0</v>
      </c>
      <c r="S501" s="239">
        <v>0</v>
      </c>
      <c r="T501" s="240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41" t="s">
        <v>185</v>
      </c>
      <c r="AT501" s="241" t="s">
        <v>281</v>
      </c>
      <c r="AU501" s="241" t="s">
        <v>86</v>
      </c>
      <c r="AY501" s="17" t="s">
        <v>280</v>
      </c>
      <c r="BE501" s="242">
        <f>IF(N501="základní",J501,0)</f>
        <v>0</v>
      </c>
      <c r="BF501" s="242">
        <f>IF(N501="snížená",J501,0)</f>
        <v>0</v>
      </c>
      <c r="BG501" s="242">
        <f>IF(N501="zákl. přenesená",J501,0)</f>
        <v>0</v>
      </c>
      <c r="BH501" s="242">
        <f>IF(N501="sníž. přenesená",J501,0)</f>
        <v>0</v>
      </c>
      <c r="BI501" s="242">
        <f>IF(N501="nulová",J501,0)</f>
        <v>0</v>
      </c>
      <c r="BJ501" s="17" t="s">
        <v>84</v>
      </c>
      <c r="BK501" s="242">
        <f>ROUND(I501*H501,2)</f>
        <v>0</v>
      </c>
      <c r="BL501" s="17" t="s">
        <v>185</v>
      </c>
      <c r="BM501" s="241" t="s">
        <v>4657</v>
      </c>
    </row>
    <row r="502" s="12" customFormat="1" ht="22.8" customHeight="1">
      <c r="A502" s="12"/>
      <c r="B502" s="213"/>
      <c r="C502" s="214"/>
      <c r="D502" s="215" t="s">
        <v>75</v>
      </c>
      <c r="E502" s="227" t="s">
        <v>1521</v>
      </c>
      <c r="F502" s="227" t="s">
        <v>1522</v>
      </c>
      <c r="G502" s="214"/>
      <c r="H502" s="214"/>
      <c r="I502" s="217"/>
      <c r="J502" s="228">
        <f>BK502</f>
        <v>0</v>
      </c>
      <c r="K502" s="214"/>
      <c r="L502" s="219"/>
      <c r="M502" s="220"/>
      <c r="N502" s="221"/>
      <c r="O502" s="221"/>
      <c r="P502" s="222">
        <f>SUM(P503:P538)</f>
        <v>0</v>
      </c>
      <c r="Q502" s="221"/>
      <c r="R502" s="222">
        <f>SUM(R503:R538)</f>
        <v>7.0399805000000004</v>
      </c>
      <c r="S502" s="221"/>
      <c r="T502" s="223">
        <f>SUM(T503:T538)</f>
        <v>3.9420000000000002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24" t="s">
        <v>86</v>
      </c>
      <c r="AT502" s="225" t="s">
        <v>75</v>
      </c>
      <c r="AU502" s="225" t="s">
        <v>84</v>
      </c>
      <c r="AY502" s="224" t="s">
        <v>280</v>
      </c>
      <c r="BK502" s="226">
        <f>SUM(BK503:BK538)</f>
        <v>0</v>
      </c>
    </row>
    <row r="503" s="2" customFormat="1" ht="24.15" customHeight="1">
      <c r="A503" s="38"/>
      <c r="B503" s="39"/>
      <c r="C503" s="229" t="s">
        <v>1103</v>
      </c>
      <c r="D503" s="229" t="s">
        <v>281</v>
      </c>
      <c r="E503" s="230" t="s">
        <v>4258</v>
      </c>
      <c r="F503" s="231" t="s">
        <v>4259</v>
      </c>
      <c r="G503" s="232" t="s">
        <v>194</v>
      </c>
      <c r="H503" s="233">
        <v>81</v>
      </c>
      <c r="I503" s="234"/>
      <c r="J503" s="235">
        <f>ROUND(I503*H503,2)</f>
        <v>0</v>
      </c>
      <c r="K503" s="236"/>
      <c r="L503" s="44"/>
      <c r="M503" s="237" t="s">
        <v>1</v>
      </c>
      <c r="N503" s="238" t="s">
        <v>41</v>
      </c>
      <c r="O503" s="91"/>
      <c r="P503" s="239">
        <f>O503*H503</f>
        <v>0</v>
      </c>
      <c r="Q503" s="239">
        <v>0</v>
      </c>
      <c r="R503" s="239">
        <f>Q503*H503</f>
        <v>0</v>
      </c>
      <c r="S503" s="239">
        <v>0.032000000000000001</v>
      </c>
      <c r="T503" s="240">
        <f>S503*H503</f>
        <v>2.5920000000000001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41" t="s">
        <v>185</v>
      </c>
      <c r="AT503" s="241" t="s">
        <v>281</v>
      </c>
      <c r="AU503" s="241" t="s">
        <v>86</v>
      </c>
      <c r="AY503" s="17" t="s">
        <v>280</v>
      </c>
      <c r="BE503" s="242">
        <f>IF(N503="základní",J503,0)</f>
        <v>0</v>
      </c>
      <c r="BF503" s="242">
        <f>IF(N503="snížená",J503,0)</f>
        <v>0</v>
      </c>
      <c r="BG503" s="242">
        <f>IF(N503="zákl. přenesená",J503,0)</f>
        <v>0</v>
      </c>
      <c r="BH503" s="242">
        <f>IF(N503="sníž. přenesená",J503,0)</f>
        <v>0</v>
      </c>
      <c r="BI503" s="242">
        <f>IF(N503="nulová",J503,0)</f>
        <v>0</v>
      </c>
      <c r="BJ503" s="17" t="s">
        <v>84</v>
      </c>
      <c r="BK503" s="242">
        <f>ROUND(I503*H503,2)</f>
        <v>0</v>
      </c>
      <c r="BL503" s="17" t="s">
        <v>185</v>
      </c>
      <c r="BM503" s="241" t="s">
        <v>4658</v>
      </c>
    </row>
    <row r="504" s="13" customFormat="1">
      <c r="A504" s="13"/>
      <c r="B504" s="243"/>
      <c r="C504" s="244"/>
      <c r="D504" s="245" t="s">
        <v>286</v>
      </c>
      <c r="E504" s="246" t="s">
        <v>1</v>
      </c>
      <c r="F504" s="247" t="s">
        <v>4659</v>
      </c>
      <c r="G504" s="244"/>
      <c r="H504" s="248">
        <v>81</v>
      </c>
      <c r="I504" s="249"/>
      <c r="J504" s="244"/>
      <c r="K504" s="244"/>
      <c r="L504" s="250"/>
      <c r="M504" s="251"/>
      <c r="N504" s="252"/>
      <c r="O504" s="252"/>
      <c r="P504" s="252"/>
      <c r="Q504" s="252"/>
      <c r="R504" s="252"/>
      <c r="S504" s="252"/>
      <c r="T504" s="25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4" t="s">
        <v>286</v>
      </c>
      <c r="AU504" s="254" t="s">
        <v>86</v>
      </c>
      <c r="AV504" s="13" t="s">
        <v>86</v>
      </c>
      <c r="AW504" s="13" t="s">
        <v>32</v>
      </c>
      <c r="AX504" s="13" t="s">
        <v>84</v>
      </c>
      <c r="AY504" s="254" t="s">
        <v>280</v>
      </c>
    </row>
    <row r="505" s="2" customFormat="1" ht="24.15" customHeight="1">
      <c r="A505" s="38"/>
      <c r="B505" s="39"/>
      <c r="C505" s="229" t="s">
        <v>1108</v>
      </c>
      <c r="D505" s="229" t="s">
        <v>281</v>
      </c>
      <c r="E505" s="230" t="s">
        <v>2340</v>
      </c>
      <c r="F505" s="231" t="s">
        <v>2341</v>
      </c>
      <c r="G505" s="232" t="s">
        <v>354</v>
      </c>
      <c r="H505" s="233">
        <v>4</v>
      </c>
      <c r="I505" s="234"/>
      <c r="J505" s="235">
        <f>ROUND(I505*H505,2)</f>
        <v>0</v>
      </c>
      <c r="K505" s="236"/>
      <c r="L505" s="44"/>
      <c r="M505" s="237" t="s">
        <v>1</v>
      </c>
      <c r="N505" s="238" t="s">
        <v>41</v>
      </c>
      <c r="O505" s="91"/>
      <c r="P505" s="239">
        <f>O505*H505</f>
        <v>0</v>
      </c>
      <c r="Q505" s="239">
        <v>0</v>
      </c>
      <c r="R505" s="239">
        <f>Q505*H505</f>
        <v>0</v>
      </c>
      <c r="S505" s="239">
        <v>0</v>
      </c>
      <c r="T505" s="240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41" t="s">
        <v>185</v>
      </c>
      <c r="AT505" s="241" t="s">
        <v>281</v>
      </c>
      <c r="AU505" s="241" t="s">
        <v>86</v>
      </c>
      <c r="AY505" s="17" t="s">
        <v>280</v>
      </c>
      <c r="BE505" s="242">
        <f>IF(N505="základní",J505,0)</f>
        <v>0</v>
      </c>
      <c r="BF505" s="242">
        <f>IF(N505="snížená",J505,0)</f>
        <v>0</v>
      </c>
      <c r="BG505" s="242">
        <f>IF(N505="zákl. přenesená",J505,0)</f>
        <v>0</v>
      </c>
      <c r="BH505" s="242">
        <f>IF(N505="sníž. přenesená",J505,0)</f>
        <v>0</v>
      </c>
      <c r="BI505" s="242">
        <f>IF(N505="nulová",J505,0)</f>
        <v>0</v>
      </c>
      <c r="BJ505" s="17" t="s">
        <v>84</v>
      </c>
      <c r="BK505" s="242">
        <f>ROUND(I505*H505,2)</f>
        <v>0</v>
      </c>
      <c r="BL505" s="17" t="s">
        <v>185</v>
      </c>
      <c r="BM505" s="241" t="s">
        <v>4660</v>
      </c>
    </row>
    <row r="506" s="2" customFormat="1" ht="33" customHeight="1">
      <c r="A506" s="38"/>
      <c r="B506" s="39"/>
      <c r="C506" s="255" t="s">
        <v>1112</v>
      </c>
      <c r="D506" s="255" t="s">
        <v>306</v>
      </c>
      <c r="E506" s="256" t="s">
        <v>4661</v>
      </c>
      <c r="F506" s="257" t="s">
        <v>4662</v>
      </c>
      <c r="G506" s="258" t="s">
        <v>354</v>
      </c>
      <c r="H506" s="259">
        <v>4</v>
      </c>
      <c r="I506" s="260"/>
      <c r="J506" s="261">
        <f>ROUND(I506*H506,2)</f>
        <v>0</v>
      </c>
      <c r="K506" s="262"/>
      <c r="L506" s="263"/>
      <c r="M506" s="264" t="s">
        <v>1</v>
      </c>
      <c r="N506" s="265" t="s">
        <v>41</v>
      </c>
      <c r="O506" s="91"/>
      <c r="P506" s="239">
        <f>O506*H506</f>
        <v>0</v>
      </c>
      <c r="Q506" s="239">
        <v>0.23660000000000001</v>
      </c>
      <c r="R506" s="239">
        <f>Q506*H506</f>
        <v>0.94640000000000002</v>
      </c>
      <c r="S506" s="239">
        <v>0</v>
      </c>
      <c r="T506" s="240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41" t="s">
        <v>426</v>
      </c>
      <c r="AT506" s="241" t="s">
        <v>306</v>
      </c>
      <c r="AU506" s="241" t="s">
        <v>86</v>
      </c>
      <c r="AY506" s="17" t="s">
        <v>280</v>
      </c>
      <c r="BE506" s="242">
        <f>IF(N506="základní",J506,0)</f>
        <v>0</v>
      </c>
      <c r="BF506" s="242">
        <f>IF(N506="snížená",J506,0)</f>
        <v>0</v>
      </c>
      <c r="BG506" s="242">
        <f>IF(N506="zákl. přenesená",J506,0)</f>
        <v>0</v>
      </c>
      <c r="BH506" s="242">
        <f>IF(N506="sníž. přenesená",J506,0)</f>
        <v>0</v>
      </c>
      <c r="BI506" s="242">
        <f>IF(N506="nulová",J506,0)</f>
        <v>0</v>
      </c>
      <c r="BJ506" s="17" t="s">
        <v>84</v>
      </c>
      <c r="BK506" s="242">
        <f>ROUND(I506*H506,2)</f>
        <v>0</v>
      </c>
      <c r="BL506" s="17" t="s">
        <v>185</v>
      </c>
      <c r="BM506" s="241" t="s">
        <v>4663</v>
      </c>
    </row>
    <row r="507" s="2" customFormat="1" ht="24.15" customHeight="1">
      <c r="A507" s="38"/>
      <c r="B507" s="39"/>
      <c r="C507" s="229" t="s">
        <v>1116</v>
      </c>
      <c r="D507" s="229" t="s">
        <v>281</v>
      </c>
      <c r="E507" s="230" t="s">
        <v>2837</v>
      </c>
      <c r="F507" s="231" t="s">
        <v>2838</v>
      </c>
      <c r="G507" s="232" t="s">
        <v>354</v>
      </c>
      <c r="H507" s="233">
        <v>5</v>
      </c>
      <c r="I507" s="234"/>
      <c r="J507" s="235">
        <f>ROUND(I507*H507,2)</f>
        <v>0</v>
      </c>
      <c r="K507" s="236"/>
      <c r="L507" s="44"/>
      <c r="M507" s="237" t="s">
        <v>1</v>
      </c>
      <c r="N507" s="238" t="s">
        <v>41</v>
      </c>
      <c r="O507" s="91"/>
      <c r="P507" s="239">
        <f>O507*H507</f>
        <v>0</v>
      </c>
      <c r="Q507" s="239">
        <v>0</v>
      </c>
      <c r="R507" s="239">
        <f>Q507*H507</f>
        <v>0</v>
      </c>
      <c r="S507" s="239">
        <v>0.27000000000000002</v>
      </c>
      <c r="T507" s="240">
        <f>S507*H507</f>
        <v>1.3500000000000001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41" t="s">
        <v>185</v>
      </c>
      <c r="AT507" s="241" t="s">
        <v>281</v>
      </c>
      <c r="AU507" s="241" t="s">
        <v>86</v>
      </c>
      <c r="AY507" s="17" t="s">
        <v>280</v>
      </c>
      <c r="BE507" s="242">
        <f>IF(N507="základní",J507,0)</f>
        <v>0</v>
      </c>
      <c r="BF507" s="242">
        <f>IF(N507="snížená",J507,0)</f>
        <v>0</v>
      </c>
      <c r="BG507" s="242">
        <f>IF(N507="zákl. přenesená",J507,0)</f>
        <v>0</v>
      </c>
      <c r="BH507" s="242">
        <f>IF(N507="sníž. přenesená",J507,0)</f>
        <v>0</v>
      </c>
      <c r="BI507" s="242">
        <f>IF(N507="nulová",J507,0)</f>
        <v>0</v>
      </c>
      <c r="BJ507" s="17" t="s">
        <v>84</v>
      </c>
      <c r="BK507" s="242">
        <f>ROUND(I507*H507,2)</f>
        <v>0</v>
      </c>
      <c r="BL507" s="17" t="s">
        <v>185</v>
      </c>
      <c r="BM507" s="241" t="s">
        <v>4664</v>
      </c>
    </row>
    <row r="508" s="2" customFormat="1" ht="24.15" customHeight="1">
      <c r="A508" s="38"/>
      <c r="B508" s="39"/>
      <c r="C508" s="229" t="s">
        <v>1121</v>
      </c>
      <c r="D508" s="229" t="s">
        <v>281</v>
      </c>
      <c r="E508" s="230" t="s">
        <v>4263</v>
      </c>
      <c r="F508" s="231" t="s">
        <v>4264</v>
      </c>
      <c r="G508" s="232" t="s">
        <v>354</v>
      </c>
      <c r="H508" s="233">
        <v>3</v>
      </c>
      <c r="I508" s="234"/>
      <c r="J508" s="235">
        <f>ROUND(I508*H508,2)</f>
        <v>0</v>
      </c>
      <c r="K508" s="236"/>
      <c r="L508" s="44"/>
      <c r="M508" s="237" t="s">
        <v>1</v>
      </c>
      <c r="N508" s="238" t="s">
        <v>41</v>
      </c>
      <c r="O508" s="91"/>
      <c r="P508" s="239">
        <f>O508*H508</f>
        <v>0</v>
      </c>
      <c r="Q508" s="239">
        <v>0.0021199999999999999</v>
      </c>
      <c r="R508" s="239">
        <f>Q508*H508</f>
        <v>0.0063599999999999993</v>
      </c>
      <c r="S508" s="239">
        <v>0</v>
      </c>
      <c r="T508" s="240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41" t="s">
        <v>185</v>
      </c>
      <c r="AT508" s="241" t="s">
        <v>281</v>
      </c>
      <c r="AU508" s="241" t="s">
        <v>86</v>
      </c>
      <c r="AY508" s="17" t="s">
        <v>280</v>
      </c>
      <c r="BE508" s="242">
        <f>IF(N508="základní",J508,0)</f>
        <v>0</v>
      </c>
      <c r="BF508" s="242">
        <f>IF(N508="snížená",J508,0)</f>
        <v>0</v>
      </c>
      <c r="BG508" s="242">
        <f>IF(N508="zákl. přenesená",J508,0)</f>
        <v>0</v>
      </c>
      <c r="BH508" s="242">
        <f>IF(N508="sníž. přenesená",J508,0)</f>
        <v>0</v>
      </c>
      <c r="BI508" s="242">
        <f>IF(N508="nulová",J508,0)</f>
        <v>0</v>
      </c>
      <c r="BJ508" s="17" t="s">
        <v>84</v>
      </c>
      <c r="BK508" s="242">
        <f>ROUND(I508*H508,2)</f>
        <v>0</v>
      </c>
      <c r="BL508" s="17" t="s">
        <v>185</v>
      </c>
      <c r="BM508" s="241" t="s">
        <v>4665</v>
      </c>
    </row>
    <row r="509" s="2" customFormat="1" ht="33" customHeight="1">
      <c r="A509" s="38"/>
      <c r="B509" s="39"/>
      <c r="C509" s="255" t="s">
        <v>1126</v>
      </c>
      <c r="D509" s="255" t="s">
        <v>306</v>
      </c>
      <c r="E509" s="256" t="s">
        <v>4666</v>
      </c>
      <c r="F509" s="257" t="s">
        <v>4667</v>
      </c>
      <c r="G509" s="258" t="s">
        <v>354</v>
      </c>
      <c r="H509" s="259">
        <v>3</v>
      </c>
      <c r="I509" s="260"/>
      <c r="J509" s="261">
        <f>ROUND(I509*H509,2)</f>
        <v>0</v>
      </c>
      <c r="K509" s="262"/>
      <c r="L509" s="263"/>
      <c r="M509" s="264" t="s">
        <v>1</v>
      </c>
      <c r="N509" s="265" t="s">
        <v>41</v>
      </c>
      <c r="O509" s="91"/>
      <c r="P509" s="239">
        <f>O509*H509</f>
        <v>0</v>
      </c>
      <c r="Q509" s="239">
        <v>0.23887</v>
      </c>
      <c r="R509" s="239">
        <f>Q509*H509</f>
        <v>0.71660999999999997</v>
      </c>
      <c r="S509" s="239">
        <v>0</v>
      </c>
      <c r="T509" s="240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41" t="s">
        <v>426</v>
      </c>
      <c r="AT509" s="241" t="s">
        <v>306</v>
      </c>
      <c r="AU509" s="241" t="s">
        <v>86</v>
      </c>
      <c r="AY509" s="17" t="s">
        <v>280</v>
      </c>
      <c r="BE509" s="242">
        <f>IF(N509="základní",J509,0)</f>
        <v>0</v>
      </c>
      <c r="BF509" s="242">
        <f>IF(N509="snížená",J509,0)</f>
        <v>0</v>
      </c>
      <c r="BG509" s="242">
        <f>IF(N509="zákl. přenesená",J509,0)</f>
        <v>0</v>
      </c>
      <c r="BH509" s="242">
        <f>IF(N509="sníž. přenesená",J509,0)</f>
        <v>0</v>
      </c>
      <c r="BI509" s="242">
        <f>IF(N509="nulová",J509,0)</f>
        <v>0</v>
      </c>
      <c r="BJ509" s="17" t="s">
        <v>84</v>
      </c>
      <c r="BK509" s="242">
        <f>ROUND(I509*H509,2)</f>
        <v>0</v>
      </c>
      <c r="BL509" s="17" t="s">
        <v>185</v>
      </c>
      <c r="BM509" s="241" t="s">
        <v>4668</v>
      </c>
    </row>
    <row r="510" s="2" customFormat="1" ht="24.15" customHeight="1">
      <c r="A510" s="38"/>
      <c r="B510" s="39"/>
      <c r="C510" s="229" t="s">
        <v>1130</v>
      </c>
      <c r="D510" s="229" t="s">
        <v>281</v>
      </c>
      <c r="E510" s="230" t="s">
        <v>1539</v>
      </c>
      <c r="F510" s="231" t="s">
        <v>1540</v>
      </c>
      <c r="G510" s="232" t="s">
        <v>190</v>
      </c>
      <c r="H510" s="233">
        <v>1.3999999999999999</v>
      </c>
      <c r="I510" s="234"/>
      <c r="J510" s="235">
        <f>ROUND(I510*H510,2)</f>
        <v>0</v>
      </c>
      <c r="K510" s="236"/>
      <c r="L510" s="44"/>
      <c r="M510" s="237" t="s">
        <v>1</v>
      </c>
      <c r="N510" s="238" t="s">
        <v>41</v>
      </c>
      <c r="O510" s="91"/>
      <c r="P510" s="239">
        <f>O510*H510</f>
        <v>0</v>
      </c>
      <c r="Q510" s="239">
        <v>0</v>
      </c>
      <c r="R510" s="239">
        <f>Q510*H510</f>
        <v>0</v>
      </c>
      <c r="S510" s="239">
        <v>0</v>
      </c>
      <c r="T510" s="240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41" t="s">
        <v>185</v>
      </c>
      <c r="AT510" s="241" t="s">
        <v>281</v>
      </c>
      <c r="AU510" s="241" t="s">
        <v>86</v>
      </c>
      <c r="AY510" s="17" t="s">
        <v>280</v>
      </c>
      <c r="BE510" s="242">
        <f>IF(N510="základní",J510,0)</f>
        <v>0</v>
      </c>
      <c r="BF510" s="242">
        <f>IF(N510="snížená",J510,0)</f>
        <v>0</v>
      </c>
      <c r="BG510" s="242">
        <f>IF(N510="zákl. přenesená",J510,0)</f>
        <v>0</v>
      </c>
      <c r="BH510" s="242">
        <f>IF(N510="sníž. přenesená",J510,0)</f>
        <v>0</v>
      </c>
      <c r="BI510" s="242">
        <f>IF(N510="nulová",J510,0)</f>
        <v>0</v>
      </c>
      <c r="BJ510" s="17" t="s">
        <v>84</v>
      </c>
      <c r="BK510" s="242">
        <f>ROUND(I510*H510,2)</f>
        <v>0</v>
      </c>
      <c r="BL510" s="17" t="s">
        <v>185</v>
      </c>
      <c r="BM510" s="241" t="s">
        <v>4669</v>
      </c>
    </row>
    <row r="511" s="2" customFormat="1" ht="24.15" customHeight="1">
      <c r="A511" s="38"/>
      <c r="B511" s="39"/>
      <c r="C511" s="255" t="s">
        <v>1137</v>
      </c>
      <c r="D511" s="255" t="s">
        <v>306</v>
      </c>
      <c r="E511" s="256" t="s">
        <v>4670</v>
      </c>
      <c r="F511" s="257" t="s">
        <v>4671</v>
      </c>
      <c r="G511" s="258" t="s">
        <v>354</v>
      </c>
      <c r="H511" s="259">
        <v>1</v>
      </c>
      <c r="I511" s="260"/>
      <c r="J511" s="261">
        <f>ROUND(I511*H511,2)</f>
        <v>0</v>
      </c>
      <c r="K511" s="262"/>
      <c r="L511" s="263"/>
      <c r="M511" s="264" t="s">
        <v>1</v>
      </c>
      <c r="N511" s="265" t="s">
        <v>41</v>
      </c>
      <c r="O511" s="91"/>
      <c r="P511" s="239">
        <f>O511*H511</f>
        <v>0</v>
      </c>
      <c r="Q511" s="239">
        <v>0.0046899999999999997</v>
      </c>
      <c r="R511" s="239">
        <f>Q511*H511</f>
        <v>0.0046899999999999997</v>
      </c>
      <c r="S511" s="239">
        <v>0</v>
      </c>
      <c r="T511" s="240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41" t="s">
        <v>426</v>
      </c>
      <c r="AT511" s="241" t="s">
        <v>306</v>
      </c>
      <c r="AU511" s="241" t="s">
        <v>86</v>
      </c>
      <c r="AY511" s="17" t="s">
        <v>280</v>
      </c>
      <c r="BE511" s="242">
        <f>IF(N511="základní",J511,0)</f>
        <v>0</v>
      </c>
      <c r="BF511" s="242">
        <f>IF(N511="snížená",J511,0)</f>
        <v>0</v>
      </c>
      <c r="BG511" s="242">
        <f>IF(N511="zákl. přenesená",J511,0)</f>
        <v>0</v>
      </c>
      <c r="BH511" s="242">
        <f>IF(N511="sníž. přenesená",J511,0)</f>
        <v>0</v>
      </c>
      <c r="BI511" s="242">
        <f>IF(N511="nulová",J511,0)</f>
        <v>0</v>
      </c>
      <c r="BJ511" s="17" t="s">
        <v>84</v>
      </c>
      <c r="BK511" s="242">
        <f>ROUND(I511*H511,2)</f>
        <v>0</v>
      </c>
      <c r="BL511" s="17" t="s">
        <v>185</v>
      </c>
      <c r="BM511" s="241" t="s">
        <v>4672</v>
      </c>
    </row>
    <row r="512" s="13" customFormat="1">
      <c r="A512" s="13"/>
      <c r="B512" s="243"/>
      <c r="C512" s="244"/>
      <c r="D512" s="245" t="s">
        <v>286</v>
      </c>
      <c r="E512" s="246" t="s">
        <v>1</v>
      </c>
      <c r="F512" s="247" t="s">
        <v>4673</v>
      </c>
      <c r="G512" s="244"/>
      <c r="H512" s="248">
        <v>1</v>
      </c>
      <c r="I512" s="249"/>
      <c r="J512" s="244"/>
      <c r="K512" s="244"/>
      <c r="L512" s="250"/>
      <c r="M512" s="251"/>
      <c r="N512" s="252"/>
      <c r="O512" s="252"/>
      <c r="P512" s="252"/>
      <c r="Q512" s="252"/>
      <c r="R512" s="252"/>
      <c r="S512" s="252"/>
      <c r="T512" s="25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4" t="s">
        <v>286</v>
      </c>
      <c r="AU512" s="254" t="s">
        <v>86</v>
      </c>
      <c r="AV512" s="13" t="s">
        <v>86</v>
      </c>
      <c r="AW512" s="13" t="s">
        <v>32</v>
      </c>
      <c r="AX512" s="13" t="s">
        <v>84</v>
      </c>
      <c r="AY512" s="254" t="s">
        <v>280</v>
      </c>
    </row>
    <row r="513" s="2" customFormat="1" ht="24.15" customHeight="1">
      <c r="A513" s="38"/>
      <c r="B513" s="39"/>
      <c r="C513" s="229" t="s">
        <v>1141</v>
      </c>
      <c r="D513" s="229" t="s">
        <v>281</v>
      </c>
      <c r="E513" s="230" t="s">
        <v>1562</v>
      </c>
      <c r="F513" s="231" t="s">
        <v>1563</v>
      </c>
      <c r="G513" s="232" t="s">
        <v>354</v>
      </c>
      <c r="H513" s="233">
        <v>15</v>
      </c>
      <c r="I513" s="234"/>
      <c r="J513" s="235">
        <f>ROUND(I513*H513,2)</f>
        <v>0</v>
      </c>
      <c r="K513" s="236"/>
      <c r="L513" s="44"/>
      <c r="M513" s="237" t="s">
        <v>1</v>
      </c>
      <c r="N513" s="238" t="s">
        <v>41</v>
      </c>
      <c r="O513" s="91"/>
      <c r="P513" s="239">
        <f>O513*H513</f>
        <v>0</v>
      </c>
      <c r="Q513" s="239">
        <v>1.0000000000000001E-05</v>
      </c>
      <c r="R513" s="239">
        <f>Q513*H513</f>
        <v>0.00015000000000000001</v>
      </c>
      <c r="S513" s="239">
        <v>0</v>
      </c>
      <c r="T513" s="240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41" t="s">
        <v>185</v>
      </c>
      <c r="AT513" s="241" t="s">
        <v>281</v>
      </c>
      <c r="AU513" s="241" t="s">
        <v>86</v>
      </c>
      <c r="AY513" s="17" t="s">
        <v>280</v>
      </c>
      <c r="BE513" s="242">
        <f>IF(N513="základní",J513,0)</f>
        <v>0</v>
      </c>
      <c r="BF513" s="242">
        <f>IF(N513="snížená",J513,0)</f>
        <v>0</v>
      </c>
      <c r="BG513" s="242">
        <f>IF(N513="zákl. přenesená",J513,0)</f>
        <v>0</v>
      </c>
      <c r="BH513" s="242">
        <f>IF(N513="sníž. přenesená",J513,0)</f>
        <v>0</v>
      </c>
      <c r="BI513" s="242">
        <f>IF(N513="nulová",J513,0)</f>
        <v>0</v>
      </c>
      <c r="BJ513" s="17" t="s">
        <v>84</v>
      </c>
      <c r="BK513" s="242">
        <f>ROUND(I513*H513,2)</f>
        <v>0</v>
      </c>
      <c r="BL513" s="17" t="s">
        <v>185</v>
      </c>
      <c r="BM513" s="241" t="s">
        <v>4674</v>
      </c>
    </row>
    <row r="514" s="13" customFormat="1">
      <c r="A514" s="13"/>
      <c r="B514" s="243"/>
      <c r="C514" s="244"/>
      <c r="D514" s="245" t="s">
        <v>286</v>
      </c>
      <c r="E514" s="246" t="s">
        <v>1</v>
      </c>
      <c r="F514" s="247" t="s">
        <v>4675</v>
      </c>
      <c r="G514" s="244"/>
      <c r="H514" s="248">
        <v>15</v>
      </c>
      <c r="I514" s="249"/>
      <c r="J514" s="244"/>
      <c r="K514" s="244"/>
      <c r="L514" s="250"/>
      <c r="M514" s="251"/>
      <c r="N514" s="252"/>
      <c r="O514" s="252"/>
      <c r="P514" s="252"/>
      <c r="Q514" s="252"/>
      <c r="R514" s="252"/>
      <c r="S514" s="252"/>
      <c r="T514" s="25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4" t="s">
        <v>286</v>
      </c>
      <c r="AU514" s="254" t="s">
        <v>86</v>
      </c>
      <c r="AV514" s="13" t="s">
        <v>86</v>
      </c>
      <c r="AW514" s="13" t="s">
        <v>32</v>
      </c>
      <c r="AX514" s="13" t="s">
        <v>84</v>
      </c>
      <c r="AY514" s="254" t="s">
        <v>280</v>
      </c>
    </row>
    <row r="515" s="2" customFormat="1" ht="37.8" customHeight="1">
      <c r="A515" s="38"/>
      <c r="B515" s="39"/>
      <c r="C515" s="255" t="s">
        <v>1145</v>
      </c>
      <c r="D515" s="255" t="s">
        <v>306</v>
      </c>
      <c r="E515" s="256" t="s">
        <v>1567</v>
      </c>
      <c r="F515" s="257" t="s">
        <v>1568</v>
      </c>
      <c r="G515" s="258" t="s">
        <v>354</v>
      </c>
      <c r="H515" s="259">
        <v>15</v>
      </c>
      <c r="I515" s="260"/>
      <c r="J515" s="261">
        <f>ROUND(I515*H515,2)</f>
        <v>0</v>
      </c>
      <c r="K515" s="262"/>
      <c r="L515" s="263"/>
      <c r="M515" s="264" t="s">
        <v>1</v>
      </c>
      <c r="N515" s="265" t="s">
        <v>41</v>
      </c>
      <c r="O515" s="91"/>
      <c r="P515" s="239">
        <f>O515*H515</f>
        <v>0</v>
      </c>
      <c r="Q515" s="239">
        <v>0.001</v>
      </c>
      <c r="R515" s="239">
        <f>Q515*H515</f>
        <v>0.014999999999999999</v>
      </c>
      <c r="S515" s="239">
        <v>0</v>
      </c>
      <c r="T515" s="240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41" t="s">
        <v>426</v>
      </c>
      <c r="AT515" s="241" t="s">
        <v>306</v>
      </c>
      <c r="AU515" s="241" t="s">
        <v>86</v>
      </c>
      <c r="AY515" s="17" t="s">
        <v>280</v>
      </c>
      <c r="BE515" s="242">
        <f>IF(N515="základní",J515,0)</f>
        <v>0</v>
      </c>
      <c r="BF515" s="242">
        <f>IF(N515="snížená",J515,0)</f>
        <v>0</v>
      </c>
      <c r="BG515" s="242">
        <f>IF(N515="zákl. přenesená",J515,0)</f>
        <v>0</v>
      </c>
      <c r="BH515" s="242">
        <f>IF(N515="sníž. přenesená",J515,0)</f>
        <v>0</v>
      </c>
      <c r="BI515" s="242">
        <f>IF(N515="nulová",J515,0)</f>
        <v>0</v>
      </c>
      <c r="BJ515" s="17" t="s">
        <v>84</v>
      </c>
      <c r="BK515" s="242">
        <f>ROUND(I515*H515,2)</f>
        <v>0</v>
      </c>
      <c r="BL515" s="17" t="s">
        <v>185</v>
      </c>
      <c r="BM515" s="241" t="s">
        <v>4676</v>
      </c>
    </row>
    <row r="516" s="2" customFormat="1">
      <c r="A516" s="38"/>
      <c r="B516" s="39"/>
      <c r="C516" s="40"/>
      <c r="D516" s="245" t="s">
        <v>540</v>
      </c>
      <c r="E516" s="40"/>
      <c r="F516" s="287" t="s">
        <v>1570</v>
      </c>
      <c r="G516" s="40"/>
      <c r="H516" s="40"/>
      <c r="I516" s="288"/>
      <c r="J516" s="40"/>
      <c r="K516" s="40"/>
      <c r="L516" s="44"/>
      <c r="M516" s="289"/>
      <c r="N516" s="290"/>
      <c r="O516" s="91"/>
      <c r="P516" s="91"/>
      <c r="Q516" s="91"/>
      <c r="R516" s="91"/>
      <c r="S516" s="91"/>
      <c r="T516" s="92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540</v>
      </c>
      <c r="AU516" s="17" t="s">
        <v>86</v>
      </c>
    </row>
    <row r="517" s="13" customFormat="1">
      <c r="A517" s="13"/>
      <c r="B517" s="243"/>
      <c r="C517" s="244"/>
      <c r="D517" s="245" t="s">
        <v>286</v>
      </c>
      <c r="E517" s="246" t="s">
        <v>1</v>
      </c>
      <c r="F517" s="247" t="s">
        <v>4675</v>
      </c>
      <c r="G517" s="244"/>
      <c r="H517" s="248">
        <v>15</v>
      </c>
      <c r="I517" s="249"/>
      <c r="J517" s="244"/>
      <c r="K517" s="244"/>
      <c r="L517" s="250"/>
      <c r="M517" s="251"/>
      <c r="N517" s="252"/>
      <c r="O517" s="252"/>
      <c r="P517" s="252"/>
      <c r="Q517" s="252"/>
      <c r="R517" s="252"/>
      <c r="S517" s="252"/>
      <c r="T517" s="25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4" t="s">
        <v>286</v>
      </c>
      <c r="AU517" s="254" t="s">
        <v>86</v>
      </c>
      <c r="AV517" s="13" t="s">
        <v>86</v>
      </c>
      <c r="AW517" s="13" t="s">
        <v>32</v>
      </c>
      <c r="AX517" s="13" t="s">
        <v>84</v>
      </c>
      <c r="AY517" s="254" t="s">
        <v>280</v>
      </c>
    </row>
    <row r="518" s="2" customFormat="1" ht="24.15" customHeight="1">
      <c r="A518" s="38"/>
      <c r="B518" s="39"/>
      <c r="C518" s="229" t="s">
        <v>1149</v>
      </c>
      <c r="D518" s="229" t="s">
        <v>281</v>
      </c>
      <c r="E518" s="230" t="s">
        <v>1572</v>
      </c>
      <c r="F518" s="231" t="s">
        <v>1573</v>
      </c>
      <c r="G518" s="232" t="s">
        <v>354</v>
      </c>
      <c r="H518" s="233">
        <v>15</v>
      </c>
      <c r="I518" s="234"/>
      <c r="J518" s="235">
        <f>ROUND(I518*H518,2)</f>
        <v>0</v>
      </c>
      <c r="K518" s="236"/>
      <c r="L518" s="44"/>
      <c r="M518" s="237" t="s">
        <v>1</v>
      </c>
      <c r="N518" s="238" t="s">
        <v>41</v>
      </c>
      <c r="O518" s="91"/>
      <c r="P518" s="239">
        <f>O518*H518</f>
        <v>0</v>
      </c>
      <c r="Q518" s="239">
        <v>0</v>
      </c>
      <c r="R518" s="239">
        <f>Q518*H518</f>
        <v>0</v>
      </c>
      <c r="S518" s="239">
        <v>0</v>
      </c>
      <c r="T518" s="240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41" t="s">
        <v>185</v>
      </c>
      <c r="AT518" s="241" t="s">
        <v>281</v>
      </c>
      <c r="AU518" s="241" t="s">
        <v>86</v>
      </c>
      <c r="AY518" s="17" t="s">
        <v>280</v>
      </c>
      <c r="BE518" s="242">
        <f>IF(N518="základní",J518,0)</f>
        <v>0</v>
      </c>
      <c r="BF518" s="242">
        <f>IF(N518="snížená",J518,0)</f>
        <v>0</v>
      </c>
      <c r="BG518" s="242">
        <f>IF(N518="zákl. přenesená",J518,0)</f>
        <v>0</v>
      </c>
      <c r="BH518" s="242">
        <f>IF(N518="sníž. přenesená",J518,0)</f>
        <v>0</v>
      </c>
      <c r="BI518" s="242">
        <f>IF(N518="nulová",J518,0)</f>
        <v>0</v>
      </c>
      <c r="BJ518" s="17" t="s">
        <v>84</v>
      </c>
      <c r="BK518" s="242">
        <f>ROUND(I518*H518,2)</f>
        <v>0</v>
      </c>
      <c r="BL518" s="17" t="s">
        <v>185</v>
      </c>
      <c r="BM518" s="241" t="s">
        <v>4677</v>
      </c>
    </row>
    <row r="519" s="13" customFormat="1">
      <c r="A519" s="13"/>
      <c r="B519" s="243"/>
      <c r="C519" s="244"/>
      <c r="D519" s="245" t="s">
        <v>286</v>
      </c>
      <c r="E519" s="246" t="s">
        <v>1</v>
      </c>
      <c r="F519" s="247" t="s">
        <v>4675</v>
      </c>
      <c r="G519" s="244"/>
      <c r="H519" s="248">
        <v>15</v>
      </c>
      <c r="I519" s="249"/>
      <c r="J519" s="244"/>
      <c r="K519" s="244"/>
      <c r="L519" s="250"/>
      <c r="M519" s="251"/>
      <c r="N519" s="252"/>
      <c r="O519" s="252"/>
      <c r="P519" s="252"/>
      <c r="Q519" s="252"/>
      <c r="R519" s="252"/>
      <c r="S519" s="252"/>
      <c r="T519" s="25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4" t="s">
        <v>286</v>
      </c>
      <c r="AU519" s="254" t="s">
        <v>86</v>
      </c>
      <c r="AV519" s="13" t="s">
        <v>86</v>
      </c>
      <c r="AW519" s="13" t="s">
        <v>32</v>
      </c>
      <c r="AX519" s="13" t="s">
        <v>84</v>
      </c>
      <c r="AY519" s="254" t="s">
        <v>280</v>
      </c>
    </row>
    <row r="520" s="2" customFormat="1" ht="24.15" customHeight="1">
      <c r="A520" s="38"/>
      <c r="B520" s="39"/>
      <c r="C520" s="229" t="s">
        <v>1154</v>
      </c>
      <c r="D520" s="229" t="s">
        <v>281</v>
      </c>
      <c r="E520" s="230" t="s">
        <v>4678</v>
      </c>
      <c r="F520" s="231" t="s">
        <v>2374</v>
      </c>
      <c r="G520" s="232" t="s">
        <v>2375</v>
      </c>
      <c r="H520" s="233">
        <v>15</v>
      </c>
      <c r="I520" s="234"/>
      <c r="J520" s="235">
        <f>ROUND(I520*H520,2)</f>
        <v>0</v>
      </c>
      <c r="K520" s="236"/>
      <c r="L520" s="44"/>
      <c r="M520" s="237" t="s">
        <v>1</v>
      </c>
      <c r="N520" s="238" t="s">
        <v>41</v>
      </c>
      <c r="O520" s="91"/>
      <c r="P520" s="239">
        <f>O520*H520</f>
        <v>0</v>
      </c>
      <c r="Q520" s="239">
        <v>0</v>
      </c>
      <c r="R520" s="239">
        <f>Q520*H520</f>
        <v>0</v>
      </c>
      <c r="S520" s="239">
        <v>0</v>
      </c>
      <c r="T520" s="240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41" t="s">
        <v>185</v>
      </c>
      <c r="AT520" s="241" t="s">
        <v>281</v>
      </c>
      <c r="AU520" s="241" t="s">
        <v>86</v>
      </c>
      <c r="AY520" s="17" t="s">
        <v>280</v>
      </c>
      <c r="BE520" s="242">
        <f>IF(N520="základní",J520,0)</f>
        <v>0</v>
      </c>
      <c r="BF520" s="242">
        <f>IF(N520="snížená",J520,0)</f>
        <v>0</v>
      </c>
      <c r="BG520" s="242">
        <f>IF(N520="zákl. přenesená",J520,0)</f>
        <v>0</v>
      </c>
      <c r="BH520" s="242">
        <f>IF(N520="sníž. přenesená",J520,0)</f>
        <v>0</v>
      </c>
      <c r="BI520" s="242">
        <f>IF(N520="nulová",J520,0)</f>
        <v>0</v>
      </c>
      <c r="BJ520" s="17" t="s">
        <v>84</v>
      </c>
      <c r="BK520" s="242">
        <f>ROUND(I520*H520,2)</f>
        <v>0</v>
      </c>
      <c r="BL520" s="17" t="s">
        <v>185</v>
      </c>
      <c r="BM520" s="241" t="s">
        <v>4679</v>
      </c>
    </row>
    <row r="521" s="13" customFormat="1">
      <c r="A521" s="13"/>
      <c r="B521" s="243"/>
      <c r="C521" s="244"/>
      <c r="D521" s="245" t="s">
        <v>286</v>
      </c>
      <c r="E521" s="246" t="s">
        <v>1</v>
      </c>
      <c r="F521" s="247" t="s">
        <v>4675</v>
      </c>
      <c r="G521" s="244"/>
      <c r="H521" s="248">
        <v>15</v>
      </c>
      <c r="I521" s="249"/>
      <c r="J521" s="244"/>
      <c r="K521" s="244"/>
      <c r="L521" s="250"/>
      <c r="M521" s="251"/>
      <c r="N521" s="252"/>
      <c r="O521" s="252"/>
      <c r="P521" s="252"/>
      <c r="Q521" s="252"/>
      <c r="R521" s="252"/>
      <c r="S521" s="252"/>
      <c r="T521" s="25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4" t="s">
        <v>286</v>
      </c>
      <c r="AU521" s="254" t="s">
        <v>86</v>
      </c>
      <c r="AV521" s="13" t="s">
        <v>86</v>
      </c>
      <c r="AW521" s="13" t="s">
        <v>32</v>
      </c>
      <c r="AX521" s="13" t="s">
        <v>84</v>
      </c>
      <c r="AY521" s="254" t="s">
        <v>280</v>
      </c>
    </row>
    <row r="522" s="2" customFormat="1" ht="33" customHeight="1">
      <c r="A522" s="38"/>
      <c r="B522" s="39"/>
      <c r="C522" s="255" t="s">
        <v>1160</v>
      </c>
      <c r="D522" s="255" t="s">
        <v>306</v>
      </c>
      <c r="E522" s="256" t="s">
        <v>1576</v>
      </c>
      <c r="F522" s="257" t="s">
        <v>1577</v>
      </c>
      <c r="G522" s="258" t="s">
        <v>190</v>
      </c>
      <c r="H522" s="259">
        <v>116.05</v>
      </c>
      <c r="I522" s="260"/>
      <c r="J522" s="261">
        <f>ROUND(I522*H522,2)</f>
        <v>0</v>
      </c>
      <c r="K522" s="262"/>
      <c r="L522" s="263"/>
      <c r="M522" s="264" t="s">
        <v>1</v>
      </c>
      <c r="N522" s="265" t="s">
        <v>41</v>
      </c>
      <c r="O522" s="91"/>
      <c r="P522" s="239">
        <f>O522*H522</f>
        <v>0</v>
      </c>
      <c r="Q522" s="239">
        <v>0.00014999999999999999</v>
      </c>
      <c r="R522" s="239">
        <f>Q522*H522</f>
        <v>0.017407499999999999</v>
      </c>
      <c r="S522" s="239">
        <v>0</v>
      </c>
      <c r="T522" s="240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41" t="s">
        <v>426</v>
      </c>
      <c r="AT522" s="241" t="s">
        <v>306</v>
      </c>
      <c r="AU522" s="241" t="s">
        <v>86</v>
      </c>
      <c r="AY522" s="17" t="s">
        <v>280</v>
      </c>
      <c r="BE522" s="242">
        <f>IF(N522="základní",J522,0)</f>
        <v>0</v>
      </c>
      <c r="BF522" s="242">
        <f>IF(N522="snížená",J522,0)</f>
        <v>0</v>
      </c>
      <c r="BG522" s="242">
        <f>IF(N522="zákl. přenesená",J522,0)</f>
        <v>0</v>
      </c>
      <c r="BH522" s="242">
        <f>IF(N522="sníž. přenesená",J522,0)</f>
        <v>0</v>
      </c>
      <c r="BI522" s="242">
        <f>IF(N522="nulová",J522,0)</f>
        <v>0</v>
      </c>
      <c r="BJ522" s="17" t="s">
        <v>84</v>
      </c>
      <c r="BK522" s="242">
        <f>ROUND(I522*H522,2)</f>
        <v>0</v>
      </c>
      <c r="BL522" s="17" t="s">
        <v>185</v>
      </c>
      <c r="BM522" s="241" t="s">
        <v>4680</v>
      </c>
    </row>
    <row r="523" s="13" customFormat="1">
      <c r="A523" s="13"/>
      <c r="B523" s="243"/>
      <c r="C523" s="244"/>
      <c r="D523" s="245" t="s">
        <v>286</v>
      </c>
      <c r="E523" s="246" t="s">
        <v>1</v>
      </c>
      <c r="F523" s="247" t="s">
        <v>4681</v>
      </c>
      <c r="G523" s="244"/>
      <c r="H523" s="248">
        <v>105.5</v>
      </c>
      <c r="I523" s="249"/>
      <c r="J523" s="244"/>
      <c r="K523" s="244"/>
      <c r="L523" s="250"/>
      <c r="M523" s="251"/>
      <c r="N523" s="252"/>
      <c r="O523" s="252"/>
      <c r="P523" s="252"/>
      <c r="Q523" s="252"/>
      <c r="R523" s="252"/>
      <c r="S523" s="252"/>
      <c r="T523" s="25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4" t="s">
        <v>286</v>
      </c>
      <c r="AU523" s="254" t="s">
        <v>86</v>
      </c>
      <c r="AV523" s="13" t="s">
        <v>86</v>
      </c>
      <c r="AW523" s="13" t="s">
        <v>32</v>
      </c>
      <c r="AX523" s="13" t="s">
        <v>84</v>
      </c>
      <c r="AY523" s="254" t="s">
        <v>280</v>
      </c>
    </row>
    <row r="524" s="13" customFormat="1">
      <c r="A524" s="13"/>
      <c r="B524" s="243"/>
      <c r="C524" s="244"/>
      <c r="D524" s="245" t="s">
        <v>286</v>
      </c>
      <c r="E524" s="244"/>
      <c r="F524" s="247" t="s">
        <v>4682</v>
      </c>
      <c r="G524" s="244"/>
      <c r="H524" s="248">
        <v>116.05</v>
      </c>
      <c r="I524" s="249"/>
      <c r="J524" s="244"/>
      <c r="K524" s="244"/>
      <c r="L524" s="250"/>
      <c r="M524" s="251"/>
      <c r="N524" s="252"/>
      <c r="O524" s="252"/>
      <c r="P524" s="252"/>
      <c r="Q524" s="252"/>
      <c r="R524" s="252"/>
      <c r="S524" s="252"/>
      <c r="T524" s="25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4" t="s">
        <v>286</v>
      </c>
      <c r="AU524" s="254" t="s">
        <v>86</v>
      </c>
      <c r="AV524" s="13" t="s">
        <v>86</v>
      </c>
      <c r="AW524" s="13" t="s">
        <v>4</v>
      </c>
      <c r="AX524" s="13" t="s">
        <v>84</v>
      </c>
      <c r="AY524" s="254" t="s">
        <v>280</v>
      </c>
    </row>
    <row r="525" s="2" customFormat="1" ht="24.15" customHeight="1">
      <c r="A525" s="38"/>
      <c r="B525" s="39"/>
      <c r="C525" s="229" t="s">
        <v>1165</v>
      </c>
      <c r="D525" s="229" t="s">
        <v>281</v>
      </c>
      <c r="E525" s="230" t="s">
        <v>1582</v>
      </c>
      <c r="F525" s="231" t="s">
        <v>1583</v>
      </c>
      <c r="G525" s="232" t="s">
        <v>354</v>
      </c>
      <c r="H525" s="233">
        <v>4</v>
      </c>
      <c r="I525" s="234"/>
      <c r="J525" s="235">
        <f>ROUND(I525*H525,2)</f>
        <v>0</v>
      </c>
      <c r="K525" s="236"/>
      <c r="L525" s="44"/>
      <c r="M525" s="237" t="s">
        <v>1</v>
      </c>
      <c r="N525" s="238" t="s">
        <v>41</v>
      </c>
      <c r="O525" s="91"/>
      <c r="P525" s="239">
        <f>O525*H525</f>
        <v>0</v>
      </c>
      <c r="Q525" s="239">
        <v>4.0000000000000003E-05</v>
      </c>
      <c r="R525" s="239">
        <f>Q525*H525</f>
        <v>0.00016000000000000001</v>
      </c>
      <c r="S525" s="239">
        <v>0</v>
      </c>
      <c r="T525" s="240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41" t="s">
        <v>185</v>
      </c>
      <c r="AT525" s="241" t="s">
        <v>281</v>
      </c>
      <c r="AU525" s="241" t="s">
        <v>86</v>
      </c>
      <c r="AY525" s="17" t="s">
        <v>280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7" t="s">
        <v>84</v>
      </c>
      <c r="BK525" s="242">
        <f>ROUND(I525*H525,2)</f>
        <v>0</v>
      </c>
      <c r="BL525" s="17" t="s">
        <v>185</v>
      </c>
      <c r="BM525" s="241" t="s">
        <v>4683</v>
      </c>
    </row>
    <row r="526" s="2" customFormat="1" ht="33" customHeight="1">
      <c r="A526" s="38"/>
      <c r="B526" s="39"/>
      <c r="C526" s="255" t="s">
        <v>1170</v>
      </c>
      <c r="D526" s="255" t="s">
        <v>306</v>
      </c>
      <c r="E526" s="256" t="s">
        <v>4684</v>
      </c>
      <c r="F526" s="257" t="s">
        <v>3836</v>
      </c>
      <c r="G526" s="258" t="s">
        <v>354</v>
      </c>
      <c r="H526" s="259">
        <v>4</v>
      </c>
      <c r="I526" s="260"/>
      <c r="J526" s="261">
        <f>ROUND(I526*H526,2)</f>
        <v>0</v>
      </c>
      <c r="K526" s="262"/>
      <c r="L526" s="263"/>
      <c r="M526" s="264" t="s">
        <v>1</v>
      </c>
      <c r="N526" s="265" t="s">
        <v>41</v>
      </c>
      <c r="O526" s="91"/>
      <c r="P526" s="239">
        <f>O526*H526</f>
        <v>0</v>
      </c>
      <c r="Q526" s="239">
        <v>0.11995</v>
      </c>
      <c r="R526" s="239">
        <f>Q526*H526</f>
        <v>0.4798</v>
      </c>
      <c r="S526" s="239">
        <v>0</v>
      </c>
      <c r="T526" s="240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41" t="s">
        <v>426</v>
      </c>
      <c r="AT526" s="241" t="s">
        <v>306</v>
      </c>
      <c r="AU526" s="241" t="s">
        <v>86</v>
      </c>
      <c r="AY526" s="17" t="s">
        <v>280</v>
      </c>
      <c r="BE526" s="242">
        <f>IF(N526="základní",J526,0)</f>
        <v>0</v>
      </c>
      <c r="BF526" s="242">
        <f>IF(N526="snížená",J526,0)</f>
        <v>0</v>
      </c>
      <c r="BG526" s="242">
        <f>IF(N526="zákl. přenesená",J526,0)</f>
        <v>0</v>
      </c>
      <c r="BH526" s="242">
        <f>IF(N526="sníž. přenesená",J526,0)</f>
        <v>0</v>
      </c>
      <c r="BI526" s="242">
        <f>IF(N526="nulová",J526,0)</f>
        <v>0</v>
      </c>
      <c r="BJ526" s="17" t="s">
        <v>84</v>
      </c>
      <c r="BK526" s="242">
        <f>ROUND(I526*H526,2)</f>
        <v>0</v>
      </c>
      <c r="BL526" s="17" t="s">
        <v>185</v>
      </c>
      <c r="BM526" s="241" t="s">
        <v>4685</v>
      </c>
    </row>
    <row r="527" s="13" customFormat="1">
      <c r="A527" s="13"/>
      <c r="B527" s="243"/>
      <c r="C527" s="244"/>
      <c r="D527" s="245" t="s">
        <v>286</v>
      </c>
      <c r="E527" s="246" t="s">
        <v>1</v>
      </c>
      <c r="F527" s="247" t="s">
        <v>4686</v>
      </c>
      <c r="G527" s="244"/>
      <c r="H527" s="248">
        <v>4</v>
      </c>
      <c r="I527" s="249"/>
      <c r="J527" s="244"/>
      <c r="K527" s="244"/>
      <c r="L527" s="250"/>
      <c r="M527" s="251"/>
      <c r="N527" s="252"/>
      <c r="O527" s="252"/>
      <c r="P527" s="252"/>
      <c r="Q527" s="252"/>
      <c r="R527" s="252"/>
      <c r="S527" s="252"/>
      <c r="T527" s="25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4" t="s">
        <v>286</v>
      </c>
      <c r="AU527" s="254" t="s">
        <v>86</v>
      </c>
      <c r="AV527" s="13" t="s">
        <v>86</v>
      </c>
      <c r="AW527" s="13" t="s">
        <v>32</v>
      </c>
      <c r="AX527" s="13" t="s">
        <v>84</v>
      </c>
      <c r="AY527" s="254" t="s">
        <v>280</v>
      </c>
    </row>
    <row r="528" s="2" customFormat="1" ht="24.15" customHeight="1">
      <c r="A528" s="38"/>
      <c r="B528" s="39"/>
      <c r="C528" s="229" t="s">
        <v>1175</v>
      </c>
      <c r="D528" s="229" t="s">
        <v>281</v>
      </c>
      <c r="E528" s="230" t="s">
        <v>2871</v>
      </c>
      <c r="F528" s="231" t="s">
        <v>2872</v>
      </c>
      <c r="G528" s="232" t="s">
        <v>309</v>
      </c>
      <c r="H528" s="233">
        <v>316.25999999999999</v>
      </c>
      <c r="I528" s="234"/>
      <c r="J528" s="235">
        <f>ROUND(I528*H528,2)</f>
        <v>0</v>
      </c>
      <c r="K528" s="236"/>
      <c r="L528" s="44"/>
      <c r="M528" s="237" t="s">
        <v>1</v>
      </c>
      <c r="N528" s="238" t="s">
        <v>41</v>
      </c>
      <c r="O528" s="91"/>
      <c r="P528" s="239">
        <f>O528*H528</f>
        <v>0</v>
      </c>
      <c r="Q528" s="239">
        <v>5.0000000000000002E-05</v>
      </c>
      <c r="R528" s="239">
        <f>Q528*H528</f>
        <v>0.015813000000000001</v>
      </c>
      <c r="S528" s="239">
        <v>0</v>
      </c>
      <c r="T528" s="240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41" t="s">
        <v>185</v>
      </c>
      <c r="AT528" s="241" t="s">
        <v>281</v>
      </c>
      <c r="AU528" s="241" t="s">
        <v>86</v>
      </c>
      <c r="AY528" s="17" t="s">
        <v>280</v>
      </c>
      <c r="BE528" s="242">
        <f>IF(N528="základní",J528,0)</f>
        <v>0</v>
      </c>
      <c r="BF528" s="242">
        <f>IF(N528="snížená",J528,0)</f>
        <v>0</v>
      </c>
      <c r="BG528" s="242">
        <f>IF(N528="zákl. přenesená",J528,0)</f>
        <v>0</v>
      </c>
      <c r="BH528" s="242">
        <f>IF(N528="sníž. přenesená",J528,0)</f>
        <v>0</v>
      </c>
      <c r="BI528" s="242">
        <f>IF(N528="nulová",J528,0)</f>
        <v>0</v>
      </c>
      <c r="BJ528" s="17" t="s">
        <v>84</v>
      </c>
      <c r="BK528" s="242">
        <f>ROUND(I528*H528,2)</f>
        <v>0</v>
      </c>
      <c r="BL528" s="17" t="s">
        <v>185</v>
      </c>
      <c r="BM528" s="241" t="s">
        <v>4687</v>
      </c>
    </row>
    <row r="529" s="13" customFormat="1">
      <c r="A529" s="13"/>
      <c r="B529" s="243"/>
      <c r="C529" s="244"/>
      <c r="D529" s="245" t="s">
        <v>286</v>
      </c>
      <c r="E529" s="246" t="s">
        <v>1</v>
      </c>
      <c r="F529" s="247" t="s">
        <v>4311</v>
      </c>
      <c r="G529" s="244"/>
      <c r="H529" s="248">
        <v>316.25999999999999</v>
      </c>
      <c r="I529" s="249"/>
      <c r="J529" s="244"/>
      <c r="K529" s="244"/>
      <c r="L529" s="250"/>
      <c r="M529" s="251"/>
      <c r="N529" s="252"/>
      <c r="O529" s="252"/>
      <c r="P529" s="252"/>
      <c r="Q529" s="252"/>
      <c r="R529" s="252"/>
      <c r="S529" s="252"/>
      <c r="T529" s="25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4" t="s">
        <v>286</v>
      </c>
      <c r="AU529" s="254" t="s">
        <v>86</v>
      </c>
      <c r="AV529" s="13" t="s">
        <v>86</v>
      </c>
      <c r="AW529" s="13" t="s">
        <v>32</v>
      </c>
      <c r="AX529" s="13" t="s">
        <v>84</v>
      </c>
      <c r="AY529" s="254" t="s">
        <v>280</v>
      </c>
    </row>
    <row r="530" s="2" customFormat="1" ht="24.15" customHeight="1">
      <c r="A530" s="38"/>
      <c r="B530" s="39"/>
      <c r="C530" s="255" t="s">
        <v>1179</v>
      </c>
      <c r="D530" s="255" t="s">
        <v>306</v>
      </c>
      <c r="E530" s="256" t="s">
        <v>4688</v>
      </c>
      <c r="F530" s="257" t="s">
        <v>4689</v>
      </c>
      <c r="G530" s="258" t="s">
        <v>2303</v>
      </c>
      <c r="H530" s="259">
        <v>6</v>
      </c>
      <c r="I530" s="260"/>
      <c r="J530" s="261">
        <f>ROUND(I530*H530,2)</f>
        <v>0</v>
      </c>
      <c r="K530" s="262"/>
      <c r="L530" s="263"/>
      <c r="M530" s="264" t="s">
        <v>1</v>
      </c>
      <c r="N530" s="265" t="s">
        <v>41</v>
      </c>
      <c r="O530" s="91"/>
      <c r="P530" s="239">
        <f>O530*H530</f>
        <v>0</v>
      </c>
      <c r="Q530" s="239">
        <v>0.05271</v>
      </c>
      <c r="R530" s="239">
        <f>Q530*H530</f>
        <v>0.31625999999999999</v>
      </c>
      <c r="S530" s="239">
        <v>0</v>
      </c>
      <c r="T530" s="240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41" t="s">
        <v>426</v>
      </c>
      <c r="AT530" s="241" t="s">
        <v>306</v>
      </c>
      <c r="AU530" s="241" t="s">
        <v>86</v>
      </c>
      <c r="AY530" s="17" t="s">
        <v>280</v>
      </c>
      <c r="BE530" s="242">
        <f>IF(N530="základní",J530,0)</f>
        <v>0</v>
      </c>
      <c r="BF530" s="242">
        <f>IF(N530="snížená",J530,0)</f>
        <v>0</v>
      </c>
      <c r="BG530" s="242">
        <f>IF(N530="zákl. přenesená",J530,0)</f>
        <v>0</v>
      </c>
      <c r="BH530" s="242">
        <f>IF(N530="sníž. přenesená",J530,0)</f>
        <v>0</v>
      </c>
      <c r="BI530" s="242">
        <f>IF(N530="nulová",J530,0)</f>
        <v>0</v>
      </c>
      <c r="BJ530" s="17" t="s">
        <v>84</v>
      </c>
      <c r="BK530" s="242">
        <f>ROUND(I530*H530,2)</f>
        <v>0</v>
      </c>
      <c r="BL530" s="17" t="s">
        <v>185</v>
      </c>
      <c r="BM530" s="241" t="s">
        <v>4690</v>
      </c>
    </row>
    <row r="531" s="2" customFormat="1">
      <c r="A531" s="38"/>
      <c r="B531" s="39"/>
      <c r="C531" s="40"/>
      <c r="D531" s="245" t="s">
        <v>540</v>
      </c>
      <c r="E531" s="40"/>
      <c r="F531" s="287" t="s">
        <v>2305</v>
      </c>
      <c r="G531" s="40"/>
      <c r="H531" s="40"/>
      <c r="I531" s="288"/>
      <c r="J531" s="40"/>
      <c r="K531" s="40"/>
      <c r="L531" s="44"/>
      <c r="M531" s="289"/>
      <c r="N531" s="290"/>
      <c r="O531" s="91"/>
      <c r="P531" s="91"/>
      <c r="Q531" s="91"/>
      <c r="R531" s="91"/>
      <c r="S531" s="91"/>
      <c r="T531" s="92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540</v>
      </c>
      <c r="AU531" s="17" t="s">
        <v>86</v>
      </c>
    </row>
    <row r="532" s="2" customFormat="1" ht="33" customHeight="1">
      <c r="A532" s="38"/>
      <c r="B532" s="39"/>
      <c r="C532" s="229" t="s">
        <v>1185</v>
      </c>
      <c r="D532" s="229" t="s">
        <v>281</v>
      </c>
      <c r="E532" s="230" t="s">
        <v>4691</v>
      </c>
      <c r="F532" s="231" t="s">
        <v>4692</v>
      </c>
      <c r="G532" s="232" t="s">
        <v>2303</v>
      </c>
      <c r="H532" s="233">
        <v>3</v>
      </c>
      <c r="I532" s="234"/>
      <c r="J532" s="235">
        <f>ROUND(I532*H532,2)</f>
        <v>0</v>
      </c>
      <c r="K532" s="236"/>
      <c r="L532" s="44"/>
      <c r="M532" s="237" t="s">
        <v>1</v>
      </c>
      <c r="N532" s="238" t="s">
        <v>41</v>
      </c>
      <c r="O532" s="91"/>
      <c r="P532" s="239">
        <f>O532*H532</f>
        <v>0</v>
      </c>
      <c r="Q532" s="239">
        <v>0.73116000000000003</v>
      </c>
      <c r="R532" s="239">
        <f>Q532*H532</f>
        <v>2.1934800000000001</v>
      </c>
      <c r="S532" s="239">
        <v>0</v>
      </c>
      <c r="T532" s="240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41" t="s">
        <v>185</v>
      </c>
      <c r="AT532" s="241" t="s">
        <v>281</v>
      </c>
      <c r="AU532" s="241" t="s">
        <v>86</v>
      </c>
      <c r="AY532" s="17" t="s">
        <v>280</v>
      </c>
      <c r="BE532" s="242">
        <f>IF(N532="základní",J532,0)</f>
        <v>0</v>
      </c>
      <c r="BF532" s="242">
        <f>IF(N532="snížená",J532,0)</f>
        <v>0</v>
      </c>
      <c r="BG532" s="242">
        <f>IF(N532="zákl. přenesená",J532,0)</f>
        <v>0</v>
      </c>
      <c r="BH532" s="242">
        <f>IF(N532="sníž. přenesená",J532,0)</f>
        <v>0</v>
      </c>
      <c r="BI532" s="242">
        <f>IF(N532="nulová",J532,0)</f>
        <v>0</v>
      </c>
      <c r="BJ532" s="17" t="s">
        <v>84</v>
      </c>
      <c r="BK532" s="242">
        <f>ROUND(I532*H532,2)</f>
        <v>0</v>
      </c>
      <c r="BL532" s="17" t="s">
        <v>185</v>
      </c>
      <c r="BM532" s="241" t="s">
        <v>4693</v>
      </c>
    </row>
    <row r="533" s="13" customFormat="1">
      <c r="A533" s="13"/>
      <c r="B533" s="243"/>
      <c r="C533" s="244"/>
      <c r="D533" s="245" t="s">
        <v>286</v>
      </c>
      <c r="E533" s="246" t="s">
        <v>1</v>
      </c>
      <c r="F533" s="247" t="s">
        <v>4694</v>
      </c>
      <c r="G533" s="244"/>
      <c r="H533" s="248">
        <v>3</v>
      </c>
      <c r="I533" s="249"/>
      <c r="J533" s="244"/>
      <c r="K533" s="244"/>
      <c r="L533" s="250"/>
      <c r="M533" s="251"/>
      <c r="N533" s="252"/>
      <c r="O533" s="252"/>
      <c r="P533" s="252"/>
      <c r="Q533" s="252"/>
      <c r="R533" s="252"/>
      <c r="S533" s="252"/>
      <c r="T533" s="25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4" t="s">
        <v>286</v>
      </c>
      <c r="AU533" s="254" t="s">
        <v>86</v>
      </c>
      <c r="AV533" s="13" t="s">
        <v>86</v>
      </c>
      <c r="AW533" s="13" t="s">
        <v>32</v>
      </c>
      <c r="AX533" s="13" t="s">
        <v>84</v>
      </c>
      <c r="AY533" s="254" t="s">
        <v>280</v>
      </c>
    </row>
    <row r="534" s="2" customFormat="1" ht="24.15" customHeight="1">
      <c r="A534" s="38"/>
      <c r="B534" s="39"/>
      <c r="C534" s="229" t="s">
        <v>1190</v>
      </c>
      <c r="D534" s="229" t="s">
        <v>281</v>
      </c>
      <c r="E534" s="230" t="s">
        <v>4695</v>
      </c>
      <c r="F534" s="231" t="s">
        <v>2314</v>
      </c>
      <c r="G534" s="232" t="s">
        <v>309</v>
      </c>
      <c r="H534" s="233">
        <v>2217</v>
      </c>
      <c r="I534" s="234"/>
      <c r="J534" s="235">
        <f>ROUND(I534*H534,2)</f>
        <v>0</v>
      </c>
      <c r="K534" s="236"/>
      <c r="L534" s="44"/>
      <c r="M534" s="237" t="s">
        <v>1</v>
      </c>
      <c r="N534" s="238" t="s">
        <v>41</v>
      </c>
      <c r="O534" s="91"/>
      <c r="P534" s="239">
        <f>O534*H534</f>
        <v>0</v>
      </c>
      <c r="Q534" s="239">
        <v>5.0000000000000002E-05</v>
      </c>
      <c r="R534" s="239">
        <f>Q534*H534</f>
        <v>0.11085</v>
      </c>
      <c r="S534" s="239">
        <v>0</v>
      </c>
      <c r="T534" s="240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41" t="s">
        <v>185</v>
      </c>
      <c r="AT534" s="241" t="s">
        <v>281</v>
      </c>
      <c r="AU534" s="241" t="s">
        <v>86</v>
      </c>
      <c r="AY534" s="17" t="s">
        <v>280</v>
      </c>
      <c r="BE534" s="242">
        <f>IF(N534="základní",J534,0)</f>
        <v>0</v>
      </c>
      <c r="BF534" s="242">
        <f>IF(N534="snížená",J534,0)</f>
        <v>0</v>
      </c>
      <c r="BG534" s="242">
        <f>IF(N534="zákl. přenesená",J534,0)</f>
        <v>0</v>
      </c>
      <c r="BH534" s="242">
        <f>IF(N534="sníž. přenesená",J534,0)</f>
        <v>0</v>
      </c>
      <c r="BI534" s="242">
        <f>IF(N534="nulová",J534,0)</f>
        <v>0</v>
      </c>
      <c r="BJ534" s="17" t="s">
        <v>84</v>
      </c>
      <c r="BK534" s="242">
        <f>ROUND(I534*H534,2)</f>
        <v>0</v>
      </c>
      <c r="BL534" s="17" t="s">
        <v>185</v>
      </c>
      <c r="BM534" s="241" t="s">
        <v>4696</v>
      </c>
    </row>
    <row r="535" s="13" customFormat="1">
      <c r="A535" s="13"/>
      <c r="B535" s="243"/>
      <c r="C535" s="244"/>
      <c r="D535" s="245" t="s">
        <v>286</v>
      </c>
      <c r="E535" s="246" t="s">
        <v>1</v>
      </c>
      <c r="F535" s="247" t="s">
        <v>4697</v>
      </c>
      <c r="G535" s="244"/>
      <c r="H535" s="248">
        <v>2217</v>
      </c>
      <c r="I535" s="249"/>
      <c r="J535" s="244"/>
      <c r="K535" s="244"/>
      <c r="L535" s="250"/>
      <c r="M535" s="251"/>
      <c r="N535" s="252"/>
      <c r="O535" s="252"/>
      <c r="P535" s="252"/>
      <c r="Q535" s="252"/>
      <c r="R535" s="252"/>
      <c r="S535" s="252"/>
      <c r="T535" s="25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4" t="s">
        <v>286</v>
      </c>
      <c r="AU535" s="254" t="s">
        <v>86</v>
      </c>
      <c r="AV535" s="13" t="s">
        <v>86</v>
      </c>
      <c r="AW535" s="13" t="s">
        <v>32</v>
      </c>
      <c r="AX535" s="13" t="s">
        <v>84</v>
      </c>
      <c r="AY535" s="254" t="s">
        <v>280</v>
      </c>
    </row>
    <row r="536" s="2" customFormat="1" ht="24.15" customHeight="1">
      <c r="A536" s="38"/>
      <c r="B536" s="39"/>
      <c r="C536" s="255" t="s">
        <v>1196</v>
      </c>
      <c r="D536" s="255" t="s">
        <v>306</v>
      </c>
      <c r="E536" s="256" t="s">
        <v>4698</v>
      </c>
      <c r="F536" s="257" t="s">
        <v>4699</v>
      </c>
      <c r="G536" s="258" t="s">
        <v>2303</v>
      </c>
      <c r="H536" s="259">
        <v>3</v>
      </c>
      <c r="I536" s="260"/>
      <c r="J536" s="261">
        <f>ROUND(I536*H536,2)</f>
        <v>0</v>
      </c>
      <c r="K536" s="262"/>
      <c r="L536" s="263"/>
      <c r="M536" s="264" t="s">
        <v>1</v>
      </c>
      <c r="N536" s="265" t="s">
        <v>41</v>
      </c>
      <c r="O536" s="91"/>
      <c r="P536" s="239">
        <f>O536*H536</f>
        <v>0</v>
      </c>
      <c r="Q536" s="239">
        <v>0.73899999999999999</v>
      </c>
      <c r="R536" s="239">
        <f>Q536*H536</f>
        <v>2.2170000000000001</v>
      </c>
      <c r="S536" s="239">
        <v>0</v>
      </c>
      <c r="T536" s="240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41" t="s">
        <v>426</v>
      </c>
      <c r="AT536" s="241" t="s">
        <v>306</v>
      </c>
      <c r="AU536" s="241" t="s">
        <v>86</v>
      </c>
      <c r="AY536" s="17" t="s">
        <v>280</v>
      </c>
      <c r="BE536" s="242">
        <f>IF(N536="základní",J536,0)</f>
        <v>0</v>
      </c>
      <c r="BF536" s="242">
        <f>IF(N536="snížená",J536,0)</f>
        <v>0</v>
      </c>
      <c r="BG536" s="242">
        <f>IF(N536="zákl. přenesená",J536,0)</f>
        <v>0</v>
      </c>
      <c r="BH536" s="242">
        <f>IF(N536="sníž. přenesená",J536,0)</f>
        <v>0</v>
      </c>
      <c r="BI536" s="242">
        <f>IF(N536="nulová",J536,0)</f>
        <v>0</v>
      </c>
      <c r="BJ536" s="17" t="s">
        <v>84</v>
      </c>
      <c r="BK536" s="242">
        <f>ROUND(I536*H536,2)</f>
        <v>0</v>
      </c>
      <c r="BL536" s="17" t="s">
        <v>185</v>
      </c>
      <c r="BM536" s="241" t="s">
        <v>4700</v>
      </c>
    </row>
    <row r="537" s="2" customFormat="1">
      <c r="A537" s="38"/>
      <c r="B537" s="39"/>
      <c r="C537" s="40"/>
      <c r="D537" s="245" t="s">
        <v>540</v>
      </c>
      <c r="E537" s="40"/>
      <c r="F537" s="287" t="s">
        <v>2305</v>
      </c>
      <c r="G537" s="40"/>
      <c r="H537" s="40"/>
      <c r="I537" s="288"/>
      <c r="J537" s="40"/>
      <c r="K537" s="40"/>
      <c r="L537" s="44"/>
      <c r="M537" s="289"/>
      <c r="N537" s="290"/>
      <c r="O537" s="91"/>
      <c r="P537" s="91"/>
      <c r="Q537" s="91"/>
      <c r="R537" s="91"/>
      <c r="S537" s="91"/>
      <c r="T537" s="92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540</v>
      </c>
      <c r="AU537" s="17" t="s">
        <v>86</v>
      </c>
    </row>
    <row r="538" s="2" customFormat="1" ht="24.15" customHeight="1">
      <c r="A538" s="38"/>
      <c r="B538" s="39"/>
      <c r="C538" s="229" t="s">
        <v>1200</v>
      </c>
      <c r="D538" s="229" t="s">
        <v>281</v>
      </c>
      <c r="E538" s="230" t="s">
        <v>1620</v>
      </c>
      <c r="F538" s="231" t="s">
        <v>1621</v>
      </c>
      <c r="G538" s="232" t="s">
        <v>326</v>
      </c>
      <c r="H538" s="233">
        <v>7.04</v>
      </c>
      <c r="I538" s="234"/>
      <c r="J538" s="235">
        <f>ROUND(I538*H538,2)</f>
        <v>0</v>
      </c>
      <c r="K538" s="236"/>
      <c r="L538" s="44"/>
      <c r="M538" s="237" t="s">
        <v>1</v>
      </c>
      <c r="N538" s="238" t="s">
        <v>41</v>
      </c>
      <c r="O538" s="91"/>
      <c r="P538" s="239">
        <f>O538*H538</f>
        <v>0</v>
      </c>
      <c r="Q538" s="239">
        <v>0</v>
      </c>
      <c r="R538" s="239">
        <f>Q538*H538</f>
        <v>0</v>
      </c>
      <c r="S538" s="239">
        <v>0</v>
      </c>
      <c r="T538" s="240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41" t="s">
        <v>185</v>
      </c>
      <c r="AT538" s="241" t="s">
        <v>281</v>
      </c>
      <c r="AU538" s="241" t="s">
        <v>86</v>
      </c>
      <c r="AY538" s="17" t="s">
        <v>280</v>
      </c>
      <c r="BE538" s="242">
        <f>IF(N538="základní",J538,0)</f>
        <v>0</v>
      </c>
      <c r="BF538" s="242">
        <f>IF(N538="snížená",J538,0)</f>
        <v>0</v>
      </c>
      <c r="BG538" s="242">
        <f>IF(N538="zákl. přenesená",J538,0)</f>
        <v>0</v>
      </c>
      <c r="BH538" s="242">
        <f>IF(N538="sníž. přenesená",J538,0)</f>
        <v>0</v>
      </c>
      <c r="BI538" s="242">
        <f>IF(N538="nulová",J538,0)</f>
        <v>0</v>
      </c>
      <c r="BJ538" s="17" t="s">
        <v>84</v>
      </c>
      <c r="BK538" s="242">
        <f>ROUND(I538*H538,2)</f>
        <v>0</v>
      </c>
      <c r="BL538" s="17" t="s">
        <v>185</v>
      </c>
      <c r="BM538" s="241" t="s">
        <v>4701</v>
      </c>
    </row>
    <row r="539" s="12" customFormat="1" ht="22.8" customHeight="1">
      <c r="A539" s="12"/>
      <c r="B539" s="213"/>
      <c r="C539" s="214"/>
      <c r="D539" s="215" t="s">
        <v>75</v>
      </c>
      <c r="E539" s="227" t="s">
        <v>1649</v>
      </c>
      <c r="F539" s="227" t="s">
        <v>1650</v>
      </c>
      <c r="G539" s="214"/>
      <c r="H539" s="214"/>
      <c r="I539" s="217"/>
      <c r="J539" s="228">
        <f>BK539</f>
        <v>0</v>
      </c>
      <c r="K539" s="214"/>
      <c r="L539" s="219"/>
      <c r="M539" s="220"/>
      <c r="N539" s="221"/>
      <c r="O539" s="221"/>
      <c r="P539" s="222">
        <f>SUM(P540:P541)</f>
        <v>0</v>
      </c>
      <c r="Q539" s="221"/>
      <c r="R539" s="222">
        <f>SUM(R540:R541)</f>
        <v>0</v>
      </c>
      <c r="S539" s="221"/>
      <c r="T539" s="223">
        <f>SUM(T540:T541)</f>
        <v>0.9358439999999999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224" t="s">
        <v>86</v>
      </c>
      <c r="AT539" s="225" t="s">
        <v>75</v>
      </c>
      <c r="AU539" s="225" t="s">
        <v>84</v>
      </c>
      <c r="AY539" s="224" t="s">
        <v>280</v>
      </c>
      <c r="BK539" s="226">
        <f>SUM(BK540:BK541)</f>
        <v>0</v>
      </c>
    </row>
    <row r="540" s="2" customFormat="1" ht="21.75" customHeight="1">
      <c r="A540" s="38"/>
      <c r="B540" s="39"/>
      <c r="C540" s="229" t="s">
        <v>1204</v>
      </c>
      <c r="D540" s="229" t="s">
        <v>281</v>
      </c>
      <c r="E540" s="230" t="s">
        <v>1652</v>
      </c>
      <c r="F540" s="231" t="s">
        <v>1653</v>
      </c>
      <c r="G540" s="232" t="s">
        <v>194</v>
      </c>
      <c r="H540" s="233">
        <v>23.995999999999999</v>
      </c>
      <c r="I540" s="234"/>
      <c r="J540" s="235">
        <f>ROUND(I540*H540,2)</f>
        <v>0</v>
      </c>
      <c r="K540" s="236"/>
      <c r="L540" s="44"/>
      <c r="M540" s="237" t="s">
        <v>1</v>
      </c>
      <c r="N540" s="238" t="s">
        <v>41</v>
      </c>
      <c r="O540" s="91"/>
      <c r="P540" s="239">
        <f>O540*H540</f>
        <v>0</v>
      </c>
      <c r="Q540" s="239">
        <v>0</v>
      </c>
      <c r="R540" s="239">
        <f>Q540*H540</f>
        <v>0</v>
      </c>
      <c r="S540" s="239">
        <v>0.039</v>
      </c>
      <c r="T540" s="240">
        <f>S540*H540</f>
        <v>0.9358439999999999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41" t="s">
        <v>185</v>
      </c>
      <c r="AT540" s="241" t="s">
        <v>281</v>
      </c>
      <c r="AU540" s="241" t="s">
        <v>86</v>
      </c>
      <c r="AY540" s="17" t="s">
        <v>280</v>
      </c>
      <c r="BE540" s="242">
        <f>IF(N540="základní",J540,0)</f>
        <v>0</v>
      </c>
      <c r="BF540" s="242">
        <f>IF(N540="snížená",J540,0)</f>
        <v>0</v>
      </c>
      <c r="BG540" s="242">
        <f>IF(N540="zákl. přenesená",J540,0)</f>
        <v>0</v>
      </c>
      <c r="BH540" s="242">
        <f>IF(N540="sníž. přenesená",J540,0)</f>
        <v>0</v>
      </c>
      <c r="BI540" s="242">
        <f>IF(N540="nulová",J540,0)</f>
        <v>0</v>
      </c>
      <c r="BJ540" s="17" t="s">
        <v>84</v>
      </c>
      <c r="BK540" s="242">
        <f>ROUND(I540*H540,2)</f>
        <v>0</v>
      </c>
      <c r="BL540" s="17" t="s">
        <v>185</v>
      </c>
      <c r="BM540" s="241" t="s">
        <v>4702</v>
      </c>
    </row>
    <row r="541" s="13" customFormat="1">
      <c r="A541" s="13"/>
      <c r="B541" s="243"/>
      <c r="C541" s="244"/>
      <c r="D541" s="245" t="s">
        <v>286</v>
      </c>
      <c r="E541" s="246" t="s">
        <v>1</v>
      </c>
      <c r="F541" s="247" t="s">
        <v>4332</v>
      </c>
      <c r="G541" s="244"/>
      <c r="H541" s="248">
        <v>23.995999999999999</v>
      </c>
      <c r="I541" s="249"/>
      <c r="J541" s="244"/>
      <c r="K541" s="244"/>
      <c r="L541" s="250"/>
      <c r="M541" s="251"/>
      <c r="N541" s="252"/>
      <c r="O541" s="252"/>
      <c r="P541" s="252"/>
      <c r="Q541" s="252"/>
      <c r="R541" s="252"/>
      <c r="S541" s="252"/>
      <c r="T541" s="25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4" t="s">
        <v>286</v>
      </c>
      <c r="AU541" s="254" t="s">
        <v>86</v>
      </c>
      <c r="AV541" s="13" t="s">
        <v>86</v>
      </c>
      <c r="AW541" s="13" t="s">
        <v>32</v>
      </c>
      <c r="AX541" s="13" t="s">
        <v>84</v>
      </c>
      <c r="AY541" s="254" t="s">
        <v>280</v>
      </c>
    </row>
    <row r="542" s="12" customFormat="1" ht="22.8" customHeight="1">
      <c r="A542" s="12"/>
      <c r="B542" s="213"/>
      <c r="C542" s="214"/>
      <c r="D542" s="215" t="s">
        <v>75</v>
      </c>
      <c r="E542" s="227" t="s">
        <v>1677</v>
      </c>
      <c r="F542" s="227" t="s">
        <v>1678</v>
      </c>
      <c r="G542" s="214"/>
      <c r="H542" s="214"/>
      <c r="I542" s="217"/>
      <c r="J542" s="228">
        <f>BK542</f>
        <v>0</v>
      </c>
      <c r="K542" s="214"/>
      <c r="L542" s="219"/>
      <c r="M542" s="220"/>
      <c r="N542" s="221"/>
      <c r="O542" s="221"/>
      <c r="P542" s="222">
        <f>SUM(P543:P549)</f>
        <v>0</v>
      </c>
      <c r="Q542" s="221"/>
      <c r="R542" s="222">
        <f>SUM(R543:R549)</f>
        <v>0.13678252000000002</v>
      </c>
      <c r="S542" s="221"/>
      <c r="T542" s="223">
        <f>SUM(T543:T549)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24" t="s">
        <v>86</v>
      </c>
      <c r="AT542" s="225" t="s">
        <v>75</v>
      </c>
      <c r="AU542" s="225" t="s">
        <v>84</v>
      </c>
      <c r="AY542" s="224" t="s">
        <v>280</v>
      </c>
      <c r="BK542" s="226">
        <f>SUM(BK543:BK549)</f>
        <v>0</v>
      </c>
    </row>
    <row r="543" s="2" customFormat="1" ht="21.75" customHeight="1">
      <c r="A543" s="38"/>
      <c r="B543" s="39"/>
      <c r="C543" s="229" t="s">
        <v>1209</v>
      </c>
      <c r="D543" s="229" t="s">
        <v>281</v>
      </c>
      <c r="E543" s="230" t="s">
        <v>1680</v>
      </c>
      <c r="F543" s="231" t="s">
        <v>1681</v>
      </c>
      <c r="G543" s="232" t="s">
        <v>194</v>
      </c>
      <c r="H543" s="233">
        <v>279.14800000000002</v>
      </c>
      <c r="I543" s="234"/>
      <c r="J543" s="235">
        <f>ROUND(I543*H543,2)</f>
        <v>0</v>
      </c>
      <c r="K543" s="236"/>
      <c r="L543" s="44"/>
      <c r="M543" s="237" t="s">
        <v>1</v>
      </c>
      <c r="N543" s="238" t="s">
        <v>41</v>
      </c>
      <c r="O543" s="91"/>
      <c r="P543" s="239">
        <f>O543*H543</f>
        <v>0</v>
      </c>
      <c r="Q543" s="239">
        <v>0.00021000000000000001</v>
      </c>
      <c r="R543" s="239">
        <f>Q543*H543</f>
        <v>0.058621080000000006</v>
      </c>
      <c r="S543" s="239">
        <v>0</v>
      </c>
      <c r="T543" s="240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41" t="s">
        <v>185</v>
      </c>
      <c r="AT543" s="241" t="s">
        <v>281</v>
      </c>
      <c r="AU543" s="241" t="s">
        <v>86</v>
      </c>
      <c r="AY543" s="17" t="s">
        <v>280</v>
      </c>
      <c r="BE543" s="242">
        <f>IF(N543="základní",J543,0)</f>
        <v>0</v>
      </c>
      <c r="BF543" s="242">
        <f>IF(N543="snížená",J543,0)</f>
        <v>0</v>
      </c>
      <c r="BG543" s="242">
        <f>IF(N543="zákl. přenesená",J543,0)</f>
        <v>0</v>
      </c>
      <c r="BH543" s="242">
        <f>IF(N543="sníž. přenesená",J543,0)</f>
        <v>0</v>
      </c>
      <c r="BI543" s="242">
        <f>IF(N543="nulová",J543,0)</f>
        <v>0</v>
      </c>
      <c r="BJ543" s="17" t="s">
        <v>84</v>
      </c>
      <c r="BK543" s="242">
        <f>ROUND(I543*H543,2)</f>
        <v>0</v>
      </c>
      <c r="BL543" s="17" t="s">
        <v>185</v>
      </c>
      <c r="BM543" s="241" t="s">
        <v>4703</v>
      </c>
    </row>
    <row r="544" s="13" customFormat="1">
      <c r="A544" s="13"/>
      <c r="B544" s="243"/>
      <c r="C544" s="244"/>
      <c r="D544" s="245" t="s">
        <v>286</v>
      </c>
      <c r="E544" s="246" t="s">
        <v>1</v>
      </c>
      <c r="F544" s="247" t="s">
        <v>4390</v>
      </c>
      <c r="G544" s="244"/>
      <c r="H544" s="248">
        <v>27.526</v>
      </c>
      <c r="I544" s="249"/>
      <c r="J544" s="244"/>
      <c r="K544" s="244"/>
      <c r="L544" s="250"/>
      <c r="M544" s="251"/>
      <c r="N544" s="252"/>
      <c r="O544" s="252"/>
      <c r="P544" s="252"/>
      <c r="Q544" s="252"/>
      <c r="R544" s="252"/>
      <c r="S544" s="252"/>
      <c r="T544" s="25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4" t="s">
        <v>286</v>
      </c>
      <c r="AU544" s="254" t="s">
        <v>86</v>
      </c>
      <c r="AV544" s="13" t="s">
        <v>86</v>
      </c>
      <c r="AW544" s="13" t="s">
        <v>32</v>
      </c>
      <c r="AX544" s="13" t="s">
        <v>76</v>
      </c>
      <c r="AY544" s="254" t="s">
        <v>280</v>
      </c>
    </row>
    <row r="545" s="13" customFormat="1">
      <c r="A545" s="13"/>
      <c r="B545" s="243"/>
      <c r="C545" s="244"/>
      <c r="D545" s="245" t="s">
        <v>286</v>
      </c>
      <c r="E545" s="246" t="s">
        <v>1</v>
      </c>
      <c r="F545" s="247" t="s">
        <v>4391</v>
      </c>
      <c r="G545" s="244"/>
      <c r="H545" s="248">
        <v>36.018999999999998</v>
      </c>
      <c r="I545" s="249"/>
      <c r="J545" s="244"/>
      <c r="K545" s="244"/>
      <c r="L545" s="250"/>
      <c r="M545" s="251"/>
      <c r="N545" s="252"/>
      <c r="O545" s="252"/>
      <c r="P545" s="252"/>
      <c r="Q545" s="252"/>
      <c r="R545" s="252"/>
      <c r="S545" s="252"/>
      <c r="T545" s="25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4" t="s">
        <v>286</v>
      </c>
      <c r="AU545" s="254" t="s">
        <v>86</v>
      </c>
      <c r="AV545" s="13" t="s">
        <v>86</v>
      </c>
      <c r="AW545" s="13" t="s">
        <v>32</v>
      </c>
      <c r="AX545" s="13" t="s">
        <v>76</v>
      </c>
      <c r="AY545" s="254" t="s">
        <v>280</v>
      </c>
    </row>
    <row r="546" s="13" customFormat="1">
      <c r="A546" s="13"/>
      <c r="B546" s="243"/>
      <c r="C546" s="244"/>
      <c r="D546" s="245" t="s">
        <v>286</v>
      </c>
      <c r="E546" s="246" t="s">
        <v>1</v>
      </c>
      <c r="F546" s="247" t="s">
        <v>4365</v>
      </c>
      <c r="G546" s="244"/>
      <c r="H546" s="248">
        <v>38.880000000000003</v>
      </c>
      <c r="I546" s="249"/>
      <c r="J546" s="244"/>
      <c r="K546" s="244"/>
      <c r="L546" s="250"/>
      <c r="M546" s="251"/>
      <c r="N546" s="252"/>
      <c r="O546" s="252"/>
      <c r="P546" s="252"/>
      <c r="Q546" s="252"/>
      <c r="R546" s="252"/>
      <c r="S546" s="252"/>
      <c r="T546" s="25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4" t="s">
        <v>286</v>
      </c>
      <c r="AU546" s="254" t="s">
        <v>86</v>
      </c>
      <c r="AV546" s="13" t="s">
        <v>86</v>
      </c>
      <c r="AW546" s="13" t="s">
        <v>32</v>
      </c>
      <c r="AX546" s="13" t="s">
        <v>76</v>
      </c>
      <c r="AY546" s="254" t="s">
        <v>280</v>
      </c>
    </row>
    <row r="547" s="13" customFormat="1">
      <c r="A547" s="13"/>
      <c r="B547" s="243"/>
      <c r="C547" s="244"/>
      <c r="D547" s="245" t="s">
        <v>286</v>
      </c>
      <c r="E547" s="246" t="s">
        <v>1</v>
      </c>
      <c r="F547" s="247" t="s">
        <v>4394</v>
      </c>
      <c r="G547" s="244"/>
      <c r="H547" s="248">
        <v>176.72300000000001</v>
      </c>
      <c r="I547" s="249"/>
      <c r="J547" s="244"/>
      <c r="K547" s="244"/>
      <c r="L547" s="250"/>
      <c r="M547" s="251"/>
      <c r="N547" s="252"/>
      <c r="O547" s="252"/>
      <c r="P547" s="252"/>
      <c r="Q547" s="252"/>
      <c r="R547" s="252"/>
      <c r="S547" s="252"/>
      <c r="T547" s="25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4" t="s">
        <v>286</v>
      </c>
      <c r="AU547" s="254" t="s">
        <v>86</v>
      </c>
      <c r="AV547" s="13" t="s">
        <v>86</v>
      </c>
      <c r="AW547" s="13" t="s">
        <v>32</v>
      </c>
      <c r="AX547" s="13" t="s">
        <v>76</v>
      </c>
      <c r="AY547" s="254" t="s">
        <v>280</v>
      </c>
    </row>
    <row r="548" s="14" customFormat="1">
      <c r="A548" s="14"/>
      <c r="B548" s="266"/>
      <c r="C548" s="267"/>
      <c r="D548" s="245" t="s">
        <v>286</v>
      </c>
      <c r="E548" s="268" t="s">
        <v>1</v>
      </c>
      <c r="F548" s="269" t="s">
        <v>378</v>
      </c>
      <c r="G548" s="267"/>
      <c r="H548" s="270">
        <v>279.14800000000002</v>
      </c>
      <c r="I548" s="271"/>
      <c r="J548" s="267"/>
      <c r="K548" s="267"/>
      <c r="L548" s="272"/>
      <c r="M548" s="273"/>
      <c r="N548" s="274"/>
      <c r="O548" s="274"/>
      <c r="P548" s="274"/>
      <c r="Q548" s="274"/>
      <c r="R548" s="274"/>
      <c r="S548" s="274"/>
      <c r="T548" s="27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76" t="s">
        <v>286</v>
      </c>
      <c r="AU548" s="276" t="s">
        <v>86</v>
      </c>
      <c r="AV548" s="14" t="s">
        <v>284</v>
      </c>
      <c r="AW548" s="14" t="s">
        <v>32</v>
      </c>
      <c r="AX548" s="14" t="s">
        <v>84</v>
      </c>
      <c r="AY548" s="276" t="s">
        <v>280</v>
      </c>
    </row>
    <row r="549" s="2" customFormat="1" ht="33" customHeight="1">
      <c r="A549" s="38"/>
      <c r="B549" s="39"/>
      <c r="C549" s="229" t="s">
        <v>1213</v>
      </c>
      <c r="D549" s="229" t="s">
        <v>281</v>
      </c>
      <c r="E549" s="230" t="s">
        <v>1685</v>
      </c>
      <c r="F549" s="231" t="s">
        <v>1686</v>
      </c>
      <c r="G549" s="232" t="s">
        <v>194</v>
      </c>
      <c r="H549" s="233">
        <v>279.14800000000002</v>
      </c>
      <c r="I549" s="234"/>
      <c r="J549" s="235">
        <f>ROUND(I549*H549,2)</f>
        <v>0</v>
      </c>
      <c r="K549" s="236"/>
      <c r="L549" s="44"/>
      <c r="M549" s="291" t="s">
        <v>1</v>
      </c>
      <c r="N549" s="292" t="s">
        <v>41</v>
      </c>
      <c r="O549" s="293"/>
      <c r="P549" s="294">
        <f>O549*H549</f>
        <v>0</v>
      </c>
      <c r="Q549" s="294">
        <v>0.00027999999999999998</v>
      </c>
      <c r="R549" s="294">
        <f>Q549*H549</f>
        <v>0.078161439999999999</v>
      </c>
      <c r="S549" s="294">
        <v>0</v>
      </c>
      <c r="T549" s="295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41" t="s">
        <v>185</v>
      </c>
      <c r="AT549" s="241" t="s">
        <v>281</v>
      </c>
      <c r="AU549" s="241" t="s">
        <v>86</v>
      </c>
      <c r="AY549" s="17" t="s">
        <v>280</v>
      </c>
      <c r="BE549" s="242">
        <f>IF(N549="základní",J549,0)</f>
        <v>0</v>
      </c>
      <c r="BF549" s="242">
        <f>IF(N549="snížená",J549,0)</f>
        <v>0</v>
      </c>
      <c r="BG549" s="242">
        <f>IF(N549="zákl. přenesená",J549,0)</f>
        <v>0</v>
      </c>
      <c r="BH549" s="242">
        <f>IF(N549="sníž. přenesená",J549,0)</f>
        <v>0</v>
      </c>
      <c r="BI549" s="242">
        <f>IF(N549="nulová",J549,0)</f>
        <v>0</v>
      </c>
      <c r="BJ549" s="17" t="s">
        <v>84</v>
      </c>
      <c r="BK549" s="242">
        <f>ROUND(I549*H549,2)</f>
        <v>0</v>
      </c>
      <c r="BL549" s="17" t="s">
        <v>185</v>
      </c>
      <c r="BM549" s="241" t="s">
        <v>4704</v>
      </c>
    </row>
    <row r="550" s="2" customFormat="1" ht="6.96" customHeight="1">
      <c r="A550" s="38"/>
      <c r="B550" s="66"/>
      <c r="C550" s="67"/>
      <c r="D550" s="67"/>
      <c r="E550" s="67"/>
      <c r="F550" s="67"/>
      <c r="G550" s="67"/>
      <c r="H550" s="67"/>
      <c r="I550" s="67"/>
      <c r="J550" s="67"/>
      <c r="K550" s="67"/>
      <c r="L550" s="44"/>
      <c r="M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</row>
  </sheetData>
  <sheetProtection sheet="1" autoFilter="0" formatColumns="0" formatRows="0" objects="1" scenarios="1" spinCount="100000" saltValue="updLxC2QEccTyAwgldKOF7ofhEWp1oqC1rJIS2FUzwoCKCSBXLO4KIGSDWPjeSnT8nxe2JJJoWorfdpiLwuQRQ==" hashValue="NpT5T6mEFtDwIlRusc40EzirQZKzA7+Y88rYw0x6fNT1pW0c7D5FQvlO/aZshk/3KD4Pi7D9HObpm3bBG229Bw==" algorithmName="SHA-512" password="C5D5"/>
  <autoFilter ref="C137:K549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  <c r="AZ2" s="147" t="s">
        <v>4705</v>
      </c>
      <c r="BA2" s="147" t="s">
        <v>4706</v>
      </c>
      <c r="BB2" s="147" t="s">
        <v>190</v>
      </c>
      <c r="BC2" s="147" t="s">
        <v>4707</v>
      </c>
      <c r="BD2" s="147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  <c r="AZ3" s="147" t="s">
        <v>4708</v>
      </c>
      <c r="BA3" s="147" t="s">
        <v>4709</v>
      </c>
      <c r="BB3" s="147" t="s">
        <v>194</v>
      </c>
      <c r="BC3" s="147" t="s">
        <v>4710</v>
      </c>
      <c r="BD3" s="147" t="s">
        <v>136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  <c r="AZ4" s="147" t="s">
        <v>4711</v>
      </c>
      <c r="BA4" s="147" t="s">
        <v>2412</v>
      </c>
      <c r="BB4" s="147" t="s">
        <v>194</v>
      </c>
      <c r="BC4" s="147" t="s">
        <v>4710</v>
      </c>
      <c r="BD4" s="147" t="s">
        <v>136</v>
      </c>
    </row>
    <row r="5" s="1" customFormat="1" ht="6.96" customHeight="1">
      <c r="B5" s="20"/>
      <c r="L5" s="20"/>
      <c r="AZ5" s="147" t="s">
        <v>4712</v>
      </c>
      <c r="BA5" s="147" t="s">
        <v>4713</v>
      </c>
      <c r="BB5" s="147" t="s">
        <v>194</v>
      </c>
      <c r="BC5" s="147" t="s">
        <v>4714</v>
      </c>
      <c r="BD5" s="147" t="s">
        <v>136</v>
      </c>
    </row>
    <row r="6" s="1" customFormat="1" ht="12" customHeight="1">
      <c r="B6" s="20"/>
      <c r="D6" s="152" t="s">
        <v>16</v>
      </c>
      <c r="L6" s="20"/>
      <c r="AZ6" s="147" t="s">
        <v>4715</v>
      </c>
      <c r="BA6" s="147" t="s">
        <v>3418</v>
      </c>
      <c r="BB6" s="147" t="s">
        <v>194</v>
      </c>
      <c r="BC6" s="147" t="s">
        <v>4716</v>
      </c>
      <c r="BD6" s="147" t="s">
        <v>136</v>
      </c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  <c r="AZ7" s="147" t="s">
        <v>4717</v>
      </c>
      <c r="BA7" s="147" t="s">
        <v>2918</v>
      </c>
      <c r="BB7" s="147" t="s">
        <v>190</v>
      </c>
      <c r="BC7" s="147" t="s">
        <v>4718</v>
      </c>
      <c r="BD7" s="147" t="s">
        <v>136</v>
      </c>
    </row>
    <row r="8" s="2" customFormat="1" ht="12" customHeight="1">
      <c r="A8" s="38"/>
      <c r="B8" s="44"/>
      <c r="C8" s="38"/>
      <c r="D8" s="152" t="s">
        <v>209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47" t="s">
        <v>4719</v>
      </c>
      <c r="BA8" s="147" t="s">
        <v>211</v>
      </c>
      <c r="BB8" s="147" t="s">
        <v>190</v>
      </c>
      <c r="BC8" s="147" t="s">
        <v>4720</v>
      </c>
      <c r="BD8" s="147" t="s">
        <v>136</v>
      </c>
    </row>
    <row r="9" s="2" customFormat="1" ht="16.5" customHeight="1">
      <c r="A9" s="38"/>
      <c r="B9" s="44"/>
      <c r="C9" s="38"/>
      <c r="D9" s="38"/>
      <c r="E9" s="154" t="s">
        <v>4721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47" t="s">
        <v>4722</v>
      </c>
      <c r="BA9" s="147" t="s">
        <v>215</v>
      </c>
      <c r="BB9" s="147" t="s">
        <v>194</v>
      </c>
      <c r="BC9" s="147" t="s">
        <v>4723</v>
      </c>
      <c r="BD9" s="147" t="s">
        <v>136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47" t="s">
        <v>4724</v>
      </c>
      <c r="BA10" s="147" t="s">
        <v>4725</v>
      </c>
      <c r="BB10" s="147" t="s">
        <v>194</v>
      </c>
      <c r="BC10" s="147" t="s">
        <v>4726</v>
      </c>
      <c r="BD10" s="147" t="s">
        <v>136</v>
      </c>
    </row>
    <row r="11" s="2" customFormat="1" ht="12" customHeight="1">
      <c r="A11" s="38"/>
      <c r="B11" s="44"/>
      <c r="C11" s="38"/>
      <c r="D11" s="152" t="s">
        <v>18</v>
      </c>
      <c r="E11" s="38"/>
      <c r="F11" s="141" t="s">
        <v>1</v>
      </c>
      <c r="G11" s="38"/>
      <c r="H11" s="38"/>
      <c r="I11" s="152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47" t="s">
        <v>4727</v>
      </c>
      <c r="BA11" s="147" t="s">
        <v>2930</v>
      </c>
      <c r="BB11" s="147" t="s">
        <v>194</v>
      </c>
      <c r="BC11" s="147" t="s">
        <v>4728</v>
      </c>
      <c r="BD11" s="147" t="s">
        <v>136</v>
      </c>
    </row>
    <row r="12" s="2" customFormat="1" ht="12" customHeight="1">
      <c r="A12" s="38"/>
      <c r="B12" s="44"/>
      <c r="C12" s="38"/>
      <c r="D12" s="152" t="s">
        <v>20</v>
      </c>
      <c r="E12" s="38"/>
      <c r="F12" s="141" t="s">
        <v>21</v>
      </c>
      <c r="G12" s="38"/>
      <c r="H12" s="38"/>
      <c r="I12" s="152" t="s">
        <v>22</v>
      </c>
      <c r="J12" s="155" t="str">
        <f>'Rekapitulace stavby'!AN8</f>
        <v>2. 8. 2021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47" t="s">
        <v>4729</v>
      </c>
      <c r="BA12" s="147" t="s">
        <v>4730</v>
      </c>
      <c r="BB12" s="147" t="s">
        <v>190</v>
      </c>
      <c r="BC12" s="147" t="s">
        <v>4731</v>
      </c>
      <c r="BD12" s="147" t="s">
        <v>136</v>
      </c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47" t="s">
        <v>4732</v>
      </c>
      <c r="BA13" s="147" t="s">
        <v>3897</v>
      </c>
      <c r="BB13" s="147" t="s">
        <v>194</v>
      </c>
      <c r="BC13" s="147" t="s">
        <v>4733</v>
      </c>
      <c r="BD13" s="147" t="s">
        <v>136</v>
      </c>
    </row>
    <row r="14" s="2" customFormat="1" ht="12" customHeight="1">
      <c r="A14" s="38"/>
      <c r="B14" s="44"/>
      <c r="C14" s="38"/>
      <c r="D14" s="152" t="s">
        <v>24</v>
      </c>
      <c r="E14" s="38"/>
      <c r="F14" s="38"/>
      <c r="G14" s="38"/>
      <c r="H14" s="38"/>
      <c r="I14" s="152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47" t="s">
        <v>4734</v>
      </c>
      <c r="BA14" s="147" t="s">
        <v>4735</v>
      </c>
      <c r="BB14" s="147" t="s">
        <v>190</v>
      </c>
      <c r="BC14" s="147" t="s">
        <v>4736</v>
      </c>
      <c r="BD14" s="147" t="s">
        <v>136</v>
      </c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2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47" t="s">
        <v>4737</v>
      </c>
      <c r="BA15" s="147" t="s">
        <v>4738</v>
      </c>
      <c r="BB15" s="147" t="s">
        <v>190</v>
      </c>
      <c r="BC15" s="147" t="s">
        <v>4739</v>
      </c>
      <c r="BD15" s="147" t="s">
        <v>136</v>
      </c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147" t="s">
        <v>4740</v>
      </c>
      <c r="BA16" s="147" t="s">
        <v>4741</v>
      </c>
      <c r="BB16" s="147" t="s">
        <v>194</v>
      </c>
      <c r="BC16" s="147" t="s">
        <v>4742</v>
      </c>
      <c r="BD16" s="147" t="s">
        <v>136</v>
      </c>
    </row>
    <row r="17" s="2" customFormat="1" ht="12" customHeight="1">
      <c r="A17" s="38"/>
      <c r="B17" s="44"/>
      <c r="C17" s="38"/>
      <c r="D17" s="152" t="s">
        <v>28</v>
      </c>
      <c r="E17" s="38"/>
      <c r="F17" s="38"/>
      <c r="G17" s="38"/>
      <c r="H17" s="38"/>
      <c r="I17" s="152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2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2" t="s">
        <v>30</v>
      </c>
      <c r="E20" s="38"/>
      <c r="F20" s="38"/>
      <c r="G20" s="38"/>
      <c r="H20" s="38"/>
      <c r="I20" s="152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2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2" t="s">
        <v>33</v>
      </c>
      <c r="E23" s="38"/>
      <c r="F23" s="38"/>
      <c r="G23" s="38"/>
      <c r="H23" s="38"/>
      <c r="I23" s="152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31</v>
      </c>
      <c r="F24" s="38"/>
      <c r="G24" s="38"/>
      <c r="H24" s="38"/>
      <c r="I24" s="152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2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0"/>
      <c r="E29" s="160"/>
      <c r="F29" s="160"/>
      <c r="G29" s="160"/>
      <c r="H29" s="160"/>
      <c r="I29" s="160"/>
      <c r="J29" s="160"/>
      <c r="K29" s="16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1" t="s">
        <v>36</v>
      </c>
      <c r="E30" s="38"/>
      <c r="F30" s="38"/>
      <c r="G30" s="38"/>
      <c r="H30" s="38"/>
      <c r="I30" s="38"/>
      <c r="J30" s="162">
        <f>ROUND(J138,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3" t="s">
        <v>38</v>
      </c>
      <c r="G32" s="38"/>
      <c r="H32" s="38"/>
      <c r="I32" s="163" t="s">
        <v>37</v>
      </c>
      <c r="J32" s="16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4" t="s">
        <v>40</v>
      </c>
      <c r="E33" s="152" t="s">
        <v>41</v>
      </c>
      <c r="F33" s="165">
        <f>ROUND((SUM(BE138:BE542)),  2)</f>
        <v>0</v>
      </c>
      <c r="G33" s="38"/>
      <c r="H33" s="38"/>
      <c r="I33" s="166">
        <v>0.20999999999999999</v>
      </c>
      <c r="J33" s="165">
        <f>ROUND(((SUM(BE138:BE542))*I33),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2" t="s">
        <v>42</v>
      </c>
      <c r="F34" s="165">
        <f>ROUND((SUM(BF138:BF542)),  2)</f>
        <v>0</v>
      </c>
      <c r="G34" s="38"/>
      <c r="H34" s="38"/>
      <c r="I34" s="166">
        <v>0.14999999999999999</v>
      </c>
      <c r="J34" s="165">
        <f>ROUND(((SUM(BF138:BF542))*I34),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2" t="s">
        <v>43</v>
      </c>
      <c r="F35" s="165">
        <f>ROUND((SUM(BG138:BG542)),  2)</f>
        <v>0</v>
      </c>
      <c r="G35" s="38"/>
      <c r="H35" s="38"/>
      <c r="I35" s="166">
        <v>0.20999999999999999</v>
      </c>
      <c r="J35" s="16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44</v>
      </c>
      <c r="F36" s="165">
        <f>ROUND((SUM(BH138:BH542)),  2)</f>
        <v>0</v>
      </c>
      <c r="G36" s="38"/>
      <c r="H36" s="38"/>
      <c r="I36" s="166">
        <v>0.14999999999999999</v>
      </c>
      <c r="J36" s="16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45</v>
      </c>
      <c r="F37" s="165">
        <f>ROUND((SUM(BI138:BI542)),  2)</f>
        <v>0</v>
      </c>
      <c r="G37" s="38"/>
      <c r="H37" s="38"/>
      <c r="I37" s="166">
        <v>0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08 - objekt H - stavební úpravy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Žižkova 57, Jihlava</v>
      </c>
      <c r="G89" s="40"/>
      <c r="H89" s="40"/>
      <c r="I89" s="32" t="s">
        <v>22</v>
      </c>
      <c r="J89" s="79" t="str">
        <f>IF(J12="","",J12)</f>
        <v>2. 8. 2021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 Vysočina, Žižkova 57, Jihlava</v>
      </c>
      <c r="G91" s="40"/>
      <c r="H91" s="40"/>
      <c r="I91" s="32" t="s">
        <v>30</v>
      </c>
      <c r="J91" s="36" t="str">
        <f>E21</f>
        <v>CBN 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CBN projekt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233</v>
      </c>
      <c r="D94" s="187"/>
      <c r="E94" s="187"/>
      <c r="F94" s="187"/>
      <c r="G94" s="187"/>
      <c r="H94" s="187"/>
      <c r="I94" s="187"/>
      <c r="J94" s="188" t="s">
        <v>234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235</v>
      </c>
      <c r="D96" s="40"/>
      <c r="E96" s="40"/>
      <c r="F96" s="40"/>
      <c r="G96" s="40"/>
      <c r="H96" s="40"/>
      <c r="I96" s="40"/>
      <c r="J96" s="110">
        <f>J138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236</v>
      </c>
    </row>
    <row r="97" s="9" customFormat="1" ht="24.96" customHeight="1">
      <c r="A97" s="9"/>
      <c r="B97" s="190"/>
      <c r="C97" s="191"/>
      <c r="D97" s="192" t="s">
        <v>237</v>
      </c>
      <c r="E97" s="193"/>
      <c r="F97" s="193"/>
      <c r="G97" s="193"/>
      <c r="H97" s="193"/>
      <c r="I97" s="193"/>
      <c r="J97" s="194">
        <f>J139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3"/>
      <c r="D98" s="197" t="s">
        <v>238</v>
      </c>
      <c r="E98" s="198"/>
      <c r="F98" s="198"/>
      <c r="G98" s="198"/>
      <c r="H98" s="198"/>
      <c r="I98" s="198"/>
      <c r="J98" s="199">
        <f>J140</f>
        <v>0</v>
      </c>
      <c r="K98" s="133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3"/>
      <c r="D99" s="197" t="s">
        <v>239</v>
      </c>
      <c r="E99" s="198"/>
      <c r="F99" s="198"/>
      <c r="G99" s="198"/>
      <c r="H99" s="198"/>
      <c r="I99" s="198"/>
      <c r="J99" s="199">
        <f>J149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3"/>
      <c r="D100" s="197" t="s">
        <v>241</v>
      </c>
      <c r="E100" s="198"/>
      <c r="F100" s="198"/>
      <c r="G100" s="198"/>
      <c r="H100" s="198"/>
      <c r="I100" s="198"/>
      <c r="J100" s="199">
        <f>J152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242</v>
      </c>
      <c r="E101" s="198"/>
      <c r="F101" s="198"/>
      <c r="G101" s="198"/>
      <c r="H101" s="198"/>
      <c r="I101" s="198"/>
      <c r="J101" s="199">
        <f>J159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243</v>
      </c>
      <c r="E102" s="198"/>
      <c r="F102" s="198"/>
      <c r="G102" s="198"/>
      <c r="H102" s="198"/>
      <c r="I102" s="198"/>
      <c r="J102" s="199">
        <f>J258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244</v>
      </c>
      <c r="E103" s="198"/>
      <c r="F103" s="198"/>
      <c r="G103" s="198"/>
      <c r="H103" s="198"/>
      <c r="I103" s="198"/>
      <c r="J103" s="199">
        <f>J295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245</v>
      </c>
      <c r="E104" s="198"/>
      <c r="F104" s="198"/>
      <c r="G104" s="198"/>
      <c r="H104" s="198"/>
      <c r="I104" s="198"/>
      <c r="J104" s="199">
        <f>J342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246</v>
      </c>
      <c r="E105" s="193"/>
      <c r="F105" s="193"/>
      <c r="G105" s="193"/>
      <c r="H105" s="193"/>
      <c r="I105" s="193"/>
      <c r="J105" s="194">
        <f>J344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3"/>
      <c r="D106" s="197" t="s">
        <v>247</v>
      </c>
      <c r="E106" s="198"/>
      <c r="F106" s="198"/>
      <c r="G106" s="198"/>
      <c r="H106" s="198"/>
      <c r="I106" s="198"/>
      <c r="J106" s="199">
        <f>J345</f>
        <v>0</v>
      </c>
      <c r="K106" s="133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3"/>
      <c r="D107" s="197" t="s">
        <v>248</v>
      </c>
      <c r="E107" s="198"/>
      <c r="F107" s="198"/>
      <c r="G107" s="198"/>
      <c r="H107" s="198"/>
      <c r="I107" s="198"/>
      <c r="J107" s="199">
        <f>J357</f>
        <v>0</v>
      </c>
      <c r="K107" s="133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3"/>
      <c r="D108" s="197" t="s">
        <v>249</v>
      </c>
      <c r="E108" s="198"/>
      <c r="F108" s="198"/>
      <c r="G108" s="198"/>
      <c r="H108" s="198"/>
      <c r="I108" s="198"/>
      <c r="J108" s="199">
        <f>J400</f>
        <v>0</v>
      </c>
      <c r="K108" s="133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3"/>
      <c r="D109" s="197" t="s">
        <v>250</v>
      </c>
      <c r="E109" s="198"/>
      <c r="F109" s="198"/>
      <c r="G109" s="198"/>
      <c r="H109" s="198"/>
      <c r="I109" s="198"/>
      <c r="J109" s="199">
        <f>J429</f>
        <v>0</v>
      </c>
      <c r="K109" s="133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3"/>
      <c r="D110" s="197" t="s">
        <v>252</v>
      </c>
      <c r="E110" s="198"/>
      <c r="F110" s="198"/>
      <c r="G110" s="198"/>
      <c r="H110" s="198"/>
      <c r="I110" s="198"/>
      <c r="J110" s="199">
        <f>J439</f>
        <v>0</v>
      </c>
      <c r="K110" s="133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3"/>
      <c r="D111" s="197" t="s">
        <v>253</v>
      </c>
      <c r="E111" s="198"/>
      <c r="F111" s="198"/>
      <c r="G111" s="198"/>
      <c r="H111" s="198"/>
      <c r="I111" s="198"/>
      <c r="J111" s="199">
        <f>J441</f>
        <v>0</v>
      </c>
      <c r="K111" s="133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3"/>
      <c r="D112" s="197" t="s">
        <v>254</v>
      </c>
      <c r="E112" s="198"/>
      <c r="F112" s="198"/>
      <c r="G112" s="198"/>
      <c r="H112" s="198"/>
      <c r="I112" s="198"/>
      <c r="J112" s="199">
        <f>J451</f>
        <v>0</v>
      </c>
      <c r="K112" s="133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3"/>
      <c r="D113" s="197" t="s">
        <v>256</v>
      </c>
      <c r="E113" s="198"/>
      <c r="F113" s="198"/>
      <c r="G113" s="198"/>
      <c r="H113" s="198"/>
      <c r="I113" s="198"/>
      <c r="J113" s="199">
        <f>J459</f>
        <v>0</v>
      </c>
      <c r="K113" s="133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3"/>
      <c r="D114" s="197" t="s">
        <v>257</v>
      </c>
      <c r="E114" s="198"/>
      <c r="F114" s="198"/>
      <c r="G114" s="198"/>
      <c r="H114" s="198"/>
      <c r="I114" s="198"/>
      <c r="J114" s="199">
        <f>J480</f>
        <v>0</v>
      </c>
      <c r="K114" s="133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3"/>
      <c r="D115" s="197" t="s">
        <v>258</v>
      </c>
      <c r="E115" s="198"/>
      <c r="F115" s="198"/>
      <c r="G115" s="198"/>
      <c r="H115" s="198"/>
      <c r="I115" s="198"/>
      <c r="J115" s="199">
        <f>J494</f>
        <v>0</v>
      </c>
      <c r="K115" s="133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3"/>
      <c r="D116" s="197" t="s">
        <v>261</v>
      </c>
      <c r="E116" s="198"/>
      <c r="F116" s="198"/>
      <c r="G116" s="198"/>
      <c r="H116" s="198"/>
      <c r="I116" s="198"/>
      <c r="J116" s="199">
        <f>J527</f>
        <v>0</v>
      </c>
      <c r="K116" s="133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3"/>
      <c r="D117" s="197" t="s">
        <v>262</v>
      </c>
      <c r="E117" s="198"/>
      <c r="F117" s="198"/>
      <c r="G117" s="198"/>
      <c r="H117" s="198"/>
      <c r="I117" s="198"/>
      <c r="J117" s="199">
        <f>J530</f>
        <v>0</v>
      </c>
      <c r="K117" s="133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3"/>
      <c r="D118" s="197" t="s">
        <v>263</v>
      </c>
      <c r="E118" s="198"/>
      <c r="F118" s="198"/>
      <c r="G118" s="198"/>
      <c r="H118" s="198"/>
      <c r="I118" s="198"/>
      <c r="J118" s="199">
        <f>J536</f>
        <v>0</v>
      </c>
      <c r="K118" s="133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265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185" t="str">
        <f>E7</f>
        <v>SPŠ Třebíč - úspory energií- doplnění</v>
      </c>
      <c r="F128" s="32"/>
      <c r="G128" s="32"/>
      <c r="H128" s="32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209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E9</f>
        <v>08 - objekt H - stavební úpravy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F12</f>
        <v>Žižkova 57, Jihlava</v>
      </c>
      <c r="G132" s="40"/>
      <c r="H132" s="40"/>
      <c r="I132" s="32" t="s">
        <v>22</v>
      </c>
      <c r="J132" s="79" t="str">
        <f>IF(J12="","",J12)</f>
        <v>2. 8. 2021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E15</f>
        <v>Kraj Vysočina, Žižkova 57, Jihlava</v>
      </c>
      <c r="G134" s="40"/>
      <c r="H134" s="40"/>
      <c r="I134" s="32" t="s">
        <v>30</v>
      </c>
      <c r="J134" s="36" t="str">
        <f>E21</f>
        <v>CBN projekt s.r.o.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40"/>
      <c r="E135" s="40"/>
      <c r="F135" s="27" t="str">
        <f>IF(E18="","",E18)</f>
        <v>Vyplň údaj</v>
      </c>
      <c r="G135" s="40"/>
      <c r="H135" s="40"/>
      <c r="I135" s="32" t="s">
        <v>33</v>
      </c>
      <c r="J135" s="36" t="str">
        <f>E24</f>
        <v>CBN projekt s.r.o.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201"/>
      <c r="B137" s="202"/>
      <c r="C137" s="203" t="s">
        <v>266</v>
      </c>
      <c r="D137" s="204" t="s">
        <v>61</v>
      </c>
      <c r="E137" s="204" t="s">
        <v>57</v>
      </c>
      <c r="F137" s="204" t="s">
        <v>58</v>
      </c>
      <c r="G137" s="204" t="s">
        <v>267</v>
      </c>
      <c r="H137" s="204" t="s">
        <v>268</v>
      </c>
      <c r="I137" s="204" t="s">
        <v>269</v>
      </c>
      <c r="J137" s="205" t="s">
        <v>234</v>
      </c>
      <c r="K137" s="206" t="s">
        <v>270</v>
      </c>
      <c r="L137" s="207"/>
      <c r="M137" s="100" t="s">
        <v>1</v>
      </c>
      <c r="N137" s="101" t="s">
        <v>40</v>
      </c>
      <c r="O137" s="101" t="s">
        <v>271</v>
      </c>
      <c r="P137" s="101" t="s">
        <v>272</v>
      </c>
      <c r="Q137" s="101" t="s">
        <v>273</v>
      </c>
      <c r="R137" s="101" t="s">
        <v>274</v>
      </c>
      <c r="S137" s="101" t="s">
        <v>275</v>
      </c>
      <c r="T137" s="102" t="s">
        <v>276</v>
      </c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</row>
    <row r="138" s="2" customFormat="1" ht="22.8" customHeight="1">
      <c r="A138" s="38"/>
      <c r="B138" s="39"/>
      <c r="C138" s="107" t="s">
        <v>277</v>
      </c>
      <c r="D138" s="40"/>
      <c r="E138" s="40"/>
      <c r="F138" s="40"/>
      <c r="G138" s="40"/>
      <c r="H138" s="40"/>
      <c r="I138" s="40"/>
      <c r="J138" s="208">
        <f>BK138</f>
        <v>0</v>
      </c>
      <c r="K138" s="40"/>
      <c r="L138" s="44"/>
      <c r="M138" s="103"/>
      <c r="N138" s="209"/>
      <c r="O138" s="104"/>
      <c r="P138" s="210">
        <f>P139+P344</f>
        <v>0</v>
      </c>
      <c r="Q138" s="104"/>
      <c r="R138" s="210">
        <f>R139+R344</f>
        <v>85.454973949999982</v>
      </c>
      <c r="S138" s="104"/>
      <c r="T138" s="211">
        <f>T139+T344</f>
        <v>62.973823799999991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75</v>
      </c>
      <c r="AU138" s="17" t="s">
        <v>236</v>
      </c>
      <c r="BK138" s="212">
        <f>BK139+BK344</f>
        <v>0</v>
      </c>
    </row>
    <row r="139" s="12" customFormat="1" ht="25.92" customHeight="1">
      <c r="A139" s="12"/>
      <c r="B139" s="213"/>
      <c r="C139" s="214"/>
      <c r="D139" s="215" t="s">
        <v>75</v>
      </c>
      <c r="E139" s="216" t="s">
        <v>278</v>
      </c>
      <c r="F139" s="216" t="s">
        <v>279</v>
      </c>
      <c r="G139" s="214"/>
      <c r="H139" s="214"/>
      <c r="I139" s="217"/>
      <c r="J139" s="218">
        <f>BK139</f>
        <v>0</v>
      </c>
      <c r="K139" s="214"/>
      <c r="L139" s="219"/>
      <c r="M139" s="220"/>
      <c r="N139" s="221"/>
      <c r="O139" s="221"/>
      <c r="P139" s="222">
        <f>P140+P149+P152+P159+P258+P295+P342</f>
        <v>0</v>
      </c>
      <c r="Q139" s="221"/>
      <c r="R139" s="222">
        <f>R140+R149+R152+R159+R258+R295+R342</f>
        <v>56.524245719999989</v>
      </c>
      <c r="S139" s="221"/>
      <c r="T139" s="223">
        <f>T140+T149+T152+T159+T258+T295+T342</f>
        <v>32.138324999999995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84</v>
      </c>
      <c r="AT139" s="225" t="s">
        <v>75</v>
      </c>
      <c r="AU139" s="225" t="s">
        <v>76</v>
      </c>
      <c r="AY139" s="224" t="s">
        <v>280</v>
      </c>
      <c r="BK139" s="226">
        <f>BK140+BK149+BK152+BK159+BK258+BK295+BK342</f>
        <v>0</v>
      </c>
    </row>
    <row r="140" s="12" customFormat="1" ht="22.8" customHeight="1">
      <c r="A140" s="12"/>
      <c r="B140" s="213"/>
      <c r="C140" s="214"/>
      <c r="D140" s="215" t="s">
        <v>75</v>
      </c>
      <c r="E140" s="227" t="s">
        <v>84</v>
      </c>
      <c r="F140" s="227" t="s">
        <v>148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SUM(P141:P148)</f>
        <v>0</v>
      </c>
      <c r="Q140" s="221"/>
      <c r="R140" s="222">
        <f>SUM(R141:R148)</f>
        <v>0</v>
      </c>
      <c r="S140" s="221"/>
      <c r="T140" s="223">
        <f>SUM(T141:T148)</f>
        <v>30.399449999999995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84</v>
      </c>
      <c r="AT140" s="225" t="s">
        <v>75</v>
      </c>
      <c r="AU140" s="225" t="s">
        <v>84</v>
      </c>
      <c r="AY140" s="224" t="s">
        <v>280</v>
      </c>
      <c r="BK140" s="226">
        <f>SUM(BK141:BK148)</f>
        <v>0</v>
      </c>
    </row>
    <row r="141" s="2" customFormat="1" ht="24.15" customHeight="1">
      <c r="A141" s="38"/>
      <c r="B141" s="39"/>
      <c r="C141" s="229" t="s">
        <v>84</v>
      </c>
      <c r="D141" s="229" t="s">
        <v>281</v>
      </c>
      <c r="E141" s="230" t="s">
        <v>282</v>
      </c>
      <c r="F141" s="231" t="s">
        <v>283</v>
      </c>
      <c r="G141" s="232" t="s">
        <v>194</v>
      </c>
      <c r="H141" s="233">
        <v>27.579999999999998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41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0.28999999999999998</v>
      </c>
      <c r="T141" s="240">
        <f>S141*H141</f>
        <v>7.9981999999999989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284</v>
      </c>
      <c r="AT141" s="241" t="s">
        <v>281</v>
      </c>
      <c r="AU141" s="241" t="s">
        <v>86</v>
      </c>
      <c r="AY141" s="17" t="s">
        <v>280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84</v>
      </c>
      <c r="BK141" s="242">
        <f>ROUND(I141*H141,2)</f>
        <v>0</v>
      </c>
      <c r="BL141" s="17" t="s">
        <v>284</v>
      </c>
      <c r="BM141" s="241" t="s">
        <v>4743</v>
      </c>
    </row>
    <row r="142" s="13" customFormat="1">
      <c r="A142" s="13"/>
      <c r="B142" s="243"/>
      <c r="C142" s="244"/>
      <c r="D142" s="245" t="s">
        <v>286</v>
      </c>
      <c r="E142" s="246" t="s">
        <v>1</v>
      </c>
      <c r="F142" s="247" t="s">
        <v>4744</v>
      </c>
      <c r="G142" s="244"/>
      <c r="H142" s="248">
        <v>27.579999999999998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286</v>
      </c>
      <c r="AU142" s="254" t="s">
        <v>86</v>
      </c>
      <c r="AV142" s="13" t="s">
        <v>86</v>
      </c>
      <c r="AW142" s="13" t="s">
        <v>32</v>
      </c>
      <c r="AX142" s="13" t="s">
        <v>84</v>
      </c>
      <c r="AY142" s="254" t="s">
        <v>280</v>
      </c>
    </row>
    <row r="143" s="2" customFormat="1" ht="24.15" customHeight="1">
      <c r="A143" s="38"/>
      <c r="B143" s="39"/>
      <c r="C143" s="229" t="s">
        <v>86</v>
      </c>
      <c r="D143" s="229" t="s">
        <v>281</v>
      </c>
      <c r="E143" s="230" t="s">
        <v>288</v>
      </c>
      <c r="F143" s="231" t="s">
        <v>289</v>
      </c>
      <c r="G143" s="232" t="s">
        <v>194</v>
      </c>
      <c r="H143" s="233">
        <v>37.009999999999998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0.32500000000000001</v>
      </c>
      <c r="T143" s="240">
        <f>S143*H143</f>
        <v>12.02825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284</v>
      </c>
      <c r="AT143" s="241" t="s">
        <v>281</v>
      </c>
      <c r="AU143" s="241" t="s">
        <v>86</v>
      </c>
      <c r="AY143" s="17" t="s">
        <v>280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84</v>
      </c>
      <c r="BK143" s="242">
        <f>ROUND(I143*H143,2)</f>
        <v>0</v>
      </c>
      <c r="BL143" s="17" t="s">
        <v>284</v>
      </c>
      <c r="BM143" s="241" t="s">
        <v>4745</v>
      </c>
    </row>
    <row r="144" s="13" customFormat="1">
      <c r="A144" s="13"/>
      <c r="B144" s="243"/>
      <c r="C144" s="244"/>
      <c r="D144" s="245" t="s">
        <v>286</v>
      </c>
      <c r="E144" s="246" t="s">
        <v>1</v>
      </c>
      <c r="F144" s="247" t="s">
        <v>4746</v>
      </c>
      <c r="G144" s="244"/>
      <c r="H144" s="248">
        <v>37.009999999999998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286</v>
      </c>
      <c r="AU144" s="254" t="s">
        <v>86</v>
      </c>
      <c r="AV144" s="13" t="s">
        <v>86</v>
      </c>
      <c r="AW144" s="13" t="s">
        <v>32</v>
      </c>
      <c r="AX144" s="13" t="s">
        <v>84</v>
      </c>
      <c r="AY144" s="254" t="s">
        <v>280</v>
      </c>
    </row>
    <row r="145" s="2" customFormat="1" ht="24.15" customHeight="1">
      <c r="A145" s="38"/>
      <c r="B145" s="39"/>
      <c r="C145" s="229" t="s">
        <v>136</v>
      </c>
      <c r="D145" s="229" t="s">
        <v>281</v>
      </c>
      <c r="E145" s="230" t="s">
        <v>292</v>
      </c>
      <c r="F145" s="231" t="s">
        <v>293</v>
      </c>
      <c r="G145" s="232" t="s">
        <v>194</v>
      </c>
      <c r="H145" s="233">
        <v>9.4299999999999997</v>
      </c>
      <c r="I145" s="234"/>
      <c r="J145" s="235">
        <f>ROUND(I145*H145,2)</f>
        <v>0</v>
      </c>
      <c r="K145" s="236"/>
      <c r="L145" s="44"/>
      <c r="M145" s="237" t="s">
        <v>1</v>
      </c>
      <c r="N145" s="238" t="s">
        <v>41</v>
      </c>
      <c r="O145" s="91"/>
      <c r="P145" s="239">
        <f>O145*H145</f>
        <v>0</v>
      </c>
      <c r="Q145" s="239">
        <v>0</v>
      </c>
      <c r="R145" s="239">
        <f>Q145*H145</f>
        <v>0</v>
      </c>
      <c r="S145" s="239">
        <v>0.22</v>
      </c>
      <c r="T145" s="240">
        <f>S145*H145</f>
        <v>2.0745999999999998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284</v>
      </c>
      <c r="AT145" s="241" t="s">
        <v>281</v>
      </c>
      <c r="AU145" s="241" t="s">
        <v>86</v>
      </c>
      <c r="AY145" s="17" t="s">
        <v>280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84</v>
      </c>
      <c r="BK145" s="242">
        <f>ROUND(I145*H145,2)</f>
        <v>0</v>
      </c>
      <c r="BL145" s="17" t="s">
        <v>284</v>
      </c>
      <c r="BM145" s="241" t="s">
        <v>4747</v>
      </c>
    </row>
    <row r="146" s="13" customFormat="1">
      <c r="A146" s="13"/>
      <c r="B146" s="243"/>
      <c r="C146" s="244"/>
      <c r="D146" s="245" t="s">
        <v>286</v>
      </c>
      <c r="E146" s="246" t="s">
        <v>1</v>
      </c>
      <c r="F146" s="247" t="s">
        <v>4748</v>
      </c>
      <c r="G146" s="244"/>
      <c r="H146" s="248">
        <v>9.4299999999999997</v>
      </c>
      <c r="I146" s="249"/>
      <c r="J146" s="244"/>
      <c r="K146" s="244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286</v>
      </c>
      <c r="AU146" s="254" t="s">
        <v>86</v>
      </c>
      <c r="AV146" s="13" t="s">
        <v>86</v>
      </c>
      <c r="AW146" s="13" t="s">
        <v>32</v>
      </c>
      <c r="AX146" s="13" t="s">
        <v>84</v>
      </c>
      <c r="AY146" s="254" t="s">
        <v>280</v>
      </c>
    </row>
    <row r="147" s="2" customFormat="1" ht="33" customHeight="1">
      <c r="A147" s="38"/>
      <c r="B147" s="39"/>
      <c r="C147" s="229" t="s">
        <v>284</v>
      </c>
      <c r="D147" s="229" t="s">
        <v>281</v>
      </c>
      <c r="E147" s="230" t="s">
        <v>296</v>
      </c>
      <c r="F147" s="231" t="s">
        <v>297</v>
      </c>
      <c r="G147" s="232" t="s">
        <v>194</v>
      </c>
      <c r="H147" s="233">
        <v>18.859999999999999</v>
      </c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41</v>
      </c>
      <c r="O147" s="91"/>
      <c r="P147" s="239">
        <f>O147*H147</f>
        <v>0</v>
      </c>
      <c r="Q147" s="239">
        <v>0</v>
      </c>
      <c r="R147" s="239">
        <f>Q147*H147</f>
        <v>0</v>
      </c>
      <c r="S147" s="239">
        <v>0.44</v>
      </c>
      <c r="T147" s="240">
        <f>S147*H147</f>
        <v>8.2983999999999991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284</v>
      </c>
      <c r="AT147" s="241" t="s">
        <v>281</v>
      </c>
      <c r="AU147" s="241" t="s">
        <v>86</v>
      </c>
      <c r="AY147" s="17" t="s">
        <v>280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84</v>
      </c>
      <c r="BK147" s="242">
        <f>ROUND(I147*H147,2)</f>
        <v>0</v>
      </c>
      <c r="BL147" s="17" t="s">
        <v>284</v>
      </c>
      <c r="BM147" s="241" t="s">
        <v>4749</v>
      </c>
    </row>
    <row r="148" s="13" customFormat="1">
      <c r="A148" s="13"/>
      <c r="B148" s="243"/>
      <c r="C148" s="244"/>
      <c r="D148" s="245" t="s">
        <v>286</v>
      </c>
      <c r="E148" s="246" t="s">
        <v>1</v>
      </c>
      <c r="F148" s="247" t="s">
        <v>4750</v>
      </c>
      <c r="G148" s="244"/>
      <c r="H148" s="248">
        <v>18.859999999999999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286</v>
      </c>
      <c r="AU148" s="254" t="s">
        <v>86</v>
      </c>
      <c r="AV148" s="13" t="s">
        <v>86</v>
      </c>
      <c r="AW148" s="13" t="s">
        <v>32</v>
      </c>
      <c r="AX148" s="13" t="s">
        <v>84</v>
      </c>
      <c r="AY148" s="254" t="s">
        <v>280</v>
      </c>
    </row>
    <row r="149" s="12" customFormat="1" ht="22.8" customHeight="1">
      <c r="A149" s="12"/>
      <c r="B149" s="213"/>
      <c r="C149" s="214"/>
      <c r="D149" s="215" t="s">
        <v>75</v>
      </c>
      <c r="E149" s="227" t="s">
        <v>136</v>
      </c>
      <c r="F149" s="227" t="s">
        <v>322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SUM(P150:P151)</f>
        <v>0</v>
      </c>
      <c r="Q149" s="221"/>
      <c r="R149" s="222">
        <f>SUM(R150:R151)</f>
        <v>0.086754999999999999</v>
      </c>
      <c r="S149" s="221"/>
      <c r="T149" s="223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84</v>
      </c>
      <c r="AT149" s="225" t="s">
        <v>75</v>
      </c>
      <c r="AU149" s="225" t="s">
        <v>84</v>
      </c>
      <c r="AY149" s="224" t="s">
        <v>280</v>
      </c>
      <c r="BK149" s="226">
        <f>SUM(BK150:BK151)</f>
        <v>0</v>
      </c>
    </row>
    <row r="150" s="2" customFormat="1" ht="33" customHeight="1">
      <c r="A150" s="38"/>
      <c r="B150" s="39"/>
      <c r="C150" s="229" t="s">
        <v>300</v>
      </c>
      <c r="D150" s="229" t="s">
        <v>281</v>
      </c>
      <c r="E150" s="230" t="s">
        <v>1782</v>
      </c>
      <c r="F150" s="231" t="s">
        <v>1783</v>
      </c>
      <c r="G150" s="232" t="s">
        <v>194</v>
      </c>
      <c r="H150" s="233">
        <v>0.5</v>
      </c>
      <c r="I150" s="234"/>
      <c r="J150" s="235">
        <f>ROUND(I150*H150,2)</f>
        <v>0</v>
      </c>
      <c r="K150" s="236"/>
      <c r="L150" s="44"/>
      <c r="M150" s="237" t="s">
        <v>1</v>
      </c>
      <c r="N150" s="238" t="s">
        <v>41</v>
      </c>
      <c r="O150" s="91"/>
      <c r="P150" s="239">
        <f>O150*H150</f>
        <v>0</v>
      </c>
      <c r="Q150" s="239">
        <v>0.17351</v>
      </c>
      <c r="R150" s="239">
        <f>Q150*H150</f>
        <v>0.086754999999999999</v>
      </c>
      <c r="S150" s="239">
        <v>0</v>
      </c>
      <c r="T150" s="24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284</v>
      </c>
      <c r="AT150" s="241" t="s">
        <v>281</v>
      </c>
      <c r="AU150" s="241" t="s">
        <v>86</v>
      </c>
      <c r="AY150" s="17" t="s">
        <v>280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84</v>
      </c>
      <c r="BK150" s="242">
        <f>ROUND(I150*H150,2)</f>
        <v>0</v>
      </c>
      <c r="BL150" s="17" t="s">
        <v>284</v>
      </c>
      <c r="BM150" s="241" t="s">
        <v>4751</v>
      </c>
    </row>
    <row r="151" s="13" customFormat="1">
      <c r="A151" s="13"/>
      <c r="B151" s="243"/>
      <c r="C151" s="244"/>
      <c r="D151" s="245" t="s">
        <v>286</v>
      </c>
      <c r="E151" s="246" t="s">
        <v>1</v>
      </c>
      <c r="F151" s="247" t="s">
        <v>4752</v>
      </c>
      <c r="G151" s="244"/>
      <c r="H151" s="248">
        <v>0.5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286</v>
      </c>
      <c r="AU151" s="254" t="s">
        <v>86</v>
      </c>
      <c r="AV151" s="13" t="s">
        <v>86</v>
      </c>
      <c r="AW151" s="13" t="s">
        <v>32</v>
      </c>
      <c r="AX151" s="13" t="s">
        <v>84</v>
      </c>
      <c r="AY151" s="254" t="s">
        <v>280</v>
      </c>
    </row>
    <row r="152" s="12" customFormat="1" ht="22.8" customHeight="1">
      <c r="A152" s="12"/>
      <c r="B152" s="213"/>
      <c r="C152" s="214"/>
      <c r="D152" s="215" t="s">
        <v>75</v>
      </c>
      <c r="E152" s="227" t="s">
        <v>300</v>
      </c>
      <c r="F152" s="227" t="s">
        <v>356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SUM(P153:P158)</f>
        <v>0</v>
      </c>
      <c r="Q152" s="221"/>
      <c r="R152" s="222">
        <f>SUM(R153:R158)</f>
        <v>27.917876999999997</v>
      </c>
      <c r="S152" s="221"/>
      <c r="T152" s="223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84</v>
      </c>
      <c r="AT152" s="225" t="s">
        <v>75</v>
      </c>
      <c r="AU152" s="225" t="s">
        <v>84</v>
      </c>
      <c r="AY152" s="224" t="s">
        <v>280</v>
      </c>
      <c r="BK152" s="226">
        <f>SUM(BK153:BK158)</f>
        <v>0</v>
      </c>
    </row>
    <row r="153" s="2" customFormat="1" ht="24.15" customHeight="1">
      <c r="A153" s="38"/>
      <c r="B153" s="39"/>
      <c r="C153" s="229" t="s">
        <v>305</v>
      </c>
      <c r="D153" s="229" t="s">
        <v>281</v>
      </c>
      <c r="E153" s="230" t="s">
        <v>358</v>
      </c>
      <c r="F153" s="231" t="s">
        <v>359</v>
      </c>
      <c r="G153" s="232" t="s">
        <v>194</v>
      </c>
      <c r="H153" s="233">
        <v>37.009999999999998</v>
      </c>
      <c r="I153" s="234"/>
      <c r="J153" s="235">
        <f>ROUND(I153*H153,2)</f>
        <v>0</v>
      </c>
      <c r="K153" s="236"/>
      <c r="L153" s="44"/>
      <c r="M153" s="237" t="s">
        <v>1</v>
      </c>
      <c r="N153" s="238" t="s">
        <v>41</v>
      </c>
      <c r="O153" s="91"/>
      <c r="P153" s="239">
        <f>O153*H153</f>
        <v>0</v>
      </c>
      <c r="Q153" s="239">
        <v>0.29699999999999999</v>
      </c>
      <c r="R153" s="239">
        <f>Q153*H153</f>
        <v>10.991969999999999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284</v>
      </c>
      <c r="AT153" s="241" t="s">
        <v>281</v>
      </c>
      <c r="AU153" s="241" t="s">
        <v>86</v>
      </c>
      <c r="AY153" s="17" t="s">
        <v>280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84</v>
      </c>
      <c r="BK153" s="242">
        <f>ROUND(I153*H153,2)</f>
        <v>0</v>
      </c>
      <c r="BL153" s="17" t="s">
        <v>284</v>
      </c>
      <c r="BM153" s="241" t="s">
        <v>4753</v>
      </c>
    </row>
    <row r="154" s="13" customFormat="1">
      <c r="A154" s="13"/>
      <c r="B154" s="243"/>
      <c r="C154" s="244"/>
      <c r="D154" s="245" t="s">
        <v>286</v>
      </c>
      <c r="E154" s="246" t="s">
        <v>1</v>
      </c>
      <c r="F154" s="247" t="s">
        <v>4746</v>
      </c>
      <c r="G154" s="244"/>
      <c r="H154" s="248">
        <v>37.009999999999998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286</v>
      </c>
      <c r="AU154" s="254" t="s">
        <v>86</v>
      </c>
      <c r="AV154" s="13" t="s">
        <v>86</v>
      </c>
      <c r="AW154" s="13" t="s">
        <v>32</v>
      </c>
      <c r="AX154" s="13" t="s">
        <v>84</v>
      </c>
      <c r="AY154" s="254" t="s">
        <v>280</v>
      </c>
    </row>
    <row r="155" s="2" customFormat="1" ht="44.25" customHeight="1">
      <c r="A155" s="38"/>
      <c r="B155" s="39"/>
      <c r="C155" s="229" t="s">
        <v>313</v>
      </c>
      <c r="D155" s="229" t="s">
        <v>281</v>
      </c>
      <c r="E155" s="230" t="s">
        <v>362</v>
      </c>
      <c r="F155" s="231" t="s">
        <v>363</v>
      </c>
      <c r="G155" s="232" t="s">
        <v>194</v>
      </c>
      <c r="H155" s="233">
        <v>18.859999999999999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41</v>
      </c>
      <c r="O155" s="91"/>
      <c r="P155" s="239">
        <f>O155*H155</f>
        <v>0</v>
      </c>
      <c r="Q155" s="239">
        <v>0.20745</v>
      </c>
      <c r="R155" s="239">
        <f>Q155*H155</f>
        <v>3.9125069999999997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284</v>
      </c>
      <c r="AT155" s="241" t="s">
        <v>281</v>
      </c>
      <c r="AU155" s="241" t="s">
        <v>86</v>
      </c>
      <c r="AY155" s="17" t="s">
        <v>280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84</v>
      </c>
      <c r="BK155" s="242">
        <f>ROUND(I155*H155,2)</f>
        <v>0</v>
      </c>
      <c r="BL155" s="17" t="s">
        <v>284</v>
      </c>
      <c r="BM155" s="241" t="s">
        <v>4754</v>
      </c>
    </row>
    <row r="156" s="13" customFormat="1">
      <c r="A156" s="13"/>
      <c r="B156" s="243"/>
      <c r="C156" s="244"/>
      <c r="D156" s="245" t="s">
        <v>286</v>
      </c>
      <c r="E156" s="246" t="s">
        <v>1</v>
      </c>
      <c r="F156" s="247" t="s">
        <v>4750</v>
      </c>
      <c r="G156" s="244"/>
      <c r="H156" s="248">
        <v>18.859999999999999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286</v>
      </c>
      <c r="AU156" s="254" t="s">
        <v>86</v>
      </c>
      <c r="AV156" s="13" t="s">
        <v>86</v>
      </c>
      <c r="AW156" s="13" t="s">
        <v>32</v>
      </c>
      <c r="AX156" s="13" t="s">
        <v>84</v>
      </c>
      <c r="AY156" s="254" t="s">
        <v>280</v>
      </c>
    </row>
    <row r="157" s="2" customFormat="1" ht="33" customHeight="1">
      <c r="A157" s="38"/>
      <c r="B157" s="39"/>
      <c r="C157" s="229" t="s">
        <v>310</v>
      </c>
      <c r="D157" s="229" t="s">
        <v>281</v>
      </c>
      <c r="E157" s="230" t="s">
        <v>366</v>
      </c>
      <c r="F157" s="231" t="s">
        <v>367</v>
      </c>
      <c r="G157" s="232" t="s">
        <v>194</v>
      </c>
      <c r="H157" s="233">
        <v>18.859999999999999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41</v>
      </c>
      <c r="O157" s="91"/>
      <c r="P157" s="239">
        <f>O157*H157</f>
        <v>0</v>
      </c>
      <c r="Q157" s="239">
        <v>0.23000000000000001</v>
      </c>
      <c r="R157" s="239">
        <f>Q157*H157</f>
        <v>4.3377999999999997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284</v>
      </c>
      <c r="AT157" s="241" t="s">
        <v>281</v>
      </c>
      <c r="AU157" s="241" t="s">
        <v>86</v>
      </c>
      <c r="AY157" s="17" t="s">
        <v>280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84</v>
      </c>
      <c r="BK157" s="242">
        <f>ROUND(I157*H157,2)</f>
        <v>0</v>
      </c>
      <c r="BL157" s="17" t="s">
        <v>284</v>
      </c>
      <c r="BM157" s="241" t="s">
        <v>4755</v>
      </c>
    </row>
    <row r="158" s="2" customFormat="1" ht="33" customHeight="1">
      <c r="A158" s="38"/>
      <c r="B158" s="39"/>
      <c r="C158" s="229" t="s">
        <v>323</v>
      </c>
      <c r="D158" s="229" t="s">
        <v>281</v>
      </c>
      <c r="E158" s="230" t="s">
        <v>370</v>
      </c>
      <c r="F158" s="231" t="s">
        <v>371</v>
      </c>
      <c r="G158" s="232" t="s">
        <v>194</v>
      </c>
      <c r="H158" s="233">
        <v>18.859999999999999</v>
      </c>
      <c r="I158" s="234"/>
      <c r="J158" s="235">
        <f>ROUND(I158*H158,2)</f>
        <v>0</v>
      </c>
      <c r="K158" s="236"/>
      <c r="L158" s="44"/>
      <c r="M158" s="237" t="s">
        <v>1</v>
      </c>
      <c r="N158" s="238" t="s">
        <v>41</v>
      </c>
      <c r="O158" s="91"/>
      <c r="P158" s="239">
        <f>O158*H158</f>
        <v>0</v>
      </c>
      <c r="Q158" s="239">
        <v>0.46000000000000002</v>
      </c>
      <c r="R158" s="239">
        <f>Q158*H158</f>
        <v>8.6755999999999993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284</v>
      </c>
      <c r="AT158" s="241" t="s">
        <v>281</v>
      </c>
      <c r="AU158" s="241" t="s">
        <v>86</v>
      </c>
      <c r="AY158" s="17" t="s">
        <v>280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84</v>
      </c>
      <c r="BK158" s="242">
        <f>ROUND(I158*H158,2)</f>
        <v>0</v>
      </c>
      <c r="BL158" s="17" t="s">
        <v>284</v>
      </c>
      <c r="BM158" s="241" t="s">
        <v>4756</v>
      </c>
    </row>
    <row r="159" s="12" customFormat="1" ht="22.8" customHeight="1">
      <c r="A159" s="12"/>
      <c r="B159" s="213"/>
      <c r="C159" s="214"/>
      <c r="D159" s="215" t="s">
        <v>75</v>
      </c>
      <c r="E159" s="227" t="s">
        <v>305</v>
      </c>
      <c r="F159" s="227" t="s">
        <v>373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SUM(P160:P257)</f>
        <v>0</v>
      </c>
      <c r="Q159" s="221"/>
      <c r="R159" s="222">
        <f>SUM(R160:R257)</f>
        <v>28.501011319999996</v>
      </c>
      <c r="S159" s="221"/>
      <c r="T159" s="223">
        <f>SUM(T160:T257)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84</v>
      </c>
      <c r="AT159" s="225" t="s">
        <v>75</v>
      </c>
      <c r="AU159" s="225" t="s">
        <v>84</v>
      </c>
      <c r="AY159" s="224" t="s">
        <v>280</v>
      </c>
      <c r="BK159" s="226">
        <f>SUM(BK160:BK257)</f>
        <v>0</v>
      </c>
    </row>
    <row r="160" s="2" customFormat="1" ht="24.15" customHeight="1">
      <c r="A160" s="38"/>
      <c r="B160" s="39"/>
      <c r="C160" s="229" t="s">
        <v>111</v>
      </c>
      <c r="D160" s="229" t="s">
        <v>281</v>
      </c>
      <c r="E160" s="230" t="s">
        <v>374</v>
      </c>
      <c r="F160" s="231" t="s">
        <v>375</v>
      </c>
      <c r="G160" s="232" t="s">
        <v>194</v>
      </c>
      <c r="H160" s="233">
        <v>21.047999999999998</v>
      </c>
      <c r="I160" s="234"/>
      <c r="J160" s="235">
        <f>ROUND(I160*H160,2)</f>
        <v>0</v>
      </c>
      <c r="K160" s="236"/>
      <c r="L160" s="44"/>
      <c r="M160" s="237" t="s">
        <v>1</v>
      </c>
      <c r="N160" s="238" t="s">
        <v>41</v>
      </c>
      <c r="O160" s="91"/>
      <c r="P160" s="239">
        <f>O160*H160</f>
        <v>0</v>
      </c>
      <c r="Q160" s="239">
        <v>0.0043800000000000002</v>
      </c>
      <c r="R160" s="239">
        <f>Q160*H160</f>
        <v>0.092190239999999993</v>
      </c>
      <c r="S160" s="239">
        <v>0</v>
      </c>
      <c r="T160" s="24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1" t="s">
        <v>284</v>
      </c>
      <c r="AT160" s="241" t="s">
        <v>281</v>
      </c>
      <c r="AU160" s="241" t="s">
        <v>86</v>
      </c>
      <c r="AY160" s="17" t="s">
        <v>280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7" t="s">
        <v>84</v>
      </c>
      <c r="BK160" s="242">
        <f>ROUND(I160*H160,2)</f>
        <v>0</v>
      </c>
      <c r="BL160" s="17" t="s">
        <v>284</v>
      </c>
      <c r="BM160" s="241" t="s">
        <v>4757</v>
      </c>
    </row>
    <row r="161" s="13" customFormat="1">
      <c r="A161" s="13"/>
      <c r="B161" s="243"/>
      <c r="C161" s="244"/>
      <c r="D161" s="245" t="s">
        <v>286</v>
      </c>
      <c r="E161" s="246" t="s">
        <v>1</v>
      </c>
      <c r="F161" s="247" t="s">
        <v>4758</v>
      </c>
      <c r="G161" s="244"/>
      <c r="H161" s="248">
        <v>20.547999999999998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286</v>
      </c>
      <c r="AU161" s="254" t="s">
        <v>86</v>
      </c>
      <c r="AV161" s="13" t="s">
        <v>86</v>
      </c>
      <c r="AW161" s="13" t="s">
        <v>32</v>
      </c>
      <c r="AX161" s="13" t="s">
        <v>76</v>
      </c>
      <c r="AY161" s="254" t="s">
        <v>280</v>
      </c>
    </row>
    <row r="162" s="13" customFormat="1">
      <c r="A162" s="13"/>
      <c r="B162" s="243"/>
      <c r="C162" s="244"/>
      <c r="D162" s="245" t="s">
        <v>286</v>
      </c>
      <c r="E162" s="246" t="s">
        <v>1</v>
      </c>
      <c r="F162" s="247" t="s">
        <v>4759</v>
      </c>
      <c r="G162" s="244"/>
      <c r="H162" s="248">
        <v>0.5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286</v>
      </c>
      <c r="AU162" s="254" t="s">
        <v>86</v>
      </c>
      <c r="AV162" s="13" t="s">
        <v>86</v>
      </c>
      <c r="AW162" s="13" t="s">
        <v>32</v>
      </c>
      <c r="AX162" s="13" t="s">
        <v>76</v>
      </c>
      <c r="AY162" s="254" t="s">
        <v>280</v>
      </c>
    </row>
    <row r="163" s="14" customFormat="1">
      <c r="A163" s="14"/>
      <c r="B163" s="266"/>
      <c r="C163" s="267"/>
      <c r="D163" s="245" t="s">
        <v>286</v>
      </c>
      <c r="E163" s="268" t="s">
        <v>1</v>
      </c>
      <c r="F163" s="269" t="s">
        <v>378</v>
      </c>
      <c r="G163" s="267"/>
      <c r="H163" s="270">
        <v>21.047999999999998</v>
      </c>
      <c r="I163" s="271"/>
      <c r="J163" s="267"/>
      <c r="K163" s="267"/>
      <c r="L163" s="272"/>
      <c r="M163" s="273"/>
      <c r="N163" s="274"/>
      <c r="O163" s="274"/>
      <c r="P163" s="274"/>
      <c r="Q163" s="274"/>
      <c r="R163" s="274"/>
      <c r="S163" s="274"/>
      <c r="T163" s="27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6" t="s">
        <v>286</v>
      </c>
      <c r="AU163" s="276" t="s">
        <v>86</v>
      </c>
      <c r="AV163" s="14" t="s">
        <v>284</v>
      </c>
      <c r="AW163" s="14" t="s">
        <v>32</v>
      </c>
      <c r="AX163" s="14" t="s">
        <v>84</v>
      </c>
      <c r="AY163" s="276" t="s">
        <v>280</v>
      </c>
    </row>
    <row r="164" s="2" customFormat="1" ht="24.15" customHeight="1">
      <c r="A164" s="38"/>
      <c r="B164" s="39"/>
      <c r="C164" s="229" t="s">
        <v>114</v>
      </c>
      <c r="D164" s="229" t="s">
        <v>281</v>
      </c>
      <c r="E164" s="230" t="s">
        <v>380</v>
      </c>
      <c r="F164" s="231" t="s">
        <v>381</v>
      </c>
      <c r="G164" s="232" t="s">
        <v>194</v>
      </c>
      <c r="H164" s="233">
        <v>21.047999999999998</v>
      </c>
      <c r="I164" s="234"/>
      <c r="J164" s="235">
        <f>ROUND(I164*H164,2)</f>
        <v>0</v>
      </c>
      <c r="K164" s="236"/>
      <c r="L164" s="44"/>
      <c r="M164" s="237" t="s">
        <v>1</v>
      </c>
      <c r="N164" s="238" t="s">
        <v>41</v>
      </c>
      <c r="O164" s="91"/>
      <c r="P164" s="239">
        <f>O164*H164</f>
        <v>0</v>
      </c>
      <c r="Q164" s="239">
        <v>0.0030000000000000001</v>
      </c>
      <c r="R164" s="239">
        <f>Q164*H164</f>
        <v>0.063143999999999992</v>
      </c>
      <c r="S164" s="239">
        <v>0</v>
      </c>
      <c r="T164" s="24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1" t="s">
        <v>284</v>
      </c>
      <c r="AT164" s="241" t="s">
        <v>281</v>
      </c>
      <c r="AU164" s="241" t="s">
        <v>86</v>
      </c>
      <c r="AY164" s="17" t="s">
        <v>280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7" t="s">
        <v>84</v>
      </c>
      <c r="BK164" s="242">
        <f>ROUND(I164*H164,2)</f>
        <v>0</v>
      </c>
      <c r="BL164" s="17" t="s">
        <v>284</v>
      </c>
      <c r="BM164" s="241" t="s">
        <v>4760</v>
      </c>
    </row>
    <row r="165" s="13" customFormat="1">
      <c r="A165" s="13"/>
      <c r="B165" s="243"/>
      <c r="C165" s="244"/>
      <c r="D165" s="245" t="s">
        <v>286</v>
      </c>
      <c r="E165" s="246" t="s">
        <v>1</v>
      </c>
      <c r="F165" s="247" t="s">
        <v>4758</v>
      </c>
      <c r="G165" s="244"/>
      <c r="H165" s="248">
        <v>20.547999999999998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286</v>
      </c>
      <c r="AU165" s="254" t="s">
        <v>86</v>
      </c>
      <c r="AV165" s="13" t="s">
        <v>86</v>
      </c>
      <c r="AW165" s="13" t="s">
        <v>32</v>
      </c>
      <c r="AX165" s="13" t="s">
        <v>76</v>
      </c>
      <c r="AY165" s="254" t="s">
        <v>280</v>
      </c>
    </row>
    <row r="166" s="13" customFormat="1">
      <c r="A166" s="13"/>
      <c r="B166" s="243"/>
      <c r="C166" s="244"/>
      <c r="D166" s="245" t="s">
        <v>286</v>
      </c>
      <c r="E166" s="246" t="s">
        <v>1</v>
      </c>
      <c r="F166" s="247" t="s">
        <v>4759</v>
      </c>
      <c r="G166" s="244"/>
      <c r="H166" s="248">
        <v>0.5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286</v>
      </c>
      <c r="AU166" s="254" t="s">
        <v>86</v>
      </c>
      <c r="AV166" s="13" t="s">
        <v>86</v>
      </c>
      <c r="AW166" s="13" t="s">
        <v>32</v>
      </c>
      <c r="AX166" s="13" t="s">
        <v>76</v>
      </c>
      <c r="AY166" s="254" t="s">
        <v>280</v>
      </c>
    </row>
    <row r="167" s="14" customFormat="1">
      <c r="A167" s="14"/>
      <c r="B167" s="266"/>
      <c r="C167" s="267"/>
      <c r="D167" s="245" t="s">
        <v>286</v>
      </c>
      <c r="E167" s="268" t="s">
        <v>1</v>
      </c>
      <c r="F167" s="269" t="s">
        <v>378</v>
      </c>
      <c r="G167" s="267"/>
      <c r="H167" s="270">
        <v>21.047999999999998</v>
      </c>
      <c r="I167" s="271"/>
      <c r="J167" s="267"/>
      <c r="K167" s="267"/>
      <c r="L167" s="272"/>
      <c r="M167" s="273"/>
      <c r="N167" s="274"/>
      <c r="O167" s="274"/>
      <c r="P167" s="274"/>
      <c r="Q167" s="274"/>
      <c r="R167" s="274"/>
      <c r="S167" s="274"/>
      <c r="T167" s="27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6" t="s">
        <v>286</v>
      </c>
      <c r="AU167" s="276" t="s">
        <v>86</v>
      </c>
      <c r="AV167" s="14" t="s">
        <v>284</v>
      </c>
      <c r="AW167" s="14" t="s">
        <v>32</v>
      </c>
      <c r="AX167" s="14" t="s">
        <v>84</v>
      </c>
      <c r="AY167" s="276" t="s">
        <v>280</v>
      </c>
    </row>
    <row r="168" s="2" customFormat="1" ht="24.15" customHeight="1">
      <c r="A168" s="38"/>
      <c r="B168" s="39"/>
      <c r="C168" s="229" t="s">
        <v>117</v>
      </c>
      <c r="D168" s="229" t="s">
        <v>281</v>
      </c>
      <c r="E168" s="230" t="s">
        <v>394</v>
      </c>
      <c r="F168" s="231" t="s">
        <v>395</v>
      </c>
      <c r="G168" s="232" t="s">
        <v>194</v>
      </c>
      <c r="H168" s="233">
        <v>173.08099999999999</v>
      </c>
      <c r="I168" s="234"/>
      <c r="J168" s="235">
        <f>ROUND(I168*H168,2)</f>
        <v>0</v>
      </c>
      <c r="K168" s="236"/>
      <c r="L168" s="44"/>
      <c r="M168" s="237" t="s">
        <v>1</v>
      </c>
      <c r="N168" s="238" t="s">
        <v>41</v>
      </c>
      <c r="O168" s="91"/>
      <c r="P168" s="239">
        <f>O168*H168</f>
        <v>0</v>
      </c>
      <c r="Q168" s="239">
        <v>0.015599999999999999</v>
      </c>
      <c r="R168" s="239">
        <f>Q168*H168</f>
        <v>2.7000635999999996</v>
      </c>
      <c r="S168" s="239">
        <v>0</v>
      </c>
      <c r="T168" s="24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1" t="s">
        <v>284</v>
      </c>
      <c r="AT168" s="241" t="s">
        <v>281</v>
      </c>
      <c r="AU168" s="241" t="s">
        <v>86</v>
      </c>
      <c r="AY168" s="17" t="s">
        <v>280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7" t="s">
        <v>84</v>
      </c>
      <c r="BK168" s="242">
        <f>ROUND(I168*H168,2)</f>
        <v>0</v>
      </c>
      <c r="BL168" s="17" t="s">
        <v>284</v>
      </c>
      <c r="BM168" s="241" t="s">
        <v>4761</v>
      </c>
    </row>
    <row r="169" s="13" customFormat="1">
      <c r="A169" s="13"/>
      <c r="B169" s="243"/>
      <c r="C169" s="244"/>
      <c r="D169" s="245" t="s">
        <v>286</v>
      </c>
      <c r="E169" s="246" t="s">
        <v>1</v>
      </c>
      <c r="F169" s="247" t="s">
        <v>4762</v>
      </c>
      <c r="G169" s="244"/>
      <c r="H169" s="248">
        <v>173.08099999999999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286</v>
      </c>
      <c r="AU169" s="254" t="s">
        <v>86</v>
      </c>
      <c r="AV169" s="13" t="s">
        <v>86</v>
      </c>
      <c r="AW169" s="13" t="s">
        <v>32</v>
      </c>
      <c r="AX169" s="13" t="s">
        <v>84</v>
      </c>
      <c r="AY169" s="254" t="s">
        <v>280</v>
      </c>
    </row>
    <row r="170" s="2" customFormat="1" ht="16.5" customHeight="1">
      <c r="A170" s="38"/>
      <c r="B170" s="39"/>
      <c r="C170" s="229" t="s">
        <v>127</v>
      </c>
      <c r="D170" s="229" t="s">
        <v>281</v>
      </c>
      <c r="E170" s="230" t="s">
        <v>399</v>
      </c>
      <c r="F170" s="231" t="s">
        <v>400</v>
      </c>
      <c r="G170" s="232" t="s">
        <v>194</v>
      </c>
      <c r="H170" s="233">
        <v>148.03999999999999</v>
      </c>
      <c r="I170" s="234"/>
      <c r="J170" s="235">
        <f>ROUND(I170*H170,2)</f>
        <v>0</v>
      </c>
      <c r="K170" s="236"/>
      <c r="L170" s="44"/>
      <c r="M170" s="237" t="s">
        <v>1</v>
      </c>
      <c r="N170" s="238" t="s">
        <v>41</v>
      </c>
      <c r="O170" s="91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1" t="s">
        <v>284</v>
      </c>
      <c r="AT170" s="241" t="s">
        <v>281</v>
      </c>
      <c r="AU170" s="241" t="s">
        <v>86</v>
      </c>
      <c r="AY170" s="17" t="s">
        <v>280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7" t="s">
        <v>84</v>
      </c>
      <c r="BK170" s="242">
        <f>ROUND(I170*H170,2)</f>
        <v>0</v>
      </c>
      <c r="BL170" s="17" t="s">
        <v>284</v>
      </c>
      <c r="BM170" s="241" t="s">
        <v>4763</v>
      </c>
    </row>
    <row r="171" s="13" customFormat="1">
      <c r="A171" s="13"/>
      <c r="B171" s="243"/>
      <c r="C171" s="244"/>
      <c r="D171" s="245" t="s">
        <v>286</v>
      </c>
      <c r="E171" s="246" t="s">
        <v>1</v>
      </c>
      <c r="F171" s="247" t="s">
        <v>4764</v>
      </c>
      <c r="G171" s="244"/>
      <c r="H171" s="248">
        <v>148.03999999999999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286</v>
      </c>
      <c r="AU171" s="254" t="s">
        <v>86</v>
      </c>
      <c r="AV171" s="13" t="s">
        <v>86</v>
      </c>
      <c r="AW171" s="13" t="s">
        <v>32</v>
      </c>
      <c r="AX171" s="13" t="s">
        <v>84</v>
      </c>
      <c r="AY171" s="254" t="s">
        <v>280</v>
      </c>
    </row>
    <row r="172" s="2" customFormat="1" ht="24.15" customHeight="1">
      <c r="A172" s="38"/>
      <c r="B172" s="39"/>
      <c r="C172" s="229" t="s">
        <v>130</v>
      </c>
      <c r="D172" s="229" t="s">
        <v>281</v>
      </c>
      <c r="E172" s="230" t="s">
        <v>419</v>
      </c>
      <c r="F172" s="231" t="s">
        <v>420</v>
      </c>
      <c r="G172" s="232" t="s">
        <v>194</v>
      </c>
      <c r="H172" s="233">
        <v>36.405999999999999</v>
      </c>
      <c r="I172" s="234"/>
      <c r="J172" s="235">
        <f>ROUND(I172*H172,2)</f>
        <v>0</v>
      </c>
      <c r="K172" s="236"/>
      <c r="L172" s="44"/>
      <c r="M172" s="237" t="s">
        <v>1</v>
      </c>
      <c r="N172" s="238" t="s">
        <v>41</v>
      </c>
      <c r="O172" s="91"/>
      <c r="P172" s="239">
        <f>O172*H172</f>
        <v>0</v>
      </c>
      <c r="Q172" s="239">
        <v>0.027300000000000001</v>
      </c>
      <c r="R172" s="239">
        <f>Q172*H172</f>
        <v>0.99388379999999998</v>
      </c>
      <c r="S172" s="239">
        <v>0</v>
      </c>
      <c r="T172" s="24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1" t="s">
        <v>284</v>
      </c>
      <c r="AT172" s="241" t="s">
        <v>281</v>
      </c>
      <c r="AU172" s="241" t="s">
        <v>86</v>
      </c>
      <c r="AY172" s="17" t="s">
        <v>280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7" t="s">
        <v>84</v>
      </c>
      <c r="BK172" s="242">
        <f>ROUND(I172*H172,2)</f>
        <v>0</v>
      </c>
      <c r="BL172" s="17" t="s">
        <v>284</v>
      </c>
      <c r="BM172" s="241" t="s">
        <v>4765</v>
      </c>
    </row>
    <row r="173" s="13" customFormat="1">
      <c r="A173" s="13"/>
      <c r="B173" s="243"/>
      <c r="C173" s="244"/>
      <c r="D173" s="245" t="s">
        <v>286</v>
      </c>
      <c r="E173" s="246" t="s">
        <v>1</v>
      </c>
      <c r="F173" s="247" t="s">
        <v>4711</v>
      </c>
      <c r="G173" s="244"/>
      <c r="H173" s="248">
        <v>36.405999999999999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286</v>
      </c>
      <c r="AU173" s="254" t="s">
        <v>86</v>
      </c>
      <c r="AV173" s="13" t="s">
        <v>86</v>
      </c>
      <c r="AW173" s="13" t="s">
        <v>32</v>
      </c>
      <c r="AX173" s="13" t="s">
        <v>84</v>
      </c>
      <c r="AY173" s="254" t="s">
        <v>280</v>
      </c>
    </row>
    <row r="174" s="2" customFormat="1" ht="24.15" customHeight="1">
      <c r="A174" s="38"/>
      <c r="B174" s="39"/>
      <c r="C174" s="229" t="s">
        <v>8</v>
      </c>
      <c r="D174" s="229" t="s">
        <v>281</v>
      </c>
      <c r="E174" s="230" t="s">
        <v>423</v>
      </c>
      <c r="F174" s="231" t="s">
        <v>424</v>
      </c>
      <c r="G174" s="232" t="s">
        <v>194</v>
      </c>
      <c r="H174" s="233">
        <v>36.405999999999999</v>
      </c>
      <c r="I174" s="234"/>
      <c r="J174" s="235">
        <f>ROUND(I174*H174,2)</f>
        <v>0</v>
      </c>
      <c r="K174" s="236"/>
      <c r="L174" s="44"/>
      <c r="M174" s="237" t="s">
        <v>1</v>
      </c>
      <c r="N174" s="238" t="s">
        <v>41</v>
      </c>
      <c r="O174" s="91"/>
      <c r="P174" s="239">
        <f>O174*H174</f>
        <v>0</v>
      </c>
      <c r="Q174" s="239">
        <v>0.010500000000000001</v>
      </c>
      <c r="R174" s="239">
        <f>Q174*H174</f>
        <v>0.38226300000000002</v>
      </c>
      <c r="S174" s="239">
        <v>0</v>
      </c>
      <c r="T174" s="24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1" t="s">
        <v>284</v>
      </c>
      <c r="AT174" s="241" t="s">
        <v>281</v>
      </c>
      <c r="AU174" s="241" t="s">
        <v>86</v>
      </c>
      <c r="AY174" s="17" t="s">
        <v>280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7" t="s">
        <v>84</v>
      </c>
      <c r="BK174" s="242">
        <f>ROUND(I174*H174,2)</f>
        <v>0</v>
      </c>
      <c r="BL174" s="17" t="s">
        <v>284</v>
      </c>
      <c r="BM174" s="241" t="s">
        <v>4766</v>
      </c>
    </row>
    <row r="175" s="13" customFormat="1">
      <c r="A175" s="13"/>
      <c r="B175" s="243"/>
      <c r="C175" s="244"/>
      <c r="D175" s="245" t="s">
        <v>286</v>
      </c>
      <c r="E175" s="246" t="s">
        <v>1</v>
      </c>
      <c r="F175" s="247" t="s">
        <v>4711</v>
      </c>
      <c r="G175" s="244"/>
      <c r="H175" s="248">
        <v>36.405999999999999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286</v>
      </c>
      <c r="AU175" s="254" t="s">
        <v>86</v>
      </c>
      <c r="AV175" s="13" t="s">
        <v>86</v>
      </c>
      <c r="AW175" s="13" t="s">
        <v>32</v>
      </c>
      <c r="AX175" s="13" t="s">
        <v>84</v>
      </c>
      <c r="AY175" s="254" t="s">
        <v>280</v>
      </c>
    </row>
    <row r="176" s="2" customFormat="1" ht="24.15" customHeight="1">
      <c r="A176" s="38"/>
      <c r="B176" s="39"/>
      <c r="C176" s="229" t="s">
        <v>185</v>
      </c>
      <c r="D176" s="229" t="s">
        <v>281</v>
      </c>
      <c r="E176" s="230" t="s">
        <v>427</v>
      </c>
      <c r="F176" s="231" t="s">
        <v>428</v>
      </c>
      <c r="G176" s="232" t="s">
        <v>194</v>
      </c>
      <c r="H176" s="233">
        <v>279.23099999999999</v>
      </c>
      <c r="I176" s="234"/>
      <c r="J176" s="235">
        <f>ROUND(I176*H176,2)</f>
        <v>0</v>
      </c>
      <c r="K176" s="236"/>
      <c r="L176" s="44"/>
      <c r="M176" s="237" t="s">
        <v>1</v>
      </c>
      <c r="N176" s="238" t="s">
        <v>41</v>
      </c>
      <c r="O176" s="91"/>
      <c r="P176" s="239">
        <f>O176*H176</f>
        <v>0</v>
      </c>
      <c r="Q176" s="239">
        <v>0.00025000000000000001</v>
      </c>
      <c r="R176" s="239">
        <f>Q176*H176</f>
        <v>0.069807750000000002</v>
      </c>
      <c r="S176" s="239">
        <v>0</v>
      </c>
      <c r="T176" s="24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1" t="s">
        <v>284</v>
      </c>
      <c r="AT176" s="241" t="s">
        <v>281</v>
      </c>
      <c r="AU176" s="241" t="s">
        <v>86</v>
      </c>
      <c r="AY176" s="17" t="s">
        <v>280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7" t="s">
        <v>84</v>
      </c>
      <c r="BK176" s="242">
        <f>ROUND(I176*H176,2)</f>
        <v>0</v>
      </c>
      <c r="BL176" s="17" t="s">
        <v>284</v>
      </c>
      <c r="BM176" s="241" t="s">
        <v>4767</v>
      </c>
    </row>
    <row r="177" s="13" customFormat="1">
      <c r="A177" s="13"/>
      <c r="B177" s="243"/>
      <c r="C177" s="244"/>
      <c r="D177" s="245" t="s">
        <v>286</v>
      </c>
      <c r="E177" s="246" t="s">
        <v>1</v>
      </c>
      <c r="F177" s="247" t="s">
        <v>4768</v>
      </c>
      <c r="G177" s="244"/>
      <c r="H177" s="248">
        <v>279.23099999999999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286</v>
      </c>
      <c r="AU177" s="254" t="s">
        <v>86</v>
      </c>
      <c r="AV177" s="13" t="s">
        <v>86</v>
      </c>
      <c r="AW177" s="13" t="s">
        <v>32</v>
      </c>
      <c r="AX177" s="13" t="s">
        <v>84</v>
      </c>
      <c r="AY177" s="254" t="s">
        <v>280</v>
      </c>
    </row>
    <row r="178" s="2" customFormat="1" ht="24.15" customHeight="1">
      <c r="A178" s="38"/>
      <c r="B178" s="39"/>
      <c r="C178" s="229" t="s">
        <v>357</v>
      </c>
      <c r="D178" s="229" t="s">
        <v>281</v>
      </c>
      <c r="E178" s="230" t="s">
        <v>432</v>
      </c>
      <c r="F178" s="231" t="s">
        <v>433</v>
      </c>
      <c r="G178" s="232" t="s">
        <v>194</v>
      </c>
      <c r="H178" s="233">
        <v>36.405999999999999</v>
      </c>
      <c r="I178" s="234"/>
      <c r="J178" s="235">
        <f>ROUND(I178*H178,2)</f>
        <v>0</v>
      </c>
      <c r="K178" s="236"/>
      <c r="L178" s="44"/>
      <c r="M178" s="237" t="s">
        <v>1</v>
      </c>
      <c r="N178" s="238" t="s">
        <v>41</v>
      </c>
      <c r="O178" s="91"/>
      <c r="P178" s="239">
        <f>O178*H178</f>
        <v>0</v>
      </c>
      <c r="Q178" s="239">
        <v>0.00020000000000000001</v>
      </c>
      <c r="R178" s="239">
        <f>Q178*H178</f>
        <v>0.0072811999999999998</v>
      </c>
      <c r="S178" s="239">
        <v>0</v>
      </c>
      <c r="T178" s="24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1" t="s">
        <v>284</v>
      </c>
      <c r="AT178" s="241" t="s">
        <v>281</v>
      </c>
      <c r="AU178" s="241" t="s">
        <v>86</v>
      </c>
      <c r="AY178" s="17" t="s">
        <v>280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7" t="s">
        <v>84</v>
      </c>
      <c r="BK178" s="242">
        <f>ROUND(I178*H178,2)</f>
        <v>0</v>
      </c>
      <c r="BL178" s="17" t="s">
        <v>284</v>
      </c>
      <c r="BM178" s="241" t="s">
        <v>4769</v>
      </c>
    </row>
    <row r="179" s="13" customFormat="1">
      <c r="A179" s="13"/>
      <c r="B179" s="243"/>
      <c r="C179" s="244"/>
      <c r="D179" s="245" t="s">
        <v>286</v>
      </c>
      <c r="E179" s="246" t="s">
        <v>1</v>
      </c>
      <c r="F179" s="247" t="s">
        <v>4708</v>
      </c>
      <c r="G179" s="244"/>
      <c r="H179" s="248">
        <v>36.405999999999999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286</v>
      </c>
      <c r="AU179" s="254" t="s">
        <v>86</v>
      </c>
      <c r="AV179" s="13" t="s">
        <v>86</v>
      </c>
      <c r="AW179" s="13" t="s">
        <v>32</v>
      </c>
      <c r="AX179" s="13" t="s">
        <v>84</v>
      </c>
      <c r="AY179" s="254" t="s">
        <v>280</v>
      </c>
    </row>
    <row r="180" s="2" customFormat="1" ht="44.25" customHeight="1">
      <c r="A180" s="38"/>
      <c r="B180" s="39"/>
      <c r="C180" s="229" t="s">
        <v>361</v>
      </c>
      <c r="D180" s="229" t="s">
        <v>281</v>
      </c>
      <c r="E180" s="230" t="s">
        <v>436</v>
      </c>
      <c r="F180" s="231" t="s">
        <v>437</v>
      </c>
      <c r="G180" s="232" t="s">
        <v>194</v>
      </c>
      <c r="H180" s="233">
        <v>247.584</v>
      </c>
      <c r="I180" s="234"/>
      <c r="J180" s="235">
        <f>ROUND(I180*H180,2)</f>
        <v>0</v>
      </c>
      <c r="K180" s="236"/>
      <c r="L180" s="44"/>
      <c r="M180" s="237" t="s">
        <v>1</v>
      </c>
      <c r="N180" s="238" t="s">
        <v>41</v>
      </c>
      <c r="O180" s="91"/>
      <c r="P180" s="239">
        <f>O180*H180</f>
        <v>0</v>
      </c>
      <c r="Q180" s="239">
        <v>0.0086</v>
      </c>
      <c r="R180" s="239">
        <f>Q180*H180</f>
        <v>2.1292224000000002</v>
      </c>
      <c r="S180" s="239">
        <v>0</v>
      </c>
      <c r="T180" s="24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1" t="s">
        <v>284</v>
      </c>
      <c r="AT180" s="241" t="s">
        <v>281</v>
      </c>
      <c r="AU180" s="241" t="s">
        <v>86</v>
      </c>
      <c r="AY180" s="17" t="s">
        <v>280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7" t="s">
        <v>84</v>
      </c>
      <c r="BK180" s="242">
        <f>ROUND(I180*H180,2)</f>
        <v>0</v>
      </c>
      <c r="BL180" s="17" t="s">
        <v>284</v>
      </c>
      <c r="BM180" s="241" t="s">
        <v>4770</v>
      </c>
    </row>
    <row r="181" s="13" customFormat="1">
      <c r="A181" s="13"/>
      <c r="B181" s="243"/>
      <c r="C181" s="244"/>
      <c r="D181" s="245" t="s">
        <v>286</v>
      </c>
      <c r="E181" s="246" t="s">
        <v>1</v>
      </c>
      <c r="F181" s="247" t="s">
        <v>4771</v>
      </c>
      <c r="G181" s="244"/>
      <c r="H181" s="248">
        <v>247.584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286</v>
      </c>
      <c r="AU181" s="254" t="s">
        <v>86</v>
      </c>
      <c r="AV181" s="13" t="s">
        <v>86</v>
      </c>
      <c r="AW181" s="13" t="s">
        <v>32</v>
      </c>
      <c r="AX181" s="13" t="s">
        <v>84</v>
      </c>
      <c r="AY181" s="254" t="s">
        <v>280</v>
      </c>
    </row>
    <row r="182" s="2" customFormat="1" ht="24.15" customHeight="1">
      <c r="A182" s="38"/>
      <c r="B182" s="39"/>
      <c r="C182" s="255" t="s">
        <v>365</v>
      </c>
      <c r="D182" s="255" t="s">
        <v>306</v>
      </c>
      <c r="E182" s="256" t="s">
        <v>1812</v>
      </c>
      <c r="F182" s="257" t="s">
        <v>1813</v>
      </c>
      <c r="G182" s="258" t="s">
        <v>194</v>
      </c>
      <c r="H182" s="259">
        <v>38.225999999999999</v>
      </c>
      <c r="I182" s="260"/>
      <c r="J182" s="261">
        <f>ROUND(I182*H182,2)</f>
        <v>0</v>
      </c>
      <c r="K182" s="262"/>
      <c r="L182" s="263"/>
      <c r="M182" s="264" t="s">
        <v>1</v>
      </c>
      <c r="N182" s="265" t="s">
        <v>41</v>
      </c>
      <c r="O182" s="91"/>
      <c r="P182" s="239">
        <f>O182*H182</f>
        <v>0</v>
      </c>
      <c r="Q182" s="239">
        <v>0.0048999999999999998</v>
      </c>
      <c r="R182" s="239">
        <f>Q182*H182</f>
        <v>0.18730739999999999</v>
      </c>
      <c r="S182" s="239">
        <v>0</v>
      </c>
      <c r="T182" s="24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1" t="s">
        <v>310</v>
      </c>
      <c r="AT182" s="241" t="s">
        <v>306</v>
      </c>
      <c r="AU182" s="241" t="s">
        <v>86</v>
      </c>
      <c r="AY182" s="17" t="s">
        <v>280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7" t="s">
        <v>84</v>
      </c>
      <c r="BK182" s="242">
        <f>ROUND(I182*H182,2)</f>
        <v>0</v>
      </c>
      <c r="BL182" s="17" t="s">
        <v>284</v>
      </c>
      <c r="BM182" s="241" t="s">
        <v>4772</v>
      </c>
    </row>
    <row r="183" s="13" customFormat="1">
      <c r="A183" s="13"/>
      <c r="B183" s="243"/>
      <c r="C183" s="244"/>
      <c r="D183" s="245" t="s">
        <v>286</v>
      </c>
      <c r="E183" s="246" t="s">
        <v>1</v>
      </c>
      <c r="F183" s="247" t="s">
        <v>4711</v>
      </c>
      <c r="G183" s="244"/>
      <c r="H183" s="248">
        <v>36.405999999999999</v>
      </c>
      <c r="I183" s="249"/>
      <c r="J183" s="244"/>
      <c r="K183" s="244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286</v>
      </c>
      <c r="AU183" s="254" t="s">
        <v>86</v>
      </c>
      <c r="AV183" s="13" t="s">
        <v>86</v>
      </c>
      <c r="AW183" s="13" t="s">
        <v>32</v>
      </c>
      <c r="AX183" s="13" t="s">
        <v>84</v>
      </c>
      <c r="AY183" s="254" t="s">
        <v>280</v>
      </c>
    </row>
    <row r="184" s="13" customFormat="1">
      <c r="A184" s="13"/>
      <c r="B184" s="243"/>
      <c r="C184" s="244"/>
      <c r="D184" s="245" t="s">
        <v>286</v>
      </c>
      <c r="E184" s="244"/>
      <c r="F184" s="247" t="s">
        <v>4773</v>
      </c>
      <c r="G184" s="244"/>
      <c r="H184" s="248">
        <v>38.225999999999999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286</v>
      </c>
      <c r="AU184" s="254" t="s">
        <v>86</v>
      </c>
      <c r="AV184" s="13" t="s">
        <v>86</v>
      </c>
      <c r="AW184" s="13" t="s">
        <v>4</v>
      </c>
      <c r="AX184" s="13" t="s">
        <v>84</v>
      </c>
      <c r="AY184" s="254" t="s">
        <v>280</v>
      </c>
    </row>
    <row r="185" s="2" customFormat="1" ht="21.75" customHeight="1">
      <c r="A185" s="38"/>
      <c r="B185" s="39"/>
      <c r="C185" s="255" t="s">
        <v>369</v>
      </c>
      <c r="D185" s="255" t="s">
        <v>306</v>
      </c>
      <c r="E185" s="256" t="s">
        <v>1816</v>
      </c>
      <c r="F185" s="257" t="s">
        <v>1817</v>
      </c>
      <c r="G185" s="258" t="s">
        <v>194</v>
      </c>
      <c r="H185" s="259">
        <v>221.737</v>
      </c>
      <c r="I185" s="260"/>
      <c r="J185" s="261">
        <f>ROUND(I185*H185,2)</f>
        <v>0</v>
      </c>
      <c r="K185" s="262"/>
      <c r="L185" s="263"/>
      <c r="M185" s="264" t="s">
        <v>1</v>
      </c>
      <c r="N185" s="265" t="s">
        <v>41</v>
      </c>
      <c r="O185" s="91"/>
      <c r="P185" s="239">
        <f>O185*H185</f>
        <v>0</v>
      </c>
      <c r="Q185" s="239">
        <v>0.0023999999999999998</v>
      </c>
      <c r="R185" s="239">
        <f>Q185*H185</f>
        <v>0.53216879999999989</v>
      </c>
      <c r="S185" s="239">
        <v>0</v>
      </c>
      <c r="T185" s="24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1" t="s">
        <v>310</v>
      </c>
      <c r="AT185" s="241" t="s">
        <v>306</v>
      </c>
      <c r="AU185" s="241" t="s">
        <v>86</v>
      </c>
      <c r="AY185" s="17" t="s">
        <v>280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7" t="s">
        <v>84</v>
      </c>
      <c r="BK185" s="242">
        <f>ROUND(I185*H185,2)</f>
        <v>0</v>
      </c>
      <c r="BL185" s="17" t="s">
        <v>284</v>
      </c>
      <c r="BM185" s="241" t="s">
        <v>4774</v>
      </c>
    </row>
    <row r="186" s="13" customFormat="1">
      <c r="A186" s="13"/>
      <c r="B186" s="243"/>
      <c r="C186" s="244"/>
      <c r="D186" s="245" t="s">
        <v>286</v>
      </c>
      <c r="E186" s="246" t="s">
        <v>1</v>
      </c>
      <c r="F186" s="247" t="s">
        <v>4712</v>
      </c>
      <c r="G186" s="244"/>
      <c r="H186" s="248">
        <v>211.178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286</v>
      </c>
      <c r="AU186" s="254" t="s">
        <v>86</v>
      </c>
      <c r="AV186" s="13" t="s">
        <v>86</v>
      </c>
      <c r="AW186" s="13" t="s">
        <v>32</v>
      </c>
      <c r="AX186" s="13" t="s">
        <v>84</v>
      </c>
      <c r="AY186" s="254" t="s">
        <v>280</v>
      </c>
    </row>
    <row r="187" s="13" customFormat="1">
      <c r="A187" s="13"/>
      <c r="B187" s="243"/>
      <c r="C187" s="244"/>
      <c r="D187" s="245" t="s">
        <v>286</v>
      </c>
      <c r="E187" s="244"/>
      <c r="F187" s="247" t="s">
        <v>4775</v>
      </c>
      <c r="G187" s="244"/>
      <c r="H187" s="248">
        <v>221.737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286</v>
      </c>
      <c r="AU187" s="254" t="s">
        <v>86</v>
      </c>
      <c r="AV187" s="13" t="s">
        <v>86</v>
      </c>
      <c r="AW187" s="13" t="s">
        <v>4</v>
      </c>
      <c r="AX187" s="13" t="s">
        <v>84</v>
      </c>
      <c r="AY187" s="254" t="s">
        <v>280</v>
      </c>
    </row>
    <row r="188" s="2" customFormat="1" ht="44.25" customHeight="1">
      <c r="A188" s="38"/>
      <c r="B188" s="39"/>
      <c r="C188" s="229" t="s">
        <v>7</v>
      </c>
      <c r="D188" s="229" t="s">
        <v>281</v>
      </c>
      <c r="E188" s="230" t="s">
        <v>457</v>
      </c>
      <c r="F188" s="231" t="s">
        <v>458</v>
      </c>
      <c r="G188" s="232" t="s">
        <v>194</v>
      </c>
      <c r="H188" s="233">
        <v>47.542000000000002</v>
      </c>
      <c r="I188" s="234"/>
      <c r="J188" s="235">
        <f>ROUND(I188*H188,2)</f>
        <v>0</v>
      </c>
      <c r="K188" s="236"/>
      <c r="L188" s="44"/>
      <c r="M188" s="237" t="s">
        <v>1</v>
      </c>
      <c r="N188" s="238" t="s">
        <v>41</v>
      </c>
      <c r="O188" s="91"/>
      <c r="P188" s="239">
        <f>O188*H188</f>
        <v>0</v>
      </c>
      <c r="Q188" s="239">
        <v>0.011599999999999999</v>
      </c>
      <c r="R188" s="239">
        <f>Q188*H188</f>
        <v>0.55148719999999996</v>
      </c>
      <c r="S188" s="239">
        <v>0</v>
      </c>
      <c r="T188" s="24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1" t="s">
        <v>284</v>
      </c>
      <c r="AT188" s="241" t="s">
        <v>281</v>
      </c>
      <c r="AU188" s="241" t="s">
        <v>86</v>
      </c>
      <c r="AY188" s="17" t="s">
        <v>280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7" t="s">
        <v>84</v>
      </c>
      <c r="BK188" s="242">
        <f>ROUND(I188*H188,2)</f>
        <v>0</v>
      </c>
      <c r="BL188" s="17" t="s">
        <v>284</v>
      </c>
      <c r="BM188" s="241" t="s">
        <v>4776</v>
      </c>
    </row>
    <row r="189" s="13" customFormat="1">
      <c r="A189" s="13"/>
      <c r="B189" s="243"/>
      <c r="C189" s="244"/>
      <c r="D189" s="245" t="s">
        <v>286</v>
      </c>
      <c r="E189" s="246" t="s">
        <v>1</v>
      </c>
      <c r="F189" s="247" t="s">
        <v>4715</v>
      </c>
      <c r="G189" s="244"/>
      <c r="H189" s="248">
        <v>47.542000000000002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286</v>
      </c>
      <c r="AU189" s="254" t="s">
        <v>86</v>
      </c>
      <c r="AV189" s="13" t="s">
        <v>86</v>
      </c>
      <c r="AW189" s="13" t="s">
        <v>32</v>
      </c>
      <c r="AX189" s="13" t="s">
        <v>84</v>
      </c>
      <c r="AY189" s="254" t="s">
        <v>280</v>
      </c>
    </row>
    <row r="190" s="2" customFormat="1" ht="24.15" customHeight="1">
      <c r="A190" s="38"/>
      <c r="B190" s="39"/>
      <c r="C190" s="255" t="s">
        <v>379</v>
      </c>
      <c r="D190" s="255" t="s">
        <v>306</v>
      </c>
      <c r="E190" s="256" t="s">
        <v>1821</v>
      </c>
      <c r="F190" s="257" t="s">
        <v>1822</v>
      </c>
      <c r="G190" s="258" t="s">
        <v>194</v>
      </c>
      <c r="H190" s="259">
        <v>49.918999999999997</v>
      </c>
      <c r="I190" s="260"/>
      <c r="J190" s="261">
        <f>ROUND(I190*H190,2)</f>
        <v>0</v>
      </c>
      <c r="K190" s="262"/>
      <c r="L190" s="263"/>
      <c r="M190" s="264" t="s">
        <v>1</v>
      </c>
      <c r="N190" s="265" t="s">
        <v>41</v>
      </c>
      <c r="O190" s="91"/>
      <c r="P190" s="239">
        <f>O190*H190</f>
        <v>0</v>
      </c>
      <c r="Q190" s="239">
        <v>0.017999999999999999</v>
      </c>
      <c r="R190" s="239">
        <f>Q190*H190</f>
        <v>0.89854199999999984</v>
      </c>
      <c r="S190" s="239">
        <v>0</v>
      </c>
      <c r="T190" s="24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1" t="s">
        <v>310</v>
      </c>
      <c r="AT190" s="241" t="s">
        <v>306</v>
      </c>
      <c r="AU190" s="241" t="s">
        <v>86</v>
      </c>
      <c r="AY190" s="17" t="s">
        <v>280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7" t="s">
        <v>84</v>
      </c>
      <c r="BK190" s="242">
        <f>ROUND(I190*H190,2)</f>
        <v>0</v>
      </c>
      <c r="BL190" s="17" t="s">
        <v>284</v>
      </c>
      <c r="BM190" s="241" t="s">
        <v>4777</v>
      </c>
    </row>
    <row r="191" s="13" customFormat="1">
      <c r="A191" s="13"/>
      <c r="B191" s="243"/>
      <c r="C191" s="244"/>
      <c r="D191" s="245" t="s">
        <v>286</v>
      </c>
      <c r="E191" s="244"/>
      <c r="F191" s="247" t="s">
        <v>4778</v>
      </c>
      <c r="G191" s="244"/>
      <c r="H191" s="248">
        <v>49.918999999999997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286</v>
      </c>
      <c r="AU191" s="254" t="s">
        <v>86</v>
      </c>
      <c r="AV191" s="13" t="s">
        <v>86</v>
      </c>
      <c r="AW191" s="13" t="s">
        <v>4</v>
      </c>
      <c r="AX191" s="13" t="s">
        <v>84</v>
      </c>
      <c r="AY191" s="254" t="s">
        <v>280</v>
      </c>
    </row>
    <row r="192" s="2" customFormat="1" ht="37.8" customHeight="1">
      <c r="A192" s="38"/>
      <c r="B192" s="39"/>
      <c r="C192" s="229" t="s">
        <v>383</v>
      </c>
      <c r="D192" s="229" t="s">
        <v>281</v>
      </c>
      <c r="E192" s="230" t="s">
        <v>466</v>
      </c>
      <c r="F192" s="231" t="s">
        <v>467</v>
      </c>
      <c r="G192" s="232" t="s">
        <v>190</v>
      </c>
      <c r="H192" s="233">
        <v>134.5</v>
      </c>
      <c r="I192" s="234"/>
      <c r="J192" s="235">
        <f>ROUND(I192*H192,2)</f>
        <v>0</v>
      </c>
      <c r="K192" s="236"/>
      <c r="L192" s="44"/>
      <c r="M192" s="237" t="s">
        <v>1</v>
      </c>
      <c r="N192" s="238" t="s">
        <v>41</v>
      </c>
      <c r="O192" s="91"/>
      <c r="P192" s="239">
        <f>O192*H192</f>
        <v>0</v>
      </c>
      <c r="Q192" s="239">
        <v>0.0017600000000000001</v>
      </c>
      <c r="R192" s="239">
        <f>Q192*H192</f>
        <v>0.23672000000000001</v>
      </c>
      <c r="S192" s="239">
        <v>0</v>
      </c>
      <c r="T192" s="24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1" t="s">
        <v>284</v>
      </c>
      <c r="AT192" s="241" t="s">
        <v>281</v>
      </c>
      <c r="AU192" s="241" t="s">
        <v>86</v>
      </c>
      <c r="AY192" s="17" t="s">
        <v>280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7" t="s">
        <v>84</v>
      </c>
      <c r="BK192" s="242">
        <f>ROUND(I192*H192,2)</f>
        <v>0</v>
      </c>
      <c r="BL192" s="17" t="s">
        <v>284</v>
      </c>
      <c r="BM192" s="241" t="s">
        <v>4779</v>
      </c>
    </row>
    <row r="193" s="13" customFormat="1">
      <c r="A193" s="13"/>
      <c r="B193" s="243"/>
      <c r="C193" s="244"/>
      <c r="D193" s="245" t="s">
        <v>286</v>
      </c>
      <c r="E193" s="246" t="s">
        <v>1</v>
      </c>
      <c r="F193" s="247" t="s">
        <v>4780</v>
      </c>
      <c r="G193" s="244"/>
      <c r="H193" s="248">
        <v>134.5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286</v>
      </c>
      <c r="AU193" s="254" t="s">
        <v>86</v>
      </c>
      <c r="AV193" s="13" t="s">
        <v>86</v>
      </c>
      <c r="AW193" s="13" t="s">
        <v>32</v>
      </c>
      <c r="AX193" s="13" t="s">
        <v>84</v>
      </c>
      <c r="AY193" s="254" t="s">
        <v>280</v>
      </c>
    </row>
    <row r="194" s="2" customFormat="1" ht="24.15" customHeight="1">
      <c r="A194" s="38"/>
      <c r="B194" s="39"/>
      <c r="C194" s="255" t="s">
        <v>388</v>
      </c>
      <c r="D194" s="255" t="s">
        <v>306</v>
      </c>
      <c r="E194" s="256" t="s">
        <v>471</v>
      </c>
      <c r="F194" s="257" t="s">
        <v>472</v>
      </c>
      <c r="G194" s="258" t="s">
        <v>194</v>
      </c>
      <c r="H194" s="259">
        <v>26.631</v>
      </c>
      <c r="I194" s="260"/>
      <c r="J194" s="261">
        <f>ROUND(I194*H194,2)</f>
        <v>0</v>
      </c>
      <c r="K194" s="262"/>
      <c r="L194" s="263"/>
      <c r="M194" s="264" t="s">
        <v>1</v>
      </c>
      <c r="N194" s="265" t="s">
        <v>41</v>
      </c>
      <c r="O194" s="91"/>
      <c r="P194" s="239">
        <f>O194*H194</f>
        <v>0</v>
      </c>
      <c r="Q194" s="239">
        <v>0.0465</v>
      </c>
      <c r="R194" s="239">
        <f>Q194*H194</f>
        <v>1.2383415</v>
      </c>
      <c r="S194" s="239">
        <v>0</v>
      </c>
      <c r="T194" s="24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1" t="s">
        <v>310</v>
      </c>
      <c r="AT194" s="241" t="s">
        <v>306</v>
      </c>
      <c r="AU194" s="241" t="s">
        <v>86</v>
      </c>
      <c r="AY194" s="17" t="s">
        <v>280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7" t="s">
        <v>84</v>
      </c>
      <c r="BK194" s="242">
        <f>ROUND(I194*H194,2)</f>
        <v>0</v>
      </c>
      <c r="BL194" s="17" t="s">
        <v>284</v>
      </c>
      <c r="BM194" s="241" t="s">
        <v>4781</v>
      </c>
    </row>
    <row r="195" s="13" customFormat="1">
      <c r="A195" s="13"/>
      <c r="B195" s="243"/>
      <c r="C195" s="244"/>
      <c r="D195" s="245" t="s">
        <v>286</v>
      </c>
      <c r="E195" s="246" t="s">
        <v>1</v>
      </c>
      <c r="F195" s="247" t="s">
        <v>4782</v>
      </c>
      <c r="G195" s="244"/>
      <c r="H195" s="248">
        <v>24.210000000000001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286</v>
      </c>
      <c r="AU195" s="254" t="s">
        <v>86</v>
      </c>
      <c r="AV195" s="13" t="s">
        <v>86</v>
      </c>
      <c r="AW195" s="13" t="s">
        <v>32</v>
      </c>
      <c r="AX195" s="13" t="s">
        <v>84</v>
      </c>
      <c r="AY195" s="254" t="s">
        <v>280</v>
      </c>
    </row>
    <row r="196" s="13" customFormat="1">
      <c r="A196" s="13"/>
      <c r="B196" s="243"/>
      <c r="C196" s="244"/>
      <c r="D196" s="245" t="s">
        <v>286</v>
      </c>
      <c r="E196" s="244"/>
      <c r="F196" s="247" t="s">
        <v>4783</v>
      </c>
      <c r="G196" s="244"/>
      <c r="H196" s="248">
        <v>26.631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286</v>
      </c>
      <c r="AU196" s="254" t="s">
        <v>86</v>
      </c>
      <c r="AV196" s="13" t="s">
        <v>86</v>
      </c>
      <c r="AW196" s="13" t="s">
        <v>4</v>
      </c>
      <c r="AX196" s="13" t="s">
        <v>84</v>
      </c>
      <c r="AY196" s="254" t="s">
        <v>280</v>
      </c>
    </row>
    <row r="197" s="2" customFormat="1" ht="37.8" customHeight="1">
      <c r="A197" s="38"/>
      <c r="B197" s="39"/>
      <c r="C197" s="229" t="s">
        <v>393</v>
      </c>
      <c r="D197" s="229" t="s">
        <v>281</v>
      </c>
      <c r="E197" s="230" t="s">
        <v>476</v>
      </c>
      <c r="F197" s="231" t="s">
        <v>477</v>
      </c>
      <c r="G197" s="232" t="s">
        <v>194</v>
      </c>
      <c r="H197" s="233">
        <v>247.584</v>
      </c>
      <c r="I197" s="234"/>
      <c r="J197" s="235">
        <f>ROUND(I197*H197,2)</f>
        <v>0</v>
      </c>
      <c r="K197" s="236"/>
      <c r="L197" s="44"/>
      <c r="M197" s="237" t="s">
        <v>1</v>
      </c>
      <c r="N197" s="238" t="s">
        <v>41</v>
      </c>
      <c r="O197" s="91"/>
      <c r="P197" s="239">
        <f>O197*H197</f>
        <v>0</v>
      </c>
      <c r="Q197" s="239">
        <v>8.0000000000000007E-05</v>
      </c>
      <c r="R197" s="239">
        <f>Q197*H197</f>
        <v>0.019806720000000003</v>
      </c>
      <c r="S197" s="239">
        <v>0</v>
      </c>
      <c r="T197" s="24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1" t="s">
        <v>284</v>
      </c>
      <c r="AT197" s="241" t="s">
        <v>281</v>
      </c>
      <c r="AU197" s="241" t="s">
        <v>86</v>
      </c>
      <c r="AY197" s="17" t="s">
        <v>280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7" t="s">
        <v>84</v>
      </c>
      <c r="BK197" s="242">
        <f>ROUND(I197*H197,2)</f>
        <v>0</v>
      </c>
      <c r="BL197" s="17" t="s">
        <v>284</v>
      </c>
      <c r="BM197" s="241" t="s">
        <v>4784</v>
      </c>
    </row>
    <row r="198" s="13" customFormat="1">
      <c r="A198" s="13"/>
      <c r="B198" s="243"/>
      <c r="C198" s="244"/>
      <c r="D198" s="245" t="s">
        <v>286</v>
      </c>
      <c r="E198" s="246" t="s">
        <v>1</v>
      </c>
      <c r="F198" s="247" t="s">
        <v>4771</v>
      </c>
      <c r="G198" s="244"/>
      <c r="H198" s="248">
        <v>247.584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286</v>
      </c>
      <c r="AU198" s="254" t="s">
        <v>86</v>
      </c>
      <c r="AV198" s="13" t="s">
        <v>86</v>
      </c>
      <c r="AW198" s="13" t="s">
        <v>32</v>
      </c>
      <c r="AX198" s="13" t="s">
        <v>84</v>
      </c>
      <c r="AY198" s="254" t="s">
        <v>280</v>
      </c>
    </row>
    <row r="199" s="2" customFormat="1" ht="37.8" customHeight="1">
      <c r="A199" s="38"/>
      <c r="B199" s="39"/>
      <c r="C199" s="229" t="s">
        <v>398</v>
      </c>
      <c r="D199" s="229" t="s">
        <v>281</v>
      </c>
      <c r="E199" s="230" t="s">
        <v>480</v>
      </c>
      <c r="F199" s="231" t="s">
        <v>481</v>
      </c>
      <c r="G199" s="232" t="s">
        <v>194</v>
      </c>
      <c r="H199" s="233">
        <v>47.542000000000002</v>
      </c>
      <c r="I199" s="234"/>
      <c r="J199" s="235">
        <f>ROUND(I199*H199,2)</f>
        <v>0</v>
      </c>
      <c r="K199" s="236"/>
      <c r="L199" s="44"/>
      <c r="M199" s="237" t="s">
        <v>1</v>
      </c>
      <c r="N199" s="238" t="s">
        <v>41</v>
      </c>
      <c r="O199" s="91"/>
      <c r="P199" s="239">
        <f>O199*H199</f>
        <v>0</v>
      </c>
      <c r="Q199" s="239">
        <v>8.0000000000000007E-05</v>
      </c>
      <c r="R199" s="239">
        <f>Q199*H199</f>
        <v>0.0038033600000000004</v>
      </c>
      <c r="S199" s="239">
        <v>0</v>
      </c>
      <c r="T199" s="24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1" t="s">
        <v>284</v>
      </c>
      <c r="AT199" s="241" t="s">
        <v>281</v>
      </c>
      <c r="AU199" s="241" t="s">
        <v>86</v>
      </c>
      <c r="AY199" s="17" t="s">
        <v>280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7" t="s">
        <v>84</v>
      </c>
      <c r="BK199" s="242">
        <f>ROUND(I199*H199,2)</f>
        <v>0</v>
      </c>
      <c r="BL199" s="17" t="s">
        <v>284</v>
      </c>
      <c r="BM199" s="241" t="s">
        <v>4785</v>
      </c>
    </row>
    <row r="200" s="13" customFormat="1">
      <c r="A200" s="13"/>
      <c r="B200" s="243"/>
      <c r="C200" s="244"/>
      <c r="D200" s="245" t="s">
        <v>286</v>
      </c>
      <c r="E200" s="246" t="s">
        <v>1</v>
      </c>
      <c r="F200" s="247" t="s">
        <v>4715</v>
      </c>
      <c r="G200" s="244"/>
      <c r="H200" s="248">
        <v>47.542000000000002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286</v>
      </c>
      <c r="AU200" s="254" t="s">
        <v>86</v>
      </c>
      <c r="AV200" s="13" t="s">
        <v>86</v>
      </c>
      <c r="AW200" s="13" t="s">
        <v>32</v>
      </c>
      <c r="AX200" s="13" t="s">
        <v>84</v>
      </c>
      <c r="AY200" s="254" t="s">
        <v>280</v>
      </c>
    </row>
    <row r="201" s="2" customFormat="1" ht="24.15" customHeight="1">
      <c r="A201" s="38"/>
      <c r="B201" s="39"/>
      <c r="C201" s="229" t="s">
        <v>403</v>
      </c>
      <c r="D201" s="229" t="s">
        <v>281</v>
      </c>
      <c r="E201" s="230" t="s">
        <v>493</v>
      </c>
      <c r="F201" s="231" t="s">
        <v>494</v>
      </c>
      <c r="G201" s="232" t="s">
        <v>190</v>
      </c>
      <c r="H201" s="233">
        <v>55.159999999999997</v>
      </c>
      <c r="I201" s="234"/>
      <c r="J201" s="235">
        <f>ROUND(I201*H201,2)</f>
        <v>0</v>
      </c>
      <c r="K201" s="236"/>
      <c r="L201" s="44"/>
      <c r="M201" s="237" t="s">
        <v>1</v>
      </c>
      <c r="N201" s="238" t="s">
        <v>41</v>
      </c>
      <c r="O201" s="91"/>
      <c r="P201" s="239">
        <f>O201*H201</f>
        <v>0</v>
      </c>
      <c r="Q201" s="239">
        <v>3.0000000000000001E-05</v>
      </c>
      <c r="R201" s="239">
        <f>Q201*H201</f>
        <v>0.0016547999999999999</v>
      </c>
      <c r="S201" s="239">
        <v>0</v>
      </c>
      <c r="T201" s="24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1" t="s">
        <v>284</v>
      </c>
      <c r="AT201" s="241" t="s">
        <v>281</v>
      </c>
      <c r="AU201" s="241" t="s">
        <v>86</v>
      </c>
      <c r="AY201" s="17" t="s">
        <v>280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7" t="s">
        <v>84</v>
      </c>
      <c r="BK201" s="242">
        <f>ROUND(I201*H201,2)</f>
        <v>0</v>
      </c>
      <c r="BL201" s="17" t="s">
        <v>284</v>
      </c>
      <c r="BM201" s="241" t="s">
        <v>4786</v>
      </c>
    </row>
    <row r="202" s="13" customFormat="1">
      <c r="A202" s="13"/>
      <c r="B202" s="243"/>
      <c r="C202" s="244"/>
      <c r="D202" s="245" t="s">
        <v>286</v>
      </c>
      <c r="E202" s="246" t="s">
        <v>1</v>
      </c>
      <c r="F202" s="247" t="s">
        <v>4787</v>
      </c>
      <c r="G202" s="244"/>
      <c r="H202" s="248">
        <v>55.159999999999997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286</v>
      </c>
      <c r="AU202" s="254" t="s">
        <v>86</v>
      </c>
      <c r="AV202" s="13" t="s">
        <v>86</v>
      </c>
      <c r="AW202" s="13" t="s">
        <v>32</v>
      </c>
      <c r="AX202" s="13" t="s">
        <v>84</v>
      </c>
      <c r="AY202" s="254" t="s">
        <v>280</v>
      </c>
    </row>
    <row r="203" s="2" customFormat="1" ht="24.15" customHeight="1">
      <c r="A203" s="38"/>
      <c r="B203" s="39"/>
      <c r="C203" s="255" t="s">
        <v>409</v>
      </c>
      <c r="D203" s="255" t="s">
        <v>306</v>
      </c>
      <c r="E203" s="256" t="s">
        <v>1834</v>
      </c>
      <c r="F203" s="257" t="s">
        <v>1835</v>
      </c>
      <c r="G203" s="258" t="s">
        <v>190</v>
      </c>
      <c r="H203" s="259">
        <v>60.676000000000002</v>
      </c>
      <c r="I203" s="260"/>
      <c r="J203" s="261">
        <f>ROUND(I203*H203,2)</f>
        <v>0</v>
      </c>
      <c r="K203" s="262"/>
      <c r="L203" s="263"/>
      <c r="M203" s="264" t="s">
        <v>1</v>
      </c>
      <c r="N203" s="265" t="s">
        <v>41</v>
      </c>
      <c r="O203" s="91"/>
      <c r="P203" s="239">
        <f>O203*H203</f>
        <v>0</v>
      </c>
      <c r="Q203" s="239">
        <v>0.00059999999999999995</v>
      </c>
      <c r="R203" s="239">
        <f>Q203*H203</f>
        <v>0.036405599999999996</v>
      </c>
      <c r="S203" s="239">
        <v>0</v>
      </c>
      <c r="T203" s="24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1" t="s">
        <v>310</v>
      </c>
      <c r="AT203" s="241" t="s">
        <v>306</v>
      </c>
      <c r="AU203" s="241" t="s">
        <v>86</v>
      </c>
      <c r="AY203" s="17" t="s">
        <v>280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7" t="s">
        <v>84</v>
      </c>
      <c r="BK203" s="242">
        <f>ROUND(I203*H203,2)</f>
        <v>0</v>
      </c>
      <c r="BL203" s="17" t="s">
        <v>284</v>
      </c>
      <c r="BM203" s="241" t="s">
        <v>4788</v>
      </c>
    </row>
    <row r="204" s="13" customFormat="1">
      <c r="A204" s="13"/>
      <c r="B204" s="243"/>
      <c r="C204" s="244"/>
      <c r="D204" s="245" t="s">
        <v>286</v>
      </c>
      <c r="E204" s="244"/>
      <c r="F204" s="247" t="s">
        <v>4789</v>
      </c>
      <c r="G204" s="244"/>
      <c r="H204" s="248">
        <v>60.676000000000002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286</v>
      </c>
      <c r="AU204" s="254" t="s">
        <v>86</v>
      </c>
      <c r="AV204" s="13" t="s">
        <v>86</v>
      </c>
      <c r="AW204" s="13" t="s">
        <v>4</v>
      </c>
      <c r="AX204" s="13" t="s">
        <v>84</v>
      </c>
      <c r="AY204" s="254" t="s">
        <v>280</v>
      </c>
    </row>
    <row r="205" s="2" customFormat="1" ht="16.5" customHeight="1">
      <c r="A205" s="38"/>
      <c r="B205" s="39"/>
      <c r="C205" s="229" t="s">
        <v>414</v>
      </c>
      <c r="D205" s="229" t="s">
        <v>281</v>
      </c>
      <c r="E205" s="230" t="s">
        <v>503</v>
      </c>
      <c r="F205" s="231" t="s">
        <v>504</v>
      </c>
      <c r="G205" s="232" t="s">
        <v>190</v>
      </c>
      <c r="H205" s="233">
        <v>416.13</v>
      </c>
      <c r="I205" s="234"/>
      <c r="J205" s="235">
        <f>ROUND(I205*H205,2)</f>
        <v>0</v>
      </c>
      <c r="K205" s="236"/>
      <c r="L205" s="44"/>
      <c r="M205" s="237" t="s">
        <v>1</v>
      </c>
      <c r="N205" s="238" t="s">
        <v>41</v>
      </c>
      <c r="O205" s="91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1" t="s">
        <v>284</v>
      </c>
      <c r="AT205" s="241" t="s">
        <v>281</v>
      </c>
      <c r="AU205" s="241" t="s">
        <v>86</v>
      </c>
      <c r="AY205" s="17" t="s">
        <v>280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7" t="s">
        <v>84</v>
      </c>
      <c r="BK205" s="242">
        <f>ROUND(I205*H205,2)</f>
        <v>0</v>
      </c>
      <c r="BL205" s="17" t="s">
        <v>284</v>
      </c>
      <c r="BM205" s="241" t="s">
        <v>4790</v>
      </c>
    </row>
    <row r="206" s="13" customFormat="1">
      <c r="A206" s="13"/>
      <c r="B206" s="243"/>
      <c r="C206" s="244"/>
      <c r="D206" s="245" t="s">
        <v>286</v>
      </c>
      <c r="E206" s="246" t="s">
        <v>1</v>
      </c>
      <c r="F206" s="247" t="s">
        <v>4791</v>
      </c>
      <c r="G206" s="244"/>
      <c r="H206" s="248">
        <v>226.90000000000001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286</v>
      </c>
      <c r="AU206" s="254" t="s">
        <v>86</v>
      </c>
      <c r="AV206" s="13" t="s">
        <v>86</v>
      </c>
      <c r="AW206" s="13" t="s">
        <v>32</v>
      </c>
      <c r="AX206" s="13" t="s">
        <v>76</v>
      </c>
      <c r="AY206" s="254" t="s">
        <v>280</v>
      </c>
    </row>
    <row r="207" s="13" customFormat="1">
      <c r="A207" s="13"/>
      <c r="B207" s="243"/>
      <c r="C207" s="244"/>
      <c r="D207" s="245" t="s">
        <v>286</v>
      </c>
      <c r="E207" s="246" t="s">
        <v>1</v>
      </c>
      <c r="F207" s="247" t="s">
        <v>4792</v>
      </c>
      <c r="G207" s="244"/>
      <c r="H207" s="248">
        <v>11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286</v>
      </c>
      <c r="AU207" s="254" t="s">
        <v>86</v>
      </c>
      <c r="AV207" s="13" t="s">
        <v>86</v>
      </c>
      <c r="AW207" s="13" t="s">
        <v>32</v>
      </c>
      <c r="AX207" s="13" t="s">
        <v>76</v>
      </c>
      <c r="AY207" s="254" t="s">
        <v>280</v>
      </c>
    </row>
    <row r="208" s="13" customFormat="1">
      <c r="A208" s="13"/>
      <c r="B208" s="243"/>
      <c r="C208" s="244"/>
      <c r="D208" s="245" t="s">
        <v>286</v>
      </c>
      <c r="E208" s="246" t="s">
        <v>1</v>
      </c>
      <c r="F208" s="247" t="s">
        <v>4717</v>
      </c>
      <c r="G208" s="244"/>
      <c r="H208" s="248">
        <v>113.95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286</v>
      </c>
      <c r="AU208" s="254" t="s">
        <v>86</v>
      </c>
      <c r="AV208" s="13" t="s">
        <v>86</v>
      </c>
      <c r="AW208" s="13" t="s">
        <v>32</v>
      </c>
      <c r="AX208" s="13" t="s">
        <v>76</v>
      </c>
      <c r="AY208" s="254" t="s">
        <v>280</v>
      </c>
    </row>
    <row r="209" s="13" customFormat="1">
      <c r="A209" s="13"/>
      <c r="B209" s="243"/>
      <c r="C209" s="244"/>
      <c r="D209" s="245" t="s">
        <v>286</v>
      </c>
      <c r="E209" s="246" t="s">
        <v>1</v>
      </c>
      <c r="F209" s="247" t="s">
        <v>4793</v>
      </c>
      <c r="G209" s="244"/>
      <c r="H209" s="248">
        <v>39.409999999999997</v>
      </c>
      <c r="I209" s="249"/>
      <c r="J209" s="244"/>
      <c r="K209" s="244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286</v>
      </c>
      <c r="AU209" s="254" t="s">
        <v>86</v>
      </c>
      <c r="AV209" s="13" t="s">
        <v>86</v>
      </c>
      <c r="AW209" s="13" t="s">
        <v>32</v>
      </c>
      <c r="AX209" s="13" t="s">
        <v>76</v>
      </c>
      <c r="AY209" s="254" t="s">
        <v>280</v>
      </c>
    </row>
    <row r="210" s="13" customFormat="1">
      <c r="A210" s="13"/>
      <c r="B210" s="243"/>
      <c r="C210" s="244"/>
      <c r="D210" s="245" t="s">
        <v>286</v>
      </c>
      <c r="E210" s="246" t="s">
        <v>1</v>
      </c>
      <c r="F210" s="247" t="s">
        <v>4719</v>
      </c>
      <c r="G210" s="244"/>
      <c r="H210" s="248">
        <v>20.550000000000001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286</v>
      </c>
      <c r="AU210" s="254" t="s">
        <v>86</v>
      </c>
      <c r="AV210" s="13" t="s">
        <v>86</v>
      </c>
      <c r="AW210" s="13" t="s">
        <v>32</v>
      </c>
      <c r="AX210" s="13" t="s">
        <v>76</v>
      </c>
      <c r="AY210" s="254" t="s">
        <v>280</v>
      </c>
    </row>
    <row r="211" s="13" customFormat="1">
      <c r="A211" s="13"/>
      <c r="B211" s="243"/>
      <c r="C211" s="244"/>
      <c r="D211" s="245" t="s">
        <v>286</v>
      </c>
      <c r="E211" s="246" t="s">
        <v>1</v>
      </c>
      <c r="F211" s="247" t="s">
        <v>4794</v>
      </c>
      <c r="G211" s="244"/>
      <c r="H211" s="248">
        <v>4.3200000000000003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286</v>
      </c>
      <c r="AU211" s="254" t="s">
        <v>86</v>
      </c>
      <c r="AV211" s="13" t="s">
        <v>86</v>
      </c>
      <c r="AW211" s="13" t="s">
        <v>32</v>
      </c>
      <c r="AX211" s="13" t="s">
        <v>76</v>
      </c>
      <c r="AY211" s="254" t="s">
        <v>280</v>
      </c>
    </row>
    <row r="212" s="14" customFormat="1">
      <c r="A212" s="14"/>
      <c r="B212" s="266"/>
      <c r="C212" s="267"/>
      <c r="D212" s="245" t="s">
        <v>286</v>
      </c>
      <c r="E212" s="268" t="s">
        <v>1</v>
      </c>
      <c r="F212" s="269" t="s">
        <v>378</v>
      </c>
      <c r="G212" s="267"/>
      <c r="H212" s="270">
        <v>416.13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6" t="s">
        <v>286</v>
      </c>
      <c r="AU212" s="276" t="s">
        <v>86</v>
      </c>
      <c r="AV212" s="14" t="s">
        <v>284</v>
      </c>
      <c r="AW212" s="14" t="s">
        <v>32</v>
      </c>
      <c r="AX212" s="14" t="s">
        <v>84</v>
      </c>
      <c r="AY212" s="276" t="s">
        <v>280</v>
      </c>
    </row>
    <row r="213" s="2" customFormat="1" ht="24.15" customHeight="1">
      <c r="A213" s="38"/>
      <c r="B213" s="39"/>
      <c r="C213" s="255" t="s">
        <v>418</v>
      </c>
      <c r="D213" s="255" t="s">
        <v>306</v>
      </c>
      <c r="E213" s="256" t="s">
        <v>512</v>
      </c>
      <c r="F213" s="257" t="s">
        <v>513</v>
      </c>
      <c r="G213" s="258" t="s">
        <v>190</v>
      </c>
      <c r="H213" s="259">
        <v>238.24500000000001</v>
      </c>
      <c r="I213" s="260"/>
      <c r="J213" s="261">
        <f>ROUND(I213*H213,2)</f>
        <v>0</v>
      </c>
      <c r="K213" s="262"/>
      <c r="L213" s="263"/>
      <c r="M213" s="264" t="s">
        <v>1</v>
      </c>
      <c r="N213" s="265" t="s">
        <v>41</v>
      </c>
      <c r="O213" s="91"/>
      <c r="P213" s="239">
        <f>O213*H213</f>
        <v>0</v>
      </c>
      <c r="Q213" s="239">
        <v>3.0000000000000001E-05</v>
      </c>
      <c r="R213" s="239">
        <f>Q213*H213</f>
        <v>0.0071473500000000002</v>
      </c>
      <c r="S213" s="239">
        <v>0</v>
      </c>
      <c r="T213" s="24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1" t="s">
        <v>310</v>
      </c>
      <c r="AT213" s="241" t="s">
        <v>306</v>
      </c>
      <c r="AU213" s="241" t="s">
        <v>86</v>
      </c>
      <c r="AY213" s="17" t="s">
        <v>280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7" t="s">
        <v>84</v>
      </c>
      <c r="BK213" s="242">
        <f>ROUND(I213*H213,2)</f>
        <v>0</v>
      </c>
      <c r="BL213" s="17" t="s">
        <v>284</v>
      </c>
      <c r="BM213" s="241" t="s">
        <v>4795</v>
      </c>
    </row>
    <row r="214" s="13" customFormat="1">
      <c r="A214" s="13"/>
      <c r="B214" s="243"/>
      <c r="C214" s="244"/>
      <c r="D214" s="245" t="s">
        <v>286</v>
      </c>
      <c r="E214" s="246" t="s">
        <v>1</v>
      </c>
      <c r="F214" s="247" t="s">
        <v>4791</v>
      </c>
      <c r="G214" s="244"/>
      <c r="H214" s="248">
        <v>226.90000000000001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286</v>
      </c>
      <c r="AU214" s="254" t="s">
        <v>86</v>
      </c>
      <c r="AV214" s="13" t="s">
        <v>86</v>
      </c>
      <c r="AW214" s="13" t="s">
        <v>32</v>
      </c>
      <c r="AX214" s="13" t="s">
        <v>84</v>
      </c>
      <c r="AY214" s="254" t="s">
        <v>280</v>
      </c>
    </row>
    <row r="215" s="13" customFormat="1">
      <c r="A215" s="13"/>
      <c r="B215" s="243"/>
      <c r="C215" s="244"/>
      <c r="D215" s="245" t="s">
        <v>286</v>
      </c>
      <c r="E215" s="244"/>
      <c r="F215" s="247" t="s">
        <v>4796</v>
      </c>
      <c r="G215" s="244"/>
      <c r="H215" s="248">
        <v>238.24500000000001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286</v>
      </c>
      <c r="AU215" s="254" t="s">
        <v>86</v>
      </c>
      <c r="AV215" s="13" t="s">
        <v>86</v>
      </c>
      <c r="AW215" s="13" t="s">
        <v>4</v>
      </c>
      <c r="AX215" s="13" t="s">
        <v>84</v>
      </c>
      <c r="AY215" s="254" t="s">
        <v>280</v>
      </c>
    </row>
    <row r="216" s="2" customFormat="1" ht="24.15" customHeight="1">
      <c r="A216" s="38"/>
      <c r="B216" s="39"/>
      <c r="C216" s="255" t="s">
        <v>422</v>
      </c>
      <c r="D216" s="255" t="s">
        <v>306</v>
      </c>
      <c r="E216" s="256" t="s">
        <v>522</v>
      </c>
      <c r="F216" s="257" t="s">
        <v>523</v>
      </c>
      <c r="G216" s="258" t="s">
        <v>190</v>
      </c>
      <c r="H216" s="259">
        <v>11.550000000000001</v>
      </c>
      <c r="I216" s="260"/>
      <c r="J216" s="261">
        <f>ROUND(I216*H216,2)</f>
        <v>0</v>
      </c>
      <c r="K216" s="262"/>
      <c r="L216" s="263"/>
      <c r="M216" s="264" t="s">
        <v>1</v>
      </c>
      <c r="N216" s="265" t="s">
        <v>41</v>
      </c>
      <c r="O216" s="91"/>
      <c r="P216" s="239">
        <f>O216*H216</f>
        <v>0</v>
      </c>
      <c r="Q216" s="239">
        <v>0.00050000000000000001</v>
      </c>
      <c r="R216" s="239">
        <f>Q216*H216</f>
        <v>0.0057750000000000006</v>
      </c>
      <c r="S216" s="239">
        <v>0</v>
      </c>
      <c r="T216" s="24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1" t="s">
        <v>310</v>
      </c>
      <c r="AT216" s="241" t="s">
        <v>306</v>
      </c>
      <c r="AU216" s="241" t="s">
        <v>86</v>
      </c>
      <c r="AY216" s="17" t="s">
        <v>280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7" t="s">
        <v>84</v>
      </c>
      <c r="BK216" s="242">
        <f>ROUND(I216*H216,2)</f>
        <v>0</v>
      </c>
      <c r="BL216" s="17" t="s">
        <v>284</v>
      </c>
      <c r="BM216" s="241" t="s">
        <v>4797</v>
      </c>
    </row>
    <row r="217" s="13" customFormat="1">
      <c r="A217" s="13"/>
      <c r="B217" s="243"/>
      <c r="C217" s="244"/>
      <c r="D217" s="245" t="s">
        <v>286</v>
      </c>
      <c r="E217" s="246" t="s">
        <v>1</v>
      </c>
      <c r="F217" s="247" t="s">
        <v>4792</v>
      </c>
      <c r="G217" s="244"/>
      <c r="H217" s="248">
        <v>11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286</v>
      </c>
      <c r="AU217" s="254" t="s">
        <v>86</v>
      </c>
      <c r="AV217" s="13" t="s">
        <v>86</v>
      </c>
      <c r="AW217" s="13" t="s">
        <v>32</v>
      </c>
      <c r="AX217" s="13" t="s">
        <v>84</v>
      </c>
      <c r="AY217" s="254" t="s">
        <v>280</v>
      </c>
    </row>
    <row r="218" s="13" customFormat="1">
      <c r="A218" s="13"/>
      <c r="B218" s="243"/>
      <c r="C218" s="244"/>
      <c r="D218" s="245" t="s">
        <v>286</v>
      </c>
      <c r="E218" s="244"/>
      <c r="F218" s="247" t="s">
        <v>4798</v>
      </c>
      <c r="G218" s="244"/>
      <c r="H218" s="248">
        <v>11.550000000000001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286</v>
      </c>
      <c r="AU218" s="254" t="s">
        <v>86</v>
      </c>
      <c r="AV218" s="13" t="s">
        <v>86</v>
      </c>
      <c r="AW218" s="13" t="s">
        <v>4</v>
      </c>
      <c r="AX218" s="13" t="s">
        <v>84</v>
      </c>
      <c r="AY218" s="254" t="s">
        <v>280</v>
      </c>
    </row>
    <row r="219" s="2" customFormat="1" ht="24.15" customHeight="1">
      <c r="A219" s="38"/>
      <c r="B219" s="39"/>
      <c r="C219" s="255" t="s">
        <v>426</v>
      </c>
      <c r="D219" s="255" t="s">
        <v>306</v>
      </c>
      <c r="E219" s="256" t="s">
        <v>527</v>
      </c>
      <c r="F219" s="257" t="s">
        <v>528</v>
      </c>
      <c r="G219" s="258" t="s">
        <v>190</v>
      </c>
      <c r="H219" s="259">
        <v>119.648</v>
      </c>
      <c r="I219" s="260"/>
      <c r="J219" s="261">
        <f>ROUND(I219*H219,2)</f>
        <v>0</v>
      </c>
      <c r="K219" s="262"/>
      <c r="L219" s="263"/>
      <c r="M219" s="264" t="s">
        <v>1</v>
      </c>
      <c r="N219" s="265" t="s">
        <v>41</v>
      </c>
      <c r="O219" s="91"/>
      <c r="P219" s="239">
        <f>O219*H219</f>
        <v>0</v>
      </c>
      <c r="Q219" s="239">
        <v>4.0000000000000003E-05</v>
      </c>
      <c r="R219" s="239">
        <f>Q219*H219</f>
        <v>0.0047859199999999999</v>
      </c>
      <c r="S219" s="239">
        <v>0</v>
      </c>
      <c r="T219" s="24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1" t="s">
        <v>310</v>
      </c>
      <c r="AT219" s="241" t="s">
        <v>306</v>
      </c>
      <c r="AU219" s="241" t="s">
        <v>86</v>
      </c>
      <c r="AY219" s="17" t="s">
        <v>280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7" t="s">
        <v>84</v>
      </c>
      <c r="BK219" s="242">
        <f>ROUND(I219*H219,2)</f>
        <v>0</v>
      </c>
      <c r="BL219" s="17" t="s">
        <v>284</v>
      </c>
      <c r="BM219" s="241" t="s">
        <v>4799</v>
      </c>
    </row>
    <row r="220" s="13" customFormat="1">
      <c r="A220" s="13"/>
      <c r="B220" s="243"/>
      <c r="C220" s="244"/>
      <c r="D220" s="245" t="s">
        <v>286</v>
      </c>
      <c r="E220" s="246" t="s">
        <v>1</v>
      </c>
      <c r="F220" s="247" t="s">
        <v>4717</v>
      </c>
      <c r="G220" s="244"/>
      <c r="H220" s="248">
        <v>113.95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286</v>
      </c>
      <c r="AU220" s="254" t="s">
        <v>86</v>
      </c>
      <c r="AV220" s="13" t="s">
        <v>86</v>
      </c>
      <c r="AW220" s="13" t="s">
        <v>32</v>
      </c>
      <c r="AX220" s="13" t="s">
        <v>84</v>
      </c>
      <c r="AY220" s="254" t="s">
        <v>280</v>
      </c>
    </row>
    <row r="221" s="13" customFormat="1">
      <c r="A221" s="13"/>
      <c r="B221" s="243"/>
      <c r="C221" s="244"/>
      <c r="D221" s="245" t="s">
        <v>286</v>
      </c>
      <c r="E221" s="244"/>
      <c r="F221" s="247" t="s">
        <v>4800</v>
      </c>
      <c r="G221" s="244"/>
      <c r="H221" s="248">
        <v>119.648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286</v>
      </c>
      <c r="AU221" s="254" t="s">
        <v>86</v>
      </c>
      <c r="AV221" s="13" t="s">
        <v>86</v>
      </c>
      <c r="AW221" s="13" t="s">
        <v>4</v>
      </c>
      <c r="AX221" s="13" t="s">
        <v>84</v>
      </c>
      <c r="AY221" s="254" t="s">
        <v>280</v>
      </c>
    </row>
    <row r="222" s="2" customFormat="1" ht="24.15" customHeight="1">
      <c r="A222" s="38"/>
      <c r="B222" s="39"/>
      <c r="C222" s="255" t="s">
        <v>431</v>
      </c>
      <c r="D222" s="255" t="s">
        <v>306</v>
      </c>
      <c r="E222" s="256" t="s">
        <v>532</v>
      </c>
      <c r="F222" s="257" t="s">
        <v>533</v>
      </c>
      <c r="G222" s="258" t="s">
        <v>190</v>
      </c>
      <c r="H222" s="259">
        <v>41.381</v>
      </c>
      <c r="I222" s="260"/>
      <c r="J222" s="261">
        <f>ROUND(I222*H222,2)</f>
        <v>0</v>
      </c>
      <c r="K222" s="262"/>
      <c r="L222" s="263"/>
      <c r="M222" s="264" t="s">
        <v>1</v>
      </c>
      <c r="N222" s="265" t="s">
        <v>41</v>
      </c>
      <c r="O222" s="91"/>
      <c r="P222" s="239">
        <f>O222*H222</f>
        <v>0</v>
      </c>
      <c r="Q222" s="239">
        <v>0.00050000000000000001</v>
      </c>
      <c r="R222" s="239">
        <f>Q222*H222</f>
        <v>0.020690500000000001</v>
      </c>
      <c r="S222" s="239">
        <v>0</v>
      </c>
      <c r="T222" s="24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1" t="s">
        <v>310</v>
      </c>
      <c r="AT222" s="241" t="s">
        <v>306</v>
      </c>
      <c r="AU222" s="241" t="s">
        <v>86</v>
      </c>
      <c r="AY222" s="17" t="s">
        <v>280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7" t="s">
        <v>84</v>
      </c>
      <c r="BK222" s="242">
        <f>ROUND(I222*H222,2)</f>
        <v>0</v>
      </c>
      <c r="BL222" s="17" t="s">
        <v>284</v>
      </c>
      <c r="BM222" s="241" t="s">
        <v>4801</v>
      </c>
    </row>
    <row r="223" s="13" customFormat="1">
      <c r="A223" s="13"/>
      <c r="B223" s="243"/>
      <c r="C223" s="244"/>
      <c r="D223" s="245" t="s">
        <v>286</v>
      </c>
      <c r="E223" s="246" t="s">
        <v>1</v>
      </c>
      <c r="F223" s="247" t="s">
        <v>4793</v>
      </c>
      <c r="G223" s="244"/>
      <c r="H223" s="248">
        <v>39.409999999999997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286</v>
      </c>
      <c r="AU223" s="254" t="s">
        <v>86</v>
      </c>
      <c r="AV223" s="13" t="s">
        <v>86</v>
      </c>
      <c r="AW223" s="13" t="s">
        <v>32</v>
      </c>
      <c r="AX223" s="13" t="s">
        <v>84</v>
      </c>
      <c r="AY223" s="254" t="s">
        <v>280</v>
      </c>
    </row>
    <row r="224" s="13" customFormat="1">
      <c r="A224" s="13"/>
      <c r="B224" s="243"/>
      <c r="C224" s="244"/>
      <c r="D224" s="245" t="s">
        <v>286</v>
      </c>
      <c r="E224" s="244"/>
      <c r="F224" s="247" t="s">
        <v>4802</v>
      </c>
      <c r="G224" s="244"/>
      <c r="H224" s="248">
        <v>41.381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286</v>
      </c>
      <c r="AU224" s="254" t="s">
        <v>86</v>
      </c>
      <c r="AV224" s="13" t="s">
        <v>86</v>
      </c>
      <c r="AW224" s="13" t="s">
        <v>4</v>
      </c>
      <c r="AX224" s="13" t="s">
        <v>84</v>
      </c>
      <c r="AY224" s="254" t="s">
        <v>280</v>
      </c>
    </row>
    <row r="225" s="2" customFormat="1" ht="24.15" customHeight="1">
      <c r="A225" s="38"/>
      <c r="B225" s="39"/>
      <c r="C225" s="255" t="s">
        <v>435</v>
      </c>
      <c r="D225" s="255" t="s">
        <v>306</v>
      </c>
      <c r="E225" s="256" t="s">
        <v>537</v>
      </c>
      <c r="F225" s="257" t="s">
        <v>538</v>
      </c>
      <c r="G225" s="258" t="s">
        <v>190</v>
      </c>
      <c r="H225" s="259">
        <v>21.577999999999999</v>
      </c>
      <c r="I225" s="260"/>
      <c r="J225" s="261">
        <f>ROUND(I225*H225,2)</f>
        <v>0</v>
      </c>
      <c r="K225" s="262"/>
      <c r="L225" s="263"/>
      <c r="M225" s="264" t="s">
        <v>1</v>
      </c>
      <c r="N225" s="265" t="s">
        <v>41</v>
      </c>
      <c r="O225" s="91"/>
      <c r="P225" s="239">
        <f>O225*H225</f>
        <v>0</v>
      </c>
      <c r="Q225" s="239">
        <v>0.00010000000000000001</v>
      </c>
      <c r="R225" s="239">
        <f>Q225*H225</f>
        <v>0.0021578000000000001</v>
      </c>
      <c r="S225" s="239">
        <v>0</v>
      </c>
      <c r="T225" s="24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1" t="s">
        <v>310</v>
      </c>
      <c r="AT225" s="241" t="s">
        <v>306</v>
      </c>
      <c r="AU225" s="241" t="s">
        <v>86</v>
      </c>
      <c r="AY225" s="17" t="s">
        <v>280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7" t="s">
        <v>84</v>
      </c>
      <c r="BK225" s="242">
        <f>ROUND(I225*H225,2)</f>
        <v>0</v>
      </c>
      <c r="BL225" s="17" t="s">
        <v>284</v>
      </c>
      <c r="BM225" s="241" t="s">
        <v>4803</v>
      </c>
    </row>
    <row r="226" s="2" customFormat="1">
      <c r="A226" s="38"/>
      <c r="B226" s="39"/>
      <c r="C226" s="40"/>
      <c r="D226" s="245" t="s">
        <v>540</v>
      </c>
      <c r="E226" s="40"/>
      <c r="F226" s="287" t="s">
        <v>541</v>
      </c>
      <c r="G226" s="40"/>
      <c r="H226" s="40"/>
      <c r="I226" s="288"/>
      <c r="J226" s="40"/>
      <c r="K226" s="40"/>
      <c r="L226" s="44"/>
      <c r="M226" s="289"/>
      <c r="N226" s="290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540</v>
      </c>
      <c r="AU226" s="17" t="s">
        <v>86</v>
      </c>
    </row>
    <row r="227" s="13" customFormat="1">
      <c r="A227" s="13"/>
      <c r="B227" s="243"/>
      <c r="C227" s="244"/>
      <c r="D227" s="245" t="s">
        <v>286</v>
      </c>
      <c r="E227" s="246" t="s">
        <v>1</v>
      </c>
      <c r="F227" s="247" t="s">
        <v>4719</v>
      </c>
      <c r="G227" s="244"/>
      <c r="H227" s="248">
        <v>20.550000000000001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286</v>
      </c>
      <c r="AU227" s="254" t="s">
        <v>86</v>
      </c>
      <c r="AV227" s="13" t="s">
        <v>86</v>
      </c>
      <c r="AW227" s="13" t="s">
        <v>32</v>
      </c>
      <c r="AX227" s="13" t="s">
        <v>84</v>
      </c>
      <c r="AY227" s="254" t="s">
        <v>280</v>
      </c>
    </row>
    <row r="228" s="13" customFormat="1">
      <c r="A228" s="13"/>
      <c r="B228" s="243"/>
      <c r="C228" s="244"/>
      <c r="D228" s="245" t="s">
        <v>286</v>
      </c>
      <c r="E228" s="244"/>
      <c r="F228" s="247" t="s">
        <v>4804</v>
      </c>
      <c r="G228" s="244"/>
      <c r="H228" s="248">
        <v>21.577999999999999</v>
      </c>
      <c r="I228" s="249"/>
      <c r="J228" s="244"/>
      <c r="K228" s="244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286</v>
      </c>
      <c r="AU228" s="254" t="s">
        <v>86</v>
      </c>
      <c r="AV228" s="13" t="s">
        <v>86</v>
      </c>
      <c r="AW228" s="13" t="s">
        <v>4</v>
      </c>
      <c r="AX228" s="13" t="s">
        <v>84</v>
      </c>
      <c r="AY228" s="254" t="s">
        <v>280</v>
      </c>
    </row>
    <row r="229" s="2" customFormat="1" ht="21.75" customHeight="1">
      <c r="A229" s="38"/>
      <c r="B229" s="39"/>
      <c r="C229" s="255" t="s">
        <v>440</v>
      </c>
      <c r="D229" s="255" t="s">
        <v>306</v>
      </c>
      <c r="E229" s="256" t="s">
        <v>544</v>
      </c>
      <c r="F229" s="257" t="s">
        <v>545</v>
      </c>
      <c r="G229" s="258" t="s">
        <v>190</v>
      </c>
      <c r="H229" s="259">
        <v>4.5359999999999996</v>
      </c>
      <c r="I229" s="260"/>
      <c r="J229" s="261">
        <f>ROUND(I229*H229,2)</f>
        <v>0</v>
      </c>
      <c r="K229" s="262"/>
      <c r="L229" s="263"/>
      <c r="M229" s="264" t="s">
        <v>1</v>
      </c>
      <c r="N229" s="265" t="s">
        <v>41</v>
      </c>
      <c r="O229" s="91"/>
      <c r="P229" s="239">
        <f>O229*H229</f>
        <v>0</v>
      </c>
      <c r="Q229" s="239">
        <v>0.00029999999999999997</v>
      </c>
      <c r="R229" s="239">
        <f>Q229*H229</f>
        <v>0.0013607999999999997</v>
      </c>
      <c r="S229" s="239">
        <v>0</v>
      </c>
      <c r="T229" s="24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1" t="s">
        <v>310</v>
      </c>
      <c r="AT229" s="241" t="s">
        <v>306</v>
      </c>
      <c r="AU229" s="241" t="s">
        <v>86</v>
      </c>
      <c r="AY229" s="17" t="s">
        <v>280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7" t="s">
        <v>84</v>
      </c>
      <c r="BK229" s="242">
        <f>ROUND(I229*H229,2)</f>
        <v>0</v>
      </c>
      <c r="BL229" s="17" t="s">
        <v>284</v>
      </c>
      <c r="BM229" s="241" t="s">
        <v>4805</v>
      </c>
    </row>
    <row r="230" s="13" customFormat="1">
      <c r="A230" s="13"/>
      <c r="B230" s="243"/>
      <c r="C230" s="244"/>
      <c r="D230" s="245" t="s">
        <v>286</v>
      </c>
      <c r="E230" s="246" t="s">
        <v>1</v>
      </c>
      <c r="F230" s="247" t="s">
        <v>4794</v>
      </c>
      <c r="G230" s="244"/>
      <c r="H230" s="248">
        <v>4.3200000000000003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286</v>
      </c>
      <c r="AU230" s="254" t="s">
        <v>86</v>
      </c>
      <c r="AV230" s="13" t="s">
        <v>86</v>
      </c>
      <c r="AW230" s="13" t="s">
        <v>32</v>
      </c>
      <c r="AX230" s="13" t="s">
        <v>84</v>
      </c>
      <c r="AY230" s="254" t="s">
        <v>280</v>
      </c>
    </row>
    <row r="231" s="13" customFormat="1">
      <c r="A231" s="13"/>
      <c r="B231" s="243"/>
      <c r="C231" s="244"/>
      <c r="D231" s="245" t="s">
        <v>286</v>
      </c>
      <c r="E231" s="244"/>
      <c r="F231" s="247" t="s">
        <v>4806</v>
      </c>
      <c r="G231" s="244"/>
      <c r="H231" s="248">
        <v>4.5359999999999996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286</v>
      </c>
      <c r="AU231" s="254" t="s">
        <v>86</v>
      </c>
      <c r="AV231" s="13" t="s">
        <v>86</v>
      </c>
      <c r="AW231" s="13" t="s">
        <v>4</v>
      </c>
      <c r="AX231" s="13" t="s">
        <v>84</v>
      </c>
      <c r="AY231" s="254" t="s">
        <v>280</v>
      </c>
    </row>
    <row r="232" s="2" customFormat="1" ht="24.15" customHeight="1">
      <c r="A232" s="38"/>
      <c r="B232" s="39"/>
      <c r="C232" s="229" t="s">
        <v>445</v>
      </c>
      <c r="D232" s="229" t="s">
        <v>281</v>
      </c>
      <c r="E232" s="230" t="s">
        <v>549</v>
      </c>
      <c r="F232" s="231" t="s">
        <v>550</v>
      </c>
      <c r="G232" s="232" t="s">
        <v>194</v>
      </c>
      <c r="H232" s="233">
        <v>258.72000000000003</v>
      </c>
      <c r="I232" s="234"/>
      <c r="J232" s="235">
        <f>ROUND(I232*H232,2)</f>
        <v>0</v>
      </c>
      <c r="K232" s="236"/>
      <c r="L232" s="44"/>
      <c r="M232" s="237" t="s">
        <v>1</v>
      </c>
      <c r="N232" s="238" t="s">
        <v>41</v>
      </c>
      <c r="O232" s="91"/>
      <c r="P232" s="239">
        <f>O232*H232</f>
        <v>0</v>
      </c>
      <c r="Q232" s="239">
        <v>0.01146</v>
      </c>
      <c r="R232" s="239">
        <f>Q232*H232</f>
        <v>2.9649312000000001</v>
      </c>
      <c r="S232" s="239">
        <v>0</v>
      </c>
      <c r="T232" s="24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1" t="s">
        <v>284</v>
      </c>
      <c r="AT232" s="241" t="s">
        <v>281</v>
      </c>
      <c r="AU232" s="241" t="s">
        <v>86</v>
      </c>
      <c r="AY232" s="17" t="s">
        <v>280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7" t="s">
        <v>84</v>
      </c>
      <c r="BK232" s="242">
        <f>ROUND(I232*H232,2)</f>
        <v>0</v>
      </c>
      <c r="BL232" s="17" t="s">
        <v>284</v>
      </c>
      <c r="BM232" s="241" t="s">
        <v>4807</v>
      </c>
    </row>
    <row r="233" s="13" customFormat="1">
      <c r="A233" s="13"/>
      <c r="B233" s="243"/>
      <c r="C233" s="244"/>
      <c r="D233" s="245" t="s">
        <v>286</v>
      </c>
      <c r="E233" s="246" t="s">
        <v>1</v>
      </c>
      <c r="F233" s="247" t="s">
        <v>4808</v>
      </c>
      <c r="G233" s="244"/>
      <c r="H233" s="248">
        <v>258.72000000000003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286</v>
      </c>
      <c r="AU233" s="254" t="s">
        <v>86</v>
      </c>
      <c r="AV233" s="13" t="s">
        <v>86</v>
      </c>
      <c r="AW233" s="13" t="s">
        <v>32</v>
      </c>
      <c r="AX233" s="13" t="s">
        <v>84</v>
      </c>
      <c r="AY233" s="254" t="s">
        <v>280</v>
      </c>
    </row>
    <row r="234" s="2" customFormat="1" ht="24.15" customHeight="1">
      <c r="A234" s="38"/>
      <c r="B234" s="39"/>
      <c r="C234" s="229" t="s">
        <v>450</v>
      </c>
      <c r="D234" s="229" t="s">
        <v>281</v>
      </c>
      <c r="E234" s="230" t="s">
        <v>554</v>
      </c>
      <c r="F234" s="231" t="s">
        <v>555</v>
      </c>
      <c r="G234" s="232" t="s">
        <v>194</v>
      </c>
      <c r="H234" s="233">
        <v>36.405999999999999</v>
      </c>
      <c r="I234" s="234"/>
      <c r="J234" s="235">
        <f>ROUND(I234*H234,2)</f>
        <v>0</v>
      </c>
      <c r="K234" s="236"/>
      <c r="L234" s="44"/>
      <c r="M234" s="237" t="s">
        <v>1</v>
      </c>
      <c r="N234" s="238" t="s">
        <v>41</v>
      </c>
      <c r="O234" s="91"/>
      <c r="P234" s="239">
        <f>O234*H234</f>
        <v>0</v>
      </c>
      <c r="Q234" s="239">
        <v>0.0057000000000000002</v>
      </c>
      <c r="R234" s="239">
        <f>Q234*H234</f>
        <v>0.20751420000000001</v>
      </c>
      <c r="S234" s="239">
        <v>0</v>
      </c>
      <c r="T234" s="24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1" t="s">
        <v>284</v>
      </c>
      <c r="AT234" s="241" t="s">
        <v>281</v>
      </c>
      <c r="AU234" s="241" t="s">
        <v>86</v>
      </c>
      <c r="AY234" s="17" t="s">
        <v>280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7" t="s">
        <v>84</v>
      </c>
      <c r="BK234" s="242">
        <f>ROUND(I234*H234,2)</f>
        <v>0</v>
      </c>
      <c r="BL234" s="17" t="s">
        <v>284</v>
      </c>
      <c r="BM234" s="241" t="s">
        <v>4809</v>
      </c>
    </row>
    <row r="235" s="13" customFormat="1">
      <c r="A235" s="13"/>
      <c r="B235" s="243"/>
      <c r="C235" s="244"/>
      <c r="D235" s="245" t="s">
        <v>286</v>
      </c>
      <c r="E235" s="246" t="s">
        <v>1</v>
      </c>
      <c r="F235" s="247" t="s">
        <v>4708</v>
      </c>
      <c r="G235" s="244"/>
      <c r="H235" s="248">
        <v>36.405999999999999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286</v>
      </c>
      <c r="AU235" s="254" t="s">
        <v>86</v>
      </c>
      <c r="AV235" s="13" t="s">
        <v>86</v>
      </c>
      <c r="AW235" s="13" t="s">
        <v>32</v>
      </c>
      <c r="AX235" s="13" t="s">
        <v>84</v>
      </c>
      <c r="AY235" s="254" t="s">
        <v>280</v>
      </c>
    </row>
    <row r="236" s="2" customFormat="1" ht="24.15" customHeight="1">
      <c r="A236" s="38"/>
      <c r="B236" s="39"/>
      <c r="C236" s="229" t="s">
        <v>456</v>
      </c>
      <c r="D236" s="229" t="s">
        <v>281</v>
      </c>
      <c r="E236" s="230" t="s">
        <v>558</v>
      </c>
      <c r="F236" s="231" t="s">
        <v>559</v>
      </c>
      <c r="G236" s="232" t="s">
        <v>194</v>
      </c>
      <c r="H236" s="233">
        <v>280.24000000000001</v>
      </c>
      <c r="I236" s="234"/>
      <c r="J236" s="235">
        <f>ROUND(I236*H236,2)</f>
        <v>0</v>
      </c>
      <c r="K236" s="236"/>
      <c r="L236" s="44"/>
      <c r="M236" s="237" t="s">
        <v>1</v>
      </c>
      <c r="N236" s="238" t="s">
        <v>41</v>
      </c>
      <c r="O236" s="91"/>
      <c r="P236" s="239">
        <f>O236*H236</f>
        <v>0</v>
      </c>
      <c r="Q236" s="239">
        <v>0.00363</v>
      </c>
      <c r="R236" s="239">
        <f>Q236*H236</f>
        <v>1.0172711999999999</v>
      </c>
      <c r="S236" s="239">
        <v>0</v>
      </c>
      <c r="T236" s="24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1" t="s">
        <v>284</v>
      </c>
      <c r="AT236" s="241" t="s">
        <v>281</v>
      </c>
      <c r="AU236" s="241" t="s">
        <v>86</v>
      </c>
      <c r="AY236" s="17" t="s">
        <v>280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7" t="s">
        <v>84</v>
      </c>
      <c r="BK236" s="242">
        <f>ROUND(I236*H236,2)</f>
        <v>0</v>
      </c>
      <c r="BL236" s="17" t="s">
        <v>284</v>
      </c>
      <c r="BM236" s="241" t="s">
        <v>4810</v>
      </c>
    </row>
    <row r="237" s="13" customFormat="1">
      <c r="A237" s="13"/>
      <c r="B237" s="243"/>
      <c r="C237" s="244"/>
      <c r="D237" s="245" t="s">
        <v>286</v>
      </c>
      <c r="E237" s="246" t="s">
        <v>1</v>
      </c>
      <c r="F237" s="247" t="s">
        <v>4811</v>
      </c>
      <c r="G237" s="244"/>
      <c r="H237" s="248">
        <v>280.24000000000001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286</v>
      </c>
      <c r="AU237" s="254" t="s">
        <v>86</v>
      </c>
      <c r="AV237" s="13" t="s">
        <v>86</v>
      </c>
      <c r="AW237" s="13" t="s">
        <v>32</v>
      </c>
      <c r="AX237" s="13" t="s">
        <v>84</v>
      </c>
      <c r="AY237" s="254" t="s">
        <v>280</v>
      </c>
    </row>
    <row r="238" s="2" customFormat="1" ht="24.15" customHeight="1">
      <c r="A238" s="38"/>
      <c r="B238" s="39"/>
      <c r="C238" s="229" t="s">
        <v>460</v>
      </c>
      <c r="D238" s="229" t="s">
        <v>281</v>
      </c>
      <c r="E238" s="230" t="s">
        <v>562</v>
      </c>
      <c r="F238" s="231" t="s">
        <v>563</v>
      </c>
      <c r="G238" s="232" t="s">
        <v>190</v>
      </c>
      <c r="H238" s="233">
        <v>143.05000000000001</v>
      </c>
      <c r="I238" s="234"/>
      <c r="J238" s="235">
        <f>ROUND(I238*H238,2)</f>
        <v>0</v>
      </c>
      <c r="K238" s="236"/>
      <c r="L238" s="44"/>
      <c r="M238" s="237" t="s">
        <v>1</v>
      </c>
      <c r="N238" s="238" t="s">
        <v>41</v>
      </c>
      <c r="O238" s="91"/>
      <c r="P238" s="239">
        <f>O238*H238</f>
        <v>0</v>
      </c>
      <c r="Q238" s="239">
        <v>0.020650000000000002</v>
      </c>
      <c r="R238" s="239">
        <f>Q238*H238</f>
        <v>2.9539825000000004</v>
      </c>
      <c r="S238" s="239">
        <v>0</v>
      </c>
      <c r="T238" s="24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1" t="s">
        <v>284</v>
      </c>
      <c r="AT238" s="241" t="s">
        <v>281</v>
      </c>
      <c r="AU238" s="241" t="s">
        <v>86</v>
      </c>
      <c r="AY238" s="17" t="s">
        <v>280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7" t="s">
        <v>84</v>
      </c>
      <c r="BK238" s="242">
        <f>ROUND(I238*H238,2)</f>
        <v>0</v>
      </c>
      <c r="BL238" s="17" t="s">
        <v>284</v>
      </c>
      <c r="BM238" s="241" t="s">
        <v>4812</v>
      </c>
    </row>
    <row r="239" s="13" customFormat="1">
      <c r="A239" s="13"/>
      <c r="B239" s="243"/>
      <c r="C239" s="244"/>
      <c r="D239" s="245" t="s">
        <v>286</v>
      </c>
      <c r="E239" s="246" t="s">
        <v>1</v>
      </c>
      <c r="F239" s="247" t="s">
        <v>4719</v>
      </c>
      <c r="G239" s="244"/>
      <c r="H239" s="248">
        <v>20.550000000000001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286</v>
      </c>
      <c r="AU239" s="254" t="s">
        <v>86</v>
      </c>
      <c r="AV239" s="13" t="s">
        <v>86</v>
      </c>
      <c r="AW239" s="13" t="s">
        <v>32</v>
      </c>
      <c r="AX239" s="13" t="s">
        <v>76</v>
      </c>
      <c r="AY239" s="254" t="s">
        <v>280</v>
      </c>
    </row>
    <row r="240" s="13" customFormat="1">
      <c r="A240" s="13"/>
      <c r="B240" s="243"/>
      <c r="C240" s="244"/>
      <c r="D240" s="245" t="s">
        <v>286</v>
      </c>
      <c r="E240" s="246" t="s">
        <v>1</v>
      </c>
      <c r="F240" s="247" t="s">
        <v>4813</v>
      </c>
      <c r="G240" s="244"/>
      <c r="H240" s="248">
        <v>122.5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286</v>
      </c>
      <c r="AU240" s="254" t="s">
        <v>86</v>
      </c>
      <c r="AV240" s="13" t="s">
        <v>86</v>
      </c>
      <c r="AW240" s="13" t="s">
        <v>32</v>
      </c>
      <c r="AX240" s="13" t="s">
        <v>76</v>
      </c>
      <c r="AY240" s="254" t="s">
        <v>280</v>
      </c>
    </row>
    <row r="241" s="14" customFormat="1">
      <c r="A241" s="14"/>
      <c r="B241" s="266"/>
      <c r="C241" s="267"/>
      <c r="D241" s="245" t="s">
        <v>286</v>
      </c>
      <c r="E241" s="268" t="s">
        <v>1</v>
      </c>
      <c r="F241" s="269" t="s">
        <v>378</v>
      </c>
      <c r="G241" s="267"/>
      <c r="H241" s="270">
        <v>143.05000000000001</v>
      </c>
      <c r="I241" s="271"/>
      <c r="J241" s="267"/>
      <c r="K241" s="267"/>
      <c r="L241" s="272"/>
      <c r="M241" s="273"/>
      <c r="N241" s="274"/>
      <c r="O241" s="274"/>
      <c r="P241" s="274"/>
      <c r="Q241" s="274"/>
      <c r="R241" s="274"/>
      <c r="S241" s="274"/>
      <c r="T241" s="27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6" t="s">
        <v>286</v>
      </c>
      <c r="AU241" s="276" t="s">
        <v>86</v>
      </c>
      <c r="AV241" s="14" t="s">
        <v>284</v>
      </c>
      <c r="AW241" s="14" t="s">
        <v>32</v>
      </c>
      <c r="AX241" s="14" t="s">
        <v>84</v>
      </c>
      <c r="AY241" s="276" t="s">
        <v>280</v>
      </c>
    </row>
    <row r="242" s="2" customFormat="1" ht="16.5" customHeight="1">
      <c r="A242" s="38"/>
      <c r="B242" s="39"/>
      <c r="C242" s="229" t="s">
        <v>465</v>
      </c>
      <c r="D242" s="229" t="s">
        <v>281</v>
      </c>
      <c r="E242" s="230" t="s">
        <v>567</v>
      </c>
      <c r="F242" s="231" t="s">
        <v>568</v>
      </c>
      <c r="G242" s="232" t="s">
        <v>194</v>
      </c>
      <c r="H242" s="233">
        <v>111.03</v>
      </c>
      <c r="I242" s="234"/>
      <c r="J242" s="235">
        <f>ROUND(I242*H242,2)</f>
        <v>0</v>
      </c>
      <c r="K242" s="236"/>
      <c r="L242" s="44"/>
      <c r="M242" s="237" t="s">
        <v>1</v>
      </c>
      <c r="N242" s="238" t="s">
        <v>41</v>
      </c>
      <c r="O242" s="91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1" t="s">
        <v>284</v>
      </c>
      <c r="AT242" s="241" t="s">
        <v>281</v>
      </c>
      <c r="AU242" s="241" t="s">
        <v>86</v>
      </c>
      <c r="AY242" s="17" t="s">
        <v>280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7" t="s">
        <v>84</v>
      </c>
      <c r="BK242" s="242">
        <f>ROUND(I242*H242,2)</f>
        <v>0</v>
      </c>
      <c r="BL242" s="17" t="s">
        <v>284</v>
      </c>
      <c r="BM242" s="241" t="s">
        <v>4814</v>
      </c>
    </row>
    <row r="243" s="13" customFormat="1">
      <c r="A243" s="13"/>
      <c r="B243" s="243"/>
      <c r="C243" s="244"/>
      <c r="D243" s="245" t="s">
        <v>286</v>
      </c>
      <c r="E243" s="246" t="s">
        <v>1</v>
      </c>
      <c r="F243" s="247" t="s">
        <v>4815</v>
      </c>
      <c r="G243" s="244"/>
      <c r="H243" s="248">
        <v>111.03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286</v>
      </c>
      <c r="AU243" s="254" t="s">
        <v>86</v>
      </c>
      <c r="AV243" s="13" t="s">
        <v>86</v>
      </c>
      <c r="AW243" s="13" t="s">
        <v>32</v>
      </c>
      <c r="AX243" s="13" t="s">
        <v>84</v>
      </c>
      <c r="AY243" s="254" t="s">
        <v>280</v>
      </c>
    </row>
    <row r="244" s="2" customFormat="1" ht="21.75" customHeight="1">
      <c r="A244" s="38"/>
      <c r="B244" s="39"/>
      <c r="C244" s="229" t="s">
        <v>470</v>
      </c>
      <c r="D244" s="229" t="s">
        <v>281</v>
      </c>
      <c r="E244" s="230" t="s">
        <v>572</v>
      </c>
      <c r="F244" s="231" t="s">
        <v>573</v>
      </c>
      <c r="G244" s="232" t="s">
        <v>194</v>
      </c>
      <c r="H244" s="233">
        <v>101.05800000000001</v>
      </c>
      <c r="I244" s="234"/>
      <c r="J244" s="235">
        <f>ROUND(I244*H244,2)</f>
        <v>0</v>
      </c>
      <c r="K244" s="236"/>
      <c r="L244" s="44"/>
      <c r="M244" s="237" t="s">
        <v>1</v>
      </c>
      <c r="N244" s="238" t="s">
        <v>41</v>
      </c>
      <c r="O244" s="91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1" t="s">
        <v>284</v>
      </c>
      <c r="AT244" s="241" t="s">
        <v>281</v>
      </c>
      <c r="AU244" s="241" t="s">
        <v>86</v>
      </c>
      <c r="AY244" s="17" t="s">
        <v>280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7" t="s">
        <v>84</v>
      </c>
      <c r="BK244" s="242">
        <f>ROUND(I244*H244,2)</f>
        <v>0</v>
      </c>
      <c r="BL244" s="17" t="s">
        <v>284</v>
      </c>
      <c r="BM244" s="241" t="s">
        <v>4816</v>
      </c>
    </row>
    <row r="245" s="13" customFormat="1">
      <c r="A245" s="13"/>
      <c r="B245" s="243"/>
      <c r="C245" s="244"/>
      <c r="D245" s="245" t="s">
        <v>286</v>
      </c>
      <c r="E245" s="246" t="s">
        <v>1</v>
      </c>
      <c r="F245" s="247" t="s">
        <v>4722</v>
      </c>
      <c r="G245" s="244"/>
      <c r="H245" s="248">
        <v>101.05800000000001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286</v>
      </c>
      <c r="AU245" s="254" t="s">
        <v>86</v>
      </c>
      <c r="AV245" s="13" t="s">
        <v>86</v>
      </c>
      <c r="AW245" s="13" t="s">
        <v>32</v>
      </c>
      <c r="AX245" s="13" t="s">
        <v>84</v>
      </c>
      <c r="AY245" s="254" t="s">
        <v>280</v>
      </c>
    </row>
    <row r="246" s="2" customFormat="1" ht="16.5" customHeight="1">
      <c r="A246" s="38"/>
      <c r="B246" s="39"/>
      <c r="C246" s="229" t="s">
        <v>475</v>
      </c>
      <c r="D246" s="229" t="s">
        <v>281</v>
      </c>
      <c r="E246" s="230" t="s">
        <v>576</v>
      </c>
      <c r="F246" s="231" t="s">
        <v>577</v>
      </c>
      <c r="G246" s="232" t="s">
        <v>194</v>
      </c>
      <c r="H246" s="233">
        <v>295.12599999999998</v>
      </c>
      <c r="I246" s="234"/>
      <c r="J246" s="235">
        <f>ROUND(I246*H246,2)</f>
        <v>0</v>
      </c>
      <c r="K246" s="236"/>
      <c r="L246" s="44"/>
      <c r="M246" s="237" t="s">
        <v>1</v>
      </c>
      <c r="N246" s="238" t="s">
        <v>41</v>
      </c>
      <c r="O246" s="91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1" t="s">
        <v>284</v>
      </c>
      <c r="AT246" s="241" t="s">
        <v>281</v>
      </c>
      <c r="AU246" s="241" t="s">
        <v>86</v>
      </c>
      <c r="AY246" s="17" t="s">
        <v>280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7" t="s">
        <v>84</v>
      </c>
      <c r="BK246" s="242">
        <f>ROUND(I246*H246,2)</f>
        <v>0</v>
      </c>
      <c r="BL246" s="17" t="s">
        <v>284</v>
      </c>
      <c r="BM246" s="241" t="s">
        <v>4817</v>
      </c>
    </row>
    <row r="247" s="13" customFormat="1">
      <c r="A247" s="13"/>
      <c r="B247" s="243"/>
      <c r="C247" s="244"/>
      <c r="D247" s="245" t="s">
        <v>286</v>
      </c>
      <c r="E247" s="246" t="s">
        <v>1</v>
      </c>
      <c r="F247" s="247" t="s">
        <v>4818</v>
      </c>
      <c r="G247" s="244"/>
      <c r="H247" s="248">
        <v>295.12599999999998</v>
      </c>
      <c r="I247" s="249"/>
      <c r="J247" s="244"/>
      <c r="K247" s="244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286</v>
      </c>
      <c r="AU247" s="254" t="s">
        <v>86</v>
      </c>
      <c r="AV247" s="13" t="s">
        <v>86</v>
      </c>
      <c r="AW247" s="13" t="s">
        <v>32</v>
      </c>
      <c r="AX247" s="13" t="s">
        <v>84</v>
      </c>
      <c r="AY247" s="254" t="s">
        <v>280</v>
      </c>
    </row>
    <row r="248" s="2" customFormat="1" ht="24.15" customHeight="1">
      <c r="A248" s="38"/>
      <c r="B248" s="39"/>
      <c r="C248" s="229" t="s">
        <v>479</v>
      </c>
      <c r="D248" s="229" t="s">
        <v>281</v>
      </c>
      <c r="E248" s="230" t="s">
        <v>1867</v>
      </c>
      <c r="F248" s="231" t="s">
        <v>1868</v>
      </c>
      <c r="G248" s="232" t="s">
        <v>194</v>
      </c>
      <c r="H248" s="233">
        <v>5.6580000000000004</v>
      </c>
      <c r="I248" s="234"/>
      <c r="J248" s="235">
        <f>ROUND(I248*H248,2)</f>
        <v>0</v>
      </c>
      <c r="K248" s="236"/>
      <c r="L248" s="44"/>
      <c r="M248" s="237" t="s">
        <v>1</v>
      </c>
      <c r="N248" s="238" t="s">
        <v>41</v>
      </c>
      <c r="O248" s="91"/>
      <c r="P248" s="239">
        <f>O248*H248</f>
        <v>0</v>
      </c>
      <c r="Q248" s="239">
        <v>0.093359999999999999</v>
      </c>
      <c r="R248" s="239">
        <f>Q248*H248</f>
        <v>0.52823088000000007</v>
      </c>
      <c r="S248" s="239">
        <v>0</v>
      </c>
      <c r="T248" s="24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1" t="s">
        <v>284</v>
      </c>
      <c r="AT248" s="241" t="s">
        <v>281</v>
      </c>
      <c r="AU248" s="241" t="s">
        <v>86</v>
      </c>
      <c r="AY248" s="17" t="s">
        <v>280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7" t="s">
        <v>84</v>
      </c>
      <c r="BK248" s="242">
        <f>ROUND(I248*H248,2)</f>
        <v>0</v>
      </c>
      <c r="BL248" s="17" t="s">
        <v>284</v>
      </c>
      <c r="BM248" s="241" t="s">
        <v>4819</v>
      </c>
    </row>
    <row r="249" s="13" customFormat="1">
      <c r="A249" s="13"/>
      <c r="B249" s="243"/>
      <c r="C249" s="244"/>
      <c r="D249" s="245" t="s">
        <v>286</v>
      </c>
      <c r="E249" s="246" t="s">
        <v>1</v>
      </c>
      <c r="F249" s="247" t="s">
        <v>4820</v>
      </c>
      <c r="G249" s="244"/>
      <c r="H249" s="248">
        <v>5.6580000000000004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286</v>
      </c>
      <c r="AU249" s="254" t="s">
        <v>86</v>
      </c>
      <c r="AV249" s="13" t="s">
        <v>86</v>
      </c>
      <c r="AW249" s="13" t="s">
        <v>32</v>
      </c>
      <c r="AX249" s="13" t="s">
        <v>84</v>
      </c>
      <c r="AY249" s="254" t="s">
        <v>280</v>
      </c>
    </row>
    <row r="250" s="2" customFormat="1" ht="24.15" customHeight="1">
      <c r="A250" s="38"/>
      <c r="B250" s="39"/>
      <c r="C250" s="229" t="s">
        <v>483</v>
      </c>
      <c r="D250" s="229" t="s">
        <v>281</v>
      </c>
      <c r="E250" s="230" t="s">
        <v>619</v>
      </c>
      <c r="F250" s="231" t="s">
        <v>620</v>
      </c>
      <c r="G250" s="232" t="s">
        <v>194</v>
      </c>
      <c r="H250" s="233">
        <v>37.009999999999998</v>
      </c>
      <c r="I250" s="234"/>
      <c r="J250" s="235">
        <f>ROUND(I250*H250,2)</f>
        <v>0</v>
      </c>
      <c r="K250" s="236"/>
      <c r="L250" s="44"/>
      <c r="M250" s="237" t="s">
        <v>1</v>
      </c>
      <c r="N250" s="238" t="s">
        <v>41</v>
      </c>
      <c r="O250" s="91"/>
      <c r="P250" s="239">
        <f>O250*H250</f>
        <v>0</v>
      </c>
      <c r="Q250" s="239">
        <v>0.28361999999999998</v>
      </c>
      <c r="R250" s="239">
        <f>Q250*H250</f>
        <v>10.496776199999999</v>
      </c>
      <c r="S250" s="239">
        <v>0</v>
      </c>
      <c r="T250" s="24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1" t="s">
        <v>284</v>
      </c>
      <c r="AT250" s="241" t="s">
        <v>281</v>
      </c>
      <c r="AU250" s="241" t="s">
        <v>86</v>
      </c>
      <c r="AY250" s="17" t="s">
        <v>280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7" t="s">
        <v>84</v>
      </c>
      <c r="BK250" s="242">
        <f>ROUND(I250*H250,2)</f>
        <v>0</v>
      </c>
      <c r="BL250" s="17" t="s">
        <v>284</v>
      </c>
      <c r="BM250" s="241" t="s">
        <v>4821</v>
      </c>
    </row>
    <row r="251" s="13" customFormat="1">
      <c r="A251" s="13"/>
      <c r="B251" s="243"/>
      <c r="C251" s="244"/>
      <c r="D251" s="245" t="s">
        <v>286</v>
      </c>
      <c r="E251" s="246" t="s">
        <v>1</v>
      </c>
      <c r="F251" s="247" t="s">
        <v>4822</v>
      </c>
      <c r="G251" s="244"/>
      <c r="H251" s="248">
        <v>37.009999999999998</v>
      </c>
      <c r="I251" s="249"/>
      <c r="J251" s="244"/>
      <c r="K251" s="244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286</v>
      </c>
      <c r="AU251" s="254" t="s">
        <v>86</v>
      </c>
      <c r="AV251" s="13" t="s">
        <v>86</v>
      </c>
      <c r="AW251" s="13" t="s">
        <v>32</v>
      </c>
      <c r="AX251" s="13" t="s">
        <v>84</v>
      </c>
      <c r="AY251" s="254" t="s">
        <v>280</v>
      </c>
    </row>
    <row r="252" s="2" customFormat="1" ht="16.5" customHeight="1">
      <c r="A252" s="38"/>
      <c r="B252" s="39"/>
      <c r="C252" s="229" t="s">
        <v>488</v>
      </c>
      <c r="D252" s="229" t="s">
        <v>281</v>
      </c>
      <c r="E252" s="230" t="s">
        <v>634</v>
      </c>
      <c r="F252" s="231" t="s">
        <v>635</v>
      </c>
      <c r="G252" s="232" t="s">
        <v>190</v>
      </c>
      <c r="H252" s="233">
        <v>113.95</v>
      </c>
      <c r="I252" s="234"/>
      <c r="J252" s="235">
        <f>ROUND(I252*H252,2)</f>
        <v>0</v>
      </c>
      <c r="K252" s="236"/>
      <c r="L252" s="44"/>
      <c r="M252" s="237" t="s">
        <v>1</v>
      </c>
      <c r="N252" s="238" t="s">
        <v>41</v>
      </c>
      <c r="O252" s="91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1" t="s">
        <v>284</v>
      </c>
      <c r="AT252" s="241" t="s">
        <v>281</v>
      </c>
      <c r="AU252" s="241" t="s">
        <v>86</v>
      </c>
      <c r="AY252" s="17" t="s">
        <v>280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7" t="s">
        <v>84</v>
      </c>
      <c r="BK252" s="242">
        <f>ROUND(I252*H252,2)</f>
        <v>0</v>
      </c>
      <c r="BL252" s="17" t="s">
        <v>284</v>
      </c>
      <c r="BM252" s="241" t="s">
        <v>4823</v>
      </c>
    </row>
    <row r="253" s="13" customFormat="1">
      <c r="A253" s="13"/>
      <c r="B253" s="243"/>
      <c r="C253" s="244"/>
      <c r="D253" s="245" t="s">
        <v>286</v>
      </c>
      <c r="E253" s="246" t="s">
        <v>1</v>
      </c>
      <c r="F253" s="247" t="s">
        <v>4717</v>
      </c>
      <c r="G253" s="244"/>
      <c r="H253" s="248">
        <v>113.95</v>
      </c>
      <c r="I253" s="249"/>
      <c r="J253" s="244"/>
      <c r="K253" s="244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286</v>
      </c>
      <c r="AU253" s="254" t="s">
        <v>86</v>
      </c>
      <c r="AV253" s="13" t="s">
        <v>86</v>
      </c>
      <c r="AW253" s="13" t="s">
        <v>32</v>
      </c>
      <c r="AX253" s="13" t="s">
        <v>84</v>
      </c>
      <c r="AY253" s="254" t="s">
        <v>280</v>
      </c>
    </row>
    <row r="254" s="2" customFormat="1" ht="16.5" customHeight="1">
      <c r="A254" s="38"/>
      <c r="B254" s="39"/>
      <c r="C254" s="255" t="s">
        <v>492</v>
      </c>
      <c r="D254" s="255" t="s">
        <v>306</v>
      </c>
      <c r="E254" s="256" t="s">
        <v>638</v>
      </c>
      <c r="F254" s="257" t="s">
        <v>639</v>
      </c>
      <c r="G254" s="258" t="s">
        <v>190</v>
      </c>
      <c r="H254" s="259">
        <v>119.648</v>
      </c>
      <c r="I254" s="260"/>
      <c r="J254" s="261">
        <f>ROUND(I254*H254,2)</f>
        <v>0</v>
      </c>
      <c r="K254" s="262"/>
      <c r="L254" s="263"/>
      <c r="M254" s="264" t="s">
        <v>1</v>
      </c>
      <c r="N254" s="265" t="s">
        <v>41</v>
      </c>
      <c r="O254" s="91"/>
      <c r="P254" s="239">
        <f>O254*H254</f>
        <v>0</v>
      </c>
      <c r="Q254" s="239">
        <v>0.00029999999999999997</v>
      </c>
      <c r="R254" s="239">
        <f>Q254*H254</f>
        <v>0.035894399999999993</v>
      </c>
      <c r="S254" s="239">
        <v>0</v>
      </c>
      <c r="T254" s="24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1" t="s">
        <v>310</v>
      </c>
      <c r="AT254" s="241" t="s">
        <v>306</v>
      </c>
      <c r="AU254" s="241" t="s">
        <v>86</v>
      </c>
      <c r="AY254" s="17" t="s">
        <v>280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7" t="s">
        <v>84</v>
      </c>
      <c r="BK254" s="242">
        <f>ROUND(I254*H254,2)</f>
        <v>0</v>
      </c>
      <c r="BL254" s="17" t="s">
        <v>284</v>
      </c>
      <c r="BM254" s="241" t="s">
        <v>4824</v>
      </c>
    </row>
    <row r="255" s="13" customFormat="1">
      <c r="A255" s="13"/>
      <c r="B255" s="243"/>
      <c r="C255" s="244"/>
      <c r="D255" s="245" t="s">
        <v>286</v>
      </c>
      <c r="E255" s="244"/>
      <c r="F255" s="247" t="s">
        <v>4800</v>
      </c>
      <c r="G255" s="244"/>
      <c r="H255" s="248">
        <v>119.648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286</v>
      </c>
      <c r="AU255" s="254" t="s">
        <v>86</v>
      </c>
      <c r="AV255" s="13" t="s">
        <v>86</v>
      </c>
      <c r="AW255" s="13" t="s">
        <v>4</v>
      </c>
      <c r="AX255" s="13" t="s">
        <v>84</v>
      </c>
      <c r="AY255" s="254" t="s">
        <v>280</v>
      </c>
    </row>
    <row r="256" s="2" customFormat="1" ht="24.15" customHeight="1">
      <c r="A256" s="38"/>
      <c r="B256" s="39"/>
      <c r="C256" s="229" t="s">
        <v>497</v>
      </c>
      <c r="D256" s="229" t="s">
        <v>281</v>
      </c>
      <c r="E256" s="230" t="s">
        <v>4825</v>
      </c>
      <c r="F256" s="231" t="s">
        <v>643</v>
      </c>
      <c r="G256" s="232" t="s">
        <v>190</v>
      </c>
      <c r="H256" s="233">
        <v>240</v>
      </c>
      <c r="I256" s="234"/>
      <c r="J256" s="235">
        <f>ROUND(I256*H256,2)</f>
        <v>0</v>
      </c>
      <c r="K256" s="236"/>
      <c r="L256" s="44"/>
      <c r="M256" s="237" t="s">
        <v>1</v>
      </c>
      <c r="N256" s="238" t="s">
        <v>41</v>
      </c>
      <c r="O256" s="91"/>
      <c r="P256" s="239">
        <f>O256*H256</f>
        <v>0</v>
      </c>
      <c r="Q256" s="239">
        <v>0.00046000000000000001</v>
      </c>
      <c r="R256" s="239">
        <f>Q256*H256</f>
        <v>0.1104</v>
      </c>
      <c r="S256" s="239">
        <v>0</v>
      </c>
      <c r="T256" s="24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1" t="s">
        <v>284</v>
      </c>
      <c r="AT256" s="241" t="s">
        <v>281</v>
      </c>
      <c r="AU256" s="241" t="s">
        <v>86</v>
      </c>
      <c r="AY256" s="17" t="s">
        <v>280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7" t="s">
        <v>84</v>
      </c>
      <c r="BK256" s="242">
        <f>ROUND(I256*H256,2)</f>
        <v>0</v>
      </c>
      <c r="BL256" s="17" t="s">
        <v>284</v>
      </c>
      <c r="BM256" s="241" t="s">
        <v>4826</v>
      </c>
    </row>
    <row r="257" s="13" customFormat="1">
      <c r="A257" s="13"/>
      <c r="B257" s="243"/>
      <c r="C257" s="244"/>
      <c r="D257" s="245" t="s">
        <v>286</v>
      </c>
      <c r="E257" s="246" t="s">
        <v>1</v>
      </c>
      <c r="F257" s="247" t="s">
        <v>4827</v>
      </c>
      <c r="G257" s="244"/>
      <c r="H257" s="248">
        <v>240</v>
      </c>
      <c r="I257" s="249"/>
      <c r="J257" s="244"/>
      <c r="K257" s="244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286</v>
      </c>
      <c r="AU257" s="254" t="s">
        <v>86</v>
      </c>
      <c r="AV257" s="13" t="s">
        <v>86</v>
      </c>
      <c r="AW257" s="13" t="s">
        <v>32</v>
      </c>
      <c r="AX257" s="13" t="s">
        <v>84</v>
      </c>
      <c r="AY257" s="254" t="s">
        <v>280</v>
      </c>
    </row>
    <row r="258" s="12" customFormat="1" ht="22.8" customHeight="1">
      <c r="A258" s="12"/>
      <c r="B258" s="213"/>
      <c r="C258" s="214"/>
      <c r="D258" s="215" t="s">
        <v>75</v>
      </c>
      <c r="E258" s="227" t="s">
        <v>323</v>
      </c>
      <c r="F258" s="227" t="s">
        <v>654</v>
      </c>
      <c r="G258" s="214"/>
      <c r="H258" s="214"/>
      <c r="I258" s="217"/>
      <c r="J258" s="228">
        <f>BK258</f>
        <v>0</v>
      </c>
      <c r="K258" s="214"/>
      <c r="L258" s="219"/>
      <c r="M258" s="220"/>
      <c r="N258" s="221"/>
      <c r="O258" s="221"/>
      <c r="P258" s="222">
        <f>SUM(P259:P294)</f>
        <v>0</v>
      </c>
      <c r="Q258" s="221"/>
      <c r="R258" s="222">
        <f>SUM(R259:R294)</f>
        <v>0.018602399999999998</v>
      </c>
      <c r="S258" s="221"/>
      <c r="T258" s="223">
        <f>SUM(T259:T294)</f>
        <v>1.738875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84</v>
      </c>
      <c r="AT258" s="225" t="s">
        <v>75</v>
      </c>
      <c r="AU258" s="225" t="s">
        <v>84</v>
      </c>
      <c r="AY258" s="224" t="s">
        <v>280</v>
      </c>
      <c r="BK258" s="226">
        <f>SUM(BK259:BK294)</f>
        <v>0</v>
      </c>
    </row>
    <row r="259" s="2" customFormat="1" ht="24.15" customHeight="1">
      <c r="A259" s="38"/>
      <c r="B259" s="39"/>
      <c r="C259" s="229" t="s">
        <v>502</v>
      </c>
      <c r="D259" s="229" t="s">
        <v>281</v>
      </c>
      <c r="E259" s="230" t="s">
        <v>656</v>
      </c>
      <c r="F259" s="231" t="s">
        <v>657</v>
      </c>
      <c r="G259" s="232" t="s">
        <v>190</v>
      </c>
      <c r="H259" s="233">
        <v>20.859999999999999</v>
      </c>
      <c r="I259" s="234"/>
      <c r="J259" s="235">
        <f>ROUND(I259*H259,2)</f>
        <v>0</v>
      </c>
      <c r="K259" s="236"/>
      <c r="L259" s="44"/>
      <c r="M259" s="237" t="s">
        <v>1</v>
      </c>
      <c r="N259" s="238" t="s">
        <v>41</v>
      </c>
      <c r="O259" s="91"/>
      <c r="P259" s="239">
        <f>O259*H259</f>
        <v>0</v>
      </c>
      <c r="Q259" s="239">
        <v>0.00034000000000000002</v>
      </c>
      <c r="R259" s="239">
        <f>Q259*H259</f>
        <v>0.0070924000000000004</v>
      </c>
      <c r="S259" s="239">
        <v>0</v>
      </c>
      <c r="T259" s="24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1" t="s">
        <v>284</v>
      </c>
      <c r="AT259" s="241" t="s">
        <v>281</v>
      </c>
      <c r="AU259" s="241" t="s">
        <v>86</v>
      </c>
      <c r="AY259" s="17" t="s">
        <v>280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7" t="s">
        <v>84</v>
      </c>
      <c r="BK259" s="242">
        <f>ROUND(I259*H259,2)</f>
        <v>0</v>
      </c>
      <c r="BL259" s="17" t="s">
        <v>284</v>
      </c>
      <c r="BM259" s="241" t="s">
        <v>4828</v>
      </c>
    </row>
    <row r="260" s="13" customFormat="1">
      <c r="A260" s="13"/>
      <c r="B260" s="243"/>
      <c r="C260" s="244"/>
      <c r="D260" s="245" t="s">
        <v>286</v>
      </c>
      <c r="E260" s="246" t="s">
        <v>1</v>
      </c>
      <c r="F260" s="247" t="s">
        <v>4829</v>
      </c>
      <c r="G260" s="244"/>
      <c r="H260" s="248">
        <v>20.859999999999999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286</v>
      </c>
      <c r="AU260" s="254" t="s">
        <v>86</v>
      </c>
      <c r="AV260" s="13" t="s">
        <v>86</v>
      </c>
      <c r="AW260" s="13" t="s">
        <v>32</v>
      </c>
      <c r="AX260" s="13" t="s">
        <v>84</v>
      </c>
      <c r="AY260" s="254" t="s">
        <v>280</v>
      </c>
    </row>
    <row r="261" s="2" customFormat="1" ht="24.15" customHeight="1">
      <c r="A261" s="38"/>
      <c r="B261" s="39"/>
      <c r="C261" s="229" t="s">
        <v>511</v>
      </c>
      <c r="D261" s="229" t="s">
        <v>281</v>
      </c>
      <c r="E261" s="230" t="s">
        <v>661</v>
      </c>
      <c r="F261" s="231" t="s">
        <v>662</v>
      </c>
      <c r="G261" s="232" t="s">
        <v>190</v>
      </c>
      <c r="H261" s="233">
        <v>19.859999999999999</v>
      </c>
      <c r="I261" s="234"/>
      <c r="J261" s="235">
        <f>ROUND(I261*H261,2)</f>
        <v>0</v>
      </c>
      <c r="K261" s="236"/>
      <c r="L261" s="44"/>
      <c r="M261" s="237" t="s">
        <v>1</v>
      </c>
      <c r="N261" s="238" t="s">
        <v>41</v>
      </c>
      <c r="O261" s="91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1" t="s">
        <v>284</v>
      </c>
      <c r="AT261" s="241" t="s">
        <v>281</v>
      </c>
      <c r="AU261" s="241" t="s">
        <v>86</v>
      </c>
      <c r="AY261" s="17" t="s">
        <v>280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7" t="s">
        <v>84</v>
      </c>
      <c r="BK261" s="242">
        <f>ROUND(I261*H261,2)</f>
        <v>0</v>
      </c>
      <c r="BL261" s="17" t="s">
        <v>284</v>
      </c>
      <c r="BM261" s="241" t="s">
        <v>4830</v>
      </c>
    </row>
    <row r="262" s="13" customFormat="1">
      <c r="A262" s="13"/>
      <c r="B262" s="243"/>
      <c r="C262" s="244"/>
      <c r="D262" s="245" t="s">
        <v>286</v>
      </c>
      <c r="E262" s="246" t="s">
        <v>1</v>
      </c>
      <c r="F262" s="247" t="s">
        <v>4831</v>
      </c>
      <c r="G262" s="244"/>
      <c r="H262" s="248">
        <v>19.859999999999999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286</v>
      </c>
      <c r="AU262" s="254" t="s">
        <v>86</v>
      </c>
      <c r="AV262" s="13" t="s">
        <v>86</v>
      </c>
      <c r="AW262" s="13" t="s">
        <v>32</v>
      </c>
      <c r="AX262" s="13" t="s">
        <v>84</v>
      </c>
      <c r="AY262" s="254" t="s">
        <v>280</v>
      </c>
    </row>
    <row r="263" s="2" customFormat="1" ht="33" customHeight="1">
      <c r="A263" s="38"/>
      <c r="B263" s="39"/>
      <c r="C263" s="229" t="s">
        <v>516</v>
      </c>
      <c r="D263" s="229" t="s">
        <v>281</v>
      </c>
      <c r="E263" s="230" t="s">
        <v>666</v>
      </c>
      <c r="F263" s="231" t="s">
        <v>667</v>
      </c>
      <c r="G263" s="232" t="s">
        <v>194</v>
      </c>
      <c r="H263" s="233">
        <v>398.375</v>
      </c>
      <c r="I263" s="234"/>
      <c r="J263" s="235">
        <f>ROUND(I263*H263,2)</f>
        <v>0</v>
      </c>
      <c r="K263" s="236"/>
      <c r="L263" s="44"/>
      <c r="M263" s="237" t="s">
        <v>1</v>
      </c>
      <c r="N263" s="238" t="s">
        <v>41</v>
      </c>
      <c r="O263" s="91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1" t="s">
        <v>284</v>
      </c>
      <c r="AT263" s="241" t="s">
        <v>281</v>
      </c>
      <c r="AU263" s="241" t="s">
        <v>86</v>
      </c>
      <c r="AY263" s="17" t="s">
        <v>280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7" t="s">
        <v>84</v>
      </c>
      <c r="BK263" s="242">
        <f>ROUND(I263*H263,2)</f>
        <v>0</v>
      </c>
      <c r="BL263" s="17" t="s">
        <v>284</v>
      </c>
      <c r="BM263" s="241" t="s">
        <v>4832</v>
      </c>
    </row>
    <row r="264" s="13" customFormat="1">
      <c r="A264" s="13"/>
      <c r="B264" s="243"/>
      <c r="C264" s="244"/>
      <c r="D264" s="245" t="s">
        <v>286</v>
      </c>
      <c r="E264" s="246" t="s">
        <v>1</v>
      </c>
      <c r="F264" s="247" t="s">
        <v>4724</v>
      </c>
      <c r="G264" s="244"/>
      <c r="H264" s="248">
        <v>398.375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286</v>
      </c>
      <c r="AU264" s="254" t="s">
        <v>86</v>
      </c>
      <c r="AV264" s="13" t="s">
        <v>86</v>
      </c>
      <c r="AW264" s="13" t="s">
        <v>32</v>
      </c>
      <c r="AX264" s="13" t="s">
        <v>84</v>
      </c>
      <c r="AY264" s="254" t="s">
        <v>280</v>
      </c>
    </row>
    <row r="265" s="2" customFormat="1" ht="33" customHeight="1">
      <c r="A265" s="38"/>
      <c r="B265" s="39"/>
      <c r="C265" s="229" t="s">
        <v>521</v>
      </c>
      <c r="D265" s="229" t="s">
        <v>281</v>
      </c>
      <c r="E265" s="230" t="s">
        <v>670</v>
      </c>
      <c r="F265" s="231" t="s">
        <v>671</v>
      </c>
      <c r="G265" s="232" t="s">
        <v>194</v>
      </c>
      <c r="H265" s="233">
        <v>15935</v>
      </c>
      <c r="I265" s="234"/>
      <c r="J265" s="235">
        <f>ROUND(I265*H265,2)</f>
        <v>0</v>
      </c>
      <c r="K265" s="236"/>
      <c r="L265" s="44"/>
      <c r="M265" s="237" t="s">
        <v>1</v>
      </c>
      <c r="N265" s="238" t="s">
        <v>41</v>
      </c>
      <c r="O265" s="91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1" t="s">
        <v>284</v>
      </c>
      <c r="AT265" s="241" t="s">
        <v>281</v>
      </c>
      <c r="AU265" s="241" t="s">
        <v>86</v>
      </c>
      <c r="AY265" s="17" t="s">
        <v>280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7" t="s">
        <v>84</v>
      </c>
      <c r="BK265" s="242">
        <f>ROUND(I265*H265,2)</f>
        <v>0</v>
      </c>
      <c r="BL265" s="17" t="s">
        <v>284</v>
      </c>
      <c r="BM265" s="241" t="s">
        <v>4833</v>
      </c>
    </row>
    <row r="266" s="13" customFormat="1">
      <c r="A266" s="13"/>
      <c r="B266" s="243"/>
      <c r="C266" s="244"/>
      <c r="D266" s="245" t="s">
        <v>286</v>
      </c>
      <c r="E266" s="246" t="s">
        <v>1</v>
      </c>
      <c r="F266" s="247" t="s">
        <v>4834</v>
      </c>
      <c r="G266" s="244"/>
      <c r="H266" s="248">
        <v>15935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286</v>
      </c>
      <c r="AU266" s="254" t="s">
        <v>86</v>
      </c>
      <c r="AV266" s="13" t="s">
        <v>86</v>
      </c>
      <c r="AW266" s="13" t="s">
        <v>32</v>
      </c>
      <c r="AX266" s="13" t="s">
        <v>84</v>
      </c>
      <c r="AY266" s="254" t="s">
        <v>280</v>
      </c>
    </row>
    <row r="267" s="2" customFormat="1" ht="33" customHeight="1">
      <c r="A267" s="38"/>
      <c r="B267" s="39"/>
      <c r="C267" s="229" t="s">
        <v>526</v>
      </c>
      <c r="D267" s="229" t="s">
        <v>281</v>
      </c>
      <c r="E267" s="230" t="s">
        <v>675</v>
      </c>
      <c r="F267" s="231" t="s">
        <v>676</v>
      </c>
      <c r="G267" s="232" t="s">
        <v>194</v>
      </c>
      <c r="H267" s="233">
        <v>398.375</v>
      </c>
      <c r="I267" s="234"/>
      <c r="J267" s="235">
        <f>ROUND(I267*H267,2)</f>
        <v>0</v>
      </c>
      <c r="K267" s="236"/>
      <c r="L267" s="44"/>
      <c r="M267" s="237" t="s">
        <v>1</v>
      </c>
      <c r="N267" s="238" t="s">
        <v>41</v>
      </c>
      <c r="O267" s="91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1" t="s">
        <v>284</v>
      </c>
      <c r="AT267" s="241" t="s">
        <v>281</v>
      </c>
      <c r="AU267" s="241" t="s">
        <v>86</v>
      </c>
      <c r="AY267" s="17" t="s">
        <v>280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7" t="s">
        <v>84</v>
      </c>
      <c r="BK267" s="242">
        <f>ROUND(I267*H267,2)</f>
        <v>0</v>
      </c>
      <c r="BL267" s="17" t="s">
        <v>284</v>
      </c>
      <c r="BM267" s="241" t="s">
        <v>4835</v>
      </c>
    </row>
    <row r="268" s="13" customFormat="1">
      <c r="A268" s="13"/>
      <c r="B268" s="243"/>
      <c r="C268" s="244"/>
      <c r="D268" s="245" t="s">
        <v>286</v>
      </c>
      <c r="E268" s="246" t="s">
        <v>1</v>
      </c>
      <c r="F268" s="247" t="s">
        <v>4724</v>
      </c>
      <c r="G268" s="244"/>
      <c r="H268" s="248">
        <v>398.375</v>
      </c>
      <c r="I268" s="249"/>
      <c r="J268" s="244"/>
      <c r="K268" s="244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286</v>
      </c>
      <c r="AU268" s="254" t="s">
        <v>86</v>
      </c>
      <c r="AV268" s="13" t="s">
        <v>86</v>
      </c>
      <c r="AW268" s="13" t="s">
        <v>32</v>
      </c>
      <c r="AX268" s="13" t="s">
        <v>84</v>
      </c>
      <c r="AY268" s="254" t="s">
        <v>280</v>
      </c>
    </row>
    <row r="269" s="2" customFormat="1" ht="16.5" customHeight="1">
      <c r="A269" s="38"/>
      <c r="B269" s="39"/>
      <c r="C269" s="229" t="s">
        <v>531</v>
      </c>
      <c r="D269" s="229" t="s">
        <v>281</v>
      </c>
      <c r="E269" s="230" t="s">
        <v>679</v>
      </c>
      <c r="F269" s="231" t="s">
        <v>680</v>
      </c>
      <c r="G269" s="232" t="s">
        <v>194</v>
      </c>
      <c r="H269" s="233">
        <v>398.375</v>
      </c>
      <c r="I269" s="234"/>
      <c r="J269" s="235">
        <f>ROUND(I269*H269,2)</f>
        <v>0</v>
      </c>
      <c r="K269" s="236"/>
      <c r="L269" s="44"/>
      <c r="M269" s="237" t="s">
        <v>1</v>
      </c>
      <c r="N269" s="238" t="s">
        <v>41</v>
      </c>
      <c r="O269" s="91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1" t="s">
        <v>284</v>
      </c>
      <c r="AT269" s="241" t="s">
        <v>281</v>
      </c>
      <c r="AU269" s="241" t="s">
        <v>86</v>
      </c>
      <c r="AY269" s="17" t="s">
        <v>280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7" t="s">
        <v>84</v>
      </c>
      <c r="BK269" s="242">
        <f>ROUND(I269*H269,2)</f>
        <v>0</v>
      </c>
      <c r="BL269" s="17" t="s">
        <v>284</v>
      </c>
      <c r="BM269" s="241" t="s">
        <v>4836</v>
      </c>
    </row>
    <row r="270" s="13" customFormat="1">
      <c r="A270" s="13"/>
      <c r="B270" s="243"/>
      <c r="C270" s="244"/>
      <c r="D270" s="245" t="s">
        <v>286</v>
      </c>
      <c r="E270" s="246" t="s">
        <v>1</v>
      </c>
      <c r="F270" s="247" t="s">
        <v>4724</v>
      </c>
      <c r="G270" s="244"/>
      <c r="H270" s="248">
        <v>398.375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286</v>
      </c>
      <c r="AU270" s="254" t="s">
        <v>86</v>
      </c>
      <c r="AV270" s="13" t="s">
        <v>86</v>
      </c>
      <c r="AW270" s="13" t="s">
        <v>32</v>
      </c>
      <c r="AX270" s="13" t="s">
        <v>84</v>
      </c>
      <c r="AY270" s="254" t="s">
        <v>280</v>
      </c>
    </row>
    <row r="271" s="2" customFormat="1" ht="21.75" customHeight="1">
      <c r="A271" s="38"/>
      <c r="B271" s="39"/>
      <c r="C271" s="229" t="s">
        <v>536</v>
      </c>
      <c r="D271" s="229" t="s">
        <v>281</v>
      </c>
      <c r="E271" s="230" t="s">
        <v>683</v>
      </c>
      <c r="F271" s="231" t="s">
        <v>684</v>
      </c>
      <c r="G271" s="232" t="s">
        <v>194</v>
      </c>
      <c r="H271" s="233">
        <v>15935</v>
      </c>
      <c r="I271" s="234"/>
      <c r="J271" s="235">
        <f>ROUND(I271*H271,2)</f>
        <v>0</v>
      </c>
      <c r="K271" s="236"/>
      <c r="L271" s="44"/>
      <c r="M271" s="237" t="s">
        <v>1</v>
      </c>
      <c r="N271" s="238" t="s">
        <v>41</v>
      </c>
      <c r="O271" s="91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1" t="s">
        <v>284</v>
      </c>
      <c r="AT271" s="241" t="s">
        <v>281</v>
      </c>
      <c r="AU271" s="241" t="s">
        <v>86</v>
      </c>
      <c r="AY271" s="17" t="s">
        <v>280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7" t="s">
        <v>84</v>
      </c>
      <c r="BK271" s="242">
        <f>ROUND(I271*H271,2)</f>
        <v>0</v>
      </c>
      <c r="BL271" s="17" t="s">
        <v>284</v>
      </c>
      <c r="BM271" s="241" t="s">
        <v>4837</v>
      </c>
    </row>
    <row r="272" s="13" customFormat="1">
      <c r="A272" s="13"/>
      <c r="B272" s="243"/>
      <c r="C272" s="244"/>
      <c r="D272" s="245" t="s">
        <v>286</v>
      </c>
      <c r="E272" s="246" t="s">
        <v>1</v>
      </c>
      <c r="F272" s="247" t="s">
        <v>4834</v>
      </c>
      <c r="G272" s="244"/>
      <c r="H272" s="248">
        <v>15935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286</v>
      </c>
      <c r="AU272" s="254" t="s">
        <v>86</v>
      </c>
      <c r="AV272" s="13" t="s">
        <v>86</v>
      </c>
      <c r="AW272" s="13" t="s">
        <v>32</v>
      </c>
      <c r="AX272" s="13" t="s">
        <v>84</v>
      </c>
      <c r="AY272" s="254" t="s">
        <v>280</v>
      </c>
    </row>
    <row r="273" s="2" customFormat="1" ht="21.75" customHeight="1">
      <c r="A273" s="38"/>
      <c r="B273" s="39"/>
      <c r="C273" s="229" t="s">
        <v>543</v>
      </c>
      <c r="D273" s="229" t="s">
        <v>281</v>
      </c>
      <c r="E273" s="230" t="s">
        <v>687</v>
      </c>
      <c r="F273" s="231" t="s">
        <v>688</v>
      </c>
      <c r="G273" s="232" t="s">
        <v>194</v>
      </c>
      <c r="H273" s="233">
        <v>398.375</v>
      </c>
      <c r="I273" s="234"/>
      <c r="J273" s="235">
        <f>ROUND(I273*H273,2)</f>
        <v>0</v>
      </c>
      <c r="K273" s="236"/>
      <c r="L273" s="44"/>
      <c r="M273" s="237" t="s">
        <v>1</v>
      </c>
      <c r="N273" s="238" t="s">
        <v>41</v>
      </c>
      <c r="O273" s="91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1" t="s">
        <v>284</v>
      </c>
      <c r="AT273" s="241" t="s">
        <v>281</v>
      </c>
      <c r="AU273" s="241" t="s">
        <v>86</v>
      </c>
      <c r="AY273" s="17" t="s">
        <v>280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7" t="s">
        <v>84</v>
      </c>
      <c r="BK273" s="242">
        <f>ROUND(I273*H273,2)</f>
        <v>0</v>
      </c>
      <c r="BL273" s="17" t="s">
        <v>284</v>
      </c>
      <c r="BM273" s="241" t="s">
        <v>4838</v>
      </c>
    </row>
    <row r="274" s="13" customFormat="1">
      <c r="A274" s="13"/>
      <c r="B274" s="243"/>
      <c r="C274" s="244"/>
      <c r="D274" s="245" t="s">
        <v>286</v>
      </c>
      <c r="E274" s="246" t="s">
        <v>1</v>
      </c>
      <c r="F274" s="247" t="s">
        <v>4724</v>
      </c>
      <c r="G274" s="244"/>
      <c r="H274" s="248">
        <v>398.375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286</v>
      </c>
      <c r="AU274" s="254" t="s">
        <v>86</v>
      </c>
      <c r="AV274" s="13" t="s">
        <v>86</v>
      </c>
      <c r="AW274" s="13" t="s">
        <v>32</v>
      </c>
      <c r="AX274" s="13" t="s">
        <v>84</v>
      </c>
      <c r="AY274" s="254" t="s">
        <v>280</v>
      </c>
    </row>
    <row r="275" s="2" customFormat="1" ht="33" customHeight="1">
      <c r="A275" s="38"/>
      <c r="B275" s="39"/>
      <c r="C275" s="229" t="s">
        <v>548</v>
      </c>
      <c r="D275" s="229" t="s">
        <v>281</v>
      </c>
      <c r="E275" s="230" t="s">
        <v>1891</v>
      </c>
      <c r="F275" s="231" t="s">
        <v>1892</v>
      </c>
      <c r="G275" s="232" t="s">
        <v>354</v>
      </c>
      <c r="H275" s="233">
        <v>2</v>
      </c>
      <c r="I275" s="234"/>
      <c r="J275" s="235">
        <f>ROUND(I275*H275,2)</f>
        <v>0</v>
      </c>
      <c r="K275" s="236"/>
      <c r="L275" s="44"/>
      <c r="M275" s="237" t="s">
        <v>1</v>
      </c>
      <c r="N275" s="238" t="s">
        <v>41</v>
      </c>
      <c r="O275" s="91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1" t="s">
        <v>284</v>
      </c>
      <c r="AT275" s="241" t="s">
        <v>281</v>
      </c>
      <c r="AU275" s="241" t="s">
        <v>86</v>
      </c>
      <c r="AY275" s="17" t="s">
        <v>280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7" t="s">
        <v>84</v>
      </c>
      <c r="BK275" s="242">
        <f>ROUND(I275*H275,2)</f>
        <v>0</v>
      </c>
      <c r="BL275" s="17" t="s">
        <v>284</v>
      </c>
      <c r="BM275" s="241" t="s">
        <v>4839</v>
      </c>
    </row>
    <row r="276" s="2" customFormat="1" ht="33" customHeight="1">
      <c r="A276" s="38"/>
      <c r="B276" s="39"/>
      <c r="C276" s="229" t="s">
        <v>553</v>
      </c>
      <c r="D276" s="229" t="s">
        <v>281</v>
      </c>
      <c r="E276" s="230" t="s">
        <v>1894</v>
      </c>
      <c r="F276" s="231" t="s">
        <v>1895</v>
      </c>
      <c r="G276" s="232" t="s">
        <v>354</v>
      </c>
      <c r="H276" s="233">
        <v>40</v>
      </c>
      <c r="I276" s="234"/>
      <c r="J276" s="235">
        <f>ROUND(I276*H276,2)</f>
        <v>0</v>
      </c>
      <c r="K276" s="236"/>
      <c r="L276" s="44"/>
      <c r="M276" s="237" t="s">
        <v>1</v>
      </c>
      <c r="N276" s="238" t="s">
        <v>41</v>
      </c>
      <c r="O276" s="91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1" t="s">
        <v>284</v>
      </c>
      <c r="AT276" s="241" t="s">
        <v>281</v>
      </c>
      <c r="AU276" s="241" t="s">
        <v>86</v>
      </c>
      <c r="AY276" s="17" t="s">
        <v>280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7" t="s">
        <v>84</v>
      </c>
      <c r="BK276" s="242">
        <f>ROUND(I276*H276,2)</f>
        <v>0</v>
      </c>
      <c r="BL276" s="17" t="s">
        <v>284</v>
      </c>
      <c r="BM276" s="241" t="s">
        <v>4840</v>
      </c>
    </row>
    <row r="277" s="13" customFormat="1">
      <c r="A277" s="13"/>
      <c r="B277" s="243"/>
      <c r="C277" s="244"/>
      <c r="D277" s="245" t="s">
        <v>286</v>
      </c>
      <c r="E277" s="246" t="s">
        <v>1</v>
      </c>
      <c r="F277" s="247" t="s">
        <v>1897</v>
      </c>
      <c r="G277" s="244"/>
      <c r="H277" s="248">
        <v>40</v>
      </c>
      <c r="I277" s="249"/>
      <c r="J277" s="244"/>
      <c r="K277" s="244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286</v>
      </c>
      <c r="AU277" s="254" t="s">
        <v>86</v>
      </c>
      <c r="AV277" s="13" t="s">
        <v>86</v>
      </c>
      <c r="AW277" s="13" t="s">
        <v>32</v>
      </c>
      <c r="AX277" s="13" t="s">
        <v>84</v>
      </c>
      <c r="AY277" s="254" t="s">
        <v>280</v>
      </c>
    </row>
    <row r="278" s="2" customFormat="1" ht="33" customHeight="1">
      <c r="A278" s="38"/>
      <c r="B278" s="39"/>
      <c r="C278" s="229" t="s">
        <v>557</v>
      </c>
      <c r="D278" s="229" t="s">
        <v>281</v>
      </c>
      <c r="E278" s="230" t="s">
        <v>1898</v>
      </c>
      <c r="F278" s="231" t="s">
        <v>1899</v>
      </c>
      <c r="G278" s="232" t="s">
        <v>354</v>
      </c>
      <c r="H278" s="233">
        <v>2</v>
      </c>
      <c r="I278" s="234"/>
      <c r="J278" s="235">
        <f>ROUND(I278*H278,2)</f>
        <v>0</v>
      </c>
      <c r="K278" s="236"/>
      <c r="L278" s="44"/>
      <c r="M278" s="237" t="s">
        <v>1</v>
      </c>
      <c r="N278" s="238" t="s">
        <v>41</v>
      </c>
      <c r="O278" s="91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1" t="s">
        <v>284</v>
      </c>
      <c r="AT278" s="241" t="s">
        <v>281</v>
      </c>
      <c r="AU278" s="241" t="s">
        <v>86</v>
      </c>
      <c r="AY278" s="17" t="s">
        <v>280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7" t="s">
        <v>84</v>
      </c>
      <c r="BK278" s="242">
        <f>ROUND(I278*H278,2)</f>
        <v>0</v>
      </c>
      <c r="BL278" s="17" t="s">
        <v>284</v>
      </c>
      <c r="BM278" s="241" t="s">
        <v>4841</v>
      </c>
    </row>
    <row r="279" s="2" customFormat="1" ht="24.15" customHeight="1">
      <c r="A279" s="38"/>
      <c r="B279" s="39"/>
      <c r="C279" s="229" t="s">
        <v>561</v>
      </c>
      <c r="D279" s="229" t="s">
        <v>281</v>
      </c>
      <c r="E279" s="230" t="s">
        <v>691</v>
      </c>
      <c r="F279" s="231" t="s">
        <v>692</v>
      </c>
      <c r="G279" s="232" t="s">
        <v>693</v>
      </c>
      <c r="H279" s="233">
        <v>2</v>
      </c>
      <c r="I279" s="234"/>
      <c r="J279" s="235">
        <f>ROUND(I279*H279,2)</f>
        <v>0</v>
      </c>
      <c r="K279" s="236"/>
      <c r="L279" s="44"/>
      <c r="M279" s="237" t="s">
        <v>1</v>
      </c>
      <c r="N279" s="238" t="s">
        <v>41</v>
      </c>
      <c r="O279" s="91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1" t="s">
        <v>284</v>
      </c>
      <c r="AT279" s="241" t="s">
        <v>281</v>
      </c>
      <c r="AU279" s="241" t="s">
        <v>86</v>
      </c>
      <c r="AY279" s="17" t="s">
        <v>280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7" t="s">
        <v>84</v>
      </c>
      <c r="BK279" s="242">
        <f>ROUND(I279*H279,2)</f>
        <v>0</v>
      </c>
      <c r="BL279" s="17" t="s">
        <v>284</v>
      </c>
      <c r="BM279" s="241" t="s">
        <v>4842</v>
      </c>
    </row>
    <row r="280" s="2" customFormat="1" ht="24.15" customHeight="1">
      <c r="A280" s="38"/>
      <c r="B280" s="39"/>
      <c r="C280" s="229" t="s">
        <v>566</v>
      </c>
      <c r="D280" s="229" t="s">
        <v>281</v>
      </c>
      <c r="E280" s="230" t="s">
        <v>696</v>
      </c>
      <c r="F280" s="231" t="s">
        <v>697</v>
      </c>
      <c r="G280" s="232" t="s">
        <v>693</v>
      </c>
      <c r="H280" s="233">
        <v>40</v>
      </c>
      <c r="I280" s="234"/>
      <c r="J280" s="235">
        <f>ROUND(I280*H280,2)</f>
        <v>0</v>
      </c>
      <c r="K280" s="236"/>
      <c r="L280" s="44"/>
      <c r="M280" s="237" t="s">
        <v>1</v>
      </c>
      <c r="N280" s="238" t="s">
        <v>41</v>
      </c>
      <c r="O280" s="91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1" t="s">
        <v>284</v>
      </c>
      <c r="AT280" s="241" t="s">
        <v>281</v>
      </c>
      <c r="AU280" s="241" t="s">
        <v>86</v>
      </c>
      <c r="AY280" s="17" t="s">
        <v>280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7" t="s">
        <v>84</v>
      </c>
      <c r="BK280" s="242">
        <f>ROUND(I280*H280,2)</f>
        <v>0</v>
      </c>
      <c r="BL280" s="17" t="s">
        <v>284</v>
      </c>
      <c r="BM280" s="241" t="s">
        <v>4843</v>
      </c>
    </row>
    <row r="281" s="13" customFormat="1">
      <c r="A281" s="13"/>
      <c r="B281" s="243"/>
      <c r="C281" s="244"/>
      <c r="D281" s="245" t="s">
        <v>286</v>
      </c>
      <c r="E281" s="246" t="s">
        <v>1</v>
      </c>
      <c r="F281" s="247" t="s">
        <v>1897</v>
      </c>
      <c r="G281" s="244"/>
      <c r="H281" s="248">
        <v>40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286</v>
      </c>
      <c r="AU281" s="254" t="s">
        <v>86</v>
      </c>
      <c r="AV281" s="13" t="s">
        <v>86</v>
      </c>
      <c r="AW281" s="13" t="s">
        <v>32</v>
      </c>
      <c r="AX281" s="13" t="s">
        <v>84</v>
      </c>
      <c r="AY281" s="254" t="s">
        <v>280</v>
      </c>
    </row>
    <row r="282" s="2" customFormat="1" ht="24.15" customHeight="1">
      <c r="A282" s="38"/>
      <c r="B282" s="39"/>
      <c r="C282" s="229" t="s">
        <v>571</v>
      </c>
      <c r="D282" s="229" t="s">
        <v>281</v>
      </c>
      <c r="E282" s="230" t="s">
        <v>701</v>
      </c>
      <c r="F282" s="231" t="s">
        <v>702</v>
      </c>
      <c r="G282" s="232" t="s">
        <v>693</v>
      </c>
      <c r="H282" s="233">
        <v>2</v>
      </c>
      <c r="I282" s="234"/>
      <c r="J282" s="235">
        <f>ROUND(I282*H282,2)</f>
        <v>0</v>
      </c>
      <c r="K282" s="236"/>
      <c r="L282" s="44"/>
      <c r="M282" s="237" t="s">
        <v>1</v>
      </c>
      <c r="N282" s="238" t="s">
        <v>41</v>
      </c>
      <c r="O282" s="91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1" t="s">
        <v>284</v>
      </c>
      <c r="AT282" s="241" t="s">
        <v>281</v>
      </c>
      <c r="AU282" s="241" t="s">
        <v>86</v>
      </c>
      <c r="AY282" s="17" t="s">
        <v>280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7" t="s">
        <v>84</v>
      </c>
      <c r="BK282" s="242">
        <f>ROUND(I282*H282,2)</f>
        <v>0</v>
      </c>
      <c r="BL282" s="17" t="s">
        <v>284</v>
      </c>
      <c r="BM282" s="241" t="s">
        <v>4844</v>
      </c>
    </row>
    <row r="283" s="2" customFormat="1" ht="16.5" customHeight="1">
      <c r="A283" s="38"/>
      <c r="B283" s="39"/>
      <c r="C283" s="229" t="s">
        <v>575</v>
      </c>
      <c r="D283" s="229" t="s">
        <v>281</v>
      </c>
      <c r="E283" s="230" t="s">
        <v>705</v>
      </c>
      <c r="F283" s="231" t="s">
        <v>706</v>
      </c>
      <c r="G283" s="232" t="s">
        <v>194</v>
      </c>
      <c r="H283" s="233">
        <v>431.18299999999999</v>
      </c>
      <c r="I283" s="234"/>
      <c r="J283" s="235">
        <f>ROUND(I283*H283,2)</f>
        <v>0</v>
      </c>
      <c r="K283" s="236"/>
      <c r="L283" s="44"/>
      <c r="M283" s="237" t="s">
        <v>1</v>
      </c>
      <c r="N283" s="238" t="s">
        <v>41</v>
      </c>
      <c r="O283" s="91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1" t="s">
        <v>284</v>
      </c>
      <c r="AT283" s="241" t="s">
        <v>281</v>
      </c>
      <c r="AU283" s="241" t="s">
        <v>86</v>
      </c>
      <c r="AY283" s="17" t="s">
        <v>280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7" t="s">
        <v>84</v>
      </c>
      <c r="BK283" s="242">
        <f>ROUND(I283*H283,2)</f>
        <v>0</v>
      </c>
      <c r="BL283" s="17" t="s">
        <v>284</v>
      </c>
      <c r="BM283" s="241" t="s">
        <v>4845</v>
      </c>
    </row>
    <row r="284" s="13" customFormat="1">
      <c r="A284" s="13"/>
      <c r="B284" s="243"/>
      <c r="C284" s="244"/>
      <c r="D284" s="245" t="s">
        <v>286</v>
      </c>
      <c r="E284" s="246" t="s">
        <v>1</v>
      </c>
      <c r="F284" s="247" t="s">
        <v>4732</v>
      </c>
      <c r="G284" s="244"/>
      <c r="H284" s="248">
        <v>431.18299999999999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286</v>
      </c>
      <c r="AU284" s="254" t="s">
        <v>86</v>
      </c>
      <c r="AV284" s="13" t="s">
        <v>86</v>
      </c>
      <c r="AW284" s="13" t="s">
        <v>32</v>
      </c>
      <c r="AX284" s="13" t="s">
        <v>84</v>
      </c>
      <c r="AY284" s="254" t="s">
        <v>280</v>
      </c>
    </row>
    <row r="285" s="2" customFormat="1" ht="16.5" customHeight="1">
      <c r="A285" s="38"/>
      <c r="B285" s="39"/>
      <c r="C285" s="229" t="s">
        <v>580</v>
      </c>
      <c r="D285" s="229" t="s">
        <v>281</v>
      </c>
      <c r="E285" s="230" t="s">
        <v>710</v>
      </c>
      <c r="F285" s="231" t="s">
        <v>711</v>
      </c>
      <c r="G285" s="232" t="s">
        <v>194</v>
      </c>
      <c r="H285" s="233">
        <v>431.18299999999999</v>
      </c>
      <c r="I285" s="234"/>
      <c r="J285" s="235">
        <f>ROUND(I285*H285,2)</f>
        <v>0</v>
      </c>
      <c r="K285" s="236"/>
      <c r="L285" s="44"/>
      <c r="M285" s="237" t="s">
        <v>1</v>
      </c>
      <c r="N285" s="238" t="s">
        <v>41</v>
      </c>
      <c r="O285" s="91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1" t="s">
        <v>284</v>
      </c>
      <c r="AT285" s="241" t="s">
        <v>281</v>
      </c>
      <c r="AU285" s="241" t="s">
        <v>86</v>
      </c>
      <c r="AY285" s="17" t="s">
        <v>280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7" t="s">
        <v>84</v>
      </c>
      <c r="BK285" s="242">
        <f>ROUND(I285*H285,2)</f>
        <v>0</v>
      </c>
      <c r="BL285" s="17" t="s">
        <v>284</v>
      </c>
      <c r="BM285" s="241" t="s">
        <v>4846</v>
      </c>
    </row>
    <row r="286" s="13" customFormat="1">
      <c r="A286" s="13"/>
      <c r="B286" s="243"/>
      <c r="C286" s="244"/>
      <c r="D286" s="245" t="s">
        <v>286</v>
      </c>
      <c r="E286" s="246" t="s">
        <v>1</v>
      </c>
      <c r="F286" s="247" t="s">
        <v>4847</v>
      </c>
      <c r="G286" s="244"/>
      <c r="H286" s="248">
        <v>431.18299999999999</v>
      </c>
      <c r="I286" s="249"/>
      <c r="J286" s="244"/>
      <c r="K286" s="244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286</v>
      </c>
      <c r="AU286" s="254" t="s">
        <v>86</v>
      </c>
      <c r="AV286" s="13" t="s">
        <v>86</v>
      </c>
      <c r="AW286" s="13" t="s">
        <v>32</v>
      </c>
      <c r="AX286" s="13" t="s">
        <v>84</v>
      </c>
      <c r="AY286" s="254" t="s">
        <v>280</v>
      </c>
    </row>
    <row r="287" s="2" customFormat="1" ht="16.5" customHeight="1">
      <c r="A287" s="38"/>
      <c r="B287" s="39"/>
      <c r="C287" s="229" t="s">
        <v>585</v>
      </c>
      <c r="D287" s="229" t="s">
        <v>281</v>
      </c>
      <c r="E287" s="230" t="s">
        <v>4848</v>
      </c>
      <c r="F287" s="231" t="s">
        <v>4849</v>
      </c>
      <c r="G287" s="232" t="s">
        <v>354</v>
      </c>
      <c r="H287" s="233">
        <v>2</v>
      </c>
      <c r="I287" s="234"/>
      <c r="J287" s="235">
        <f>ROUND(I287*H287,2)</f>
        <v>0</v>
      </c>
      <c r="K287" s="236"/>
      <c r="L287" s="44"/>
      <c r="M287" s="237" t="s">
        <v>1</v>
      </c>
      <c r="N287" s="238" t="s">
        <v>41</v>
      </c>
      <c r="O287" s="91"/>
      <c r="P287" s="239">
        <f>O287*H287</f>
        <v>0</v>
      </c>
      <c r="Q287" s="239">
        <v>0.00018000000000000001</v>
      </c>
      <c r="R287" s="239">
        <f>Q287*H287</f>
        <v>0.00036000000000000002</v>
      </c>
      <c r="S287" s="239">
        <v>0</v>
      </c>
      <c r="T287" s="24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1" t="s">
        <v>185</v>
      </c>
      <c r="AT287" s="241" t="s">
        <v>281</v>
      </c>
      <c r="AU287" s="241" t="s">
        <v>86</v>
      </c>
      <c r="AY287" s="17" t="s">
        <v>280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7" t="s">
        <v>84</v>
      </c>
      <c r="BK287" s="242">
        <f>ROUND(I287*H287,2)</f>
        <v>0</v>
      </c>
      <c r="BL287" s="17" t="s">
        <v>185</v>
      </c>
      <c r="BM287" s="241" t="s">
        <v>4850</v>
      </c>
    </row>
    <row r="288" s="13" customFormat="1">
      <c r="A288" s="13"/>
      <c r="B288" s="243"/>
      <c r="C288" s="244"/>
      <c r="D288" s="245" t="s">
        <v>286</v>
      </c>
      <c r="E288" s="246" t="s">
        <v>1</v>
      </c>
      <c r="F288" s="247" t="s">
        <v>4851</v>
      </c>
      <c r="G288" s="244"/>
      <c r="H288" s="248">
        <v>2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286</v>
      </c>
      <c r="AU288" s="254" t="s">
        <v>86</v>
      </c>
      <c r="AV288" s="13" t="s">
        <v>86</v>
      </c>
      <c r="AW288" s="13" t="s">
        <v>32</v>
      </c>
      <c r="AX288" s="13" t="s">
        <v>84</v>
      </c>
      <c r="AY288" s="254" t="s">
        <v>280</v>
      </c>
    </row>
    <row r="289" s="2" customFormat="1" ht="16.5" customHeight="1">
      <c r="A289" s="38"/>
      <c r="B289" s="39"/>
      <c r="C289" s="255" t="s">
        <v>590</v>
      </c>
      <c r="D289" s="255" t="s">
        <v>306</v>
      </c>
      <c r="E289" s="256" t="s">
        <v>4852</v>
      </c>
      <c r="F289" s="257" t="s">
        <v>4853</v>
      </c>
      <c r="G289" s="258" t="s">
        <v>354</v>
      </c>
      <c r="H289" s="259">
        <v>2</v>
      </c>
      <c r="I289" s="260"/>
      <c r="J289" s="261">
        <f>ROUND(I289*H289,2)</f>
        <v>0</v>
      </c>
      <c r="K289" s="262"/>
      <c r="L289" s="263"/>
      <c r="M289" s="264" t="s">
        <v>1</v>
      </c>
      <c r="N289" s="265" t="s">
        <v>41</v>
      </c>
      <c r="O289" s="91"/>
      <c r="P289" s="239">
        <f>O289*H289</f>
        <v>0</v>
      </c>
      <c r="Q289" s="239">
        <v>0.0050000000000000001</v>
      </c>
      <c r="R289" s="239">
        <f>Q289*H289</f>
        <v>0.01</v>
      </c>
      <c r="S289" s="239">
        <v>0</v>
      </c>
      <c r="T289" s="24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1" t="s">
        <v>426</v>
      </c>
      <c r="AT289" s="241" t="s">
        <v>306</v>
      </c>
      <c r="AU289" s="241" t="s">
        <v>86</v>
      </c>
      <c r="AY289" s="17" t="s">
        <v>280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7" t="s">
        <v>84</v>
      </c>
      <c r="BK289" s="242">
        <f>ROUND(I289*H289,2)</f>
        <v>0</v>
      </c>
      <c r="BL289" s="17" t="s">
        <v>185</v>
      </c>
      <c r="BM289" s="241" t="s">
        <v>4854</v>
      </c>
    </row>
    <row r="290" s="2" customFormat="1" ht="24.15" customHeight="1">
      <c r="A290" s="38"/>
      <c r="B290" s="39"/>
      <c r="C290" s="229" t="s">
        <v>594</v>
      </c>
      <c r="D290" s="229" t="s">
        <v>281</v>
      </c>
      <c r="E290" s="230" t="s">
        <v>747</v>
      </c>
      <c r="F290" s="231" t="s">
        <v>748</v>
      </c>
      <c r="G290" s="232" t="s">
        <v>194</v>
      </c>
      <c r="H290" s="233">
        <v>33.625</v>
      </c>
      <c r="I290" s="234"/>
      <c r="J290" s="235">
        <f>ROUND(I290*H290,2)</f>
        <v>0</v>
      </c>
      <c r="K290" s="236"/>
      <c r="L290" s="44"/>
      <c r="M290" s="237" t="s">
        <v>1</v>
      </c>
      <c r="N290" s="238" t="s">
        <v>41</v>
      </c>
      <c r="O290" s="91"/>
      <c r="P290" s="239">
        <f>O290*H290</f>
        <v>0</v>
      </c>
      <c r="Q290" s="239">
        <v>0</v>
      </c>
      <c r="R290" s="239">
        <f>Q290*H290</f>
        <v>0</v>
      </c>
      <c r="S290" s="239">
        <v>0.050999999999999997</v>
      </c>
      <c r="T290" s="240">
        <f>S290*H290</f>
        <v>1.7148749999999999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1" t="s">
        <v>284</v>
      </c>
      <c r="AT290" s="241" t="s">
        <v>281</v>
      </c>
      <c r="AU290" s="241" t="s">
        <v>86</v>
      </c>
      <c r="AY290" s="17" t="s">
        <v>280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7" t="s">
        <v>84</v>
      </c>
      <c r="BK290" s="242">
        <f>ROUND(I290*H290,2)</f>
        <v>0</v>
      </c>
      <c r="BL290" s="17" t="s">
        <v>284</v>
      </c>
      <c r="BM290" s="241" t="s">
        <v>4855</v>
      </c>
    </row>
    <row r="291" s="13" customFormat="1">
      <c r="A291" s="13"/>
      <c r="B291" s="243"/>
      <c r="C291" s="244"/>
      <c r="D291" s="245" t="s">
        <v>286</v>
      </c>
      <c r="E291" s="246" t="s">
        <v>1</v>
      </c>
      <c r="F291" s="247" t="s">
        <v>4856</v>
      </c>
      <c r="G291" s="244"/>
      <c r="H291" s="248">
        <v>33.625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286</v>
      </c>
      <c r="AU291" s="254" t="s">
        <v>86</v>
      </c>
      <c r="AV291" s="13" t="s">
        <v>86</v>
      </c>
      <c r="AW291" s="13" t="s">
        <v>32</v>
      </c>
      <c r="AX291" s="13" t="s">
        <v>84</v>
      </c>
      <c r="AY291" s="254" t="s">
        <v>280</v>
      </c>
    </row>
    <row r="292" s="2" customFormat="1" ht="24.15" customHeight="1">
      <c r="A292" s="38"/>
      <c r="B292" s="39"/>
      <c r="C292" s="229" t="s">
        <v>598</v>
      </c>
      <c r="D292" s="229" t="s">
        <v>281</v>
      </c>
      <c r="E292" s="230" t="s">
        <v>759</v>
      </c>
      <c r="F292" s="231" t="s">
        <v>760</v>
      </c>
      <c r="G292" s="232" t="s">
        <v>354</v>
      </c>
      <c r="H292" s="233">
        <v>3</v>
      </c>
      <c r="I292" s="234"/>
      <c r="J292" s="235">
        <f>ROUND(I292*H292,2)</f>
        <v>0</v>
      </c>
      <c r="K292" s="236"/>
      <c r="L292" s="44"/>
      <c r="M292" s="237" t="s">
        <v>1</v>
      </c>
      <c r="N292" s="238" t="s">
        <v>41</v>
      </c>
      <c r="O292" s="91"/>
      <c r="P292" s="239">
        <f>O292*H292</f>
        <v>0</v>
      </c>
      <c r="Q292" s="239">
        <v>0</v>
      </c>
      <c r="R292" s="239">
        <f>Q292*H292</f>
        <v>0</v>
      </c>
      <c r="S292" s="239">
        <v>0.0080000000000000002</v>
      </c>
      <c r="T292" s="240">
        <f>S292*H292</f>
        <v>0.024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1" t="s">
        <v>284</v>
      </c>
      <c r="AT292" s="241" t="s">
        <v>281</v>
      </c>
      <c r="AU292" s="241" t="s">
        <v>86</v>
      </c>
      <c r="AY292" s="17" t="s">
        <v>280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7" t="s">
        <v>84</v>
      </c>
      <c r="BK292" s="242">
        <f>ROUND(I292*H292,2)</f>
        <v>0</v>
      </c>
      <c r="BL292" s="17" t="s">
        <v>284</v>
      </c>
      <c r="BM292" s="241" t="s">
        <v>4857</v>
      </c>
    </row>
    <row r="293" s="13" customFormat="1">
      <c r="A293" s="13"/>
      <c r="B293" s="243"/>
      <c r="C293" s="244"/>
      <c r="D293" s="245" t="s">
        <v>286</v>
      </c>
      <c r="E293" s="246" t="s">
        <v>1</v>
      </c>
      <c r="F293" s="247" t="s">
        <v>4858</v>
      </c>
      <c r="G293" s="244"/>
      <c r="H293" s="248">
        <v>3</v>
      </c>
      <c r="I293" s="249"/>
      <c r="J293" s="244"/>
      <c r="K293" s="244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286</v>
      </c>
      <c r="AU293" s="254" t="s">
        <v>86</v>
      </c>
      <c r="AV293" s="13" t="s">
        <v>86</v>
      </c>
      <c r="AW293" s="13" t="s">
        <v>32</v>
      </c>
      <c r="AX293" s="13" t="s">
        <v>84</v>
      </c>
      <c r="AY293" s="254" t="s">
        <v>280</v>
      </c>
    </row>
    <row r="294" s="2" customFormat="1" ht="24.15" customHeight="1">
      <c r="A294" s="38"/>
      <c r="B294" s="39"/>
      <c r="C294" s="229" t="s">
        <v>603</v>
      </c>
      <c r="D294" s="229" t="s">
        <v>281</v>
      </c>
      <c r="E294" s="230" t="s">
        <v>4859</v>
      </c>
      <c r="F294" s="231" t="s">
        <v>785</v>
      </c>
      <c r="G294" s="232" t="s">
        <v>354</v>
      </c>
      <c r="H294" s="233">
        <v>5</v>
      </c>
      <c r="I294" s="234"/>
      <c r="J294" s="235">
        <f>ROUND(I294*H294,2)</f>
        <v>0</v>
      </c>
      <c r="K294" s="236"/>
      <c r="L294" s="44"/>
      <c r="M294" s="237" t="s">
        <v>1</v>
      </c>
      <c r="N294" s="238" t="s">
        <v>41</v>
      </c>
      <c r="O294" s="91"/>
      <c r="P294" s="239">
        <f>O294*H294</f>
        <v>0</v>
      </c>
      <c r="Q294" s="239">
        <v>0.00023000000000000001</v>
      </c>
      <c r="R294" s="239">
        <f>Q294*H294</f>
        <v>0.00115</v>
      </c>
      <c r="S294" s="239">
        <v>0</v>
      </c>
      <c r="T294" s="24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41" t="s">
        <v>284</v>
      </c>
      <c r="AT294" s="241" t="s">
        <v>281</v>
      </c>
      <c r="AU294" s="241" t="s">
        <v>86</v>
      </c>
      <c r="AY294" s="17" t="s">
        <v>280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7" t="s">
        <v>84</v>
      </c>
      <c r="BK294" s="242">
        <f>ROUND(I294*H294,2)</f>
        <v>0</v>
      </c>
      <c r="BL294" s="17" t="s">
        <v>284</v>
      </c>
      <c r="BM294" s="241" t="s">
        <v>4860</v>
      </c>
    </row>
    <row r="295" s="12" customFormat="1" ht="22.8" customHeight="1">
      <c r="A295" s="12"/>
      <c r="B295" s="213"/>
      <c r="C295" s="214"/>
      <c r="D295" s="215" t="s">
        <v>75</v>
      </c>
      <c r="E295" s="227" t="s">
        <v>788</v>
      </c>
      <c r="F295" s="227" t="s">
        <v>789</v>
      </c>
      <c r="G295" s="214"/>
      <c r="H295" s="214"/>
      <c r="I295" s="217"/>
      <c r="J295" s="228">
        <f>BK295</f>
        <v>0</v>
      </c>
      <c r="K295" s="214"/>
      <c r="L295" s="219"/>
      <c r="M295" s="220"/>
      <c r="N295" s="221"/>
      <c r="O295" s="221"/>
      <c r="P295" s="222">
        <f>SUM(P296:P341)</f>
        <v>0</v>
      </c>
      <c r="Q295" s="221"/>
      <c r="R295" s="222">
        <f>SUM(R296:R341)</f>
        <v>0</v>
      </c>
      <c r="S295" s="221"/>
      <c r="T295" s="223">
        <f>SUM(T296:T341)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4" t="s">
        <v>84</v>
      </c>
      <c r="AT295" s="225" t="s">
        <v>75</v>
      </c>
      <c r="AU295" s="225" t="s">
        <v>84</v>
      </c>
      <c r="AY295" s="224" t="s">
        <v>280</v>
      </c>
      <c r="BK295" s="226">
        <f>SUM(BK296:BK341)</f>
        <v>0</v>
      </c>
    </row>
    <row r="296" s="2" customFormat="1" ht="16.5" customHeight="1">
      <c r="A296" s="38"/>
      <c r="B296" s="39"/>
      <c r="C296" s="229" t="s">
        <v>607</v>
      </c>
      <c r="D296" s="229" t="s">
        <v>281</v>
      </c>
      <c r="E296" s="230" t="s">
        <v>791</v>
      </c>
      <c r="F296" s="231" t="s">
        <v>792</v>
      </c>
      <c r="G296" s="232" t="s">
        <v>326</v>
      </c>
      <c r="H296" s="233">
        <v>11.08</v>
      </c>
      <c r="I296" s="234"/>
      <c r="J296" s="235">
        <f>ROUND(I296*H296,2)</f>
        <v>0</v>
      </c>
      <c r="K296" s="236"/>
      <c r="L296" s="44"/>
      <c r="M296" s="237" t="s">
        <v>1</v>
      </c>
      <c r="N296" s="238" t="s">
        <v>41</v>
      </c>
      <c r="O296" s="91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1" t="s">
        <v>284</v>
      </c>
      <c r="AT296" s="241" t="s">
        <v>281</v>
      </c>
      <c r="AU296" s="241" t="s">
        <v>86</v>
      </c>
      <c r="AY296" s="17" t="s">
        <v>280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7" t="s">
        <v>84</v>
      </c>
      <c r="BK296" s="242">
        <f>ROUND(I296*H296,2)</f>
        <v>0</v>
      </c>
      <c r="BL296" s="17" t="s">
        <v>284</v>
      </c>
      <c r="BM296" s="241" t="s">
        <v>4861</v>
      </c>
    </row>
    <row r="297" s="13" customFormat="1">
      <c r="A297" s="13"/>
      <c r="B297" s="243"/>
      <c r="C297" s="244"/>
      <c r="D297" s="245" t="s">
        <v>286</v>
      </c>
      <c r="E297" s="246" t="s">
        <v>1</v>
      </c>
      <c r="F297" s="247" t="s">
        <v>4862</v>
      </c>
      <c r="G297" s="244"/>
      <c r="H297" s="248">
        <v>11.08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286</v>
      </c>
      <c r="AU297" s="254" t="s">
        <v>86</v>
      </c>
      <c r="AV297" s="13" t="s">
        <v>86</v>
      </c>
      <c r="AW297" s="13" t="s">
        <v>32</v>
      </c>
      <c r="AX297" s="13" t="s">
        <v>84</v>
      </c>
      <c r="AY297" s="254" t="s">
        <v>280</v>
      </c>
    </row>
    <row r="298" s="2" customFormat="1" ht="33" customHeight="1">
      <c r="A298" s="38"/>
      <c r="B298" s="39"/>
      <c r="C298" s="229" t="s">
        <v>613</v>
      </c>
      <c r="D298" s="229" t="s">
        <v>281</v>
      </c>
      <c r="E298" s="230" t="s">
        <v>1940</v>
      </c>
      <c r="F298" s="231" t="s">
        <v>1941</v>
      </c>
      <c r="G298" s="232" t="s">
        <v>326</v>
      </c>
      <c r="H298" s="233">
        <v>62.973999999999997</v>
      </c>
      <c r="I298" s="234"/>
      <c r="J298" s="235">
        <f>ROUND(I298*H298,2)</f>
        <v>0</v>
      </c>
      <c r="K298" s="236"/>
      <c r="L298" s="44"/>
      <c r="M298" s="237" t="s">
        <v>1</v>
      </c>
      <c r="N298" s="238" t="s">
        <v>41</v>
      </c>
      <c r="O298" s="91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1" t="s">
        <v>284</v>
      </c>
      <c r="AT298" s="241" t="s">
        <v>281</v>
      </c>
      <c r="AU298" s="241" t="s">
        <v>86</v>
      </c>
      <c r="AY298" s="17" t="s">
        <v>280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7" t="s">
        <v>84</v>
      </c>
      <c r="BK298" s="242">
        <f>ROUND(I298*H298,2)</f>
        <v>0</v>
      </c>
      <c r="BL298" s="17" t="s">
        <v>284</v>
      </c>
      <c r="BM298" s="241" t="s">
        <v>4863</v>
      </c>
    </row>
    <row r="299" s="2" customFormat="1" ht="16.5" customHeight="1">
      <c r="A299" s="38"/>
      <c r="B299" s="39"/>
      <c r="C299" s="229" t="s">
        <v>618</v>
      </c>
      <c r="D299" s="229" t="s">
        <v>281</v>
      </c>
      <c r="E299" s="230" t="s">
        <v>800</v>
      </c>
      <c r="F299" s="231" t="s">
        <v>801</v>
      </c>
      <c r="G299" s="232" t="s">
        <v>190</v>
      </c>
      <c r="H299" s="233">
        <v>10</v>
      </c>
      <c r="I299" s="234"/>
      <c r="J299" s="235">
        <f>ROUND(I299*H299,2)</f>
        <v>0</v>
      </c>
      <c r="K299" s="236"/>
      <c r="L299" s="44"/>
      <c r="M299" s="237" t="s">
        <v>1</v>
      </c>
      <c r="N299" s="238" t="s">
        <v>41</v>
      </c>
      <c r="O299" s="91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1" t="s">
        <v>284</v>
      </c>
      <c r="AT299" s="241" t="s">
        <v>281</v>
      </c>
      <c r="AU299" s="241" t="s">
        <v>86</v>
      </c>
      <c r="AY299" s="17" t="s">
        <v>280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7" t="s">
        <v>84</v>
      </c>
      <c r="BK299" s="242">
        <f>ROUND(I299*H299,2)</f>
        <v>0</v>
      </c>
      <c r="BL299" s="17" t="s">
        <v>284</v>
      </c>
      <c r="BM299" s="241" t="s">
        <v>4864</v>
      </c>
    </row>
    <row r="300" s="13" customFormat="1">
      <c r="A300" s="13"/>
      <c r="B300" s="243"/>
      <c r="C300" s="244"/>
      <c r="D300" s="245" t="s">
        <v>286</v>
      </c>
      <c r="E300" s="246" t="s">
        <v>1</v>
      </c>
      <c r="F300" s="247" t="s">
        <v>4865</v>
      </c>
      <c r="G300" s="244"/>
      <c r="H300" s="248">
        <v>10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286</v>
      </c>
      <c r="AU300" s="254" t="s">
        <v>86</v>
      </c>
      <c r="AV300" s="13" t="s">
        <v>86</v>
      </c>
      <c r="AW300" s="13" t="s">
        <v>32</v>
      </c>
      <c r="AX300" s="13" t="s">
        <v>84</v>
      </c>
      <c r="AY300" s="254" t="s">
        <v>280</v>
      </c>
    </row>
    <row r="301" s="2" customFormat="1" ht="24.15" customHeight="1">
      <c r="A301" s="38"/>
      <c r="B301" s="39"/>
      <c r="C301" s="229" t="s">
        <v>623</v>
      </c>
      <c r="D301" s="229" t="s">
        <v>281</v>
      </c>
      <c r="E301" s="230" t="s">
        <v>804</v>
      </c>
      <c r="F301" s="231" t="s">
        <v>805</v>
      </c>
      <c r="G301" s="232" t="s">
        <v>190</v>
      </c>
      <c r="H301" s="233">
        <v>73</v>
      </c>
      <c r="I301" s="234"/>
      <c r="J301" s="235">
        <f>ROUND(I301*H301,2)</f>
        <v>0</v>
      </c>
      <c r="K301" s="236"/>
      <c r="L301" s="44"/>
      <c r="M301" s="237" t="s">
        <v>1</v>
      </c>
      <c r="N301" s="238" t="s">
        <v>41</v>
      </c>
      <c r="O301" s="91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1" t="s">
        <v>284</v>
      </c>
      <c r="AT301" s="241" t="s">
        <v>281</v>
      </c>
      <c r="AU301" s="241" t="s">
        <v>86</v>
      </c>
      <c r="AY301" s="17" t="s">
        <v>280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7" t="s">
        <v>84</v>
      </c>
      <c r="BK301" s="242">
        <f>ROUND(I301*H301,2)</f>
        <v>0</v>
      </c>
      <c r="BL301" s="17" t="s">
        <v>284</v>
      </c>
      <c r="BM301" s="241" t="s">
        <v>4866</v>
      </c>
    </row>
    <row r="302" s="13" customFormat="1">
      <c r="A302" s="13"/>
      <c r="B302" s="243"/>
      <c r="C302" s="244"/>
      <c r="D302" s="245" t="s">
        <v>286</v>
      </c>
      <c r="E302" s="246" t="s">
        <v>1</v>
      </c>
      <c r="F302" s="247" t="s">
        <v>4867</v>
      </c>
      <c r="G302" s="244"/>
      <c r="H302" s="248">
        <v>73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286</v>
      </c>
      <c r="AU302" s="254" t="s">
        <v>86</v>
      </c>
      <c r="AV302" s="13" t="s">
        <v>86</v>
      </c>
      <c r="AW302" s="13" t="s">
        <v>32</v>
      </c>
      <c r="AX302" s="13" t="s">
        <v>84</v>
      </c>
      <c r="AY302" s="254" t="s">
        <v>280</v>
      </c>
    </row>
    <row r="303" s="2" customFormat="1" ht="24.15" customHeight="1">
      <c r="A303" s="38"/>
      <c r="B303" s="39"/>
      <c r="C303" s="229" t="s">
        <v>628</v>
      </c>
      <c r="D303" s="229" t="s">
        <v>281</v>
      </c>
      <c r="E303" s="230" t="s">
        <v>809</v>
      </c>
      <c r="F303" s="231" t="s">
        <v>810</v>
      </c>
      <c r="G303" s="232" t="s">
        <v>326</v>
      </c>
      <c r="H303" s="233">
        <v>62.973999999999997</v>
      </c>
      <c r="I303" s="234"/>
      <c r="J303" s="235">
        <f>ROUND(I303*H303,2)</f>
        <v>0</v>
      </c>
      <c r="K303" s="236"/>
      <c r="L303" s="44"/>
      <c r="M303" s="237" t="s">
        <v>1</v>
      </c>
      <c r="N303" s="238" t="s">
        <v>41</v>
      </c>
      <c r="O303" s="91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41" t="s">
        <v>284</v>
      </c>
      <c r="AT303" s="241" t="s">
        <v>281</v>
      </c>
      <c r="AU303" s="241" t="s">
        <v>86</v>
      </c>
      <c r="AY303" s="17" t="s">
        <v>280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7" t="s">
        <v>84</v>
      </c>
      <c r="BK303" s="242">
        <f>ROUND(I303*H303,2)</f>
        <v>0</v>
      </c>
      <c r="BL303" s="17" t="s">
        <v>284</v>
      </c>
      <c r="BM303" s="241" t="s">
        <v>4868</v>
      </c>
    </row>
    <row r="304" s="2" customFormat="1" ht="24.15" customHeight="1">
      <c r="A304" s="38"/>
      <c r="B304" s="39"/>
      <c r="C304" s="229" t="s">
        <v>633</v>
      </c>
      <c r="D304" s="229" t="s">
        <v>281</v>
      </c>
      <c r="E304" s="230" t="s">
        <v>813</v>
      </c>
      <c r="F304" s="231" t="s">
        <v>814</v>
      </c>
      <c r="G304" s="232" t="s">
        <v>326</v>
      </c>
      <c r="H304" s="233">
        <v>944.61000000000001</v>
      </c>
      <c r="I304" s="234"/>
      <c r="J304" s="235">
        <f>ROUND(I304*H304,2)</f>
        <v>0</v>
      </c>
      <c r="K304" s="236"/>
      <c r="L304" s="44"/>
      <c r="M304" s="237" t="s">
        <v>1</v>
      </c>
      <c r="N304" s="238" t="s">
        <v>41</v>
      </c>
      <c r="O304" s="91"/>
      <c r="P304" s="239">
        <f>O304*H304</f>
        <v>0</v>
      </c>
      <c r="Q304" s="239">
        <v>0</v>
      </c>
      <c r="R304" s="239">
        <f>Q304*H304</f>
        <v>0</v>
      </c>
      <c r="S304" s="239">
        <v>0</v>
      </c>
      <c r="T304" s="24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41" t="s">
        <v>284</v>
      </c>
      <c r="AT304" s="241" t="s">
        <v>281</v>
      </c>
      <c r="AU304" s="241" t="s">
        <v>86</v>
      </c>
      <c r="AY304" s="17" t="s">
        <v>280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7" t="s">
        <v>84</v>
      </c>
      <c r="BK304" s="242">
        <f>ROUND(I304*H304,2)</f>
        <v>0</v>
      </c>
      <c r="BL304" s="17" t="s">
        <v>284</v>
      </c>
      <c r="BM304" s="241" t="s">
        <v>4869</v>
      </c>
    </row>
    <row r="305" s="13" customFormat="1">
      <c r="A305" s="13"/>
      <c r="B305" s="243"/>
      <c r="C305" s="244"/>
      <c r="D305" s="245" t="s">
        <v>286</v>
      </c>
      <c r="E305" s="244"/>
      <c r="F305" s="247" t="s">
        <v>4870</v>
      </c>
      <c r="G305" s="244"/>
      <c r="H305" s="248">
        <v>944.61000000000001</v>
      </c>
      <c r="I305" s="249"/>
      <c r="J305" s="244"/>
      <c r="K305" s="244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286</v>
      </c>
      <c r="AU305" s="254" t="s">
        <v>86</v>
      </c>
      <c r="AV305" s="13" t="s">
        <v>86</v>
      </c>
      <c r="AW305" s="13" t="s">
        <v>4</v>
      </c>
      <c r="AX305" s="13" t="s">
        <v>84</v>
      </c>
      <c r="AY305" s="254" t="s">
        <v>280</v>
      </c>
    </row>
    <row r="306" s="2" customFormat="1" ht="33" customHeight="1">
      <c r="A306" s="38"/>
      <c r="B306" s="39"/>
      <c r="C306" s="229" t="s">
        <v>637</v>
      </c>
      <c r="D306" s="229" t="s">
        <v>281</v>
      </c>
      <c r="E306" s="230" t="s">
        <v>818</v>
      </c>
      <c r="F306" s="231" t="s">
        <v>819</v>
      </c>
      <c r="G306" s="232" t="s">
        <v>326</v>
      </c>
      <c r="H306" s="233">
        <v>0.24099999999999999</v>
      </c>
      <c r="I306" s="234"/>
      <c r="J306" s="235">
        <f>ROUND(I306*H306,2)</f>
        <v>0</v>
      </c>
      <c r="K306" s="236"/>
      <c r="L306" s="44"/>
      <c r="M306" s="237" t="s">
        <v>1</v>
      </c>
      <c r="N306" s="238" t="s">
        <v>41</v>
      </c>
      <c r="O306" s="91"/>
      <c r="P306" s="239">
        <f>O306*H306</f>
        <v>0</v>
      </c>
      <c r="Q306" s="239">
        <v>0</v>
      </c>
      <c r="R306" s="239">
        <f>Q306*H306</f>
        <v>0</v>
      </c>
      <c r="S306" s="239">
        <v>0</v>
      </c>
      <c r="T306" s="24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1" t="s">
        <v>284</v>
      </c>
      <c r="AT306" s="241" t="s">
        <v>281</v>
      </c>
      <c r="AU306" s="241" t="s">
        <v>86</v>
      </c>
      <c r="AY306" s="17" t="s">
        <v>280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7" t="s">
        <v>84</v>
      </c>
      <c r="BK306" s="242">
        <f>ROUND(I306*H306,2)</f>
        <v>0</v>
      </c>
      <c r="BL306" s="17" t="s">
        <v>284</v>
      </c>
      <c r="BM306" s="241" t="s">
        <v>4871</v>
      </c>
    </row>
    <row r="307" s="13" customFormat="1">
      <c r="A307" s="13"/>
      <c r="B307" s="243"/>
      <c r="C307" s="244"/>
      <c r="D307" s="245" t="s">
        <v>286</v>
      </c>
      <c r="E307" s="246" t="s">
        <v>1</v>
      </c>
      <c r="F307" s="247" t="s">
        <v>4872</v>
      </c>
      <c r="G307" s="244"/>
      <c r="H307" s="248">
        <v>0.24099999999999999</v>
      </c>
      <c r="I307" s="249"/>
      <c r="J307" s="244"/>
      <c r="K307" s="244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286</v>
      </c>
      <c r="AU307" s="254" t="s">
        <v>86</v>
      </c>
      <c r="AV307" s="13" t="s">
        <v>86</v>
      </c>
      <c r="AW307" s="13" t="s">
        <v>32</v>
      </c>
      <c r="AX307" s="13" t="s">
        <v>84</v>
      </c>
      <c r="AY307" s="254" t="s">
        <v>280</v>
      </c>
    </row>
    <row r="308" s="2" customFormat="1" ht="49.05" customHeight="1">
      <c r="A308" s="38"/>
      <c r="B308" s="39"/>
      <c r="C308" s="229" t="s">
        <v>641</v>
      </c>
      <c r="D308" s="229" t="s">
        <v>281</v>
      </c>
      <c r="E308" s="230" t="s">
        <v>828</v>
      </c>
      <c r="F308" s="231" t="s">
        <v>829</v>
      </c>
      <c r="G308" s="232" t="s">
        <v>326</v>
      </c>
      <c r="H308" s="233">
        <v>0.029000000000000001</v>
      </c>
      <c r="I308" s="234"/>
      <c r="J308" s="235">
        <f>ROUND(I308*H308,2)</f>
        <v>0</v>
      </c>
      <c r="K308" s="236"/>
      <c r="L308" s="44"/>
      <c r="M308" s="237" t="s">
        <v>1</v>
      </c>
      <c r="N308" s="238" t="s">
        <v>41</v>
      </c>
      <c r="O308" s="91"/>
      <c r="P308" s="239">
        <f>O308*H308</f>
        <v>0</v>
      </c>
      <c r="Q308" s="239">
        <v>0</v>
      </c>
      <c r="R308" s="239">
        <f>Q308*H308</f>
        <v>0</v>
      </c>
      <c r="S308" s="239">
        <v>0</v>
      </c>
      <c r="T308" s="24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41" t="s">
        <v>284</v>
      </c>
      <c r="AT308" s="241" t="s">
        <v>281</v>
      </c>
      <c r="AU308" s="241" t="s">
        <v>86</v>
      </c>
      <c r="AY308" s="17" t="s">
        <v>280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7" t="s">
        <v>84</v>
      </c>
      <c r="BK308" s="242">
        <f>ROUND(I308*H308,2)</f>
        <v>0</v>
      </c>
      <c r="BL308" s="17" t="s">
        <v>284</v>
      </c>
      <c r="BM308" s="241" t="s">
        <v>4873</v>
      </c>
    </row>
    <row r="309" s="13" customFormat="1">
      <c r="A309" s="13"/>
      <c r="B309" s="243"/>
      <c r="C309" s="244"/>
      <c r="D309" s="245" t="s">
        <v>286</v>
      </c>
      <c r="E309" s="246" t="s">
        <v>1</v>
      </c>
      <c r="F309" s="247" t="s">
        <v>4874</v>
      </c>
      <c r="G309" s="244"/>
      <c r="H309" s="248">
        <v>0.029000000000000001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286</v>
      </c>
      <c r="AU309" s="254" t="s">
        <v>86</v>
      </c>
      <c r="AV309" s="13" t="s">
        <v>86</v>
      </c>
      <c r="AW309" s="13" t="s">
        <v>32</v>
      </c>
      <c r="AX309" s="13" t="s">
        <v>84</v>
      </c>
      <c r="AY309" s="254" t="s">
        <v>280</v>
      </c>
    </row>
    <row r="310" s="2" customFormat="1" ht="33" customHeight="1">
      <c r="A310" s="38"/>
      <c r="B310" s="39"/>
      <c r="C310" s="229" t="s">
        <v>646</v>
      </c>
      <c r="D310" s="229" t="s">
        <v>281</v>
      </c>
      <c r="E310" s="230" t="s">
        <v>833</v>
      </c>
      <c r="F310" s="231" t="s">
        <v>834</v>
      </c>
      <c r="G310" s="232" t="s">
        <v>326</v>
      </c>
      <c r="H310" s="233">
        <v>0.076999999999999999</v>
      </c>
      <c r="I310" s="234"/>
      <c r="J310" s="235">
        <f>ROUND(I310*H310,2)</f>
        <v>0</v>
      </c>
      <c r="K310" s="236"/>
      <c r="L310" s="44"/>
      <c r="M310" s="237" t="s">
        <v>1</v>
      </c>
      <c r="N310" s="238" t="s">
        <v>41</v>
      </c>
      <c r="O310" s="91"/>
      <c r="P310" s="239">
        <f>O310*H310</f>
        <v>0</v>
      </c>
      <c r="Q310" s="239">
        <v>0</v>
      </c>
      <c r="R310" s="239">
        <f>Q310*H310</f>
        <v>0</v>
      </c>
      <c r="S310" s="239">
        <v>0</v>
      </c>
      <c r="T310" s="24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41" t="s">
        <v>284</v>
      </c>
      <c r="AT310" s="241" t="s">
        <v>281</v>
      </c>
      <c r="AU310" s="241" t="s">
        <v>86</v>
      </c>
      <c r="AY310" s="17" t="s">
        <v>280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7" t="s">
        <v>84</v>
      </c>
      <c r="BK310" s="242">
        <f>ROUND(I310*H310,2)</f>
        <v>0</v>
      </c>
      <c r="BL310" s="17" t="s">
        <v>284</v>
      </c>
      <c r="BM310" s="241" t="s">
        <v>4875</v>
      </c>
    </row>
    <row r="311" s="13" customFormat="1">
      <c r="A311" s="13"/>
      <c r="B311" s="243"/>
      <c r="C311" s="244"/>
      <c r="D311" s="245" t="s">
        <v>286</v>
      </c>
      <c r="E311" s="246" t="s">
        <v>1</v>
      </c>
      <c r="F311" s="247" t="s">
        <v>4876</v>
      </c>
      <c r="G311" s="244"/>
      <c r="H311" s="248">
        <v>0.076999999999999999</v>
      </c>
      <c r="I311" s="249"/>
      <c r="J311" s="244"/>
      <c r="K311" s="244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286</v>
      </c>
      <c r="AU311" s="254" t="s">
        <v>86</v>
      </c>
      <c r="AV311" s="13" t="s">
        <v>86</v>
      </c>
      <c r="AW311" s="13" t="s">
        <v>32</v>
      </c>
      <c r="AX311" s="13" t="s">
        <v>84</v>
      </c>
      <c r="AY311" s="254" t="s">
        <v>280</v>
      </c>
    </row>
    <row r="312" s="2" customFormat="1" ht="33" customHeight="1">
      <c r="A312" s="38"/>
      <c r="B312" s="39"/>
      <c r="C312" s="229" t="s">
        <v>650</v>
      </c>
      <c r="D312" s="229" t="s">
        <v>281</v>
      </c>
      <c r="E312" s="230" t="s">
        <v>838</v>
      </c>
      <c r="F312" s="231" t="s">
        <v>839</v>
      </c>
      <c r="G312" s="232" t="s">
        <v>326</v>
      </c>
      <c r="H312" s="233">
        <v>0.042000000000000003</v>
      </c>
      <c r="I312" s="234"/>
      <c r="J312" s="235">
        <f>ROUND(I312*H312,2)</f>
        <v>0</v>
      </c>
      <c r="K312" s="236"/>
      <c r="L312" s="44"/>
      <c r="M312" s="237" t="s">
        <v>1</v>
      </c>
      <c r="N312" s="238" t="s">
        <v>41</v>
      </c>
      <c r="O312" s="91"/>
      <c r="P312" s="239">
        <f>O312*H312</f>
        <v>0</v>
      </c>
      <c r="Q312" s="239">
        <v>0</v>
      </c>
      <c r="R312" s="239">
        <f>Q312*H312</f>
        <v>0</v>
      </c>
      <c r="S312" s="239">
        <v>0</v>
      </c>
      <c r="T312" s="24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41" t="s">
        <v>284</v>
      </c>
      <c r="AT312" s="241" t="s">
        <v>281</v>
      </c>
      <c r="AU312" s="241" t="s">
        <v>86</v>
      </c>
      <c r="AY312" s="17" t="s">
        <v>280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7" t="s">
        <v>84</v>
      </c>
      <c r="BK312" s="242">
        <f>ROUND(I312*H312,2)</f>
        <v>0</v>
      </c>
      <c r="BL312" s="17" t="s">
        <v>284</v>
      </c>
      <c r="BM312" s="241" t="s">
        <v>4877</v>
      </c>
    </row>
    <row r="313" s="13" customFormat="1">
      <c r="A313" s="13"/>
      <c r="B313" s="243"/>
      <c r="C313" s="244"/>
      <c r="D313" s="245" t="s">
        <v>286</v>
      </c>
      <c r="E313" s="246" t="s">
        <v>1</v>
      </c>
      <c r="F313" s="247" t="s">
        <v>4878</v>
      </c>
      <c r="G313" s="244"/>
      <c r="H313" s="248">
        <v>0.042000000000000003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286</v>
      </c>
      <c r="AU313" s="254" t="s">
        <v>86</v>
      </c>
      <c r="AV313" s="13" t="s">
        <v>86</v>
      </c>
      <c r="AW313" s="13" t="s">
        <v>32</v>
      </c>
      <c r="AX313" s="13" t="s">
        <v>84</v>
      </c>
      <c r="AY313" s="254" t="s">
        <v>280</v>
      </c>
    </row>
    <row r="314" s="2" customFormat="1" ht="24.15" customHeight="1">
      <c r="A314" s="38"/>
      <c r="B314" s="39"/>
      <c r="C314" s="229" t="s">
        <v>655</v>
      </c>
      <c r="D314" s="229" t="s">
        <v>281</v>
      </c>
      <c r="E314" s="230" t="s">
        <v>843</v>
      </c>
      <c r="F314" s="231" t="s">
        <v>844</v>
      </c>
      <c r="G314" s="232" t="s">
        <v>326</v>
      </c>
      <c r="H314" s="233">
        <v>0.32600000000000001</v>
      </c>
      <c r="I314" s="234"/>
      <c r="J314" s="235">
        <f>ROUND(I314*H314,2)</f>
        <v>0</v>
      </c>
      <c r="K314" s="236"/>
      <c r="L314" s="44"/>
      <c r="M314" s="237" t="s">
        <v>1</v>
      </c>
      <c r="N314" s="238" t="s">
        <v>41</v>
      </c>
      <c r="O314" s="91"/>
      <c r="P314" s="239">
        <f>O314*H314</f>
        <v>0</v>
      </c>
      <c r="Q314" s="239">
        <v>0</v>
      </c>
      <c r="R314" s="239">
        <f>Q314*H314</f>
        <v>0</v>
      </c>
      <c r="S314" s="239">
        <v>0</v>
      </c>
      <c r="T314" s="24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41" t="s">
        <v>284</v>
      </c>
      <c r="AT314" s="241" t="s">
        <v>281</v>
      </c>
      <c r="AU314" s="241" t="s">
        <v>86</v>
      </c>
      <c r="AY314" s="17" t="s">
        <v>280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7" t="s">
        <v>84</v>
      </c>
      <c r="BK314" s="242">
        <f>ROUND(I314*H314,2)</f>
        <v>0</v>
      </c>
      <c r="BL314" s="17" t="s">
        <v>284</v>
      </c>
      <c r="BM314" s="241" t="s">
        <v>4879</v>
      </c>
    </row>
    <row r="315" s="13" customFormat="1">
      <c r="A315" s="13"/>
      <c r="B315" s="243"/>
      <c r="C315" s="244"/>
      <c r="D315" s="245" t="s">
        <v>286</v>
      </c>
      <c r="E315" s="246" t="s">
        <v>1</v>
      </c>
      <c r="F315" s="247" t="s">
        <v>4880</v>
      </c>
      <c r="G315" s="244"/>
      <c r="H315" s="248">
        <v>0.32600000000000001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286</v>
      </c>
      <c r="AU315" s="254" t="s">
        <v>86</v>
      </c>
      <c r="AV315" s="13" t="s">
        <v>86</v>
      </c>
      <c r="AW315" s="13" t="s">
        <v>32</v>
      </c>
      <c r="AX315" s="13" t="s">
        <v>84</v>
      </c>
      <c r="AY315" s="254" t="s">
        <v>280</v>
      </c>
    </row>
    <row r="316" s="2" customFormat="1" ht="33" customHeight="1">
      <c r="A316" s="38"/>
      <c r="B316" s="39"/>
      <c r="C316" s="229" t="s">
        <v>660</v>
      </c>
      <c r="D316" s="229" t="s">
        <v>281</v>
      </c>
      <c r="E316" s="230" t="s">
        <v>848</v>
      </c>
      <c r="F316" s="231" t="s">
        <v>849</v>
      </c>
      <c r="G316" s="232" t="s">
        <v>326</v>
      </c>
      <c r="H316" s="233">
        <v>1.625</v>
      </c>
      <c r="I316" s="234"/>
      <c r="J316" s="235">
        <f>ROUND(I316*H316,2)</f>
        <v>0</v>
      </c>
      <c r="K316" s="236"/>
      <c r="L316" s="44"/>
      <c r="M316" s="237" t="s">
        <v>1</v>
      </c>
      <c r="N316" s="238" t="s">
        <v>41</v>
      </c>
      <c r="O316" s="91"/>
      <c r="P316" s="239">
        <f>O316*H316</f>
        <v>0</v>
      </c>
      <c r="Q316" s="239">
        <v>0</v>
      </c>
      <c r="R316" s="239">
        <f>Q316*H316</f>
        <v>0</v>
      </c>
      <c r="S316" s="239">
        <v>0</v>
      </c>
      <c r="T316" s="24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41" t="s">
        <v>284</v>
      </c>
      <c r="AT316" s="241" t="s">
        <v>281</v>
      </c>
      <c r="AU316" s="241" t="s">
        <v>86</v>
      </c>
      <c r="AY316" s="17" t="s">
        <v>280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7" t="s">
        <v>84</v>
      </c>
      <c r="BK316" s="242">
        <f>ROUND(I316*H316,2)</f>
        <v>0</v>
      </c>
      <c r="BL316" s="17" t="s">
        <v>284</v>
      </c>
      <c r="BM316" s="241" t="s">
        <v>4881</v>
      </c>
    </row>
    <row r="317" s="13" customFormat="1">
      <c r="A317" s="13"/>
      <c r="B317" s="243"/>
      <c r="C317" s="244"/>
      <c r="D317" s="245" t="s">
        <v>286</v>
      </c>
      <c r="E317" s="246" t="s">
        <v>1</v>
      </c>
      <c r="F317" s="247" t="s">
        <v>4882</v>
      </c>
      <c r="G317" s="244"/>
      <c r="H317" s="248">
        <v>1.625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286</v>
      </c>
      <c r="AU317" s="254" t="s">
        <v>86</v>
      </c>
      <c r="AV317" s="13" t="s">
        <v>86</v>
      </c>
      <c r="AW317" s="13" t="s">
        <v>32</v>
      </c>
      <c r="AX317" s="13" t="s">
        <v>84</v>
      </c>
      <c r="AY317" s="254" t="s">
        <v>280</v>
      </c>
    </row>
    <row r="318" s="2" customFormat="1" ht="33" customHeight="1">
      <c r="A318" s="38"/>
      <c r="B318" s="39"/>
      <c r="C318" s="229" t="s">
        <v>665</v>
      </c>
      <c r="D318" s="229" t="s">
        <v>281</v>
      </c>
      <c r="E318" s="230" t="s">
        <v>853</v>
      </c>
      <c r="F318" s="231" t="s">
        <v>854</v>
      </c>
      <c r="G318" s="232" t="s">
        <v>326</v>
      </c>
      <c r="H318" s="233">
        <v>10.616</v>
      </c>
      <c r="I318" s="234"/>
      <c r="J318" s="235">
        <f>ROUND(I318*H318,2)</f>
        <v>0</v>
      </c>
      <c r="K318" s="236"/>
      <c r="L318" s="44"/>
      <c r="M318" s="237" t="s">
        <v>1</v>
      </c>
      <c r="N318" s="238" t="s">
        <v>41</v>
      </c>
      <c r="O318" s="91"/>
      <c r="P318" s="239">
        <f>O318*H318</f>
        <v>0</v>
      </c>
      <c r="Q318" s="239">
        <v>0</v>
      </c>
      <c r="R318" s="239">
        <f>Q318*H318</f>
        <v>0</v>
      </c>
      <c r="S318" s="239">
        <v>0</v>
      </c>
      <c r="T318" s="24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1" t="s">
        <v>284</v>
      </c>
      <c r="AT318" s="241" t="s">
        <v>281</v>
      </c>
      <c r="AU318" s="241" t="s">
        <v>86</v>
      </c>
      <c r="AY318" s="17" t="s">
        <v>280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7" t="s">
        <v>84</v>
      </c>
      <c r="BK318" s="242">
        <f>ROUND(I318*H318,2)</f>
        <v>0</v>
      </c>
      <c r="BL318" s="17" t="s">
        <v>284</v>
      </c>
      <c r="BM318" s="241" t="s">
        <v>4883</v>
      </c>
    </row>
    <row r="319" s="13" customFormat="1">
      <c r="A319" s="13"/>
      <c r="B319" s="243"/>
      <c r="C319" s="244"/>
      <c r="D319" s="245" t="s">
        <v>286</v>
      </c>
      <c r="E319" s="246" t="s">
        <v>1</v>
      </c>
      <c r="F319" s="247" t="s">
        <v>4884</v>
      </c>
      <c r="G319" s="244"/>
      <c r="H319" s="248">
        <v>10.616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286</v>
      </c>
      <c r="AU319" s="254" t="s">
        <v>86</v>
      </c>
      <c r="AV319" s="13" t="s">
        <v>86</v>
      </c>
      <c r="AW319" s="13" t="s">
        <v>32</v>
      </c>
      <c r="AX319" s="13" t="s">
        <v>84</v>
      </c>
      <c r="AY319" s="254" t="s">
        <v>280</v>
      </c>
    </row>
    <row r="320" s="2" customFormat="1" ht="37.8" customHeight="1">
      <c r="A320" s="38"/>
      <c r="B320" s="39"/>
      <c r="C320" s="229" t="s">
        <v>669</v>
      </c>
      <c r="D320" s="229" t="s">
        <v>281</v>
      </c>
      <c r="E320" s="230" t="s">
        <v>863</v>
      </c>
      <c r="F320" s="231" t="s">
        <v>864</v>
      </c>
      <c r="G320" s="232" t="s">
        <v>326</v>
      </c>
      <c r="H320" s="233">
        <v>7.4900000000000002</v>
      </c>
      <c r="I320" s="234"/>
      <c r="J320" s="235">
        <f>ROUND(I320*H320,2)</f>
        <v>0</v>
      </c>
      <c r="K320" s="236"/>
      <c r="L320" s="44"/>
      <c r="M320" s="237" t="s">
        <v>1</v>
      </c>
      <c r="N320" s="238" t="s">
        <v>41</v>
      </c>
      <c r="O320" s="91"/>
      <c r="P320" s="239">
        <f>O320*H320</f>
        <v>0</v>
      </c>
      <c r="Q320" s="239">
        <v>0</v>
      </c>
      <c r="R320" s="239">
        <f>Q320*H320</f>
        <v>0</v>
      </c>
      <c r="S320" s="239">
        <v>0</v>
      </c>
      <c r="T320" s="24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41" t="s">
        <v>284</v>
      </c>
      <c r="AT320" s="241" t="s">
        <v>281</v>
      </c>
      <c r="AU320" s="241" t="s">
        <v>86</v>
      </c>
      <c r="AY320" s="17" t="s">
        <v>280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7" t="s">
        <v>84</v>
      </c>
      <c r="BK320" s="242">
        <f>ROUND(I320*H320,2)</f>
        <v>0</v>
      </c>
      <c r="BL320" s="17" t="s">
        <v>284</v>
      </c>
      <c r="BM320" s="241" t="s">
        <v>4885</v>
      </c>
    </row>
    <row r="321" s="13" customFormat="1">
      <c r="A321" s="13"/>
      <c r="B321" s="243"/>
      <c r="C321" s="244"/>
      <c r="D321" s="245" t="s">
        <v>286</v>
      </c>
      <c r="E321" s="246" t="s">
        <v>1</v>
      </c>
      <c r="F321" s="247" t="s">
        <v>4886</v>
      </c>
      <c r="G321" s="244"/>
      <c r="H321" s="248">
        <v>7.4900000000000002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286</v>
      </c>
      <c r="AU321" s="254" t="s">
        <v>86</v>
      </c>
      <c r="AV321" s="13" t="s">
        <v>86</v>
      </c>
      <c r="AW321" s="13" t="s">
        <v>32</v>
      </c>
      <c r="AX321" s="13" t="s">
        <v>84</v>
      </c>
      <c r="AY321" s="254" t="s">
        <v>280</v>
      </c>
    </row>
    <row r="322" s="2" customFormat="1" ht="33" customHeight="1">
      <c r="A322" s="38"/>
      <c r="B322" s="39"/>
      <c r="C322" s="229" t="s">
        <v>674</v>
      </c>
      <c r="D322" s="229" t="s">
        <v>281</v>
      </c>
      <c r="E322" s="230" t="s">
        <v>868</v>
      </c>
      <c r="F322" s="231" t="s">
        <v>869</v>
      </c>
      <c r="G322" s="232" t="s">
        <v>326</v>
      </c>
      <c r="H322" s="233">
        <v>6.125</v>
      </c>
      <c r="I322" s="234"/>
      <c r="J322" s="235">
        <f>ROUND(I322*H322,2)</f>
        <v>0</v>
      </c>
      <c r="K322" s="236"/>
      <c r="L322" s="44"/>
      <c r="M322" s="237" t="s">
        <v>1</v>
      </c>
      <c r="N322" s="238" t="s">
        <v>41</v>
      </c>
      <c r="O322" s="91"/>
      <c r="P322" s="239">
        <f>O322*H322</f>
        <v>0</v>
      </c>
      <c r="Q322" s="239">
        <v>0</v>
      </c>
      <c r="R322" s="239">
        <f>Q322*H322</f>
        <v>0</v>
      </c>
      <c r="S322" s="239">
        <v>0</v>
      </c>
      <c r="T322" s="24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41" t="s">
        <v>284</v>
      </c>
      <c r="AT322" s="241" t="s">
        <v>281</v>
      </c>
      <c r="AU322" s="241" t="s">
        <v>86</v>
      </c>
      <c r="AY322" s="17" t="s">
        <v>280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7" t="s">
        <v>84</v>
      </c>
      <c r="BK322" s="242">
        <f>ROUND(I322*H322,2)</f>
        <v>0</v>
      </c>
      <c r="BL322" s="17" t="s">
        <v>284</v>
      </c>
      <c r="BM322" s="241" t="s">
        <v>4887</v>
      </c>
    </row>
    <row r="323" s="13" customFormat="1">
      <c r="A323" s="13"/>
      <c r="B323" s="243"/>
      <c r="C323" s="244"/>
      <c r="D323" s="245" t="s">
        <v>286</v>
      </c>
      <c r="E323" s="246" t="s">
        <v>1</v>
      </c>
      <c r="F323" s="247" t="s">
        <v>4888</v>
      </c>
      <c r="G323" s="244"/>
      <c r="H323" s="248">
        <v>6.125</v>
      </c>
      <c r="I323" s="249"/>
      <c r="J323" s="244"/>
      <c r="K323" s="244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286</v>
      </c>
      <c r="AU323" s="254" t="s">
        <v>86</v>
      </c>
      <c r="AV323" s="13" t="s">
        <v>86</v>
      </c>
      <c r="AW323" s="13" t="s">
        <v>32</v>
      </c>
      <c r="AX323" s="13" t="s">
        <v>84</v>
      </c>
      <c r="AY323" s="254" t="s">
        <v>280</v>
      </c>
    </row>
    <row r="324" s="2" customFormat="1" ht="33" customHeight="1">
      <c r="A324" s="38"/>
      <c r="B324" s="39"/>
      <c r="C324" s="229" t="s">
        <v>678</v>
      </c>
      <c r="D324" s="229" t="s">
        <v>281</v>
      </c>
      <c r="E324" s="230" t="s">
        <v>873</v>
      </c>
      <c r="F324" s="231" t="s">
        <v>874</v>
      </c>
      <c r="G324" s="232" t="s">
        <v>326</v>
      </c>
      <c r="H324" s="233">
        <v>3.4500000000000002</v>
      </c>
      <c r="I324" s="234"/>
      <c r="J324" s="235">
        <f>ROUND(I324*H324,2)</f>
        <v>0</v>
      </c>
      <c r="K324" s="236"/>
      <c r="L324" s="44"/>
      <c r="M324" s="237" t="s">
        <v>1</v>
      </c>
      <c r="N324" s="238" t="s">
        <v>41</v>
      </c>
      <c r="O324" s="91"/>
      <c r="P324" s="239">
        <f>O324*H324</f>
        <v>0</v>
      </c>
      <c r="Q324" s="239">
        <v>0</v>
      </c>
      <c r="R324" s="239">
        <f>Q324*H324</f>
        <v>0</v>
      </c>
      <c r="S324" s="239">
        <v>0</v>
      </c>
      <c r="T324" s="24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41" t="s">
        <v>284</v>
      </c>
      <c r="AT324" s="241" t="s">
        <v>281</v>
      </c>
      <c r="AU324" s="241" t="s">
        <v>86</v>
      </c>
      <c r="AY324" s="17" t="s">
        <v>280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7" t="s">
        <v>84</v>
      </c>
      <c r="BK324" s="242">
        <f>ROUND(I324*H324,2)</f>
        <v>0</v>
      </c>
      <c r="BL324" s="17" t="s">
        <v>284</v>
      </c>
      <c r="BM324" s="241" t="s">
        <v>4889</v>
      </c>
    </row>
    <row r="325" s="13" customFormat="1">
      <c r="A325" s="13"/>
      <c r="B325" s="243"/>
      <c r="C325" s="244"/>
      <c r="D325" s="245" t="s">
        <v>286</v>
      </c>
      <c r="E325" s="246" t="s">
        <v>1</v>
      </c>
      <c r="F325" s="247" t="s">
        <v>4890</v>
      </c>
      <c r="G325" s="244"/>
      <c r="H325" s="248">
        <v>3.4500000000000002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286</v>
      </c>
      <c r="AU325" s="254" t="s">
        <v>86</v>
      </c>
      <c r="AV325" s="13" t="s">
        <v>86</v>
      </c>
      <c r="AW325" s="13" t="s">
        <v>32</v>
      </c>
      <c r="AX325" s="13" t="s">
        <v>84</v>
      </c>
      <c r="AY325" s="254" t="s">
        <v>280</v>
      </c>
    </row>
    <row r="326" s="2" customFormat="1" ht="37.8" customHeight="1">
      <c r="A326" s="38"/>
      <c r="B326" s="39"/>
      <c r="C326" s="229" t="s">
        <v>682</v>
      </c>
      <c r="D326" s="229" t="s">
        <v>281</v>
      </c>
      <c r="E326" s="230" t="s">
        <v>878</v>
      </c>
      <c r="F326" s="231" t="s">
        <v>879</v>
      </c>
      <c r="G326" s="232" t="s">
        <v>326</v>
      </c>
      <c r="H326" s="233">
        <v>11.789</v>
      </c>
      <c r="I326" s="234"/>
      <c r="J326" s="235">
        <f>ROUND(I326*H326,2)</f>
        <v>0</v>
      </c>
      <c r="K326" s="236"/>
      <c r="L326" s="44"/>
      <c r="M326" s="237" t="s">
        <v>1</v>
      </c>
      <c r="N326" s="238" t="s">
        <v>41</v>
      </c>
      <c r="O326" s="91"/>
      <c r="P326" s="239">
        <f>O326*H326</f>
        <v>0</v>
      </c>
      <c r="Q326" s="239">
        <v>0</v>
      </c>
      <c r="R326" s="239">
        <f>Q326*H326</f>
        <v>0</v>
      </c>
      <c r="S326" s="239">
        <v>0</v>
      </c>
      <c r="T326" s="24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41" t="s">
        <v>284</v>
      </c>
      <c r="AT326" s="241" t="s">
        <v>281</v>
      </c>
      <c r="AU326" s="241" t="s">
        <v>86</v>
      </c>
      <c r="AY326" s="17" t="s">
        <v>280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7" t="s">
        <v>84</v>
      </c>
      <c r="BK326" s="242">
        <f>ROUND(I326*H326,2)</f>
        <v>0</v>
      </c>
      <c r="BL326" s="17" t="s">
        <v>284</v>
      </c>
      <c r="BM326" s="241" t="s">
        <v>4891</v>
      </c>
    </row>
    <row r="327" s="13" customFormat="1">
      <c r="A327" s="13"/>
      <c r="B327" s="243"/>
      <c r="C327" s="244"/>
      <c r="D327" s="245" t="s">
        <v>286</v>
      </c>
      <c r="E327" s="246" t="s">
        <v>1</v>
      </c>
      <c r="F327" s="247" t="s">
        <v>4892</v>
      </c>
      <c r="G327" s="244"/>
      <c r="H327" s="248">
        <v>11.789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286</v>
      </c>
      <c r="AU327" s="254" t="s">
        <v>86</v>
      </c>
      <c r="AV327" s="13" t="s">
        <v>86</v>
      </c>
      <c r="AW327" s="13" t="s">
        <v>32</v>
      </c>
      <c r="AX327" s="13" t="s">
        <v>84</v>
      </c>
      <c r="AY327" s="254" t="s">
        <v>280</v>
      </c>
    </row>
    <row r="328" s="2" customFormat="1" ht="44.25" customHeight="1">
      <c r="A328" s="38"/>
      <c r="B328" s="39"/>
      <c r="C328" s="229" t="s">
        <v>686</v>
      </c>
      <c r="D328" s="229" t="s">
        <v>281</v>
      </c>
      <c r="E328" s="230" t="s">
        <v>888</v>
      </c>
      <c r="F328" s="231" t="s">
        <v>889</v>
      </c>
      <c r="G328" s="232" t="s">
        <v>326</v>
      </c>
      <c r="H328" s="233">
        <v>1.415</v>
      </c>
      <c r="I328" s="234"/>
      <c r="J328" s="235">
        <f>ROUND(I328*H328,2)</f>
        <v>0</v>
      </c>
      <c r="K328" s="236"/>
      <c r="L328" s="44"/>
      <c r="M328" s="237" t="s">
        <v>1</v>
      </c>
      <c r="N328" s="238" t="s">
        <v>41</v>
      </c>
      <c r="O328" s="91"/>
      <c r="P328" s="239">
        <f>O328*H328</f>
        <v>0</v>
      </c>
      <c r="Q328" s="239">
        <v>0</v>
      </c>
      <c r="R328" s="239">
        <f>Q328*H328</f>
        <v>0</v>
      </c>
      <c r="S328" s="239">
        <v>0</v>
      </c>
      <c r="T328" s="24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41" t="s">
        <v>284</v>
      </c>
      <c r="AT328" s="241" t="s">
        <v>281</v>
      </c>
      <c r="AU328" s="241" t="s">
        <v>86</v>
      </c>
      <c r="AY328" s="17" t="s">
        <v>280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7" t="s">
        <v>84</v>
      </c>
      <c r="BK328" s="242">
        <f>ROUND(I328*H328,2)</f>
        <v>0</v>
      </c>
      <c r="BL328" s="17" t="s">
        <v>284</v>
      </c>
      <c r="BM328" s="241" t="s">
        <v>4893</v>
      </c>
    </row>
    <row r="329" s="13" customFormat="1">
      <c r="A329" s="13"/>
      <c r="B329" s="243"/>
      <c r="C329" s="244"/>
      <c r="D329" s="245" t="s">
        <v>286</v>
      </c>
      <c r="E329" s="246" t="s">
        <v>1</v>
      </c>
      <c r="F329" s="247" t="s">
        <v>4894</v>
      </c>
      <c r="G329" s="244"/>
      <c r="H329" s="248">
        <v>1.415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286</v>
      </c>
      <c r="AU329" s="254" t="s">
        <v>86</v>
      </c>
      <c r="AV329" s="13" t="s">
        <v>86</v>
      </c>
      <c r="AW329" s="13" t="s">
        <v>32</v>
      </c>
      <c r="AX329" s="13" t="s">
        <v>84</v>
      </c>
      <c r="AY329" s="254" t="s">
        <v>280</v>
      </c>
    </row>
    <row r="330" s="2" customFormat="1" ht="44.25" customHeight="1">
      <c r="A330" s="38"/>
      <c r="B330" s="39"/>
      <c r="C330" s="229" t="s">
        <v>690</v>
      </c>
      <c r="D330" s="229" t="s">
        <v>281</v>
      </c>
      <c r="E330" s="230" t="s">
        <v>893</v>
      </c>
      <c r="F330" s="231" t="s">
        <v>894</v>
      </c>
      <c r="G330" s="232" t="s">
        <v>326</v>
      </c>
      <c r="H330" s="233">
        <v>15.974</v>
      </c>
      <c r="I330" s="234"/>
      <c r="J330" s="235">
        <f>ROUND(I330*H330,2)</f>
        <v>0</v>
      </c>
      <c r="K330" s="236"/>
      <c r="L330" s="44"/>
      <c r="M330" s="237" t="s">
        <v>1</v>
      </c>
      <c r="N330" s="238" t="s">
        <v>41</v>
      </c>
      <c r="O330" s="91"/>
      <c r="P330" s="239">
        <f>O330*H330</f>
        <v>0</v>
      </c>
      <c r="Q330" s="239">
        <v>0</v>
      </c>
      <c r="R330" s="239">
        <f>Q330*H330</f>
        <v>0</v>
      </c>
      <c r="S330" s="239">
        <v>0</v>
      </c>
      <c r="T330" s="24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41" t="s">
        <v>284</v>
      </c>
      <c r="AT330" s="241" t="s">
        <v>281</v>
      </c>
      <c r="AU330" s="241" t="s">
        <v>86</v>
      </c>
      <c r="AY330" s="17" t="s">
        <v>280</v>
      </c>
      <c r="BE330" s="242">
        <f>IF(N330="základní",J330,0)</f>
        <v>0</v>
      </c>
      <c r="BF330" s="242">
        <f>IF(N330="snížená",J330,0)</f>
        <v>0</v>
      </c>
      <c r="BG330" s="242">
        <f>IF(N330="zákl. přenesená",J330,0)</f>
        <v>0</v>
      </c>
      <c r="BH330" s="242">
        <f>IF(N330="sníž. přenesená",J330,0)</f>
        <v>0</v>
      </c>
      <c r="BI330" s="242">
        <f>IF(N330="nulová",J330,0)</f>
        <v>0</v>
      </c>
      <c r="BJ330" s="17" t="s">
        <v>84</v>
      </c>
      <c r="BK330" s="242">
        <f>ROUND(I330*H330,2)</f>
        <v>0</v>
      </c>
      <c r="BL330" s="17" t="s">
        <v>284</v>
      </c>
      <c r="BM330" s="241" t="s">
        <v>4895</v>
      </c>
    </row>
    <row r="331" s="13" customFormat="1">
      <c r="A331" s="13"/>
      <c r="B331" s="243"/>
      <c r="C331" s="244"/>
      <c r="D331" s="245" t="s">
        <v>286</v>
      </c>
      <c r="E331" s="246" t="s">
        <v>1</v>
      </c>
      <c r="F331" s="247" t="s">
        <v>4896</v>
      </c>
      <c r="G331" s="244"/>
      <c r="H331" s="248">
        <v>15.974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286</v>
      </c>
      <c r="AU331" s="254" t="s">
        <v>86</v>
      </c>
      <c r="AV331" s="13" t="s">
        <v>86</v>
      </c>
      <c r="AW331" s="13" t="s">
        <v>32</v>
      </c>
      <c r="AX331" s="13" t="s">
        <v>84</v>
      </c>
      <c r="AY331" s="254" t="s">
        <v>280</v>
      </c>
    </row>
    <row r="332" s="2" customFormat="1" ht="44.25" customHeight="1">
      <c r="A332" s="38"/>
      <c r="B332" s="39"/>
      <c r="C332" s="229" t="s">
        <v>695</v>
      </c>
      <c r="D332" s="229" t="s">
        <v>281</v>
      </c>
      <c r="E332" s="230" t="s">
        <v>898</v>
      </c>
      <c r="F332" s="231" t="s">
        <v>899</v>
      </c>
      <c r="G332" s="232" t="s">
        <v>326</v>
      </c>
      <c r="H332" s="233">
        <v>2.0339999999999998</v>
      </c>
      <c r="I332" s="234"/>
      <c r="J332" s="235">
        <f>ROUND(I332*H332,2)</f>
        <v>0</v>
      </c>
      <c r="K332" s="236"/>
      <c r="L332" s="44"/>
      <c r="M332" s="237" t="s">
        <v>1</v>
      </c>
      <c r="N332" s="238" t="s">
        <v>41</v>
      </c>
      <c r="O332" s="91"/>
      <c r="P332" s="239">
        <f>O332*H332</f>
        <v>0</v>
      </c>
      <c r="Q332" s="239">
        <v>0</v>
      </c>
      <c r="R332" s="239">
        <f>Q332*H332</f>
        <v>0</v>
      </c>
      <c r="S332" s="239">
        <v>0</v>
      </c>
      <c r="T332" s="240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41" t="s">
        <v>284</v>
      </c>
      <c r="AT332" s="241" t="s">
        <v>281</v>
      </c>
      <c r="AU332" s="241" t="s">
        <v>86</v>
      </c>
      <c r="AY332" s="17" t="s">
        <v>280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7" t="s">
        <v>84</v>
      </c>
      <c r="BK332" s="242">
        <f>ROUND(I332*H332,2)</f>
        <v>0</v>
      </c>
      <c r="BL332" s="17" t="s">
        <v>284</v>
      </c>
      <c r="BM332" s="241" t="s">
        <v>4897</v>
      </c>
    </row>
    <row r="333" s="13" customFormat="1">
      <c r="A333" s="13"/>
      <c r="B333" s="243"/>
      <c r="C333" s="244"/>
      <c r="D333" s="245" t="s">
        <v>286</v>
      </c>
      <c r="E333" s="246" t="s">
        <v>1</v>
      </c>
      <c r="F333" s="247" t="s">
        <v>4898</v>
      </c>
      <c r="G333" s="244"/>
      <c r="H333" s="248">
        <v>2.0339999999999998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286</v>
      </c>
      <c r="AU333" s="254" t="s">
        <v>86</v>
      </c>
      <c r="AV333" s="13" t="s">
        <v>86</v>
      </c>
      <c r="AW333" s="13" t="s">
        <v>32</v>
      </c>
      <c r="AX333" s="13" t="s">
        <v>84</v>
      </c>
      <c r="AY333" s="254" t="s">
        <v>280</v>
      </c>
    </row>
    <row r="334" s="2" customFormat="1" ht="44.25" customHeight="1">
      <c r="A334" s="38"/>
      <c r="B334" s="39"/>
      <c r="C334" s="229" t="s">
        <v>700</v>
      </c>
      <c r="D334" s="229" t="s">
        <v>281</v>
      </c>
      <c r="E334" s="230" t="s">
        <v>903</v>
      </c>
      <c r="F334" s="231" t="s">
        <v>904</v>
      </c>
      <c r="G334" s="232" t="s">
        <v>326</v>
      </c>
      <c r="H334" s="233">
        <v>0.96999999999999997</v>
      </c>
      <c r="I334" s="234"/>
      <c r="J334" s="235">
        <f>ROUND(I334*H334,2)</f>
        <v>0</v>
      </c>
      <c r="K334" s="236"/>
      <c r="L334" s="44"/>
      <c r="M334" s="237" t="s">
        <v>1</v>
      </c>
      <c r="N334" s="238" t="s">
        <v>41</v>
      </c>
      <c r="O334" s="91"/>
      <c r="P334" s="239">
        <f>O334*H334</f>
        <v>0</v>
      </c>
      <c r="Q334" s="239">
        <v>0</v>
      </c>
      <c r="R334" s="239">
        <f>Q334*H334</f>
        <v>0</v>
      </c>
      <c r="S334" s="239">
        <v>0</v>
      </c>
      <c r="T334" s="240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41" t="s">
        <v>284</v>
      </c>
      <c r="AT334" s="241" t="s">
        <v>281</v>
      </c>
      <c r="AU334" s="241" t="s">
        <v>86</v>
      </c>
      <c r="AY334" s="17" t="s">
        <v>280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7" t="s">
        <v>84</v>
      </c>
      <c r="BK334" s="242">
        <f>ROUND(I334*H334,2)</f>
        <v>0</v>
      </c>
      <c r="BL334" s="17" t="s">
        <v>284</v>
      </c>
      <c r="BM334" s="241" t="s">
        <v>4899</v>
      </c>
    </row>
    <row r="335" s="13" customFormat="1">
      <c r="A335" s="13"/>
      <c r="B335" s="243"/>
      <c r="C335" s="244"/>
      <c r="D335" s="245" t="s">
        <v>286</v>
      </c>
      <c r="E335" s="246" t="s">
        <v>1</v>
      </c>
      <c r="F335" s="247" t="s">
        <v>4900</v>
      </c>
      <c r="G335" s="244"/>
      <c r="H335" s="248">
        <v>0.96999999999999997</v>
      </c>
      <c r="I335" s="249"/>
      <c r="J335" s="244"/>
      <c r="K335" s="244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286</v>
      </c>
      <c r="AU335" s="254" t="s">
        <v>86</v>
      </c>
      <c r="AV335" s="13" t="s">
        <v>86</v>
      </c>
      <c r="AW335" s="13" t="s">
        <v>32</v>
      </c>
      <c r="AX335" s="13" t="s">
        <v>84</v>
      </c>
      <c r="AY335" s="254" t="s">
        <v>280</v>
      </c>
    </row>
    <row r="336" s="2" customFormat="1" ht="37.8" customHeight="1">
      <c r="A336" s="38"/>
      <c r="B336" s="39"/>
      <c r="C336" s="229" t="s">
        <v>704</v>
      </c>
      <c r="D336" s="229" t="s">
        <v>281</v>
      </c>
      <c r="E336" s="230" t="s">
        <v>907</v>
      </c>
      <c r="F336" s="231" t="s">
        <v>908</v>
      </c>
      <c r="G336" s="232" t="s">
        <v>326</v>
      </c>
      <c r="H336" s="233">
        <v>0.085999999999999993</v>
      </c>
      <c r="I336" s="234"/>
      <c r="J336" s="235">
        <f>ROUND(I336*H336,2)</f>
        <v>0</v>
      </c>
      <c r="K336" s="236"/>
      <c r="L336" s="44"/>
      <c r="M336" s="237" t="s">
        <v>1</v>
      </c>
      <c r="N336" s="238" t="s">
        <v>41</v>
      </c>
      <c r="O336" s="91"/>
      <c r="P336" s="239">
        <f>O336*H336</f>
        <v>0</v>
      </c>
      <c r="Q336" s="239">
        <v>0</v>
      </c>
      <c r="R336" s="239">
        <f>Q336*H336</f>
        <v>0</v>
      </c>
      <c r="S336" s="239">
        <v>0</v>
      </c>
      <c r="T336" s="24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41" t="s">
        <v>284</v>
      </c>
      <c r="AT336" s="241" t="s">
        <v>281</v>
      </c>
      <c r="AU336" s="241" t="s">
        <v>86</v>
      </c>
      <c r="AY336" s="17" t="s">
        <v>280</v>
      </c>
      <c r="BE336" s="242">
        <f>IF(N336="základní",J336,0)</f>
        <v>0</v>
      </c>
      <c r="BF336" s="242">
        <f>IF(N336="snížená",J336,0)</f>
        <v>0</v>
      </c>
      <c r="BG336" s="242">
        <f>IF(N336="zákl. přenesená",J336,0)</f>
        <v>0</v>
      </c>
      <c r="BH336" s="242">
        <f>IF(N336="sníž. přenesená",J336,0)</f>
        <v>0</v>
      </c>
      <c r="BI336" s="242">
        <f>IF(N336="nulová",J336,0)</f>
        <v>0</v>
      </c>
      <c r="BJ336" s="17" t="s">
        <v>84</v>
      </c>
      <c r="BK336" s="242">
        <f>ROUND(I336*H336,2)</f>
        <v>0</v>
      </c>
      <c r="BL336" s="17" t="s">
        <v>284</v>
      </c>
      <c r="BM336" s="241" t="s">
        <v>4901</v>
      </c>
    </row>
    <row r="337" s="13" customFormat="1">
      <c r="A337" s="13"/>
      <c r="B337" s="243"/>
      <c r="C337" s="244"/>
      <c r="D337" s="245" t="s">
        <v>286</v>
      </c>
      <c r="E337" s="246" t="s">
        <v>1</v>
      </c>
      <c r="F337" s="247" t="s">
        <v>4902</v>
      </c>
      <c r="G337" s="244"/>
      <c r="H337" s="248">
        <v>0.085999999999999993</v>
      </c>
      <c r="I337" s="249"/>
      <c r="J337" s="244"/>
      <c r="K337" s="244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286</v>
      </c>
      <c r="AU337" s="254" t="s">
        <v>86</v>
      </c>
      <c r="AV337" s="13" t="s">
        <v>86</v>
      </c>
      <c r="AW337" s="13" t="s">
        <v>32</v>
      </c>
      <c r="AX337" s="13" t="s">
        <v>84</v>
      </c>
      <c r="AY337" s="254" t="s">
        <v>280</v>
      </c>
    </row>
    <row r="338" s="2" customFormat="1" ht="33" customHeight="1">
      <c r="A338" s="38"/>
      <c r="B338" s="39"/>
      <c r="C338" s="229" t="s">
        <v>709</v>
      </c>
      <c r="D338" s="229" t="s">
        <v>281</v>
      </c>
      <c r="E338" s="230" t="s">
        <v>912</v>
      </c>
      <c r="F338" s="231" t="s">
        <v>913</v>
      </c>
      <c r="G338" s="232" t="s">
        <v>326</v>
      </c>
      <c r="H338" s="233">
        <v>0.55900000000000005</v>
      </c>
      <c r="I338" s="234"/>
      <c r="J338" s="235">
        <f>ROUND(I338*H338,2)</f>
        <v>0</v>
      </c>
      <c r="K338" s="236"/>
      <c r="L338" s="44"/>
      <c r="M338" s="237" t="s">
        <v>1</v>
      </c>
      <c r="N338" s="238" t="s">
        <v>41</v>
      </c>
      <c r="O338" s="91"/>
      <c r="P338" s="239">
        <f>O338*H338</f>
        <v>0</v>
      </c>
      <c r="Q338" s="239">
        <v>0</v>
      </c>
      <c r="R338" s="239">
        <f>Q338*H338</f>
        <v>0</v>
      </c>
      <c r="S338" s="239">
        <v>0</v>
      </c>
      <c r="T338" s="240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41" t="s">
        <v>284</v>
      </c>
      <c r="AT338" s="241" t="s">
        <v>281</v>
      </c>
      <c r="AU338" s="241" t="s">
        <v>86</v>
      </c>
      <c r="AY338" s="17" t="s">
        <v>280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7" t="s">
        <v>84</v>
      </c>
      <c r="BK338" s="242">
        <f>ROUND(I338*H338,2)</f>
        <v>0</v>
      </c>
      <c r="BL338" s="17" t="s">
        <v>284</v>
      </c>
      <c r="BM338" s="241" t="s">
        <v>4903</v>
      </c>
    </row>
    <row r="339" s="13" customFormat="1">
      <c r="A339" s="13"/>
      <c r="B339" s="243"/>
      <c r="C339" s="244"/>
      <c r="D339" s="245" t="s">
        <v>286</v>
      </c>
      <c r="E339" s="246" t="s">
        <v>1</v>
      </c>
      <c r="F339" s="247" t="s">
        <v>4904</v>
      </c>
      <c r="G339" s="244"/>
      <c r="H339" s="248">
        <v>0.55900000000000005</v>
      </c>
      <c r="I339" s="249"/>
      <c r="J339" s="244"/>
      <c r="K339" s="244"/>
      <c r="L339" s="250"/>
      <c r="M339" s="251"/>
      <c r="N339" s="252"/>
      <c r="O339" s="252"/>
      <c r="P339" s="252"/>
      <c r="Q339" s="252"/>
      <c r="R339" s="252"/>
      <c r="S339" s="252"/>
      <c r="T339" s="25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4" t="s">
        <v>286</v>
      </c>
      <c r="AU339" s="254" t="s">
        <v>86</v>
      </c>
      <c r="AV339" s="13" t="s">
        <v>86</v>
      </c>
      <c r="AW339" s="13" t="s">
        <v>32</v>
      </c>
      <c r="AX339" s="13" t="s">
        <v>84</v>
      </c>
      <c r="AY339" s="254" t="s">
        <v>280</v>
      </c>
    </row>
    <row r="340" s="2" customFormat="1" ht="33" customHeight="1">
      <c r="A340" s="38"/>
      <c r="B340" s="39"/>
      <c r="C340" s="229" t="s">
        <v>714</v>
      </c>
      <c r="D340" s="229" t="s">
        <v>281</v>
      </c>
      <c r="E340" s="230" t="s">
        <v>917</v>
      </c>
      <c r="F340" s="231" t="s">
        <v>918</v>
      </c>
      <c r="G340" s="232" t="s">
        <v>326</v>
      </c>
      <c r="H340" s="233">
        <v>0.125</v>
      </c>
      <c r="I340" s="234"/>
      <c r="J340" s="235">
        <f>ROUND(I340*H340,2)</f>
        <v>0</v>
      </c>
      <c r="K340" s="236"/>
      <c r="L340" s="44"/>
      <c r="M340" s="237" t="s">
        <v>1</v>
      </c>
      <c r="N340" s="238" t="s">
        <v>41</v>
      </c>
      <c r="O340" s="91"/>
      <c r="P340" s="239">
        <f>O340*H340</f>
        <v>0</v>
      </c>
      <c r="Q340" s="239">
        <v>0</v>
      </c>
      <c r="R340" s="239">
        <f>Q340*H340</f>
        <v>0</v>
      </c>
      <c r="S340" s="239">
        <v>0</v>
      </c>
      <c r="T340" s="24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41" t="s">
        <v>284</v>
      </c>
      <c r="AT340" s="241" t="s">
        <v>281</v>
      </c>
      <c r="AU340" s="241" t="s">
        <v>86</v>
      </c>
      <c r="AY340" s="17" t="s">
        <v>280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7" t="s">
        <v>84</v>
      </c>
      <c r="BK340" s="242">
        <f>ROUND(I340*H340,2)</f>
        <v>0</v>
      </c>
      <c r="BL340" s="17" t="s">
        <v>284</v>
      </c>
      <c r="BM340" s="241" t="s">
        <v>4905</v>
      </c>
    </row>
    <row r="341" s="13" customFormat="1">
      <c r="A341" s="13"/>
      <c r="B341" s="243"/>
      <c r="C341" s="244"/>
      <c r="D341" s="245" t="s">
        <v>286</v>
      </c>
      <c r="E341" s="246" t="s">
        <v>1</v>
      </c>
      <c r="F341" s="247" t="s">
        <v>4906</v>
      </c>
      <c r="G341" s="244"/>
      <c r="H341" s="248">
        <v>0.125</v>
      </c>
      <c r="I341" s="249"/>
      <c r="J341" s="244"/>
      <c r="K341" s="244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286</v>
      </c>
      <c r="AU341" s="254" t="s">
        <v>86</v>
      </c>
      <c r="AV341" s="13" t="s">
        <v>86</v>
      </c>
      <c r="AW341" s="13" t="s">
        <v>32</v>
      </c>
      <c r="AX341" s="13" t="s">
        <v>84</v>
      </c>
      <c r="AY341" s="254" t="s">
        <v>280</v>
      </c>
    </row>
    <row r="342" s="12" customFormat="1" ht="22.8" customHeight="1">
      <c r="A342" s="12"/>
      <c r="B342" s="213"/>
      <c r="C342" s="214"/>
      <c r="D342" s="215" t="s">
        <v>75</v>
      </c>
      <c r="E342" s="227" t="s">
        <v>921</v>
      </c>
      <c r="F342" s="227" t="s">
        <v>922</v>
      </c>
      <c r="G342" s="214"/>
      <c r="H342" s="214"/>
      <c r="I342" s="217"/>
      <c r="J342" s="228">
        <f>BK342</f>
        <v>0</v>
      </c>
      <c r="K342" s="214"/>
      <c r="L342" s="219"/>
      <c r="M342" s="220"/>
      <c r="N342" s="221"/>
      <c r="O342" s="221"/>
      <c r="P342" s="222">
        <f>P343</f>
        <v>0</v>
      </c>
      <c r="Q342" s="221"/>
      <c r="R342" s="222">
        <f>R343</f>
        <v>0</v>
      </c>
      <c r="S342" s="221"/>
      <c r="T342" s="223">
        <f>T343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4" t="s">
        <v>84</v>
      </c>
      <c r="AT342" s="225" t="s">
        <v>75</v>
      </c>
      <c r="AU342" s="225" t="s">
        <v>84</v>
      </c>
      <c r="AY342" s="224" t="s">
        <v>280</v>
      </c>
      <c r="BK342" s="226">
        <f>BK343</f>
        <v>0</v>
      </c>
    </row>
    <row r="343" s="2" customFormat="1" ht="16.5" customHeight="1">
      <c r="A343" s="38"/>
      <c r="B343" s="39"/>
      <c r="C343" s="229" t="s">
        <v>719</v>
      </c>
      <c r="D343" s="229" t="s">
        <v>281</v>
      </c>
      <c r="E343" s="230" t="s">
        <v>1990</v>
      </c>
      <c r="F343" s="231" t="s">
        <v>1991</v>
      </c>
      <c r="G343" s="232" t="s">
        <v>326</v>
      </c>
      <c r="H343" s="233">
        <v>56.521000000000001</v>
      </c>
      <c r="I343" s="234"/>
      <c r="J343" s="235">
        <f>ROUND(I343*H343,2)</f>
        <v>0</v>
      </c>
      <c r="K343" s="236"/>
      <c r="L343" s="44"/>
      <c r="M343" s="237" t="s">
        <v>1</v>
      </c>
      <c r="N343" s="238" t="s">
        <v>41</v>
      </c>
      <c r="O343" s="91"/>
      <c r="P343" s="239">
        <f>O343*H343</f>
        <v>0</v>
      </c>
      <c r="Q343" s="239">
        <v>0</v>
      </c>
      <c r="R343" s="239">
        <f>Q343*H343</f>
        <v>0</v>
      </c>
      <c r="S343" s="239">
        <v>0</v>
      </c>
      <c r="T343" s="24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1" t="s">
        <v>284</v>
      </c>
      <c r="AT343" s="241" t="s">
        <v>281</v>
      </c>
      <c r="AU343" s="241" t="s">
        <v>86</v>
      </c>
      <c r="AY343" s="17" t="s">
        <v>280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7" t="s">
        <v>84</v>
      </c>
      <c r="BK343" s="242">
        <f>ROUND(I343*H343,2)</f>
        <v>0</v>
      </c>
      <c r="BL343" s="17" t="s">
        <v>284</v>
      </c>
      <c r="BM343" s="241" t="s">
        <v>4907</v>
      </c>
    </row>
    <row r="344" s="12" customFormat="1" ht="25.92" customHeight="1">
      <c r="A344" s="12"/>
      <c r="B344" s="213"/>
      <c r="C344" s="214"/>
      <c r="D344" s="215" t="s">
        <v>75</v>
      </c>
      <c r="E344" s="216" t="s">
        <v>927</v>
      </c>
      <c r="F344" s="216" t="s">
        <v>928</v>
      </c>
      <c r="G344" s="214"/>
      <c r="H344" s="214"/>
      <c r="I344" s="217"/>
      <c r="J344" s="218">
        <f>BK344</f>
        <v>0</v>
      </c>
      <c r="K344" s="214"/>
      <c r="L344" s="219"/>
      <c r="M344" s="220"/>
      <c r="N344" s="221"/>
      <c r="O344" s="221"/>
      <c r="P344" s="222">
        <f>P345+P357+P400+P429+P439+P441+P451+P459+P480+P494+P527+P530+P536</f>
        <v>0</v>
      </c>
      <c r="Q344" s="221"/>
      <c r="R344" s="222">
        <f>R345+R357+R400+R429+R439+R441+R451+R459+R480+R494+R527+R530+R536</f>
        <v>28.930728229999993</v>
      </c>
      <c r="S344" s="221"/>
      <c r="T344" s="223">
        <f>T345+T357+T400+T429+T439+T441+T451+T459+T480+T494+T527+T530+T536</f>
        <v>30.835498799999996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4" t="s">
        <v>86</v>
      </c>
      <c r="AT344" s="225" t="s">
        <v>75</v>
      </c>
      <c r="AU344" s="225" t="s">
        <v>76</v>
      </c>
      <c r="AY344" s="224" t="s">
        <v>280</v>
      </c>
      <c r="BK344" s="226">
        <f>BK345+BK357+BK400+BK429+BK439+BK441+BK451+BK459+BK480+BK494+BK527+BK530+BK536</f>
        <v>0</v>
      </c>
    </row>
    <row r="345" s="12" customFormat="1" ht="22.8" customHeight="1">
      <c r="A345" s="12"/>
      <c r="B345" s="213"/>
      <c r="C345" s="214"/>
      <c r="D345" s="215" t="s">
        <v>75</v>
      </c>
      <c r="E345" s="227" t="s">
        <v>929</v>
      </c>
      <c r="F345" s="227" t="s">
        <v>930</v>
      </c>
      <c r="G345" s="214"/>
      <c r="H345" s="214"/>
      <c r="I345" s="217"/>
      <c r="J345" s="228">
        <f>BK345</f>
        <v>0</v>
      </c>
      <c r="K345" s="214"/>
      <c r="L345" s="219"/>
      <c r="M345" s="220"/>
      <c r="N345" s="221"/>
      <c r="O345" s="221"/>
      <c r="P345" s="222">
        <f>SUM(P346:P356)</f>
        <v>0</v>
      </c>
      <c r="Q345" s="221"/>
      <c r="R345" s="222">
        <f>SUM(R346:R356)</f>
        <v>0.26698119999999997</v>
      </c>
      <c r="S345" s="221"/>
      <c r="T345" s="223">
        <f>SUM(T346:T356)</f>
        <v>3.4494639999999999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24" t="s">
        <v>86</v>
      </c>
      <c r="AT345" s="225" t="s">
        <v>75</v>
      </c>
      <c r="AU345" s="225" t="s">
        <v>84</v>
      </c>
      <c r="AY345" s="224" t="s">
        <v>280</v>
      </c>
      <c r="BK345" s="226">
        <f>SUM(BK346:BK356)</f>
        <v>0</v>
      </c>
    </row>
    <row r="346" s="2" customFormat="1" ht="24.15" customHeight="1">
      <c r="A346" s="38"/>
      <c r="B346" s="39"/>
      <c r="C346" s="229" t="s">
        <v>724</v>
      </c>
      <c r="D346" s="229" t="s">
        <v>281</v>
      </c>
      <c r="E346" s="230" t="s">
        <v>932</v>
      </c>
      <c r="F346" s="231" t="s">
        <v>933</v>
      </c>
      <c r="G346" s="232" t="s">
        <v>194</v>
      </c>
      <c r="H346" s="233">
        <v>36.405999999999999</v>
      </c>
      <c r="I346" s="234"/>
      <c r="J346" s="235">
        <f>ROUND(I346*H346,2)</f>
        <v>0</v>
      </c>
      <c r="K346" s="236"/>
      <c r="L346" s="44"/>
      <c r="M346" s="237" t="s">
        <v>1</v>
      </c>
      <c r="N346" s="238" t="s">
        <v>41</v>
      </c>
      <c r="O346" s="91"/>
      <c r="P346" s="239">
        <f>O346*H346</f>
        <v>0</v>
      </c>
      <c r="Q346" s="239">
        <v>0</v>
      </c>
      <c r="R346" s="239">
        <f>Q346*H346</f>
        <v>0</v>
      </c>
      <c r="S346" s="239">
        <v>0</v>
      </c>
      <c r="T346" s="24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41" t="s">
        <v>185</v>
      </c>
      <c r="AT346" s="241" t="s">
        <v>281</v>
      </c>
      <c r="AU346" s="241" t="s">
        <v>86</v>
      </c>
      <c r="AY346" s="17" t="s">
        <v>280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7" t="s">
        <v>84</v>
      </c>
      <c r="BK346" s="242">
        <f>ROUND(I346*H346,2)</f>
        <v>0</v>
      </c>
      <c r="BL346" s="17" t="s">
        <v>185</v>
      </c>
      <c r="BM346" s="241" t="s">
        <v>4908</v>
      </c>
    </row>
    <row r="347" s="13" customFormat="1">
      <c r="A347" s="13"/>
      <c r="B347" s="243"/>
      <c r="C347" s="244"/>
      <c r="D347" s="245" t="s">
        <v>286</v>
      </c>
      <c r="E347" s="246" t="s">
        <v>1</v>
      </c>
      <c r="F347" s="247" t="s">
        <v>4711</v>
      </c>
      <c r="G347" s="244"/>
      <c r="H347" s="248">
        <v>36.405999999999999</v>
      </c>
      <c r="I347" s="249"/>
      <c r="J347" s="244"/>
      <c r="K347" s="244"/>
      <c r="L347" s="250"/>
      <c r="M347" s="251"/>
      <c r="N347" s="252"/>
      <c r="O347" s="252"/>
      <c r="P347" s="252"/>
      <c r="Q347" s="252"/>
      <c r="R347" s="252"/>
      <c r="S347" s="252"/>
      <c r="T347" s="25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4" t="s">
        <v>286</v>
      </c>
      <c r="AU347" s="254" t="s">
        <v>86</v>
      </c>
      <c r="AV347" s="13" t="s">
        <v>86</v>
      </c>
      <c r="AW347" s="13" t="s">
        <v>32</v>
      </c>
      <c r="AX347" s="13" t="s">
        <v>84</v>
      </c>
      <c r="AY347" s="254" t="s">
        <v>280</v>
      </c>
    </row>
    <row r="348" s="2" customFormat="1" ht="16.5" customHeight="1">
      <c r="A348" s="38"/>
      <c r="B348" s="39"/>
      <c r="C348" s="255" t="s">
        <v>729</v>
      </c>
      <c r="D348" s="255" t="s">
        <v>306</v>
      </c>
      <c r="E348" s="256" t="s">
        <v>936</v>
      </c>
      <c r="F348" s="257" t="s">
        <v>937</v>
      </c>
      <c r="G348" s="258" t="s">
        <v>938</v>
      </c>
      <c r="H348" s="259">
        <v>12.378</v>
      </c>
      <c r="I348" s="260"/>
      <c r="J348" s="261">
        <f>ROUND(I348*H348,2)</f>
        <v>0</v>
      </c>
      <c r="K348" s="262"/>
      <c r="L348" s="263"/>
      <c r="M348" s="264" t="s">
        <v>1</v>
      </c>
      <c r="N348" s="265" t="s">
        <v>41</v>
      </c>
      <c r="O348" s="91"/>
      <c r="P348" s="239">
        <f>O348*H348</f>
        <v>0</v>
      </c>
      <c r="Q348" s="239">
        <v>0.001</v>
      </c>
      <c r="R348" s="239">
        <f>Q348*H348</f>
        <v>0.012378</v>
      </c>
      <c r="S348" s="239">
        <v>0</v>
      </c>
      <c r="T348" s="24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41" t="s">
        <v>426</v>
      </c>
      <c r="AT348" s="241" t="s">
        <v>306</v>
      </c>
      <c r="AU348" s="241" t="s">
        <v>86</v>
      </c>
      <c r="AY348" s="17" t="s">
        <v>280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7" t="s">
        <v>84</v>
      </c>
      <c r="BK348" s="242">
        <f>ROUND(I348*H348,2)</f>
        <v>0</v>
      </c>
      <c r="BL348" s="17" t="s">
        <v>185</v>
      </c>
      <c r="BM348" s="241" t="s">
        <v>4909</v>
      </c>
    </row>
    <row r="349" s="13" customFormat="1">
      <c r="A349" s="13"/>
      <c r="B349" s="243"/>
      <c r="C349" s="244"/>
      <c r="D349" s="245" t="s">
        <v>286</v>
      </c>
      <c r="E349" s="244"/>
      <c r="F349" s="247" t="s">
        <v>4910</v>
      </c>
      <c r="G349" s="244"/>
      <c r="H349" s="248">
        <v>12.378</v>
      </c>
      <c r="I349" s="249"/>
      <c r="J349" s="244"/>
      <c r="K349" s="244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286</v>
      </c>
      <c r="AU349" s="254" t="s">
        <v>86</v>
      </c>
      <c r="AV349" s="13" t="s">
        <v>86</v>
      </c>
      <c r="AW349" s="13" t="s">
        <v>4</v>
      </c>
      <c r="AX349" s="13" t="s">
        <v>84</v>
      </c>
      <c r="AY349" s="254" t="s">
        <v>280</v>
      </c>
    </row>
    <row r="350" s="2" customFormat="1" ht="16.5" customHeight="1">
      <c r="A350" s="38"/>
      <c r="B350" s="39"/>
      <c r="C350" s="229" t="s">
        <v>736</v>
      </c>
      <c r="D350" s="229" t="s">
        <v>281</v>
      </c>
      <c r="E350" s="230" t="s">
        <v>942</v>
      </c>
      <c r="F350" s="231" t="s">
        <v>943</v>
      </c>
      <c r="G350" s="232" t="s">
        <v>194</v>
      </c>
      <c r="H350" s="233">
        <v>862.36599999999999</v>
      </c>
      <c r="I350" s="234"/>
      <c r="J350" s="235">
        <f>ROUND(I350*H350,2)</f>
        <v>0</v>
      </c>
      <c r="K350" s="236"/>
      <c r="L350" s="44"/>
      <c r="M350" s="237" t="s">
        <v>1</v>
      </c>
      <c r="N350" s="238" t="s">
        <v>41</v>
      </c>
      <c r="O350" s="91"/>
      <c r="P350" s="239">
        <f>O350*H350</f>
        <v>0</v>
      </c>
      <c r="Q350" s="239">
        <v>0</v>
      </c>
      <c r="R350" s="239">
        <f>Q350*H350</f>
        <v>0</v>
      </c>
      <c r="S350" s="239">
        <v>0.0040000000000000001</v>
      </c>
      <c r="T350" s="240">
        <f>S350*H350</f>
        <v>3.4494639999999999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41" t="s">
        <v>284</v>
      </c>
      <c r="AT350" s="241" t="s">
        <v>281</v>
      </c>
      <c r="AU350" s="241" t="s">
        <v>86</v>
      </c>
      <c r="AY350" s="17" t="s">
        <v>280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7" t="s">
        <v>84</v>
      </c>
      <c r="BK350" s="242">
        <f>ROUND(I350*H350,2)</f>
        <v>0</v>
      </c>
      <c r="BL350" s="17" t="s">
        <v>284</v>
      </c>
      <c r="BM350" s="241" t="s">
        <v>4911</v>
      </c>
    </row>
    <row r="351" s="13" customFormat="1">
      <c r="A351" s="13"/>
      <c r="B351" s="243"/>
      <c r="C351" s="244"/>
      <c r="D351" s="245" t="s">
        <v>286</v>
      </c>
      <c r="E351" s="246" t="s">
        <v>1</v>
      </c>
      <c r="F351" s="247" t="s">
        <v>4912</v>
      </c>
      <c r="G351" s="244"/>
      <c r="H351" s="248">
        <v>862.36599999999999</v>
      </c>
      <c r="I351" s="249"/>
      <c r="J351" s="244"/>
      <c r="K351" s="244"/>
      <c r="L351" s="250"/>
      <c r="M351" s="251"/>
      <c r="N351" s="252"/>
      <c r="O351" s="252"/>
      <c r="P351" s="252"/>
      <c r="Q351" s="252"/>
      <c r="R351" s="252"/>
      <c r="S351" s="252"/>
      <c r="T351" s="25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4" t="s">
        <v>286</v>
      </c>
      <c r="AU351" s="254" t="s">
        <v>86</v>
      </c>
      <c r="AV351" s="13" t="s">
        <v>86</v>
      </c>
      <c r="AW351" s="13" t="s">
        <v>32</v>
      </c>
      <c r="AX351" s="13" t="s">
        <v>84</v>
      </c>
      <c r="AY351" s="254" t="s">
        <v>280</v>
      </c>
    </row>
    <row r="352" s="2" customFormat="1" ht="24.15" customHeight="1">
      <c r="A352" s="38"/>
      <c r="B352" s="39"/>
      <c r="C352" s="229" t="s">
        <v>740</v>
      </c>
      <c r="D352" s="229" t="s">
        <v>281</v>
      </c>
      <c r="E352" s="230" t="s">
        <v>952</v>
      </c>
      <c r="F352" s="231" t="s">
        <v>953</v>
      </c>
      <c r="G352" s="232" t="s">
        <v>194</v>
      </c>
      <c r="H352" s="233">
        <v>36.405999999999999</v>
      </c>
      <c r="I352" s="234"/>
      <c r="J352" s="235">
        <f>ROUND(I352*H352,2)</f>
        <v>0</v>
      </c>
      <c r="K352" s="236"/>
      <c r="L352" s="44"/>
      <c r="M352" s="237" t="s">
        <v>1</v>
      </c>
      <c r="N352" s="238" t="s">
        <v>41</v>
      </c>
      <c r="O352" s="91"/>
      <c r="P352" s="239">
        <f>O352*H352</f>
        <v>0</v>
      </c>
      <c r="Q352" s="239">
        <v>0.00040000000000000002</v>
      </c>
      <c r="R352" s="239">
        <f>Q352*H352</f>
        <v>0.0145624</v>
      </c>
      <c r="S352" s="239">
        <v>0</v>
      </c>
      <c r="T352" s="240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41" t="s">
        <v>185</v>
      </c>
      <c r="AT352" s="241" t="s">
        <v>281</v>
      </c>
      <c r="AU352" s="241" t="s">
        <v>86</v>
      </c>
      <c r="AY352" s="17" t="s">
        <v>280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7" t="s">
        <v>84</v>
      </c>
      <c r="BK352" s="242">
        <f>ROUND(I352*H352,2)</f>
        <v>0</v>
      </c>
      <c r="BL352" s="17" t="s">
        <v>185</v>
      </c>
      <c r="BM352" s="241" t="s">
        <v>4913</v>
      </c>
    </row>
    <row r="353" s="13" customFormat="1">
      <c r="A353" s="13"/>
      <c r="B353" s="243"/>
      <c r="C353" s="244"/>
      <c r="D353" s="245" t="s">
        <v>286</v>
      </c>
      <c r="E353" s="246" t="s">
        <v>1</v>
      </c>
      <c r="F353" s="247" t="s">
        <v>4711</v>
      </c>
      <c r="G353" s="244"/>
      <c r="H353" s="248">
        <v>36.405999999999999</v>
      </c>
      <c r="I353" s="249"/>
      <c r="J353" s="244"/>
      <c r="K353" s="244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286</v>
      </c>
      <c r="AU353" s="254" t="s">
        <v>86</v>
      </c>
      <c r="AV353" s="13" t="s">
        <v>86</v>
      </c>
      <c r="AW353" s="13" t="s">
        <v>32</v>
      </c>
      <c r="AX353" s="13" t="s">
        <v>84</v>
      </c>
      <c r="AY353" s="254" t="s">
        <v>280</v>
      </c>
    </row>
    <row r="354" s="2" customFormat="1" ht="44.25" customHeight="1">
      <c r="A354" s="38"/>
      <c r="B354" s="39"/>
      <c r="C354" s="255" t="s">
        <v>746</v>
      </c>
      <c r="D354" s="255" t="s">
        <v>306</v>
      </c>
      <c r="E354" s="256" t="s">
        <v>956</v>
      </c>
      <c r="F354" s="257" t="s">
        <v>957</v>
      </c>
      <c r="G354" s="258" t="s">
        <v>194</v>
      </c>
      <c r="H354" s="259">
        <v>44.451999999999998</v>
      </c>
      <c r="I354" s="260"/>
      <c r="J354" s="261">
        <f>ROUND(I354*H354,2)</f>
        <v>0</v>
      </c>
      <c r="K354" s="262"/>
      <c r="L354" s="263"/>
      <c r="M354" s="264" t="s">
        <v>1</v>
      </c>
      <c r="N354" s="265" t="s">
        <v>41</v>
      </c>
      <c r="O354" s="91"/>
      <c r="P354" s="239">
        <f>O354*H354</f>
        <v>0</v>
      </c>
      <c r="Q354" s="239">
        <v>0.0054000000000000003</v>
      </c>
      <c r="R354" s="239">
        <f>Q354*H354</f>
        <v>0.2400408</v>
      </c>
      <c r="S354" s="239">
        <v>0</v>
      </c>
      <c r="T354" s="24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41" t="s">
        <v>426</v>
      </c>
      <c r="AT354" s="241" t="s">
        <v>306</v>
      </c>
      <c r="AU354" s="241" t="s">
        <v>86</v>
      </c>
      <c r="AY354" s="17" t="s">
        <v>280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7" t="s">
        <v>84</v>
      </c>
      <c r="BK354" s="242">
        <f>ROUND(I354*H354,2)</f>
        <v>0</v>
      </c>
      <c r="BL354" s="17" t="s">
        <v>185</v>
      </c>
      <c r="BM354" s="241" t="s">
        <v>4914</v>
      </c>
    </row>
    <row r="355" s="13" customFormat="1">
      <c r="A355" s="13"/>
      <c r="B355" s="243"/>
      <c r="C355" s="244"/>
      <c r="D355" s="245" t="s">
        <v>286</v>
      </c>
      <c r="E355" s="244"/>
      <c r="F355" s="247" t="s">
        <v>4915</v>
      </c>
      <c r="G355" s="244"/>
      <c r="H355" s="248">
        <v>44.451999999999998</v>
      </c>
      <c r="I355" s="249"/>
      <c r="J355" s="244"/>
      <c r="K355" s="244"/>
      <c r="L355" s="250"/>
      <c r="M355" s="251"/>
      <c r="N355" s="252"/>
      <c r="O355" s="252"/>
      <c r="P355" s="252"/>
      <c r="Q355" s="252"/>
      <c r="R355" s="252"/>
      <c r="S355" s="252"/>
      <c r="T355" s="25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4" t="s">
        <v>286</v>
      </c>
      <c r="AU355" s="254" t="s">
        <v>86</v>
      </c>
      <c r="AV355" s="13" t="s">
        <v>86</v>
      </c>
      <c r="AW355" s="13" t="s">
        <v>4</v>
      </c>
      <c r="AX355" s="13" t="s">
        <v>84</v>
      </c>
      <c r="AY355" s="254" t="s">
        <v>280</v>
      </c>
    </row>
    <row r="356" s="2" customFormat="1" ht="24.15" customHeight="1">
      <c r="A356" s="38"/>
      <c r="B356" s="39"/>
      <c r="C356" s="229" t="s">
        <v>753</v>
      </c>
      <c r="D356" s="229" t="s">
        <v>281</v>
      </c>
      <c r="E356" s="230" t="s">
        <v>2002</v>
      </c>
      <c r="F356" s="231" t="s">
        <v>2003</v>
      </c>
      <c r="G356" s="232" t="s">
        <v>326</v>
      </c>
      <c r="H356" s="233">
        <v>0.26700000000000002</v>
      </c>
      <c r="I356" s="234"/>
      <c r="J356" s="235">
        <f>ROUND(I356*H356,2)</f>
        <v>0</v>
      </c>
      <c r="K356" s="236"/>
      <c r="L356" s="44"/>
      <c r="M356" s="237" t="s">
        <v>1</v>
      </c>
      <c r="N356" s="238" t="s">
        <v>41</v>
      </c>
      <c r="O356" s="91"/>
      <c r="P356" s="239">
        <f>O356*H356</f>
        <v>0</v>
      </c>
      <c r="Q356" s="239">
        <v>0</v>
      </c>
      <c r="R356" s="239">
        <f>Q356*H356</f>
        <v>0</v>
      </c>
      <c r="S356" s="239">
        <v>0</v>
      </c>
      <c r="T356" s="24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41" t="s">
        <v>185</v>
      </c>
      <c r="AT356" s="241" t="s">
        <v>281</v>
      </c>
      <c r="AU356" s="241" t="s">
        <v>86</v>
      </c>
      <c r="AY356" s="17" t="s">
        <v>280</v>
      </c>
      <c r="BE356" s="242">
        <f>IF(N356="základní",J356,0)</f>
        <v>0</v>
      </c>
      <c r="BF356" s="242">
        <f>IF(N356="snížená",J356,0)</f>
        <v>0</v>
      </c>
      <c r="BG356" s="242">
        <f>IF(N356="zákl. přenesená",J356,0)</f>
        <v>0</v>
      </c>
      <c r="BH356" s="242">
        <f>IF(N356="sníž. přenesená",J356,0)</f>
        <v>0</v>
      </c>
      <c r="BI356" s="242">
        <f>IF(N356="nulová",J356,0)</f>
        <v>0</v>
      </c>
      <c r="BJ356" s="17" t="s">
        <v>84</v>
      </c>
      <c r="BK356" s="242">
        <f>ROUND(I356*H356,2)</f>
        <v>0</v>
      </c>
      <c r="BL356" s="17" t="s">
        <v>185</v>
      </c>
      <c r="BM356" s="241" t="s">
        <v>4916</v>
      </c>
    </row>
    <row r="357" s="12" customFormat="1" ht="22.8" customHeight="1">
      <c r="A357" s="12"/>
      <c r="B357" s="213"/>
      <c r="C357" s="214"/>
      <c r="D357" s="215" t="s">
        <v>75</v>
      </c>
      <c r="E357" s="227" t="s">
        <v>964</v>
      </c>
      <c r="F357" s="227" t="s">
        <v>965</v>
      </c>
      <c r="G357" s="214"/>
      <c r="H357" s="214"/>
      <c r="I357" s="217"/>
      <c r="J357" s="228">
        <f>BK357</f>
        <v>0</v>
      </c>
      <c r="K357" s="214"/>
      <c r="L357" s="219"/>
      <c r="M357" s="220"/>
      <c r="N357" s="221"/>
      <c r="O357" s="221"/>
      <c r="P357" s="222">
        <f>SUM(P358:P399)</f>
        <v>0</v>
      </c>
      <c r="Q357" s="221"/>
      <c r="R357" s="222">
        <f>SUM(R358:R399)</f>
        <v>18.587957509999995</v>
      </c>
      <c r="S357" s="221"/>
      <c r="T357" s="223">
        <f>SUM(T358:T399)</f>
        <v>7.4939988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24" t="s">
        <v>86</v>
      </c>
      <c r="AT357" s="225" t="s">
        <v>75</v>
      </c>
      <c r="AU357" s="225" t="s">
        <v>84</v>
      </c>
      <c r="AY357" s="224" t="s">
        <v>280</v>
      </c>
      <c r="BK357" s="226">
        <f>SUM(BK358:BK399)</f>
        <v>0</v>
      </c>
    </row>
    <row r="358" s="2" customFormat="1" ht="24.15" customHeight="1">
      <c r="A358" s="38"/>
      <c r="B358" s="39"/>
      <c r="C358" s="229" t="s">
        <v>758</v>
      </c>
      <c r="D358" s="229" t="s">
        <v>281</v>
      </c>
      <c r="E358" s="230" t="s">
        <v>971</v>
      </c>
      <c r="F358" s="231" t="s">
        <v>972</v>
      </c>
      <c r="G358" s="232" t="s">
        <v>194</v>
      </c>
      <c r="H358" s="233">
        <v>572.18299999999999</v>
      </c>
      <c r="I358" s="234"/>
      <c r="J358" s="235">
        <f>ROUND(I358*H358,2)</f>
        <v>0</v>
      </c>
      <c r="K358" s="236"/>
      <c r="L358" s="44"/>
      <c r="M358" s="237" t="s">
        <v>1</v>
      </c>
      <c r="N358" s="238" t="s">
        <v>41</v>
      </c>
      <c r="O358" s="91"/>
      <c r="P358" s="239">
        <f>O358*H358</f>
        <v>0</v>
      </c>
      <c r="Q358" s="239">
        <v>0</v>
      </c>
      <c r="R358" s="239">
        <f>Q358*H358</f>
        <v>0</v>
      </c>
      <c r="S358" s="239">
        <v>0</v>
      </c>
      <c r="T358" s="24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41" t="s">
        <v>185</v>
      </c>
      <c r="AT358" s="241" t="s">
        <v>281</v>
      </c>
      <c r="AU358" s="241" t="s">
        <v>86</v>
      </c>
      <c r="AY358" s="17" t="s">
        <v>280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7" t="s">
        <v>84</v>
      </c>
      <c r="BK358" s="242">
        <f>ROUND(I358*H358,2)</f>
        <v>0</v>
      </c>
      <c r="BL358" s="17" t="s">
        <v>185</v>
      </c>
      <c r="BM358" s="241" t="s">
        <v>4917</v>
      </c>
    </row>
    <row r="359" s="13" customFormat="1">
      <c r="A359" s="13"/>
      <c r="B359" s="243"/>
      <c r="C359" s="244"/>
      <c r="D359" s="245" t="s">
        <v>286</v>
      </c>
      <c r="E359" s="246" t="s">
        <v>1</v>
      </c>
      <c r="F359" s="247" t="s">
        <v>4918</v>
      </c>
      <c r="G359" s="244"/>
      <c r="H359" s="248">
        <v>572.18299999999999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286</v>
      </c>
      <c r="AU359" s="254" t="s">
        <v>86</v>
      </c>
      <c r="AV359" s="13" t="s">
        <v>86</v>
      </c>
      <c r="AW359" s="13" t="s">
        <v>32</v>
      </c>
      <c r="AX359" s="13" t="s">
        <v>84</v>
      </c>
      <c r="AY359" s="254" t="s">
        <v>280</v>
      </c>
    </row>
    <row r="360" s="2" customFormat="1" ht="16.5" customHeight="1">
      <c r="A360" s="38"/>
      <c r="B360" s="39"/>
      <c r="C360" s="255" t="s">
        <v>763</v>
      </c>
      <c r="D360" s="255" t="s">
        <v>306</v>
      </c>
      <c r="E360" s="256" t="s">
        <v>936</v>
      </c>
      <c r="F360" s="257" t="s">
        <v>937</v>
      </c>
      <c r="G360" s="258" t="s">
        <v>938</v>
      </c>
      <c r="H360" s="259">
        <v>183.09899999999999</v>
      </c>
      <c r="I360" s="260"/>
      <c r="J360" s="261">
        <f>ROUND(I360*H360,2)</f>
        <v>0</v>
      </c>
      <c r="K360" s="262"/>
      <c r="L360" s="263"/>
      <c r="M360" s="264" t="s">
        <v>1</v>
      </c>
      <c r="N360" s="265" t="s">
        <v>41</v>
      </c>
      <c r="O360" s="91"/>
      <c r="P360" s="239">
        <f>O360*H360</f>
        <v>0</v>
      </c>
      <c r="Q360" s="239">
        <v>0.001</v>
      </c>
      <c r="R360" s="239">
        <f>Q360*H360</f>
        <v>0.18309899999999998</v>
      </c>
      <c r="S360" s="239">
        <v>0</v>
      </c>
      <c r="T360" s="24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41" t="s">
        <v>426</v>
      </c>
      <c r="AT360" s="241" t="s">
        <v>306</v>
      </c>
      <c r="AU360" s="241" t="s">
        <v>86</v>
      </c>
      <c r="AY360" s="17" t="s">
        <v>280</v>
      </c>
      <c r="BE360" s="242">
        <f>IF(N360="základní",J360,0)</f>
        <v>0</v>
      </c>
      <c r="BF360" s="242">
        <f>IF(N360="snížená",J360,0)</f>
        <v>0</v>
      </c>
      <c r="BG360" s="242">
        <f>IF(N360="zákl. přenesená",J360,0)</f>
        <v>0</v>
      </c>
      <c r="BH360" s="242">
        <f>IF(N360="sníž. přenesená",J360,0)</f>
        <v>0</v>
      </c>
      <c r="BI360" s="242">
        <f>IF(N360="nulová",J360,0)</f>
        <v>0</v>
      </c>
      <c r="BJ360" s="17" t="s">
        <v>84</v>
      </c>
      <c r="BK360" s="242">
        <f>ROUND(I360*H360,2)</f>
        <v>0</v>
      </c>
      <c r="BL360" s="17" t="s">
        <v>185</v>
      </c>
      <c r="BM360" s="241" t="s">
        <v>4919</v>
      </c>
    </row>
    <row r="361" s="13" customFormat="1">
      <c r="A361" s="13"/>
      <c r="B361" s="243"/>
      <c r="C361" s="244"/>
      <c r="D361" s="245" t="s">
        <v>286</v>
      </c>
      <c r="E361" s="244"/>
      <c r="F361" s="247" t="s">
        <v>4920</v>
      </c>
      <c r="G361" s="244"/>
      <c r="H361" s="248">
        <v>183.09899999999999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286</v>
      </c>
      <c r="AU361" s="254" t="s">
        <v>86</v>
      </c>
      <c r="AV361" s="13" t="s">
        <v>86</v>
      </c>
      <c r="AW361" s="13" t="s">
        <v>4</v>
      </c>
      <c r="AX361" s="13" t="s">
        <v>84</v>
      </c>
      <c r="AY361" s="254" t="s">
        <v>280</v>
      </c>
    </row>
    <row r="362" s="2" customFormat="1" ht="24.15" customHeight="1">
      <c r="A362" s="38"/>
      <c r="B362" s="39"/>
      <c r="C362" s="229" t="s">
        <v>768</v>
      </c>
      <c r="D362" s="229" t="s">
        <v>281</v>
      </c>
      <c r="E362" s="230" t="s">
        <v>2019</v>
      </c>
      <c r="F362" s="231" t="s">
        <v>2020</v>
      </c>
      <c r="G362" s="232" t="s">
        <v>194</v>
      </c>
      <c r="H362" s="233">
        <v>548.68299999999999</v>
      </c>
      <c r="I362" s="234"/>
      <c r="J362" s="235">
        <f>ROUND(I362*H362,2)</f>
        <v>0</v>
      </c>
      <c r="K362" s="236"/>
      <c r="L362" s="44"/>
      <c r="M362" s="237" t="s">
        <v>1</v>
      </c>
      <c r="N362" s="238" t="s">
        <v>41</v>
      </c>
      <c r="O362" s="91"/>
      <c r="P362" s="239">
        <f>O362*H362</f>
        <v>0</v>
      </c>
      <c r="Q362" s="239">
        <v>0</v>
      </c>
      <c r="R362" s="239">
        <f>Q362*H362</f>
        <v>0</v>
      </c>
      <c r="S362" s="239">
        <v>0</v>
      </c>
      <c r="T362" s="24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41" t="s">
        <v>185</v>
      </c>
      <c r="AT362" s="241" t="s">
        <v>281</v>
      </c>
      <c r="AU362" s="241" t="s">
        <v>86</v>
      </c>
      <c r="AY362" s="17" t="s">
        <v>280</v>
      </c>
      <c r="BE362" s="242">
        <f>IF(N362="základní",J362,0)</f>
        <v>0</v>
      </c>
      <c r="BF362" s="242">
        <f>IF(N362="snížená",J362,0)</f>
        <v>0</v>
      </c>
      <c r="BG362" s="242">
        <f>IF(N362="zákl. přenesená",J362,0)</f>
        <v>0</v>
      </c>
      <c r="BH362" s="242">
        <f>IF(N362="sníž. přenesená",J362,0)</f>
        <v>0</v>
      </c>
      <c r="BI362" s="242">
        <f>IF(N362="nulová",J362,0)</f>
        <v>0</v>
      </c>
      <c r="BJ362" s="17" t="s">
        <v>84</v>
      </c>
      <c r="BK362" s="242">
        <f>ROUND(I362*H362,2)</f>
        <v>0</v>
      </c>
      <c r="BL362" s="17" t="s">
        <v>185</v>
      </c>
      <c r="BM362" s="241" t="s">
        <v>4921</v>
      </c>
    </row>
    <row r="363" s="13" customFormat="1">
      <c r="A363" s="13"/>
      <c r="B363" s="243"/>
      <c r="C363" s="244"/>
      <c r="D363" s="245" t="s">
        <v>286</v>
      </c>
      <c r="E363" s="246" t="s">
        <v>1</v>
      </c>
      <c r="F363" s="247" t="s">
        <v>4922</v>
      </c>
      <c r="G363" s="244"/>
      <c r="H363" s="248">
        <v>548.68299999999999</v>
      </c>
      <c r="I363" s="249"/>
      <c r="J363" s="244"/>
      <c r="K363" s="244"/>
      <c r="L363" s="250"/>
      <c r="M363" s="251"/>
      <c r="N363" s="252"/>
      <c r="O363" s="252"/>
      <c r="P363" s="252"/>
      <c r="Q363" s="252"/>
      <c r="R363" s="252"/>
      <c r="S363" s="252"/>
      <c r="T363" s="25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4" t="s">
        <v>286</v>
      </c>
      <c r="AU363" s="254" t="s">
        <v>86</v>
      </c>
      <c r="AV363" s="13" t="s">
        <v>86</v>
      </c>
      <c r="AW363" s="13" t="s">
        <v>32</v>
      </c>
      <c r="AX363" s="13" t="s">
        <v>84</v>
      </c>
      <c r="AY363" s="254" t="s">
        <v>280</v>
      </c>
    </row>
    <row r="364" s="2" customFormat="1" ht="49.05" customHeight="1">
      <c r="A364" s="38"/>
      <c r="B364" s="39"/>
      <c r="C364" s="255" t="s">
        <v>773</v>
      </c>
      <c r="D364" s="255" t="s">
        <v>306</v>
      </c>
      <c r="E364" s="256" t="s">
        <v>2024</v>
      </c>
      <c r="F364" s="257" t="s">
        <v>2025</v>
      </c>
      <c r="G364" s="258" t="s">
        <v>194</v>
      </c>
      <c r="H364" s="259">
        <v>548.68299999999999</v>
      </c>
      <c r="I364" s="260"/>
      <c r="J364" s="261">
        <f>ROUND(I364*H364,2)</f>
        <v>0</v>
      </c>
      <c r="K364" s="262"/>
      <c r="L364" s="263"/>
      <c r="M364" s="264" t="s">
        <v>1</v>
      </c>
      <c r="N364" s="265" t="s">
        <v>41</v>
      </c>
      <c r="O364" s="91"/>
      <c r="P364" s="239">
        <f>O364*H364</f>
        <v>0</v>
      </c>
      <c r="Q364" s="239">
        <v>0.0040000000000000001</v>
      </c>
      <c r="R364" s="239">
        <f>Q364*H364</f>
        <v>2.1947320000000001</v>
      </c>
      <c r="S364" s="239">
        <v>0</v>
      </c>
      <c r="T364" s="240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41" t="s">
        <v>426</v>
      </c>
      <c r="AT364" s="241" t="s">
        <v>306</v>
      </c>
      <c r="AU364" s="241" t="s">
        <v>86</v>
      </c>
      <c r="AY364" s="17" t="s">
        <v>280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7" t="s">
        <v>84</v>
      </c>
      <c r="BK364" s="242">
        <f>ROUND(I364*H364,2)</f>
        <v>0</v>
      </c>
      <c r="BL364" s="17" t="s">
        <v>185</v>
      </c>
      <c r="BM364" s="241" t="s">
        <v>4923</v>
      </c>
    </row>
    <row r="365" s="2" customFormat="1" ht="24.15" customHeight="1">
      <c r="A365" s="38"/>
      <c r="B365" s="39"/>
      <c r="C365" s="229" t="s">
        <v>779</v>
      </c>
      <c r="D365" s="229" t="s">
        <v>281</v>
      </c>
      <c r="E365" s="230" t="s">
        <v>984</v>
      </c>
      <c r="F365" s="231" t="s">
        <v>985</v>
      </c>
      <c r="G365" s="232" t="s">
        <v>194</v>
      </c>
      <c r="H365" s="233">
        <v>548.68299999999999</v>
      </c>
      <c r="I365" s="234"/>
      <c r="J365" s="235">
        <f>ROUND(I365*H365,2)</f>
        <v>0</v>
      </c>
      <c r="K365" s="236"/>
      <c r="L365" s="44"/>
      <c r="M365" s="237" t="s">
        <v>1</v>
      </c>
      <c r="N365" s="238" t="s">
        <v>41</v>
      </c>
      <c r="O365" s="91"/>
      <c r="P365" s="239">
        <f>O365*H365</f>
        <v>0</v>
      </c>
      <c r="Q365" s="239">
        <v>0.00088000000000000003</v>
      </c>
      <c r="R365" s="239">
        <f>Q365*H365</f>
        <v>0.48284104</v>
      </c>
      <c r="S365" s="239">
        <v>0</v>
      </c>
      <c r="T365" s="24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41" t="s">
        <v>185</v>
      </c>
      <c r="AT365" s="241" t="s">
        <v>281</v>
      </c>
      <c r="AU365" s="241" t="s">
        <v>86</v>
      </c>
      <c r="AY365" s="17" t="s">
        <v>280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7" t="s">
        <v>84</v>
      </c>
      <c r="BK365" s="242">
        <f>ROUND(I365*H365,2)</f>
        <v>0</v>
      </c>
      <c r="BL365" s="17" t="s">
        <v>185</v>
      </c>
      <c r="BM365" s="241" t="s">
        <v>4924</v>
      </c>
    </row>
    <row r="366" s="13" customFormat="1">
      <c r="A366" s="13"/>
      <c r="B366" s="243"/>
      <c r="C366" s="244"/>
      <c r="D366" s="245" t="s">
        <v>286</v>
      </c>
      <c r="E366" s="246" t="s">
        <v>1</v>
      </c>
      <c r="F366" s="247" t="s">
        <v>4922</v>
      </c>
      <c r="G366" s="244"/>
      <c r="H366" s="248">
        <v>548.68299999999999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286</v>
      </c>
      <c r="AU366" s="254" t="s">
        <v>86</v>
      </c>
      <c r="AV366" s="13" t="s">
        <v>86</v>
      </c>
      <c r="AW366" s="13" t="s">
        <v>32</v>
      </c>
      <c r="AX366" s="13" t="s">
        <v>84</v>
      </c>
      <c r="AY366" s="254" t="s">
        <v>280</v>
      </c>
    </row>
    <row r="367" s="2" customFormat="1" ht="49.05" customHeight="1">
      <c r="A367" s="38"/>
      <c r="B367" s="39"/>
      <c r="C367" s="255" t="s">
        <v>783</v>
      </c>
      <c r="D367" s="255" t="s">
        <v>306</v>
      </c>
      <c r="E367" s="256" t="s">
        <v>2032</v>
      </c>
      <c r="F367" s="257" t="s">
        <v>2033</v>
      </c>
      <c r="G367" s="258" t="s">
        <v>194</v>
      </c>
      <c r="H367" s="259">
        <v>639.49000000000001</v>
      </c>
      <c r="I367" s="260"/>
      <c r="J367" s="261">
        <f>ROUND(I367*H367,2)</f>
        <v>0</v>
      </c>
      <c r="K367" s="262"/>
      <c r="L367" s="263"/>
      <c r="M367" s="264" t="s">
        <v>1</v>
      </c>
      <c r="N367" s="265" t="s">
        <v>41</v>
      </c>
      <c r="O367" s="91"/>
      <c r="P367" s="239">
        <f>O367*H367</f>
        <v>0</v>
      </c>
      <c r="Q367" s="239">
        <v>0.0055399999999999998</v>
      </c>
      <c r="R367" s="239">
        <f>Q367*H367</f>
        <v>3.5427746</v>
      </c>
      <c r="S367" s="239">
        <v>0</v>
      </c>
      <c r="T367" s="24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41" t="s">
        <v>426</v>
      </c>
      <c r="AT367" s="241" t="s">
        <v>306</v>
      </c>
      <c r="AU367" s="241" t="s">
        <v>86</v>
      </c>
      <c r="AY367" s="17" t="s">
        <v>280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7" t="s">
        <v>84</v>
      </c>
      <c r="BK367" s="242">
        <f>ROUND(I367*H367,2)</f>
        <v>0</v>
      </c>
      <c r="BL367" s="17" t="s">
        <v>185</v>
      </c>
      <c r="BM367" s="241" t="s">
        <v>4925</v>
      </c>
    </row>
    <row r="368" s="13" customFormat="1">
      <c r="A368" s="13"/>
      <c r="B368" s="243"/>
      <c r="C368" s="244"/>
      <c r="D368" s="245" t="s">
        <v>286</v>
      </c>
      <c r="E368" s="244"/>
      <c r="F368" s="247" t="s">
        <v>4926</v>
      </c>
      <c r="G368" s="244"/>
      <c r="H368" s="248">
        <v>639.49000000000001</v>
      </c>
      <c r="I368" s="249"/>
      <c r="J368" s="244"/>
      <c r="K368" s="244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286</v>
      </c>
      <c r="AU368" s="254" t="s">
        <v>86</v>
      </c>
      <c r="AV368" s="13" t="s">
        <v>86</v>
      </c>
      <c r="AW368" s="13" t="s">
        <v>4</v>
      </c>
      <c r="AX368" s="13" t="s">
        <v>84</v>
      </c>
      <c r="AY368" s="254" t="s">
        <v>280</v>
      </c>
    </row>
    <row r="369" s="2" customFormat="1" ht="37.8" customHeight="1">
      <c r="A369" s="38"/>
      <c r="B369" s="39"/>
      <c r="C369" s="229" t="s">
        <v>790</v>
      </c>
      <c r="D369" s="229" t="s">
        <v>281</v>
      </c>
      <c r="E369" s="230" t="s">
        <v>2036</v>
      </c>
      <c r="F369" s="231" t="s">
        <v>2037</v>
      </c>
      <c r="G369" s="232" t="s">
        <v>354</v>
      </c>
      <c r="H369" s="233">
        <v>14</v>
      </c>
      <c r="I369" s="234"/>
      <c r="J369" s="235">
        <f>ROUND(I369*H369,2)</f>
        <v>0</v>
      </c>
      <c r="K369" s="236"/>
      <c r="L369" s="44"/>
      <c r="M369" s="237" t="s">
        <v>1</v>
      </c>
      <c r="N369" s="238" t="s">
        <v>41</v>
      </c>
      <c r="O369" s="91"/>
      <c r="P369" s="239">
        <f>O369*H369</f>
        <v>0</v>
      </c>
      <c r="Q369" s="239">
        <v>0.00108</v>
      </c>
      <c r="R369" s="239">
        <f>Q369*H369</f>
        <v>0.01512</v>
      </c>
      <c r="S369" s="239">
        <v>0</v>
      </c>
      <c r="T369" s="24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41" t="s">
        <v>185</v>
      </c>
      <c r="AT369" s="241" t="s">
        <v>281</v>
      </c>
      <c r="AU369" s="241" t="s">
        <v>86</v>
      </c>
      <c r="AY369" s="17" t="s">
        <v>280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7" t="s">
        <v>84</v>
      </c>
      <c r="BK369" s="242">
        <f>ROUND(I369*H369,2)</f>
        <v>0</v>
      </c>
      <c r="BL369" s="17" t="s">
        <v>185</v>
      </c>
      <c r="BM369" s="241" t="s">
        <v>4927</v>
      </c>
    </row>
    <row r="370" s="2" customFormat="1" ht="24.15" customHeight="1">
      <c r="A370" s="38"/>
      <c r="B370" s="39"/>
      <c r="C370" s="255" t="s">
        <v>795</v>
      </c>
      <c r="D370" s="255" t="s">
        <v>306</v>
      </c>
      <c r="E370" s="256" t="s">
        <v>2040</v>
      </c>
      <c r="F370" s="257" t="s">
        <v>2041</v>
      </c>
      <c r="G370" s="258" t="s">
        <v>354</v>
      </c>
      <c r="H370" s="259">
        <v>14</v>
      </c>
      <c r="I370" s="260"/>
      <c r="J370" s="261">
        <f>ROUND(I370*H370,2)</f>
        <v>0</v>
      </c>
      <c r="K370" s="262"/>
      <c r="L370" s="263"/>
      <c r="M370" s="264" t="s">
        <v>1</v>
      </c>
      <c r="N370" s="265" t="s">
        <v>41</v>
      </c>
      <c r="O370" s="91"/>
      <c r="P370" s="239">
        <f>O370*H370</f>
        <v>0</v>
      </c>
      <c r="Q370" s="239">
        <v>0.00166</v>
      </c>
      <c r="R370" s="239">
        <f>Q370*H370</f>
        <v>0.02324</v>
      </c>
      <c r="S370" s="239">
        <v>0</v>
      </c>
      <c r="T370" s="240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41" t="s">
        <v>426</v>
      </c>
      <c r="AT370" s="241" t="s">
        <v>306</v>
      </c>
      <c r="AU370" s="241" t="s">
        <v>86</v>
      </c>
      <c r="AY370" s="17" t="s">
        <v>280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7" t="s">
        <v>84</v>
      </c>
      <c r="BK370" s="242">
        <f>ROUND(I370*H370,2)</f>
        <v>0</v>
      </c>
      <c r="BL370" s="17" t="s">
        <v>185</v>
      </c>
      <c r="BM370" s="241" t="s">
        <v>4928</v>
      </c>
    </row>
    <row r="371" s="13" customFormat="1">
      <c r="A371" s="13"/>
      <c r="B371" s="243"/>
      <c r="C371" s="244"/>
      <c r="D371" s="245" t="s">
        <v>286</v>
      </c>
      <c r="E371" s="246" t="s">
        <v>1</v>
      </c>
      <c r="F371" s="247" t="s">
        <v>4929</v>
      </c>
      <c r="G371" s="244"/>
      <c r="H371" s="248">
        <v>14</v>
      </c>
      <c r="I371" s="249"/>
      <c r="J371" s="244"/>
      <c r="K371" s="244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286</v>
      </c>
      <c r="AU371" s="254" t="s">
        <v>86</v>
      </c>
      <c r="AV371" s="13" t="s">
        <v>86</v>
      </c>
      <c r="AW371" s="13" t="s">
        <v>32</v>
      </c>
      <c r="AX371" s="13" t="s">
        <v>84</v>
      </c>
      <c r="AY371" s="254" t="s">
        <v>280</v>
      </c>
    </row>
    <row r="372" s="2" customFormat="1" ht="24.15" customHeight="1">
      <c r="A372" s="38"/>
      <c r="B372" s="39"/>
      <c r="C372" s="229" t="s">
        <v>799</v>
      </c>
      <c r="D372" s="229" t="s">
        <v>281</v>
      </c>
      <c r="E372" s="230" t="s">
        <v>4930</v>
      </c>
      <c r="F372" s="231" t="s">
        <v>4931</v>
      </c>
      <c r="G372" s="232" t="s">
        <v>194</v>
      </c>
      <c r="H372" s="233">
        <v>431.18299999999999</v>
      </c>
      <c r="I372" s="234"/>
      <c r="J372" s="235">
        <f>ROUND(I372*H372,2)</f>
        <v>0</v>
      </c>
      <c r="K372" s="236"/>
      <c r="L372" s="44"/>
      <c r="M372" s="237" t="s">
        <v>1</v>
      </c>
      <c r="N372" s="238" t="s">
        <v>41</v>
      </c>
      <c r="O372" s="91"/>
      <c r="P372" s="239">
        <f>O372*H372</f>
        <v>0</v>
      </c>
      <c r="Q372" s="239">
        <v>0</v>
      </c>
      <c r="R372" s="239">
        <f>Q372*H372</f>
        <v>0</v>
      </c>
      <c r="S372" s="239">
        <v>0.0035999999999999999</v>
      </c>
      <c r="T372" s="240">
        <f>S372*H372</f>
        <v>1.5522587999999999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41" t="s">
        <v>185</v>
      </c>
      <c r="AT372" s="241" t="s">
        <v>281</v>
      </c>
      <c r="AU372" s="241" t="s">
        <v>86</v>
      </c>
      <c r="AY372" s="17" t="s">
        <v>280</v>
      </c>
      <c r="BE372" s="242">
        <f>IF(N372="základní",J372,0)</f>
        <v>0</v>
      </c>
      <c r="BF372" s="242">
        <f>IF(N372="snížená",J372,0)</f>
        <v>0</v>
      </c>
      <c r="BG372" s="242">
        <f>IF(N372="zákl. přenesená",J372,0)</f>
        <v>0</v>
      </c>
      <c r="BH372" s="242">
        <f>IF(N372="sníž. přenesená",J372,0)</f>
        <v>0</v>
      </c>
      <c r="BI372" s="242">
        <f>IF(N372="nulová",J372,0)</f>
        <v>0</v>
      </c>
      <c r="BJ372" s="17" t="s">
        <v>84</v>
      </c>
      <c r="BK372" s="242">
        <f>ROUND(I372*H372,2)</f>
        <v>0</v>
      </c>
      <c r="BL372" s="17" t="s">
        <v>185</v>
      </c>
      <c r="BM372" s="241" t="s">
        <v>4932</v>
      </c>
    </row>
    <row r="373" s="13" customFormat="1">
      <c r="A373" s="13"/>
      <c r="B373" s="243"/>
      <c r="C373" s="244"/>
      <c r="D373" s="245" t="s">
        <v>286</v>
      </c>
      <c r="E373" s="246" t="s">
        <v>1</v>
      </c>
      <c r="F373" s="247" t="s">
        <v>4732</v>
      </c>
      <c r="G373" s="244"/>
      <c r="H373" s="248">
        <v>431.18299999999999</v>
      </c>
      <c r="I373" s="249"/>
      <c r="J373" s="244"/>
      <c r="K373" s="244"/>
      <c r="L373" s="250"/>
      <c r="M373" s="251"/>
      <c r="N373" s="252"/>
      <c r="O373" s="252"/>
      <c r="P373" s="252"/>
      <c r="Q373" s="252"/>
      <c r="R373" s="252"/>
      <c r="S373" s="252"/>
      <c r="T373" s="25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4" t="s">
        <v>286</v>
      </c>
      <c r="AU373" s="254" t="s">
        <v>86</v>
      </c>
      <c r="AV373" s="13" t="s">
        <v>86</v>
      </c>
      <c r="AW373" s="13" t="s">
        <v>32</v>
      </c>
      <c r="AX373" s="13" t="s">
        <v>84</v>
      </c>
      <c r="AY373" s="254" t="s">
        <v>280</v>
      </c>
    </row>
    <row r="374" s="2" customFormat="1" ht="24.15" customHeight="1">
      <c r="A374" s="38"/>
      <c r="B374" s="39"/>
      <c r="C374" s="229" t="s">
        <v>803</v>
      </c>
      <c r="D374" s="229" t="s">
        <v>281</v>
      </c>
      <c r="E374" s="230" t="s">
        <v>1024</v>
      </c>
      <c r="F374" s="231" t="s">
        <v>1025</v>
      </c>
      <c r="G374" s="232" t="s">
        <v>194</v>
      </c>
      <c r="H374" s="233">
        <v>689.40099999999995</v>
      </c>
      <c r="I374" s="234"/>
      <c r="J374" s="235">
        <f>ROUND(I374*H374,2)</f>
        <v>0</v>
      </c>
      <c r="K374" s="236"/>
      <c r="L374" s="44"/>
      <c r="M374" s="237" t="s">
        <v>1</v>
      </c>
      <c r="N374" s="238" t="s">
        <v>41</v>
      </c>
      <c r="O374" s="91"/>
      <c r="P374" s="239">
        <f>O374*H374</f>
        <v>0</v>
      </c>
      <c r="Q374" s="239">
        <v>0</v>
      </c>
      <c r="R374" s="239">
        <f>Q374*H374</f>
        <v>0</v>
      </c>
      <c r="S374" s="239">
        <v>0</v>
      </c>
      <c r="T374" s="24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41" t="s">
        <v>185</v>
      </c>
      <c r="AT374" s="241" t="s">
        <v>281</v>
      </c>
      <c r="AU374" s="241" t="s">
        <v>86</v>
      </c>
      <c r="AY374" s="17" t="s">
        <v>280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7" t="s">
        <v>84</v>
      </c>
      <c r="BK374" s="242">
        <f>ROUND(I374*H374,2)</f>
        <v>0</v>
      </c>
      <c r="BL374" s="17" t="s">
        <v>185</v>
      </c>
      <c r="BM374" s="241" t="s">
        <v>4933</v>
      </c>
    </row>
    <row r="375" s="13" customFormat="1">
      <c r="A375" s="13"/>
      <c r="B375" s="243"/>
      <c r="C375" s="244"/>
      <c r="D375" s="245" t="s">
        <v>286</v>
      </c>
      <c r="E375" s="246" t="s">
        <v>1</v>
      </c>
      <c r="F375" s="247" t="s">
        <v>4922</v>
      </c>
      <c r="G375" s="244"/>
      <c r="H375" s="248">
        <v>548.68299999999999</v>
      </c>
      <c r="I375" s="249"/>
      <c r="J375" s="244"/>
      <c r="K375" s="244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286</v>
      </c>
      <c r="AU375" s="254" t="s">
        <v>86</v>
      </c>
      <c r="AV375" s="13" t="s">
        <v>86</v>
      </c>
      <c r="AW375" s="13" t="s">
        <v>32</v>
      </c>
      <c r="AX375" s="13" t="s">
        <v>76</v>
      </c>
      <c r="AY375" s="254" t="s">
        <v>280</v>
      </c>
    </row>
    <row r="376" s="13" customFormat="1">
      <c r="A376" s="13"/>
      <c r="B376" s="243"/>
      <c r="C376" s="244"/>
      <c r="D376" s="245" t="s">
        <v>286</v>
      </c>
      <c r="E376" s="246" t="s">
        <v>1</v>
      </c>
      <c r="F376" s="247" t="s">
        <v>4740</v>
      </c>
      <c r="G376" s="244"/>
      <c r="H376" s="248">
        <v>140.71799999999999</v>
      </c>
      <c r="I376" s="249"/>
      <c r="J376" s="244"/>
      <c r="K376" s="244"/>
      <c r="L376" s="250"/>
      <c r="M376" s="251"/>
      <c r="N376" s="252"/>
      <c r="O376" s="252"/>
      <c r="P376" s="252"/>
      <c r="Q376" s="252"/>
      <c r="R376" s="252"/>
      <c r="S376" s="252"/>
      <c r="T376" s="25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286</v>
      </c>
      <c r="AU376" s="254" t="s">
        <v>86</v>
      </c>
      <c r="AV376" s="13" t="s">
        <v>86</v>
      </c>
      <c r="AW376" s="13" t="s">
        <v>32</v>
      </c>
      <c r="AX376" s="13" t="s">
        <v>76</v>
      </c>
      <c r="AY376" s="254" t="s">
        <v>280</v>
      </c>
    </row>
    <row r="377" s="14" customFormat="1">
      <c r="A377" s="14"/>
      <c r="B377" s="266"/>
      <c r="C377" s="267"/>
      <c r="D377" s="245" t="s">
        <v>286</v>
      </c>
      <c r="E377" s="268" t="s">
        <v>1</v>
      </c>
      <c r="F377" s="269" t="s">
        <v>378</v>
      </c>
      <c r="G377" s="267"/>
      <c r="H377" s="270">
        <v>689.40099999999995</v>
      </c>
      <c r="I377" s="271"/>
      <c r="J377" s="267"/>
      <c r="K377" s="267"/>
      <c r="L377" s="272"/>
      <c r="M377" s="273"/>
      <c r="N377" s="274"/>
      <c r="O377" s="274"/>
      <c r="P377" s="274"/>
      <c r="Q377" s="274"/>
      <c r="R377" s="274"/>
      <c r="S377" s="274"/>
      <c r="T377" s="27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6" t="s">
        <v>286</v>
      </c>
      <c r="AU377" s="276" t="s">
        <v>86</v>
      </c>
      <c r="AV377" s="14" t="s">
        <v>284</v>
      </c>
      <c r="AW377" s="14" t="s">
        <v>32</v>
      </c>
      <c r="AX377" s="14" t="s">
        <v>84</v>
      </c>
      <c r="AY377" s="276" t="s">
        <v>280</v>
      </c>
    </row>
    <row r="378" s="2" customFormat="1" ht="24.15" customHeight="1">
      <c r="A378" s="38"/>
      <c r="B378" s="39"/>
      <c r="C378" s="255" t="s">
        <v>808</v>
      </c>
      <c r="D378" s="255" t="s">
        <v>306</v>
      </c>
      <c r="E378" s="256" t="s">
        <v>1028</v>
      </c>
      <c r="F378" s="257" t="s">
        <v>1029</v>
      </c>
      <c r="G378" s="258" t="s">
        <v>194</v>
      </c>
      <c r="H378" s="259">
        <v>633.72900000000004</v>
      </c>
      <c r="I378" s="260"/>
      <c r="J378" s="261">
        <f>ROUND(I378*H378,2)</f>
        <v>0</v>
      </c>
      <c r="K378" s="262"/>
      <c r="L378" s="263"/>
      <c r="M378" s="264" t="s">
        <v>1</v>
      </c>
      <c r="N378" s="265" t="s">
        <v>41</v>
      </c>
      <c r="O378" s="91"/>
      <c r="P378" s="239">
        <f>O378*H378</f>
        <v>0</v>
      </c>
      <c r="Q378" s="239">
        <v>0.00014999999999999999</v>
      </c>
      <c r="R378" s="239">
        <f>Q378*H378</f>
        <v>0.095059350000000001</v>
      </c>
      <c r="S378" s="239">
        <v>0</v>
      </c>
      <c r="T378" s="24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41" t="s">
        <v>426</v>
      </c>
      <c r="AT378" s="241" t="s">
        <v>306</v>
      </c>
      <c r="AU378" s="241" t="s">
        <v>86</v>
      </c>
      <c r="AY378" s="17" t="s">
        <v>280</v>
      </c>
      <c r="BE378" s="242">
        <f>IF(N378="základní",J378,0)</f>
        <v>0</v>
      </c>
      <c r="BF378" s="242">
        <f>IF(N378="snížená",J378,0)</f>
        <v>0</v>
      </c>
      <c r="BG378" s="242">
        <f>IF(N378="zákl. přenesená",J378,0)</f>
        <v>0</v>
      </c>
      <c r="BH378" s="242">
        <f>IF(N378="sníž. přenesená",J378,0)</f>
        <v>0</v>
      </c>
      <c r="BI378" s="242">
        <f>IF(N378="nulová",J378,0)</f>
        <v>0</v>
      </c>
      <c r="BJ378" s="17" t="s">
        <v>84</v>
      </c>
      <c r="BK378" s="242">
        <f>ROUND(I378*H378,2)</f>
        <v>0</v>
      </c>
      <c r="BL378" s="17" t="s">
        <v>185</v>
      </c>
      <c r="BM378" s="241" t="s">
        <v>4934</v>
      </c>
    </row>
    <row r="379" s="13" customFormat="1">
      <c r="A379" s="13"/>
      <c r="B379" s="243"/>
      <c r="C379" s="244"/>
      <c r="D379" s="245" t="s">
        <v>286</v>
      </c>
      <c r="E379" s="246" t="s">
        <v>1</v>
      </c>
      <c r="F379" s="247" t="s">
        <v>4922</v>
      </c>
      <c r="G379" s="244"/>
      <c r="H379" s="248">
        <v>548.68299999999999</v>
      </c>
      <c r="I379" s="249"/>
      <c r="J379" s="244"/>
      <c r="K379" s="244"/>
      <c r="L379" s="250"/>
      <c r="M379" s="251"/>
      <c r="N379" s="252"/>
      <c r="O379" s="252"/>
      <c r="P379" s="252"/>
      <c r="Q379" s="252"/>
      <c r="R379" s="252"/>
      <c r="S379" s="252"/>
      <c r="T379" s="25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4" t="s">
        <v>286</v>
      </c>
      <c r="AU379" s="254" t="s">
        <v>86</v>
      </c>
      <c r="AV379" s="13" t="s">
        <v>86</v>
      </c>
      <c r="AW379" s="13" t="s">
        <v>32</v>
      </c>
      <c r="AX379" s="13" t="s">
        <v>84</v>
      </c>
      <c r="AY379" s="254" t="s">
        <v>280</v>
      </c>
    </row>
    <row r="380" s="13" customFormat="1">
      <c r="A380" s="13"/>
      <c r="B380" s="243"/>
      <c r="C380" s="244"/>
      <c r="D380" s="245" t="s">
        <v>286</v>
      </c>
      <c r="E380" s="244"/>
      <c r="F380" s="247" t="s">
        <v>4935</v>
      </c>
      <c r="G380" s="244"/>
      <c r="H380" s="248">
        <v>633.72900000000004</v>
      </c>
      <c r="I380" s="249"/>
      <c r="J380" s="244"/>
      <c r="K380" s="244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286</v>
      </c>
      <c r="AU380" s="254" t="s">
        <v>86</v>
      </c>
      <c r="AV380" s="13" t="s">
        <v>86</v>
      </c>
      <c r="AW380" s="13" t="s">
        <v>4</v>
      </c>
      <c r="AX380" s="13" t="s">
        <v>84</v>
      </c>
      <c r="AY380" s="254" t="s">
        <v>280</v>
      </c>
    </row>
    <row r="381" s="2" customFormat="1" ht="24.15" customHeight="1">
      <c r="A381" s="38"/>
      <c r="B381" s="39"/>
      <c r="C381" s="255" t="s">
        <v>812</v>
      </c>
      <c r="D381" s="255" t="s">
        <v>306</v>
      </c>
      <c r="E381" s="256" t="s">
        <v>2064</v>
      </c>
      <c r="F381" s="257" t="s">
        <v>2065</v>
      </c>
      <c r="G381" s="258" t="s">
        <v>194</v>
      </c>
      <c r="H381" s="259">
        <v>162.529</v>
      </c>
      <c r="I381" s="260"/>
      <c r="J381" s="261">
        <f>ROUND(I381*H381,2)</f>
        <v>0</v>
      </c>
      <c r="K381" s="262"/>
      <c r="L381" s="263"/>
      <c r="M381" s="264" t="s">
        <v>1</v>
      </c>
      <c r="N381" s="265" t="s">
        <v>41</v>
      </c>
      <c r="O381" s="91"/>
      <c r="P381" s="239">
        <f>O381*H381</f>
        <v>0</v>
      </c>
      <c r="Q381" s="239">
        <v>0.00050000000000000001</v>
      </c>
      <c r="R381" s="239">
        <f>Q381*H381</f>
        <v>0.081264500000000003</v>
      </c>
      <c r="S381" s="239">
        <v>0</v>
      </c>
      <c r="T381" s="240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41" t="s">
        <v>426</v>
      </c>
      <c r="AT381" s="241" t="s">
        <v>306</v>
      </c>
      <c r="AU381" s="241" t="s">
        <v>86</v>
      </c>
      <c r="AY381" s="17" t="s">
        <v>280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7" t="s">
        <v>84</v>
      </c>
      <c r="BK381" s="242">
        <f>ROUND(I381*H381,2)</f>
        <v>0</v>
      </c>
      <c r="BL381" s="17" t="s">
        <v>185</v>
      </c>
      <c r="BM381" s="241" t="s">
        <v>4936</v>
      </c>
    </row>
    <row r="382" s="13" customFormat="1">
      <c r="A382" s="13"/>
      <c r="B382" s="243"/>
      <c r="C382" s="244"/>
      <c r="D382" s="245" t="s">
        <v>286</v>
      </c>
      <c r="E382" s="246" t="s">
        <v>1</v>
      </c>
      <c r="F382" s="247" t="s">
        <v>4740</v>
      </c>
      <c r="G382" s="244"/>
      <c r="H382" s="248">
        <v>140.71799999999999</v>
      </c>
      <c r="I382" s="249"/>
      <c r="J382" s="244"/>
      <c r="K382" s="244"/>
      <c r="L382" s="250"/>
      <c r="M382" s="251"/>
      <c r="N382" s="252"/>
      <c r="O382" s="252"/>
      <c r="P382" s="252"/>
      <c r="Q382" s="252"/>
      <c r="R382" s="252"/>
      <c r="S382" s="252"/>
      <c r="T382" s="25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4" t="s">
        <v>286</v>
      </c>
      <c r="AU382" s="254" t="s">
        <v>86</v>
      </c>
      <c r="AV382" s="13" t="s">
        <v>86</v>
      </c>
      <c r="AW382" s="13" t="s">
        <v>32</v>
      </c>
      <c r="AX382" s="13" t="s">
        <v>84</v>
      </c>
      <c r="AY382" s="254" t="s">
        <v>280</v>
      </c>
    </row>
    <row r="383" s="13" customFormat="1">
      <c r="A383" s="13"/>
      <c r="B383" s="243"/>
      <c r="C383" s="244"/>
      <c r="D383" s="245" t="s">
        <v>286</v>
      </c>
      <c r="E383" s="244"/>
      <c r="F383" s="247" t="s">
        <v>4937</v>
      </c>
      <c r="G383" s="244"/>
      <c r="H383" s="248">
        <v>162.529</v>
      </c>
      <c r="I383" s="249"/>
      <c r="J383" s="244"/>
      <c r="K383" s="244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286</v>
      </c>
      <c r="AU383" s="254" t="s">
        <v>86</v>
      </c>
      <c r="AV383" s="13" t="s">
        <v>86</v>
      </c>
      <c r="AW383" s="13" t="s">
        <v>4</v>
      </c>
      <c r="AX383" s="13" t="s">
        <v>84</v>
      </c>
      <c r="AY383" s="254" t="s">
        <v>280</v>
      </c>
    </row>
    <row r="384" s="2" customFormat="1" ht="24.15" customHeight="1">
      <c r="A384" s="38"/>
      <c r="B384" s="39"/>
      <c r="C384" s="229" t="s">
        <v>817</v>
      </c>
      <c r="D384" s="229" t="s">
        <v>281</v>
      </c>
      <c r="E384" s="230" t="s">
        <v>2068</v>
      </c>
      <c r="F384" s="231" t="s">
        <v>2069</v>
      </c>
      <c r="G384" s="232" t="s">
        <v>319</v>
      </c>
      <c r="H384" s="233">
        <v>7.0359999999999996</v>
      </c>
      <c r="I384" s="234"/>
      <c r="J384" s="235">
        <f>ROUND(I384*H384,2)</f>
        <v>0</v>
      </c>
      <c r="K384" s="236"/>
      <c r="L384" s="44"/>
      <c r="M384" s="237" t="s">
        <v>1</v>
      </c>
      <c r="N384" s="238" t="s">
        <v>41</v>
      </c>
      <c r="O384" s="91"/>
      <c r="P384" s="239">
        <f>O384*H384</f>
        <v>0</v>
      </c>
      <c r="Q384" s="239">
        <v>0</v>
      </c>
      <c r="R384" s="239">
        <f>Q384*H384</f>
        <v>0</v>
      </c>
      <c r="S384" s="239">
        <v>0</v>
      </c>
      <c r="T384" s="24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41" t="s">
        <v>185</v>
      </c>
      <c r="AT384" s="241" t="s">
        <v>281</v>
      </c>
      <c r="AU384" s="241" t="s">
        <v>86</v>
      </c>
      <c r="AY384" s="17" t="s">
        <v>280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7" t="s">
        <v>84</v>
      </c>
      <c r="BK384" s="242">
        <f>ROUND(I384*H384,2)</f>
        <v>0</v>
      </c>
      <c r="BL384" s="17" t="s">
        <v>185</v>
      </c>
      <c r="BM384" s="241" t="s">
        <v>4938</v>
      </c>
    </row>
    <row r="385" s="13" customFormat="1">
      <c r="A385" s="13"/>
      <c r="B385" s="243"/>
      <c r="C385" s="244"/>
      <c r="D385" s="245" t="s">
        <v>286</v>
      </c>
      <c r="E385" s="246" t="s">
        <v>1</v>
      </c>
      <c r="F385" s="247" t="s">
        <v>4939</v>
      </c>
      <c r="G385" s="244"/>
      <c r="H385" s="248">
        <v>7.0359999999999996</v>
      </c>
      <c r="I385" s="249"/>
      <c r="J385" s="244"/>
      <c r="K385" s="244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286</v>
      </c>
      <c r="AU385" s="254" t="s">
        <v>86</v>
      </c>
      <c r="AV385" s="13" t="s">
        <v>86</v>
      </c>
      <c r="AW385" s="13" t="s">
        <v>32</v>
      </c>
      <c r="AX385" s="13" t="s">
        <v>84</v>
      </c>
      <c r="AY385" s="254" t="s">
        <v>280</v>
      </c>
    </row>
    <row r="386" s="2" customFormat="1" ht="16.5" customHeight="1">
      <c r="A386" s="38"/>
      <c r="B386" s="39"/>
      <c r="C386" s="255" t="s">
        <v>822</v>
      </c>
      <c r="D386" s="255" t="s">
        <v>306</v>
      </c>
      <c r="E386" s="256" t="s">
        <v>2072</v>
      </c>
      <c r="F386" s="257" t="s">
        <v>2073</v>
      </c>
      <c r="G386" s="258" t="s">
        <v>326</v>
      </c>
      <c r="H386" s="259">
        <v>11.961</v>
      </c>
      <c r="I386" s="260"/>
      <c r="J386" s="261">
        <f>ROUND(I386*H386,2)</f>
        <v>0</v>
      </c>
      <c r="K386" s="262"/>
      <c r="L386" s="263"/>
      <c r="M386" s="264" t="s">
        <v>1</v>
      </c>
      <c r="N386" s="265" t="s">
        <v>41</v>
      </c>
      <c r="O386" s="91"/>
      <c r="P386" s="239">
        <f>O386*H386</f>
        <v>0</v>
      </c>
      <c r="Q386" s="239">
        <v>1</v>
      </c>
      <c r="R386" s="239">
        <f>Q386*H386</f>
        <v>11.961</v>
      </c>
      <c r="S386" s="239">
        <v>0</v>
      </c>
      <c r="T386" s="24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41" t="s">
        <v>426</v>
      </c>
      <c r="AT386" s="241" t="s">
        <v>306</v>
      </c>
      <c r="AU386" s="241" t="s">
        <v>86</v>
      </c>
      <c r="AY386" s="17" t="s">
        <v>280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7" t="s">
        <v>84</v>
      </c>
      <c r="BK386" s="242">
        <f>ROUND(I386*H386,2)</f>
        <v>0</v>
      </c>
      <c r="BL386" s="17" t="s">
        <v>185</v>
      </c>
      <c r="BM386" s="241" t="s">
        <v>4940</v>
      </c>
    </row>
    <row r="387" s="13" customFormat="1">
      <c r="A387" s="13"/>
      <c r="B387" s="243"/>
      <c r="C387" s="244"/>
      <c r="D387" s="245" t="s">
        <v>286</v>
      </c>
      <c r="E387" s="244"/>
      <c r="F387" s="247" t="s">
        <v>4941</v>
      </c>
      <c r="G387" s="244"/>
      <c r="H387" s="248">
        <v>11.961</v>
      </c>
      <c r="I387" s="249"/>
      <c r="J387" s="244"/>
      <c r="K387" s="244"/>
      <c r="L387" s="250"/>
      <c r="M387" s="251"/>
      <c r="N387" s="252"/>
      <c r="O387" s="252"/>
      <c r="P387" s="252"/>
      <c r="Q387" s="252"/>
      <c r="R387" s="252"/>
      <c r="S387" s="252"/>
      <c r="T387" s="25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4" t="s">
        <v>286</v>
      </c>
      <c r="AU387" s="254" t="s">
        <v>86</v>
      </c>
      <c r="AV387" s="13" t="s">
        <v>86</v>
      </c>
      <c r="AW387" s="13" t="s">
        <v>4</v>
      </c>
      <c r="AX387" s="13" t="s">
        <v>84</v>
      </c>
      <c r="AY387" s="254" t="s">
        <v>280</v>
      </c>
    </row>
    <row r="388" s="2" customFormat="1" ht="21.75" customHeight="1">
      <c r="A388" s="38"/>
      <c r="B388" s="39"/>
      <c r="C388" s="229" t="s">
        <v>827</v>
      </c>
      <c r="D388" s="229" t="s">
        <v>281</v>
      </c>
      <c r="E388" s="230" t="s">
        <v>2076</v>
      </c>
      <c r="F388" s="231" t="s">
        <v>2077</v>
      </c>
      <c r="G388" s="232" t="s">
        <v>190</v>
      </c>
      <c r="H388" s="233">
        <v>15.050000000000001</v>
      </c>
      <c r="I388" s="234"/>
      <c r="J388" s="235">
        <f>ROUND(I388*H388,2)</f>
        <v>0</v>
      </c>
      <c r="K388" s="236"/>
      <c r="L388" s="44"/>
      <c r="M388" s="237" t="s">
        <v>1</v>
      </c>
      <c r="N388" s="238" t="s">
        <v>41</v>
      </c>
      <c r="O388" s="91"/>
      <c r="P388" s="239">
        <f>O388*H388</f>
        <v>0</v>
      </c>
      <c r="Q388" s="239">
        <v>0</v>
      </c>
      <c r="R388" s="239">
        <f>Q388*H388</f>
        <v>0</v>
      </c>
      <c r="S388" s="239">
        <v>0</v>
      </c>
      <c r="T388" s="240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41" t="s">
        <v>185</v>
      </c>
      <c r="AT388" s="241" t="s">
        <v>281</v>
      </c>
      <c r="AU388" s="241" t="s">
        <v>86</v>
      </c>
      <c r="AY388" s="17" t="s">
        <v>280</v>
      </c>
      <c r="BE388" s="242">
        <f>IF(N388="základní",J388,0)</f>
        <v>0</v>
      </c>
      <c r="BF388" s="242">
        <f>IF(N388="snížená",J388,0)</f>
        <v>0</v>
      </c>
      <c r="BG388" s="242">
        <f>IF(N388="zákl. přenesená",J388,0)</f>
        <v>0</v>
      </c>
      <c r="BH388" s="242">
        <f>IF(N388="sníž. přenesená",J388,0)</f>
        <v>0</v>
      </c>
      <c r="BI388" s="242">
        <f>IF(N388="nulová",J388,0)</f>
        <v>0</v>
      </c>
      <c r="BJ388" s="17" t="s">
        <v>84</v>
      </c>
      <c r="BK388" s="242">
        <f>ROUND(I388*H388,2)</f>
        <v>0</v>
      </c>
      <c r="BL388" s="17" t="s">
        <v>185</v>
      </c>
      <c r="BM388" s="241" t="s">
        <v>4942</v>
      </c>
    </row>
    <row r="389" s="13" customFormat="1">
      <c r="A389" s="13"/>
      <c r="B389" s="243"/>
      <c r="C389" s="244"/>
      <c r="D389" s="245" t="s">
        <v>286</v>
      </c>
      <c r="E389" s="246" t="s">
        <v>1</v>
      </c>
      <c r="F389" s="247" t="s">
        <v>4943</v>
      </c>
      <c r="G389" s="244"/>
      <c r="H389" s="248">
        <v>15.050000000000001</v>
      </c>
      <c r="I389" s="249"/>
      <c r="J389" s="244"/>
      <c r="K389" s="244"/>
      <c r="L389" s="250"/>
      <c r="M389" s="251"/>
      <c r="N389" s="252"/>
      <c r="O389" s="252"/>
      <c r="P389" s="252"/>
      <c r="Q389" s="252"/>
      <c r="R389" s="252"/>
      <c r="S389" s="252"/>
      <c r="T389" s="25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4" t="s">
        <v>286</v>
      </c>
      <c r="AU389" s="254" t="s">
        <v>86</v>
      </c>
      <c r="AV389" s="13" t="s">
        <v>86</v>
      </c>
      <c r="AW389" s="13" t="s">
        <v>32</v>
      </c>
      <c r="AX389" s="13" t="s">
        <v>84</v>
      </c>
      <c r="AY389" s="254" t="s">
        <v>280</v>
      </c>
    </row>
    <row r="390" s="2" customFormat="1" ht="16.5" customHeight="1">
      <c r="A390" s="38"/>
      <c r="B390" s="39"/>
      <c r="C390" s="255" t="s">
        <v>832</v>
      </c>
      <c r="D390" s="255" t="s">
        <v>306</v>
      </c>
      <c r="E390" s="256" t="s">
        <v>2080</v>
      </c>
      <c r="F390" s="257" t="s">
        <v>2081</v>
      </c>
      <c r="G390" s="258" t="s">
        <v>190</v>
      </c>
      <c r="H390" s="259">
        <v>15.351000000000001</v>
      </c>
      <c r="I390" s="260"/>
      <c r="J390" s="261">
        <f>ROUND(I390*H390,2)</f>
        <v>0</v>
      </c>
      <c r="K390" s="262"/>
      <c r="L390" s="263"/>
      <c r="M390" s="264" t="s">
        <v>1</v>
      </c>
      <c r="N390" s="265" t="s">
        <v>41</v>
      </c>
      <c r="O390" s="91"/>
      <c r="P390" s="239">
        <f>O390*H390</f>
        <v>0</v>
      </c>
      <c r="Q390" s="239">
        <v>2.0000000000000002E-05</v>
      </c>
      <c r="R390" s="239">
        <f>Q390*H390</f>
        <v>0.00030702000000000003</v>
      </c>
      <c r="S390" s="239">
        <v>0</v>
      </c>
      <c r="T390" s="240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41" t="s">
        <v>426</v>
      </c>
      <c r="AT390" s="241" t="s">
        <v>306</v>
      </c>
      <c r="AU390" s="241" t="s">
        <v>86</v>
      </c>
      <c r="AY390" s="17" t="s">
        <v>280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7" t="s">
        <v>84</v>
      </c>
      <c r="BK390" s="242">
        <f>ROUND(I390*H390,2)</f>
        <v>0</v>
      </c>
      <c r="BL390" s="17" t="s">
        <v>185</v>
      </c>
      <c r="BM390" s="241" t="s">
        <v>4944</v>
      </c>
    </row>
    <row r="391" s="13" customFormat="1">
      <c r="A391" s="13"/>
      <c r="B391" s="243"/>
      <c r="C391" s="244"/>
      <c r="D391" s="245" t="s">
        <v>286</v>
      </c>
      <c r="E391" s="244"/>
      <c r="F391" s="247" t="s">
        <v>4945</v>
      </c>
      <c r="G391" s="244"/>
      <c r="H391" s="248">
        <v>15.351000000000001</v>
      </c>
      <c r="I391" s="249"/>
      <c r="J391" s="244"/>
      <c r="K391" s="244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286</v>
      </c>
      <c r="AU391" s="254" t="s">
        <v>86</v>
      </c>
      <c r="AV391" s="13" t="s">
        <v>86</v>
      </c>
      <c r="AW391" s="13" t="s">
        <v>4</v>
      </c>
      <c r="AX391" s="13" t="s">
        <v>84</v>
      </c>
      <c r="AY391" s="254" t="s">
        <v>280</v>
      </c>
    </row>
    <row r="392" s="2" customFormat="1" ht="24.15" customHeight="1">
      <c r="A392" s="38"/>
      <c r="B392" s="39"/>
      <c r="C392" s="229" t="s">
        <v>837</v>
      </c>
      <c r="D392" s="229" t="s">
        <v>281</v>
      </c>
      <c r="E392" s="230" t="s">
        <v>2084</v>
      </c>
      <c r="F392" s="231" t="s">
        <v>2085</v>
      </c>
      <c r="G392" s="232" t="s">
        <v>194</v>
      </c>
      <c r="H392" s="233">
        <v>70.734999999999999</v>
      </c>
      <c r="I392" s="234"/>
      <c r="J392" s="235">
        <f>ROUND(I392*H392,2)</f>
        <v>0</v>
      </c>
      <c r="K392" s="236"/>
      <c r="L392" s="44"/>
      <c r="M392" s="237" t="s">
        <v>1</v>
      </c>
      <c r="N392" s="238" t="s">
        <v>41</v>
      </c>
      <c r="O392" s="91"/>
      <c r="P392" s="239">
        <f>O392*H392</f>
        <v>0</v>
      </c>
      <c r="Q392" s="239">
        <v>0</v>
      </c>
      <c r="R392" s="239">
        <f>Q392*H392</f>
        <v>0</v>
      </c>
      <c r="S392" s="239">
        <v>0.084000000000000005</v>
      </c>
      <c r="T392" s="240">
        <f>S392*H392</f>
        <v>5.9417400000000002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41" t="s">
        <v>185</v>
      </c>
      <c r="AT392" s="241" t="s">
        <v>281</v>
      </c>
      <c r="AU392" s="241" t="s">
        <v>86</v>
      </c>
      <c r="AY392" s="17" t="s">
        <v>280</v>
      </c>
      <c r="BE392" s="242">
        <f>IF(N392="základní",J392,0)</f>
        <v>0</v>
      </c>
      <c r="BF392" s="242">
        <f>IF(N392="snížená",J392,0)</f>
        <v>0</v>
      </c>
      <c r="BG392" s="242">
        <f>IF(N392="zákl. přenesená",J392,0)</f>
        <v>0</v>
      </c>
      <c r="BH392" s="242">
        <f>IF(N392="sníž. přenesená",J392,0)</f>
        <v>0</v>
      </c>
      <c r="BI392" s="242">
        <f>IF(N392="nulová",J392,0)</f>
        <v>0</v>
      </c>
      <c r="BJ392" s="17" t="s">
        <v>84</v>
      </c>
      <c r="BK392" s="242">
        <f>ROUND(I392*H392,2)</f>
        <v>0</v>
      </c>
      <c r="BL392" s="17" t="s">
        <v>185</v>
      </c>
      <c r="BM392" s="241" t="s">
        <v>4946</v>
      </c>
    </row>
    <row r="393" s="13" customFormat="1">
      <c r="A393" s="13"/>
      <c r="B393" s="243"/>
      <c r="C393" s="244"/>
      <c r="D393" s="245" t="s">
        <v>286</v>
      </c>
      <c r="E393" s="246" t="s">
        <v>1</v>
      </c>
      <c r="F393" s="247" t="s">
        <v>4947</v>
      </c>
      <c r="G393" s="244"/>
      <c r="H393" s="248">
        <v>70.734999999999999</v>
      </c>
      <c r="I393" s="249"/>
      <c r="J393" s="244"/>
      <c r="K393" s="244"/>
      <c r="L393" s="250"/>
      <c r="M393" s="251"/>
      <c r="N393" s="252"/>
      <c r="O393" s="252"/>
      <c r="P393" s="252"/>
      <c r="Q393" s="252"/>
      <c r="R393" s="252"/>
      <c r="S393" s="252"/>
      <c r="T393" s="25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4" t="s">
        <v>286</v>
      </c>
      <c r="AU393" s="254" t="s">
        <v>86</v>
      </c>
      <c r="AV393" s="13" t="s">
        <v>86</v>
      </c>
      <c r="AW393" s="13" t="s">
        <v>32</v>
      </c>
      <c r="AX393" s="13" t="s">
        <v>84</v>
      </c>
      <c r="AY393" s="254" t="s">
        <v>280</v>
      </c>
    </row>
    <row r="394" s="2" customFormat="1" ht="16.5" customHeight="1">
      <c r="A394" s="38"/>
      <c r="B394" s="39"/>
      <c r="C394" s="229" t="s">
        <v>842</v>
      </c>
      <c r="D394" s="229" t="s">
        <v>281</v>
      </c>
      <c r="E394" s="230" t="s">
        <v>1043</v>
      </c>
      <c r="F394" s="231" t="s">
        <v>1044</v>
      </c>
      <c r="G394" s="232" t="s">
        <v>354</v>
      </c>
      <c r="H394" s="233">
        <v>3</v>
      </c>
      <c r="I394" s="234"/>
      <c r="J394" s="235">
        <f>ROUND(I394*H394,2)</f>
        <v>0</v>
      </c>
      <c r="K394" s="236"/>
      <c r="L394" s="44"/>
      <c r="M394" s="237" t="s">
        <v>1</v>
      </c>
      <c r="N394" s="238" t="s">
        <v>41</v>
      </c>
      <c r="O394" s="91"/>
      <c r="P394" s="239">
        <f>O394*H394</f>
        <v>0</v>
      </c>
      <c r="Q394" s="239">
        <v>6.9999999999999994E-05</v>
      </c>
      <c r="R394" s="239">
        <f>Q394*H394</f>
        <v>0.00020999999999999998</v>
      </c>
      <c r="S394" s="239">
        <v>0</v>
      </c>
      <c r="T394" s="24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41" t="s">
        <v>284</v>
      </c>
      <c r="AT394" s="241" t="s">
        <v>281</v>
      </c>
      <c r="AU394" s="241" t="s">
        <v>86</v>
      </c>
      <c r="AY394" s="17" t="s">
        <v>280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7" t="s">
        <v>84</v>
      </c>
      <c r="BK394" s="242">
        <f>ROUND(I394*H394,2)</f>
        <v>0</v>
      </c>
      <c r="BL394" s="17" t="s">
        <v>284</v>
      </c>
      <c r="BM394" s="241" t="s">
        <v>4948</v>
      </c>
    </row>
    <row r="395" s="2" customFormat="1" ht="24.15" customHeight="1">
      <c r="A395" s="38"/>
      <c r="B395" s="39"/>
      <c r="C395" s="255" t="s">
        <v>847</v>
      </c>
      <c r="D395" s="255" t="s">
        <v>306</v>
      </c>
      <c r="E395" s="256" t="s">
        <v>4949</v>
      </c>
      <c r="F395" s="257" t="s">
        <v>4950</v>
      </c>
      <c r="G395" s="258" t="s">
        <v>354</v>
      </c>
      <c r="H395" s="259">
        <v>3</v>
      </c>
      <c r="I395" s="260"/>
      <c r="J395" s="261">
        <f>ROUND(I395*H395,2)</f>
        <v>0</v>
      </c>
      <c r="K395" s="262"/>
      <c r="L395" s="263"/>
      <c r="M395" s="264" t="s">
        <v>1</v>
      </c>
      <c r="N395" s="265" t="s">
        <v>41</v>
      </c>
      <c r="O395" s="91"/>
      <c r="P395" s="239">
        <f>O395*H395</f>
        <v>0</v>
      </c>
      <c r="Q395" s="239">
        <v>0.0024499999999999999</v>
      </c>
      <c r="R395" s="239">
        <f>Q395*H395</f>
        <v>0.0073499999999999998</v>
      </c>
      <c r="S395" s="239">
        <v>0</v>
      </c>
      <c r="T395" s="240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41" t="s">
        <v>310</v>
      </c>
      <c r="AT395" s="241" t="s">
        <v>306</v>
      </c>
      <c r="AU395" s="241" t="s">
        <v>86</v>
      </c>
      <c r="AY395" s="17" t="s">
        <v>280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7" t="s">
        <v>84</v>
      </c>
      <c r="BK395" s="242">
        <f>ROUND(I395*H395,2)</f>
        <v>0</v>
      </c>
      <c r="BL395" s="17" t="s">
        <v>284</v>
      </c>
      <c r="BM395" s="241" t="s">
        <v>4951</v>
      </c>
    </row>
    <row r="396" s="2" customFormat="1">
      <c r="A396" s="38"/>
      <c r="B396" s="39"/>
      <c r="C396" s="40"/>
      <c r="D396" s="245" t="s">
        <v>540</v>
      </c>
      <c r="E396" s="40"/>
      <c r="F396" s="287" t="s">
        <v>4952</v>
      </c>
      <c r="G396" s="40"/>
      <c r="H396" s="40"/>
      <c r="I396" s="288"/>
      <c r="J396" s="40"/>
      <c r="K396" s="40"/>
      <c r="L396" s="44"/>
      <c r="M396" s="289"/>
      <c r="N396" s="290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540</v>
      </c>
      <c r="AU396" s="17" t="s">
        <v>86</v>
      </c>
    </row>
    <row r="397" s="2" customFormat="1" ht="24.15" customHeight="1">
      <c r="A397" s="38"/>
      <c r="B397" s="39"/>
      <c r="C397" s="229" t="s">
        <v>852</v>
      </c>
      <c r="D397" s="229" t="s">
        <v>281</v>
      </c>
      <c r="E397" s="230" t="s">
        <v>1052</v>
      </c>
      <c r="F397" s="231" t="s">
        <v>1053</v>
      </c>
      <c r="G397" s="232" t="s">
        <v>354</v>
      </c>
      <c r="H397" s="233">
        <v>3</v>
      </c>
      <c r="I397" s="234"/>
      <c r="J397" s="235">
        <f>ROUND(I397*H397,2)</f>
        <v>0</v>
      </c>
      <c r="K397" s="236"/>
      <c r="L397" s="44"/>
      <c r="M397" s="237" t="s">
        <v>1</v>
      </c>
      <c r="N397" s="238" t="s">
        <v>41</v>
      </c>
      <c r="O397" s="91"/>
      <c r="P397" s="239">
        <f>O397*H397</f>
        <v>0</v>
      </c>
      <c r="Q397" s="239">
        <v>0</v>
      </c>
      <c r="R397" s="239">
        <f>Q397*H397</f>
        <v>0</v>
      </c>
      <c r="S397" s="239">
        <v>0</v>
      </c>
      <c r="T397" s="24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41" t="s">
        <v>185</v>
      </c>
      <c r="AT397" s="241" t="s">
        <v>281</v>
      </c>
      <c r="AU397" s="241" t="s">
        <v>86</v>
      </c>
      <c r="AY397" s="17" t="s">
        <v>280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7" t="s">
        <v>84</v>
      </c>
      <c r="BK397" s="242">
        <f>ROUND(I397*H397,2)</f>
        <v>0</v>
      </c>
      <c r="BL397" s="17" t="s">
        <v>185</v>
      </c>
      <c r="BM397" s="241" t="s">
        <v>4953</v>
      </c>
    </row>
    <row r="398" s="2" customFormat="1" ht="24.15" customHeight="1">
      <c r="A398" s="38"/>
      <c r="B398" s="39"/>
      <c r="C398" s="255" t="s">
        <v>857</v>
      </c>
      <c r="D398" s="255" t="s">
        <v>306</v>
      </c>
      <c r="E398" s="256" t="s">
        <v>1056</v>
      </c>
      <c r="F398" s="257" t="s">
        <v>1057</v>
      </c>
      <c r="G398" s="258" t="s">
        <v>354</v>
      </c>
      <c r="H398" s="259">
        <v>3</v>
      </c>
      <c r="I398" s="260"/>
      <c r="J398" s="261">
        <f>ROUND(I398*H398,2)</f>
        <v>0</v>
      </c>
      <c r="K398" s="262"/>
      <c r="L398" s="263"/>
      <c r="M398" s="264" t="s">
        <v>1</v>
      </c>
      <c r="N398" s="265" t="s">
        <v>41</v>
      </c>
      <c r="O398" s="91"/>
      <c r="P398" s="239">
        <f>O398*H398</f>
        <v>0</v>
      </c>
      <c r="Q398" s="239">
        <v>0.00032000000000000003</v>
      </c>
      <c r="R398" s="239">
        <f>Q398*H398</f>
        <v>0.00096000000000000013</v>
      </c>
      <c r="S398" s="239">
        <v>0</v>
      </c>
      <c r="T398" s="240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41" t="s">
        <v>426</v>
      </c>
      <c r="AT398" s="241" t="s">
        <v>306</v>
      </c>
      <c r="AU398" s="241" t="s">
        <v>86</v>
      </c>
      <c r="AY398" s="17" t="s">
        <v>280</v>
      </c>
      <c r="BE398" s="242">
        <f>IF(N398="základní",J398,0)</f>
        <v>0</v>
      </c>
      <c r="BF398" s="242">
        <f>IF(N398="snížená",J398,0)</f>
        <v>0</v>
      </c>
      <c r="BG398" s="242">
        <f>IF(N398="zákl. přenesená",J398,0)</f>
        <v>0</v>
      </c>
      <c r="BH398" s="242">
        <f>IF(N398="sníž. přenesená",J398,0)</f>
        <v>0</v>
      </c>
      <c r="BI398" s="242">
        <f>IF(N398="nulová",J398,0)</f>
        <v>0</v>
      </c>
      <c r="BJ398" s="17" t="s">
        <v>84</v>
      </c>
      <c r="BK398" s="242">
        <f>ROUND(I398*H398,2)</f>
        <v>0</v>
      </c>
      <c r="BL398" s="17" t="s">
        <v>185</v>
      </c>
      <c r="BM398" s="241" t="s">
        <v>4954</v>
      </c>
    </row>
    <row r="399" s="2" customFormat="1" ht="24.15" customHeight="1">
      <c r="A399" s="38"/>
      <c r="B399" s="39"/>
      <c r="C399" s="229" t="s">
        <v>862</v>
      </c>
      <c r="D399" s="229" t="s">
        <v>281</v>
      </c>
      <c r="E399" s="230" t="s">
        <v>2091</v>
      </c>
      <c r="F399" s="231" t="s">
        <v>2092</v>
      </c>
      <c r="G399" s="232" t="s">
        <v>326</v>
      </c>
      <c r="H399" s="233">
        <v>18.579999999999998</v>
      </c>
      <c r="I399" s="234"/>
      <c r="J399" s="235">
        <f>ROUND(I399*H399,2)</f>
        <v>0</v>
      </c>
      <c r="K399" s="236"/>
      <c r="L399" s="44"/>
      <c r="M399" s="237" t="s">
        <v>1</v>
      </c>
      <c r="N399" s="238" t="s">
        <v>41</v>
      </c>
      <c r="O399" s="91"/>
      <c r="P399" s="239">
        <f>O399*H399</f>
        <v>0</v>
      </c>
      <c r="Q399" s="239">
        <v>0</v>
      </c>
      <c r="R399" s="239">
        <f>Q399*H399</f>
        <v>0</v>
      </c>
      <c r="S399" s="239">
        <v>0</v>
      </c>
      <c r="T399" s="240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41" t="s">
        <v>185</v>
      </c>
      <c r="AT399" s="241" t="s">
        <v>281</v>
      </c>
      <c r="AU399" s="241" t="s">
        <v>86</v>
      </c>
      <c r="AY399" s="17" t="s">
        <v>280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7" t="s">
        <v>84</v>
      </c>
      <c r="BK399" s="242">
        <f>ROUND(I399*H399,2)</f>
        <v>0</v>
      </c>
      <c r="BL399" s="17" t="s">
        <v>185</v>
      </c>
      <c r="BM399" s="241" t="s">
        <v>4955</v>
      </c>
    </row>
    <row r="400" s="12" customFormat="1" ht="22.8" customHeight="1">
      <c r="A400" s="12"/>
      <c r="B400" s="213"/>
      <c r="C400" s="214"/>
      <c r="D400" s="215" t="s">
        <v>75</v>
      </c>
      <c r="E400" s="227" t="s">
        <v>1068</v>
      </c>
      <c r="F400" s="227" t="s">
        <v>1069</v>
      </c>
      <c r="G400" s="214"/>
      <c r="H400" s="214"/>
      <c r="I400" s="217"/>
      <c r="J400" s="228">
        <f>BK400</f>
        <v>0</v>
      </c>
      <c r="K400" s="214"/>
      <c r="L400" s="219"/>
      <c r="M400" s="220"/>
      <c r="N400" s="221"/>
      <c r="O400" s="221"/>
      <c r="P400" s="222">
        <f>SUM(P401:P428)</f>
        <v>0</v>
      </c>
      <c r="Q400" s="221"/>
      <c r="R400" s="222">
        <f>SUM(R401:R428)</f>
        <v>4.6327662900000002</v>
      </c>
      <c r="S400" s="221"/>
      <c r="T400" s="223">
        <f>SUM(T401:T428)</f>
        <v>6.2521535000000004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4" t="s">
        <v>86</v>
      </c>
      <c r="AT400" s="225" t="s">
        <v>75</v>
      </c>
      <c r="AU400" s="225" t="s">
        <v>84</v>
      </c>
      <c r="AY400" s="224" t="s">
        <v>280</v>
      </c>
      <c r="BK400" s="226">
        <f>SUM(BK401:BK428)</f>
        <v>0</v>
      </c>
    </row>
    <row r="401" s="2" customFormat="1" ht="37.8" customHeight="1">
      <c r="A401" s="38"/>
      <c r="B401" s="39"/>
      <c r="C401" s="229" t="s">
        <v>867</v>
      </c>
      <c r="D401" s="229" t="s">
        <v>281</v>
      </c>
      <c r="E401" s="230" t="s">
        <v>1085</v>
      </c>
      <c r="F401" s="231" t="s">
        <v>1086</v>
      </c>
      <c r="G401" s="232" t="s">
        <v>194</v>
      </c>
      <c r="H401" s="233">
        <v>105.75</v>
      </c>
      <c r="I401" s="234"/>
      <c r="J401" s="235">
        <f>ROUND(I401*H401,2)</f>
        <v>0</v>
      </c>
      <c r="K401" s="236"/>
      <c r="L401" s="44"/>
      <c r="M401" s="237" t="s">
        <v>1</v>
      </c>
      <c r="N401" s="238" t="s">
        <v>41</v>
      </c>
      <c r="O401" s="91"/>
      <c r="P401" s="239">
        <f>O401*H401</f>
        <v>0</v>
      </c>
      <c r="Q401" s="239">
        <v>0.0060600000000000003</v>
      </c>
      <c r="R401" s="239">
        <f>Q401*H401</f>
        <v>0.640845</v>
      </c>
      <c r="S401" s="239">
        <v>0</v>
      </c>
      <c r="T401" s="240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41" t="s">
        <v>185</v>
      </c>
      <c r="AT401" s="241" t="s">
        <v>281</v>
      </c>
      <c r="AU401" s="241" t="s">
        <v>86</v>
      </c>
      <c r="AY401" s="17" t="s">
        <v>280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7" t="s">
        <v>84</v>
      </c>
      <c r="BK401" s="242">
        <f>ROUND(I401*H401,2)</f>
        <v>0</v>
      </c>
      <c r="BL401" s="17" t="s">
        <v>185</v>
      </c>
      <c r="BM401" s="241" t="s">
        <v>4956</v>
      </c>
    </row>
    <row r="402" s="13" customFormat="1">
      <c r="A402" s="13"/>
      <c r="B402" s="243"/>
      <c r="C402" s="244"/>
      <c r="D402" s="245" t="s">
        <v>286</v>
      </c>
      <c r="E402" s="246" t="s">
        <v>1</v>
      </c>
      <c r="F402" s="247" t="s">
        <v>4957</v>
      </c>
      <c r="G402" s="244"/>
      <c r="H402" s="248">
        <v>105.75</v>
      </c>
      <c r="I402" s="249"/>
      <c r="J402" s="244"/>
      <c r="K402" s="244"/>
      <c r="L402" s="250"/>
      <c r="M402" s="251"/>
      <c r="N402" s="252"/>
      <c r="O402" s="252"/>
      <c r="P402" s="252"/>
      <c r="Q402" s="252"/>
      <c r="R402" s="252"/>
      <c r="S402" s="252"/>
      <c r="T402" s="25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4" t="s">
        <v>286</v>
      </c>
      <c r="AU402" s="254" t="s">
        <v>86</v>
      </c>
      <c r="AV402" s="13" t="s">
        <v>86</v>
      </c>
      <c r="AW402" s="13" t="s">
        <v>32</v>
      </c>
      <c r="AX402" s="13" t="s">
        <v>84</v>
      </c>
      <c r="AY402" s="254" t="s">
        <v>280</v>
      </c>
    </row>
    <row r="403" s="2" customFormat="1" ht="24.15" customHeight="1">
      <c r="A403" s="38"/>
      <c r="B403" s="39"/>
      <c r="C403" s="255" t="s">
        <v>872</v>
      </c>
      <c r="D403" s="255" t="s">
        <v>306</v>
      </c>
      <c r="E403" s="256" t="s">
        <v>1090</v>
      </c>
      <c r="F403" s="257" t="s">
        <v>1091</v>
      </c>
      <c r="G403" s="258" t="s">
        <v>194</v>
      </c>
      <c r="H403" s="259">
        <v>111.038</v>
      </c>
      <c r="I403" s="260"/>
      <c r="J403" s="261">
        <f>ROUND(I403*H403,2)</f>
        <v>0</v>
      </c>
      <c r="K403" s="262"/>
      <c r="L403" s="263"/>
      <c r="M403" s="264" t="s">
        <v>1</v>
      </c>
      <c r="N403" s="265" t="s">
        <v>41</v>
      </c>
      <c r="O403" s="91"/>
      <c r="P403" s="239">
        <f>O403*H403</f>
        <v>0</v>
      </c>
      <c r="Q403" s="239">
        <v>0.0028999999999999998</v>
      </c>
      <c r="R403" s="239">
        <f>Q403*H403</f>
        <v>0.32201019999999997</v>
      </c>
      <c r="S403" s="239">
        <v>0</v>
      </c>
      <c r="T403" s="24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41" t="s">
        <v>426</v>
      </c>
      <c r="AT403" s="241" t="s">
        <v>306</v>
      </c>
      <c r="AU403" s="241" t="s">
        <v>86</v>
      </c>
      <c r="AY403" s="17" t="s">
        <v>280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7" t="s">
        <v>84</v>
      </c>
      <c r="BK403" s="242">
        <f>ROUND(I403*H403,2)</f>
        <v>0</v>
      </c>
      <c r="BL403" s="17" t="s">
        <v>185</v>
      </c>
      <c r="BM403" s="241" t="s">
        <v>4958</v>
      </c>
    </row>
    <row r="404" s="13" customFormat="1">
      <c r="A404" s="13"/>
      <c r="B404" s="243"/>
      <c r="C404" s="244"/>
      <c r="D404" s="245" t="s">
        <v>286</v>
      </c>
      <c r="E404" s="244"/>
      <c r="F404" s="247" t="s">
        <v>4959</v>
      </c>
      <c r="G404" s="244"/>
      <c r="H404" s="248">
        <v>111.038</v>
      </c>
      <c r="I404" s="249"/>
      <c r="J404" s="244"/>
      <c r="K404" s="244"/>
      <c r="L404" s="250"/>
      <c r="M404" s="251"/>
      <c r="N404" s="252"/>
      <c r="O404" s="252"/>
      <c r="P404" s="252"/>
      <c r="Q404" s="252"/>
      <c r="R404" s="252"/>
      <c r="S404" s="252"/>
      <c r="T404" s="25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4" t="s">
        <v>286</v>
      </c>
      <c r="AU404" s="254" t="s">
        <v>86</v>
      </c>
      <c r="AV404" s="13" t="s">
        <v>86</v>
      </c>
      <c r="AW404" s="13" t="s">
        <v>4</v>
      </c>
      <c r="AX404" s="13" t="s">
        <v>84</v>
      </c>
      <c r="AY404" s="254" t="s">
        <v>280</v>
      </c>
    </row>
    <row r="405" s="2" customFormat="1" ht="37.8" customHeight="1">
      <c r="A405" s="38"/>
      <c r="B405" s="39"/>
      <c r="C405" s="229" t="s">
        <v>877</v>
      </c>
      <c r="D405" s="229" t="s">
        <v>281</v>
      </c>
      <c r="E405" s="230" t="s">
        <v>4583</v>
      </c>
      <c r="F405" s="231" t="s">
        <v>4584</v>
      </c>
      <c r="G405" s="232" t="s">
        <v>194</v>
      </c>
      <c r="H405" s="233">
        <v>431.18299999999999</v>
      </c>
      <c r="I405" s="234"/>
      <c r="J405" s="235">
        <f>ROUND(I405*H405,2)</f>
        <v>0</v>
      </c>
      <c r="K405" s="236"/>
      <c r="L405" s="44"/>
      <c r="M405" s="237" t="s">
        <v>1</v>
      </c>
      <c r="N405" s="238" t="s">
        <v>41</v>
      </c>
      <c r="O405" s="91"/>
      <c r="P405" s="239">
        <f>O405*H405</f>
        <v>0</v>
      </c>
      <c r="Q405" s="239">
        <v>0</v>
      </c>
      <c r="R405" s="239">
        <f>Q405*H405</f>
        <v>0</v>
      </c>
      <c r="S405" s="239">
        <v>0.014500000000000001</v>
      </c>
      <c r="T405" s="240">
        <f>S405*H405</f>
        <v>6.2521535000000004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41" t="s">
        <v>185</v>
      </c>
      <c r="AT405" s="241" t="s">
        <v>281</v>
      </c>
      <c r="AU405" s="241" t="s">
        <v>86</v>
      </c>
      <c r="AY405" s="17" t="s">
        <v>280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7" t="s">
        <v>84</v>
      </c>
      <c r="BK405" s="242">
        <f>ROUND(I405*H405,2)</f>
        <v>0</v>
      </c>
      <c r="BL405" s="17" t="s">
        <v>185</v>
      </c>
      <c r="BM405" s="241" t="s">
        <v>4960</v>
      </c>
    </row>
    <row r="406" s="13" customFormat="1">
      <c r="A406" s="13"/>
      <c r="B406" s="243"/>
      <c r="C406" s="244"/>
      <c r="D406" s="245" t="s">
        <v>286</v>
      </c>
      <c r="E406" s="246" t="s">
        <v>1</v>
      </c>
      <c r="F406" s="247" t="s">
        <v>4732</v>
      </c>
      <c r="G406" s="244"/>
      <c r="H406" s="248">
        <v>431.18299999999999</v>
      </c>
      <c r="I406" s="249"/>
      <c r="J406" s="244"/>
      <c r="K406" s="244"/>
      <c r="L406" s="250"/>
      <c r="M406" s="251"/>
      <c r="N406" s="252"/>
      <c r="O406" s="252"/>
      <c r="P406" s="252"/>
      <c r="Q406" s="252"/>
      <c r="R406" s="252"/>
      <c r="S406" s="252"/>
      <c r="T406" s="25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4" t="s">
        <v>286</v>
      </c>
      <c r="AU406" s="254" t="s">
        <v>86</v>
      </c>
      <c r="AV406" s="13" t="s">
        <v>86</v>
      </c>
      <c r="AW406" s="13" t="s">
        <v>32</v>
      </c>
      <c r="AX406" s="13" t="s">
        <v>84</v>
      </c>
      <c r="AY406" s="254" t="s">
        <v>280</v>
      </c>
    </row>
    <row r="407" s="2" customFormat="1" ht="24.15" customHeight="1">
      <c r="A407" s="38"/>
      <c r="B407" s="39"/>
      <c r="C407" s="229" t="s">
        <v>882</v>
      </c>
      <c r="D407" s="229" t="s">
        <v>281</v>
      </c>
      <c r="E407" s="230" t="s">
        <v>1100</v>
      </c>
      <c r="F407" s="231" t="s">
        <v>1101</v>
      </c>
      <c r="G407" s="232" t="s">
        <v>194</v>
      </c>
      <c r="H407" s="233">
        <v>431.18299999999999</v>
      </c>
      <c r="I407" s="234"/>
      <c r="J407" s="235">
        <f>ROUND(I407*H407,2)</f>
        <v>0</v>
      </c>
      <c r="K407" s="236"/>
      <c r="L407" s="44"/>
      <c r="M407" s="237" t="s">
        <v>1</v>
      </c>
      <c r="N407" s="238" t="s">
        <v>41</v>
      </c>
      <c r="O407" s="91"/>
      <c r="P407" s="239">
        <f>O407*H407</f>
        <v>0</v>
      </c>
      <c r="Q407" s="239">
        <v>0</v>
      </c>
      <c r="R407" s="239">
        <f>Q407*H407</f>
        <v>0</v>
      </c>
      <c r="S407" s="239">
        <v>0</v>
      </c>
      <c r="T407" s="24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41" t="s">
        <v>185</v>
      </c>
      <c r="AT407" s="241" t="s">
        <v>281</v>
      </c>
      <c r="AU407" s="241" t="s">
        <v>86</v>
      </c>
      <c r="AY407" s="17" t="s">
        <v>280</v>
      </c>
      <c r="BE407" s="242">
        <f>IF(N407="základní",J407,0)</f>
        <v>0</v>
      </c>
      <c r="BF407" s="242">
        <f>IF(N407="snížená",J407,0)</f>
        <v>0</v>
      </c>
      <c r="BG407" s="242">
        <f>IF(N407="zákl. přenesená",J407,0)</f>
        <v>0</v>
      </c>
      <c r="BH407" s="242">
        <f>IF(N407="sníž. přenesená",J407,0)</f>
        <v>0</v>
      </c>
      <c r="BI407" s="242">
        <f>IF(N407="nulová",J407,0)</f>
        <v>0</v>
      </c>
      <c r="BJ407" s="17" t="s">
        <v>84</v>
      </c>
      <c r="BK407" s="242">
        <f>ROUND(I407*H407,2)</f>
        <v>0</v>
      </c>
      <c r="BL407" s="17" t="s">
        <v>185</v>
      </c>
      <c r="BM407" s="241" t="s">
        <v>4961</v>
      </c>
    </row>
    <row r="408" s="13" customFormat="1">
      <c r="A408" s="13"/>
      <c r="B408" s="243"/>
      <c r="C408" s="244"/>
      <c r="D408" s="245" t="s">
        <v>286</v>
      </c>
      <c r="E408" s="246" t="s">
        <v>1</v>
      </c>
      <c r="F408" s="247" t="s">
        <v>4732</v>
      </c>
      <c r="G408" s="244"/>
      <c r="H408" s="248">
        <v>431.18299999999999</v>
      </c>
      <c r="I408" s="249"/>
      <c r="J408" s="244"/>
      <c r="K408" s="244"/>
      <c r="L408" s="250"/>
      <c r="M408" s="251"/>
      <c r="N408" s="252"/>
      <c r="O408" s="252"/>
      <c r="P408" s="252"/>
      <c r="Q408" s="252"/>
      <c r="R408" s="252"/>
      <c r="S408" s="252"/>
      <c r="T408" s="25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4" t="s">
        <v>286</v>
      </c>
      <c r="AU408" s="254" t="s">
        <v>86</v>
      </c>
      <c r="AV408" s="13" t="s">
        <v>86</v>
      </c>
      <c r="AW408" s="13" t="s">
        <v>32</v>
      </c>
      <c r="AX408" s="13" t="s">
        <v>84</v>
      </c>
      <c r="AY408" s="254" t="s">
        <v>280</v>
      </c>
    </row>
    <row r="409" s="2" customFormat="1" ht="33" customHeight="1">
      <c r="A409" s="38"/>
      <c r="B409" s="39"/>
      <c r="C409" s="255" t="s">
        <v>887</v>
      </c>
      <c r="D409" s="255" t="s">
        <v>306</v>
      </c>
      <c r="E409" s="256" t="s">
        <v>1104</v>
      </c>
      <c r="F409" s="257" t="s">
        <v>1105</v>
      </c>
      <c r="G409" s="258" t="s">
        <v>194</v>
      </c>
      <c r="H409" s="259">
        <v>452.74200000000002</v>
      </c>
      <c r="I409" s="260"/>
      <c r="J409" s="261">
        <f>ROUND(I409*H409,2)</f>
        <v>0</v>
      </c>
      <c r="K409" s="262"/>
      <c r="L409" s="263"/>
      <c r="M409" s="264" t="s">
        <v>1</v>
      </c>
      <c r="N409" s="265" t="s">
        <v>41</v>
      </c>
      <c r="O409" s="91"/>
      <c r="P409" s="239">
        <f>O409*H409</f>
        <v>0</v>
      </c>
      <c r="Q409" s="239">
        <v>0.0030000000000000001</v>
      </c>
      <c r="R409" s="239">
        <f>Q409*H409</f>
        <v>1.3582260000000002</v>
      </c>
      <c r="S409" s="239">
        <v>0</v>
      </c>
      <c r="T409" s="24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41" t="s">
        <v>426</v>
      </c>
      <c r="AT409" s="241" t="s">
        <v>306</v>
      </c>
      <c r="AU409" s="241" t="s">
        <v>86</v>
      </c>
      <c r="AY409" s="17" t="s">
        <v>280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7" t="s">
        <v>84</v>
      </c>
      <c r="BK409" s="242">
        <f>ROUND(I409*H409,2)</f>
        <v>0</v>
      </c>
      <c r="BL409" s="17" t="s">
        <v>185</v>
      </c>
      <c r="BM409" s="241" t="s">
        <v>4962</v>
      </c>
    </row>
    <row r="410" s="13" customFormat="1">
      <c r="A410" s="13"/>
      <c r="B410" s="243"/>
      <c r="C410" s="244"/>
      <c r="D410" s="245" t="s">
        <v>286</v>
      </c>
      <c r="E410" s="246" t="s">
        <v>1</v>
      </c>
      <c r="F410" s="247" t="s">
        <v>4732</v>
      </c>
      <c r="G410" s="244"/>
      <c r="H410" s="248">
        <v>431.18299999999999</v>
      </c>
      <c r="I410" s="249"/>
      <c r="J410" s="244"/>
      <c r="K410" s="244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286</v>
      </c>
      <c r="AU410" s="254" t="s">
        <v>86</v>
      </c>
      <c r="AV410" s="13" t="s">
        <v>86</v>
      </c>
      <c r="AW410" s="13" t="s">
        <v>32</v>
      </c>
      <c r="AX410" s="13" t="s">
        <v>84</v>
      </c>
      <c r="AY410" s="254" t="s">
        <v>280</v>
      </c>
    </row>
    <row r="411" s="13" customFormat="1">
      <c r="A411" s="13"/>
      <c r="B411" s="243"/>
      <c r="C411" s="244"/>
      <c r="D411" s="245" t="s">
        <v>286</v>
      </c>
      <c r="E411" s="244"/>
      <c r="F411" s="247" t="s">
        <v>4963</v>
      </c>
      <c r="G411" s="244"/>
      <c r="H411" s="248">
        <v>452.74200000000002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286</v>
      </c>
      <c r="AU411" s="254" t="s">
        <v>86</v>
      </c>
      <c r="AV411" s="13" t="s">
        <v>86</v>
      </c>
      <c r="AW411" s="13" t="s">
        <v>4</v>
      </c>
      <c r="AX411" s="13" t="s">
        <v>84</v>
      </c>
      <c r="AY411" s="254" t="s">
        <v>280</v>
      </c>
    </row>
    <row r="412" s="2" customFormat="1" ht="24.15" customHeight="1">
      <c r="A412" s="38"/>
      <c r="B412" s="39"/>
      <c r="C412" s="255" t="s">
        <v>892</v>
      </c>
      <c r="D412" s="255" t="s">
        <v>306</v>
      </c>
      <c r="E412" s="256" t="s">
        <v>1109</v>
      </c>
      <c r="F412" s="257" t="s">
        <v>1110</v>
      </c>
      <c r="G412" s="258" t="s">
        <v>194</v>
      </c>
      <c r="H412" s="259">
        <v>452.74200000000002</v>
      </c>
      <c r="I412" s="260"/>
      <c r="J412" s="261">
        <f>ROUND(I412*H412,2)</f>
        <v>0</v>
      </c>
      <c r="K412" s="262"/>
      <c r="L412" s="263"/>
      <c r="M412" s="264" t="s">
        <v>1</v>
      </c>
      <c r="N412" s="265" t="s">
        <v>41</v>
      </c>
      <c r="O412" s="91"/>
      <c r="P412" s="239">
        <f>O412*H412</f>
        <v>0</v>
      </c>
      <c r="Q412" s="239">
        <v>0.0015</v>
      </c>
      <c r="R412" s="239">
        <f>Q412*H412</f>
        <v>0.67911300000000008</v>
      </c>
      <c r="S412" s="239">
        <v>0</v>
      </c>
      <c r="T412" s="24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41" t="s">
        <v>426</v>
      </c>
      <c r="AT412" s="241" t="s">
        <v>306</v>
      </c>
      <c r="AU412" s="241" t="s">
        <v>86</v>
      </c>
      <c r="AY412" s="17" t="s">
        <v>280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7" t="s">
        <v>84</v>
      </c>
      <c r="BK412" s="242">
        <f>ROUND(I412*H412,2)</f>
        <v>0</v>
      </c>
      <c r="BL412" s="17" t="s">
        <v>185</v>
      </c>
      <c r="BM412" s="241" t="s">
        <v>4964</v>
      </c>
    </row>
    <row r="413" s="13" customFormat="1">
      <c r="A413" s="13"/>
      <c r="B413" s="243"/>
      <c r="C413" s="244"/>
      <c r="D413" s="245" t="s">
        <v>286</v>
      </c>
      <c r="E413" s="246" t="s">
        <v>1</v>
      </c>
      <c r="F413" s="247" t="s">
        <v>4732</v>
      </c>
      <c r="G413" s="244"/>
      <c r="H413" s="248">
        <v>431.18299999999999</v>
      </c>
      <c r="I413" s="249"/>
      <c r="J413" s="244"/>
      <c r="K413" s="244"/>
      <c r="L413" s="250"/>
      <c r="M413" s="251"/>
      <c r="N413" s="252"/>
      <c r="O413" s="252"/>
      <c r="P413" s="252"/>
      <c r="Q413" s="252"/>
      <c r="R413" s="252"/>
      <c r="S413" s="252"/>
      <c r="T413" s="25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4" t="s">
        <v>286</v>
      </c>
      <c r="AU413" s="254" t="s">
        <v>86</v>
      </c>
      <c r="AV413" s="13" t="s">
        <v>86</v>
      </c>
      <c r="AW413" s="13" t="s">
        <v>32</v>
      </c>
      <c r="AX413" s="13" t="s">
        <v>84</v>
      </c>
      <c r="AY413" s="254" t="s">
        <v>280</v>
      </c>
    </row>
    <row r="414" s="13" customFormat="1">
      <c r="A414" s="13"/>
      <c r="B414" s="243"/>
      <c r="C414" s="244"/>
      <c r="D414" s="245" t="s">
        <v>286</v>
      </c>
      <c r="E414" s="244"/>
      <c r="F414" s="247" t="s">
        <v>4963</v>
      </c>
      <c r="G414" s="244"/>
      <c r="H414" s="248">
        <v>452.74200000000002</v>
      </c>
      <c r="I414" s="249"/>
      <c r="J414" s="244"/>
      <c r="K414" s="244"/>
      <c r="L414" s="250"/>
      <c r="M414" s="251"/>
      <c r="N414" s="252"/>
      <c r="O414" s="252"/>
      <c r="P414" s="252"/>
      <c r="Q414" s="252"/>
      <c r="R414" s="252"/>
      <c r="S414" s="252"/>
      <c r="T414" s="25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4" t="s">
        <v>286</v>
      </c>
      <c r="AU414" s="254" t="s">
        <v>86</v>
      </c>
      <c r="AV414" s="13" t="s">
        <v>86</v>
      </c>
      <c r="AW414" s="13" t="s">
        <v>4</v>
      </c>
      <c r="AX414" s="13" t="s">
        <v>84</v>
      </c>
      <c r="AY414" s="254" t="s">
        <v>280</v>
      </c>
    </row>
    <row r="415" s="2" customFormat="1" ht="24.15" customHeight="1">
      <c r="A415" s="38"/>
      <c r="B415" s="39"/>
      <c r="C415" s="229" t="s">
        <v>897</v>
      </c>
      <c r="D415" s="229" t="s">
        <v>281</v>
      </c>
      <c r="E415" s="230" t="s">
        <v>1122</v>
      </c>
      <c r="F415" s="231" t="s">
        <v>1123</v>
      </c>
      <c r="G415" s="232" t="s">
        <v>194</v>
      </c>
      <c r="H415" s="233">
        <v>431.18299999999999</v>
      </c>
      <c r="I415" s="234"/>
      <c r="J415" s="235">
        <f>ROUND(I415*H415,2)</f>
        <v>0</v>
      </c>
      <c r="K415" s="236"/>
      <c r="L415" s="44"/>
      <c r="M415" s="237" t="s">
        <v>1</v>
      </c>
      <c r="N415" s="238" t="s">
        <v>41</v>
      </c>
      <c r="O415" s="91"/>
      <c r="P415" s="239">
        <f>O415*H415</f>
        <v>0</v>
      </c>
      <c r="Q415" s="239">
        <v>3.0000000000000001E-05</v>
      </c>
      <c r="R415" s="239">
        <f>Q415*H415</f>
        <v>0.012935490000000001</v>
      </c>
      <c r="S415" s="239">
        <v>0</v>
      </c>
      <c r="T415" s="240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41" t="s">
        <v>185</v>
      </c>
      <c r="AT415" s="241" t="s">
        <v>281</v>
      </c>
      <c r="AU415" s="241" t="s">
        <v>86</v>
      </c>
      <c r="AY415" s="17" t="s">
        <v>280</v>
      </c>
      <c r="BE415" s="242">
        <f>IF(N415="základní",J415,0)</f>
        <v>0</v>
      </c>
      <c r="BF415" s="242">
        <f>IF(N415="snížená",J415,0)</f>
        <v>0</v>
      </c>
      <c r="BG415" s="242">
        <f>IF(N415="zákl. přenesená",J415,0)</f>
        <v>0</v>
      </c>
      <c r="BH415" s="242">
        <f>IF(N415="sníž. přenesená",J415,0)</f>
        <v>0</v>
      </c>
      <c r="BI415" s="242">
        <f>IF(N415="nulová",J415,0)</f>
        <v>0</v>
      </c>
      <c r="BJ415" s="17" t="s">
        <v>84</v>
      </c>
      <c r="BK415" s="242">
        <f>ROUND(I415*H415,2)</f>
        <v>0</v>
      </c>
      <c r="BL415" s="17" t="s">
        <v>185</v>
      </c>
      <c r="BM415" s="241" t="s">
        <v>4965</v>
      </c>
    </row>
    <row r="416" s="13" customFormat="1">
      <c r="A416" s="13"/>
      <c r="B416" s="243"/>
      <c r="C416" s="244"/>
      <c r="D416" s="245" t="s">
        <v>286</v>
      </c>
      <c r="E416" s="246" t="s">
        <v>1</v>
      </c>
      <c r="F416" s="247" t="s">
        <v>4966</v>
      </c>
      <c r="G416" s="244"/>
      <c r="H416" s="248">
        <v>431.18299999999999</v>
      </c>
      <c r="I416" s="249"/>
      <c r="J416" s="244"/>
      <c r="K416" s="244"/>
      <c r="L416" s="250"/>
      <c r="M416" s="251"/>
      <c r="N416" s="252"/>
      <c r="O416" s="252"/>
      <c r="P416" s="252"/>
      <c r="Q416" s="252"/>
      <c r="R416" s="252"/>
      <c r="S416" s="252"/>
      <c r="T416" s="25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4" t="s">
        <v>286</v>
      </c>
      <c r="AU416" s="254" t="s">
        <v>86</v>
      </c>
      <c r="AV416" s="13" t="s">
        <v>86</v>
      </c>
      <c r="AW416" s="13" t="s">
        <v>32</v>
      </c>
      <c r="AX416" s="13" t="s">
        <v>84</v>
      </c>
      <c r="AY416" s="254" t="s">
        <v>280</v>
      </c>
    </row>
    <row r="417" s="2" customFormat="1" ht="24.15" customHeight="1">
      <c r="A417" s="38"/>
      <c r="B417" s="39"/>
      <c r="C417" s="229" t="s">
        <v>902</v>
      </c>
      <c r="D417" s="229" t="s">
        <v>281</v>
      </c>
      <c r="E417" s="230" t="s">
        <v>1127</v>
      </c>
      <c r="F417" s="231" t="s">
        <v>1128</v>
      </c>
      <c r="G417" s="232" t="s">
        <v>194</v>
      </c>
      <c r="H417" s="233">
        <v>431.18299999999999</v>
      </c>
      <c r="I417" s="234"/>
      <c r="J417" s="235">
        <f>ROUND(I417*H417,2)</f>
        <v>0</v>
      </c>
      <c r="K417" s="236"/>
      <c r="L417" s="44"/>
      <c r="M417" s="237" t="s">
        <v>1</v>
      </c>
      <c r="N417" s="238" t="s">
        <v>41</v>
      </c>
      <c r="O417" s="91"/>
      <c r="P417" s="239">
        <f>O417*H417</f>
        <v>0</v>
      </c>
      <c r="Q417" s="239">
        <v>0</v>
      </c>
      <c r="R417" s="239">
        <f>Q417*H417</f>
        <v>0</v>
      </c>
      <c r="S417" s="239">
        <v>0</v>
      </c>
      <c r="T417" s="240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41" t="s">
        <v>185</v>
      </c>
      <c r="AT417" s="241" t="s">
        <v>281</v>
      </c>
      <c r="AU417" s="241" t="s">
        <v>86</v>
      </c>
      <c r="AY417" s="17" t="s">
        <v>280</v>
      </c>
      <c r="BE417" s="242">
        <f>IF(N417="základní",J417,0)</f>
        <v>0</v>
      </c>
      <c r="BF417" s="242">
        <f>IF(N417="snížená",J417,0)</f>
        <v>0</v>
      </c>
      <c r="BG417" s="242">
        <f>IF(N417="zákl. přenesená",J417,0)</f>
        <v>0</v>
      </c>
      <c r="BH417" s="242">
        <f>IF(N417="sníž. přenesená",J417,0)</f>
        <v>0</v>
      </c>
      <c r="BI417" s="242">
        <f>IF(N417="nulová",J417,0)</f>
        <v>0</v>
      </c>
      <c r="BJ417" s="17" t="s">
        <v>84</v>
      </c>
      <c r="BK417" s="242">
        <f>ROUND(I417*H417,2)</f>
        <v>0</v>
      </c>
      <c r="BL417" s="17" t="s">
        <v>185</v>
      </c>
      <c r="BM417" s="241" t="s">
        <v>4967</v>
      </c>
    </row>
    <row r="418" s="13" customFormat="1">
      <c r="A418" s="13"/>
      <c r="B418" s="243"/>
      <c r="C418" s="244"/>
      <c r="D418" s="245" t="s">
        <v>286</v>
      </c>
      <c r="E418" s="246" t="s">
        <v>1</v>
      </c>
      <c r="F418" s="247" t="s">
        <v>4732</v>
      </c>
      <c r="G418" s="244"/>
      <c r="H418" s="248">
        <v>431.18299999999999</v>
      </c>
      <c r="I418" s="249"/>
      <c r="J418" s="244"/>
      <c r="K418" s="244"/>
      <c r="L418" s="250"/>
      <c r="M418" s="251"/>
      <c r="N418" s="252"/>
      <c r="O418" s="252"/>
      <c r="P418" s="252"/>
      <c r="Q418" s="252"/>
      <c r="R418" s="252"/>
      <c r="S418" s="252"/>
      <c r="T418" s="25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4" t="s">
        <v>286</v>
      </c>
      <c r="AU418" s="254" t="s">
        <v>86</v>
      </c>
      <c r="AV418" s="13" t="s">
        <v>86</v>
      </c>
      <c r="AW418" s="13" t="s">
        <v>32</v>
      </c>
      <c r="AX418" s="13" t="s">
        <v>84</v>
      </c>
      <c r="AY418" s="254" t="s">
        <v>280</v>
      </c>
    </row>
    <row r="419" s="2" customFormat="1" ht="24.15" customHeight="1">
      <c r="A419" s="38"/>
      <c r="B419" s="39"/>
      <c r="C419" s="255" t="s">
        <v>906</v>
      </c>
      <c r="D419" s="255" t="s">
        <v>306</v>
      </c>
      <c r="E419" s="256" t="s">
        <v>1131</v>
      </c>
      <c r="F419" s="257" t="s">
        <v>1132</v>
      </c>
      <c r="G419" s="258" t="s">
        <v>319</v>
      </c>
      <c r="H419" s="259">
        <v>60.584000000000003</v>
      </c>
      <c r="I419" s="260"/>
      <c r="J419" s="261">
        <f>ROUND(I419*H419,2)</f>
        <v>0</v>
      </c>
      <c r="K419" s="262"/>
      <c r="L419" s="263"/>
      <c r="M419" s="264" t="s">
        <v>1</v>
      </c>
      <c r="N419" s="265" t="s">
        <v>41</v>
      </c>
      <c r="O419" s="91"/>
      <c r="P419" s="239">
        <f>O419*H419</f>
        <v>0</v>
      </c>
      <c r="Q419" s="239">
        <v>0.025000000000000001</v>
      </c>
      <c r="R419" s="239">
        <f>Q419*H419</f>
        <v>1.5146000000000002</v>
      </c>
      <c r="S419" s="239">
        <v>0</v>
      </c>
      <c r="T419" s="240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41" t="s">
        <v>426</v>
      </c>
      <c r="AT419" s="241" t="s">
        <v>306</v>
      </c>
      <c r="AU419" s="241" t="s">
        <v>86</v>
      </c>
      <c r="AY419" s="17" t="s">
        <v>280</v>
      </c>
      <c r="BE419" s="242">
        <f>IF(N419="základní",J419,0)</f>
        <v>0</v>
      </c>
      <c r="BF419" s="242">
        <f>IF(N419="snížená",J419,0)</f>
        <v>0</v>
      </c>
      <c r="BG419" s="242">
        <f>IF(N419="zákl. přenesená",J419,0)</f>
        <v>0</v>
      </c>
      <c r="BH419" s="242">
        <f>IF(N419="sníž. přenesená",J419,0)</f>
        <v>0</v>
      </c>
      <c r="BI419" s="242">
        <f>IF(N419="nulová",J419,0)</f>
        <v>0</v>
      </c>
      <c r="BJ419" s="17" t="s">
        <v>84</v>
      </c>
      <c r="BK419" s="242">
        <f>ROUND(I419*H419,2)</f>
        <v>0</v>
      </c>
      <c r="BL419" s="17" t="s">
        <v>185</v>
      </c>
      <c r="BM419" s="241" t="s">
        <v>4968</v>
      </c>
    </row>
    <row r="420" s="13" customFormat="1">
      <c r="A420" s="13"/>
      <c r="B420" s="243"/>
      <c r="C420" s="244"/>
      <c r="D420" s="245" t="s">
        <v>286</v>
      </c>
      <c r="E420" s="246" t="s">
        <v>1</v>
      </c>
      <c r="F420" s="247" t="s">
        <v>4969</v>
      </c>
      <c r="G420" s="244"/>
      <c r="H420" s="248">
        <v>1.645</v>
      </c>
      <c r="I420" s="249"/>
      <c r="J420" s="244"/>
      <c r="K420" s="244"/>
      <c r="L420" s="250"/>
      <c r="M420" s="251"/>
      <c r="N420" s="252"/>
      <c r="O420" s="252"/>
      <c r="P420" s="252"/>
      <c r="Q420" s="252"/>
      <c r="R420" s="252"/>
      <c r="S420" s="252"/>
      <c r="T420" s="25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4" t="s">
        <v>286</v>
      </c>
      <c r="AU420" s="254" t="s">
        <v>86</v>
      </c>
      <c r="AV420" s="13" t="s">
        <v>86</v>
      </c>
      <c r="AW420" s="13" t="s">
        <v>32</v>
      </c>
      <c r="AX420" s="13" t="s">
        <v>76</v>
      </c>
      <c r="AY420" s="254" t="s">
        <v>280</v>
      </c>
    </row>
    <row r="421" s="13" customFormat="1">
      <c r="A421" s="13"/>
      <c r="B421" s="243"/>
      <c r="C421" s="244"/>
      <c r="D421" s="245" t="s">
        <v>286</v>
      </c>
      <c r="E421" s="246" t="s">
        <v>1</v>
      </c>
      <c r="F421" s="247" t="s">
        <v>4970</v>
      </c>
      <c r="G421" s="244"/>
      <c r="H421" s="248">
        <v>56.054000000000002</v>
      </c>
      <c r="I421" s="249"/>
      <c r="J421" s="244"/>
      <c r="K421" s="244"/>
      <c r="L421" s="250"/>
      <c r="M421" s="251"/>
      <c r="N421" s="252"/>
      <c r="O421" s="252"/>
      <c r="P421" s="252"/>
      <c r="Q421" s="252"/>
      <c r="R421" s="252"/>
      <c r="S421" s="252"/>
      <c r="T421" s="25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4" t="s">
        <v>286</v>
      </c>
      <c r="AU421" s="254" t="s">
        <v>86</v>
      </c>
      <c r="AV421" s="13" t="s">
        <v>86</v>
      </c>
      <c r="AW421" s="13" t="s">
        <v>32</v>
      </c>
      <c r="AX421" s="13" t="s">
        <v>76</v>
      </c>
      <c r="AY421" s="254" t="s">
        <v>280</v>
      </c>
    </row>
    <row r="422" s="14" customFormat="1">
      <c r="A422" s="14"/>
      <c r="B422" s="266"/>
      <c r="C422" s="267"/>
      <c r="D422" s="245" t="s">
        <v>286</v>
      </c>
      <c r="E422" s="268" t="s">
        <v>1</v>
      </c>
      <c r="F422" s="269" t="s">
        <v>378</v>
      </c>
      <c r="G422" s="267"/>
      <c r="H422" s="270">
        <v>57.698999999999998</v>
      </c>
      <c r="I422" s="271"/>
      <c r="J422" s="267"/>
      <c r="K422" s="267"/>
      <c r="L422" s="272"/>
      <c r="M422" s="273"/>
      <c r="N422" s="274"/>
      <c r="O422" s="274"/>
      <c r="P422" s="274"/>
      <c r="Q422" s="274"/>
      <c r="R422" s="274"/>
      <c r="S422" s="274"/>
      <c r="T422" s="27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6" t="s">
        <v>286</v>
      </c>
      <c r="AU422" s="276" t="s">
        <v>86</v>
      </c>
      <c r="AV422" s="14" t="s">
        <v>284</v>
      </c>
      <c r="AW422" s="14" t="s">
        <v>32</v>
      </c>
      <c r="AX422" s="14" t="s">
        <v>84</v>
      </c>
      <c r="AY422" s="276" t="s">
        <v>280</v>
      </c>
    </row>
    <row r="423" s="13" customFormat="1">
      <c r="A423" s="13"/>
      <c r="B423" s="243"/>
      <c r="C423" s="244"/>
      <c r="D423" s="245" t="s">
        <v>286</v>
      </c>
      <c r="E423" s="244"/>
      <c r="F423" s="247" t="s">
        <v>4971</v>
      </c>
      <c r="G423" s="244"/>
      <c r="H423" s="248">
        <v>60.584000000000003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286</v>
      </c>
      <c r="AU423" s="254" t="s">
        <v>86</v>
      </c>
      <c r="AV423" s="13" t="s">
        <v>86</v>
      </c>
      <c r="AW423" s="13" t="s">
        <v>4</v>
      </c>
      <c r="AX423" s="13" t="s">
        <v>84</v>
      </c>
      <c r="AY423" s="254" t="s">
        <v>280</v>
      </c>
    </row>
    <row r="424" s="2" customFormat="1" ht="24.15" customHeight="1">
      <c r="A424" s="38"/>
      <c r="B424" s="39"/>
      <c r="C424" s="229" t="s">
        <v>911</v>
      </c>
      <c r="D424" s="229" t="s">
        <v>281</v>
      </c>
      <c r="E424" s="230" t="s">
        <v>1138</v>
      </c>
      <c r="F424" s="231" t="s">
        <v>1139</v>
      </c>
      <c r="G424" s="232" t="s">
        <v>190</v>
      </c>
      <c r="H424" s="233">
        <v>117.5</v>
      </c>
      <c r="I424" s="234"/>
      <c r="J424" s="235">
        <f>ROUND(I424*H424,2)</f>
        <v>0</v>
      </c>
      <c r="K424" s="236"/>
      <c r="L424" s="44"/>
      <c r="M424" s="237" t="s">
        <v>1</v>
      </c>
      <c r="N424" s="238" t="s">
        <v>41</v>
      </c>
      <c r="O424" s="91"/>
      <c r="P424" s="239">
        <f>O424*H424</f>
        <v>0</v>
      </c>
      <c r="Q424" s="239">
        <v>0.00016000000000000001</v>
      </c>
      <c r="R424" s="239">
        <f>Q424*H424</f>
        <v>0.018800000000000001</v>
      </c>
      <c r="S424" s="239">
        <v>0</v>
      </c>
      <c r="T424" s="240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41" t="s">
        <v>185</v>
      </c>
      <c r="AT424" s="241" t="s">
        <v>281</v>
      </c>
      <c r="AU424" s="241" t="s">
        <v>86</v>
      </c>
      <c r="AY424" s="17" t="s">
        <v>280</v>
      </c>
      <c r="BE424" s="242">
        <f>IF(N424="základní",J424,0)</f>
        <v>0</v>
      </c>
      <c r="BF424" s="242">
        <f>IF(N424="snížená",J424,0)</f>
        <v>0</v>
      </c>
      <c r="BG424" s="242">
        <f>IF(N424="zákl. přenesená",J424,0)</f>
        <v>0</v>
      </c>
      <c r="BH424" s="242">
        <f>IF(N424="sníž. přenesená",J424,0)</f>
        <v>0</v>
      </c>
      <c r="BI424" s="242">
        <f>IF(N424="nulová",J424,0)</f>
        <v>0</v>
      </c>
      <c r="BJ424" s="17" t="s">
        <v>84</v>
      </c>
      <c r="BK424" s="242">
        <f>ROUND(I424*H424,2)</f>
        <v>0</v>
      </c>
      <c r="BL424" s="17" t="s">
        <v>185</v>
      </c>
      <c r="BM424" s="241" t="s">
        <v>4972</v>
      </c>
    </row>
    <row r="425" s="13" customFormat="1">
      <c r="A425" s="13"/>
      <c r="B425" s="243"/>
      <c r="C425" s="244"/>
      <c r="D425" s="245" t="s">
        <v>286</v>
      </c>
      <c r="E425" s="246" t="s">
        <v>1</v>
      </c>
      <c r="F425" s="247" t="s">
        <v>4729</v>
      </c>
      <c r="G425" s="244"/>
      <c r="H425" s="248">
        <v>117.5</v>
      </c>
      <c r="I425" s="249"/>
      <c r="J425" s="244"/>
      <c r="K425" s="244"/>
      <c r="L425" s="250"/>
      <c r="M425" s="251"/>
      <c r="N425" s="252"/>
      <c r="O425" s="252"/>
      <c r="P425" s="252"/>
      <c r="Q425" s="252"/>
      <c r="R425" s="252"/>
      <c r="S425" s="252"/>
      <c r="T425" s="25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4" t="s">
        <v>286</v>
      </c>
      <c r="AU425" s="254" t="s">
        <v>86</v>
      </c>
      <c r="AV425" s="13" t="s">
        <v>86</v>
      </c>
      <c r="AW425" s="13" t="s">
        <v>32</v>
      </c>
      <c r="AX425" s="13" t="s">
        <v>84</v>
      </c>
      <c r="AY425" s="254" t="s">
        <v>280</v>
      </c>
    </row>
    <row r="426" s="2" customFormat="1" ht="37.8" customHeight="1">
      <c r="A426" s="38"/>
      <c r="B426" s="39"/>
      <c r="C426" s="229" t="s">
        <v>916</v>
      </c>
      <c r="D426" s="229" t="s">
        <v>281</v>
      </c>
      <c r="E426" s="230" t="s">
        <v>1142</v>
      </c>
      <c r="F426" s="231" t="s">
        <v>1143</v>
      </c>
      <c r="G426" s="232" t="s">
        <v>194</v>
      </c>
      <c r="H426" s="233">
        <v>431.18299999999999</v>
      </c>
      <c r="I426" s="234"/>
      <c r="J426" s="235">
        <f>ROUND(I426*H426,2)</f>
        <v>0</v>
      </c>
      <c r="K426" s="236"/>
      <c r="L426" s="44"/>
      <c r="M426" s="237" t="s">
        <v>1</v>
      </c>
      <c r="N426" s="238" t="s">
        <v>41</v>
      </c>
      <c r="O426" s="91"/>
      <c r="P426" s="239">
        <f>O426*H426</f>
        <v>0</v>
      </c>
      <c r="Q426" s="239">
        <v>0.00020000000000000001</v>
      </c>
      <c r="R426" s="239">
        <f>Q426*H426</f>
        <v>0.086236599999999997</v>
      </c>
      <c r="S426" s="239">
        <v>0</v>
      </c>
      <c r="T426" s="240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41" t="s">
        <v>185</v>
      </c>
      <c r="AT426" s="241" t="s">
        <v>281</v>
      </c>
      <c r="AU426" s="241" t="s">
        <v>86</v>
      </c>
      <c r="AY426" s="17" t="s">
        <v>280</v>
      </c>
      <c r="BE426" s="242">
        <f>IF(N426="základní",J426,0)</f>
        <v>0</v>
      </c>
      <c r="BF426" s="242">
        <f>IF(N426="snížená",J426,0)</f>
        <v>0</v>
      </c>
      <c r="BG426" s="242">
        <f>IF(N426="zákl. přenesená",J426,0)</f>
        <v>0</v>
      </c>
      <c r="BH426" s="242">
        <f>IF(N426="sníž. přenesená",J426,0)</f>
        <v>0</v>
      </c>
      <c r="BI426" s="242">
        <f>IF(N426="nulová",J426,0)</f>
        <v>0</v>
      </c>
      <c r="BJ426" s="17" t="s">
        <v>84</v>
      </c>
      <c r="BK426" s="242">
        <f>ROUND(I426*H426,2)</f>
        <v>0</v>
      </c>
      <c r="BL426" s="17" t="s">
        <v>185</v>
      </c>
      <c r="BM426" s="241" t="s">
        <v>4973</v>
      </c>
    </row>
    <row r="427" s="13" customFormat="1">
      <c r="A427" s="13"/>
      <c r="B427" s="243"/>
      <c r="C427" s="244"/>
      <c r="D427" s="245" t="s">
        <v>286</v>
      </c>
      <c r="E427" s="246" t="s">
        <v>1</v>
      </c>
      <c r="F427" s="247" t="s">
        <v>4732</v>
      </c>
      <c r="G427" s="244"/>
      <c r="H427" s="248">
        <v>431.18299999999999</v>
      </c>
      <c r="I427" s="249"/>
      <c r="J427" s="244"/>
      <c r="K427" s="244"/>
      <c r="L427" s="250"/>
      <c r="M427" s="251"/>
      <c r="N427" s="252"/>
      <c r="O427" s="252"/>
      <c r="P427" s="252"/>
      <c r="Q427" s="252"/>
      <c r="R427" s="252"/>
      <c r="S427" s="252"/>
      <c r="T427" s="25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4" t="s">
        <v>286</v>
      </c>
      <c r="AU427" s="254" t="s">
        <v>86</v>
      </c>
      <c r="AV427" s="13" t="s">
        <v>86</v>
      </c>
      <c r="AW427" s="13" t="s">
        <v>32</v>
      </c>
      <c r="AX427" s="13" t="s">
        <v>84</v>
      </c>
      <c r="AY427" s="254" t="s">
        <v>280</v>
      </c>
    </row>
    <row r="428" s="2" customFormat="1" ht="24.15" customHeight="1">
      <c r="A428" s="38"/>
      <c r="B428" s="39"/>
      <c r="C428" s="229" t="s">
        <v>923</v>
      </c>
      <c r="D428" s="229" t="s">
        <v>281</v>
      </c>
      <c r="E428" s="230" t="s">
        <v>4974</v>
      </c>
      <c r="F428" s="231" t="s">
        <v>4975</v>
      </c>
      <c r="G428" s="232" t="s">
        <v>326</v>
      </c>
      <c r="H428" s="233">
        <v>4.633</v>
      </c>
      <c r="I428" s="234"/>
      <c r="J428" s="235">
        <f>ROUND(I428*H428,2)</f>
        <v>0</v>
      </c>
      <c r="K428" s="236"/>
      <c r="L428" s="44"/>
      <c r="M428" s="237" t="s">
        <v>1</v>
      </c>
      <c r="N428" s="238" t="s">
        <v>41</v>
      </c>
      <c r="O428" s="91"/>
      <c r="P428" s="239">
        <f>O428*H428</f>
        <v>0</v>
      </c>
      <c r="Q428" s="239">
        <v>0</v>
      </c>
      <c r="R428" s="239">
        <f>Q428*H428</f>
        <v>0</v>
      </c>
      <c r="S428" s="239">
        <v>0</v>
      </c>
      <c r="T428" s="240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41" t="s">
        <v>185</v>
      </c>
      <c r="AT428" s="241" t="s">
        <v>281</v>
      </c>
      <c r="AU428" s="241" t="s">
        <v>86</v>
      </c>
      <c r="AY428" s="17" t="s">
        <v>280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7" t="s">
        <v>84</v>
      </c>
      <c r="BK428" s="242">
        <f>ROUND(I428*H428,2)</f>
        <v>0</v>
      </c>
      <c r="BL428" s="17" t="s">
        <v>185</v>
      </c>
      <c r="BM428" s="241" t="s">
        <v>4976</v>
      </c>
    </row>
    <row r="429" s="12" customFormat="1" ht="22.8" customHeight="1">
      <c r="A429" s="12"/>
      <c r="B429" s="213"/>
      <c r="C429" s="214"/>
      <c r="D429" s="215" t="s">
        <v>75</v>
      </c>
      <c r="E429" s="227" t="s">
        <v>1158</v>
      </c>
      <c r="F429" s="227" t="s">
        <v>1159</v>
      </c>
      <c r="G429" s="214"/>
      <c r="H429" s="214"/>
      <c r="I429" s="217"/>
      <c r="J429" s="228">
        <f>BK429</f>
        <v>0</v>
      </c>
      <c r="K429" s="214"/>
      <c r="L429" s="219"/>
      <c r="M429" s="220"/>
      <c r="N429" s="221"/>
      <c r="O429" s="221"/>
      <c r="P429" s="222">
        <f>SUM(P430:P438)</f>
        <v>0</v>
      </c>
      <c r="Q429" s="221"/>
      <c r="R429" s="222">
        <f>SUM(R430:R438)</f>
        <v>0.024029999999999999</v>
      </c>
      <c r="S429" s="221"/>
      <c r="T429" s="223">
        <f>SUM(T430:T438)</f>
        <v>0.069209999999999994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24" t="s">
        <v>86</v>
      </c>
      <c r="AT429" s="225" t="s">
        <v>75</v>
      </c>
      <c r="AU429" s="225" t="s">
        <v>84</v>
      </c>
      <c r="AY429" s="224" t="s">
        <v>280</v>
      </c>
      <c r="BK429" s="226">
        <f>SUM(BK430:BK438)</f>
        <v>0</v>
      </c>
    </row>
    <row r="430" s="2" customFormat="1" ht="21.75" customHeight="1">
      <c r="A430" s="38"/>
      <c r="B430" s="39"/>
      <c r="C430" s="229" t="s">
        <v>931</v>
      </c>
      <c r="D430" s="229" t="s">
        <v>281</v>
      </c>
      <c r="E430" s="230" t="s">
        <v>1161</v>
      </c>
      <c r="F430" s="231" t="s">
        <v>1162</v>
      </c>
      <c r="G430" s="232" t="s">
        <v>190</v>
      </c>
      <c r="H430" s="233">
        <v>3</v>
      </c>
      <c r="I430" s="234"/>
      <c r="J430" s="235">
        <f>ROUND(I430*H430,2)</f>
        <v>0</v>
      </c>
      <c r="K430" s="236"/>
      <c r="L430" s="44"/>
      <c r="M430" s="237" t="s">
        <v>1</v>
      </c>
      <c r="N430" s="238" t="s">
        <v>41</v>
      </c>
      <c r="O430" s="91"/>
      <c r="P430" s="239">
        <f>O430*H430</f>
        <v>0</v>
      </c>
      <c r="Q430" s="239">
        <v>0.0030799999999999998</v>
      </c>
      <c r="R430" s="239">
        <f>Q430*H430</f>
        <v>0.0092399999999999999</v>
      </c>
      <c r="S430" s="239">
        <v>0</v>
      </c>
      <c r="T430" s="240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41" t="s">
        <v>185</v>
      </c>
      <c r="AT430" s="241" t="s">
        <v>281</v>
      </c>
      <c r="AU430" s="241" t="s">
        <v>86</v>
      </c>
      <c r="AY430" s="17" t="s">
        <v>280</v>
      </c>
      <c r="BE430" s="242">
        <f>IF(N430="základní",J430,0)</f>
        <v>0</v>
      </c>
      <c r="BF430" s="242">
        <f>IF(N430="snížená",J430,0)</f>
        <v>0</v>
      </c>
      <c r="BG430" s="242">
        <f>IF(N430="zákl. přenesená",J430,0)</f>
        <v>0</v>
      </c>
      <c r="BH430" s="242">
        <f>IF(N430="sníž. přenesená",J430,0)</f>
        <v>0</v>
      </c>
      <c r="BI430" s="242">
        <f>IF(N430="nulová",J430,0)</f>
        <v>0</v>
      </c>
      <c r="BJ430" s="17" t="s">
        <v>84</v>
      </c>
      <c r="BK430" s="242">
        <f>ROUND(I430*H430,2)</f>
        <v>0</v>
      </c>
      <c r="BL430" s="17" t="s">
        <v>185</v>
      </c>
      <c r="BM430" s="241" t="s">
        <v>4977</v>
      </c>
    </row>
    <row r="431" s="2" customFormat="1" ht="16.5" customHeight="1">
      <c r="A431" s="38"/>
      <c r="B431" s="39"/>
      <c r="C431" s="229" t="s">
        <v>935</v>
      </c>
      <c r="D431" s="229" t="s">
        <v>281</v>
      </c>
      <c r="E431" s="230" t="s">
        <v>2146</v>
      </c>
      <c r="F431" s="231" t="s">
        <v>2147</v>
      </c>
      <c r="G431" s="232" t="s">
        <v>354</v>
      </c>
      <c r="H431" s="233">
        <v>3</v>
      </c>
      <c r="I431" s="234"/>
      <c r="J431" s="235">
        <f>ROUND(I431*H431,2)</f>
        <v>0</v>
      </c>
      <c r="K431" s="236"/>
      <c r="L431" s="44"/>
      <c r="M431" s="237" t="s">
        <v>1</v>
      </c>
      <c r="N431" s="238" t="s">
        <v>41</v>
      </c>
      <c r="O431" s="91"/>
      <c r="P431" s="239">
        <f>O431*H431</f>
        <v>0</v>
      </c>
      <c r="Q431" s="239">
        <v>0</v>
      </c>
      <c r="R431" s="239">
        <f>Q431*H431</f>
        <v>0</v>
      </c>
      <c r="S431" s="239">
        <v>0.02307</v>
      </c>
      <c r="T431" s="240">
        <f>S431*H431</f>
        <v>0.069209999999999994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41" t="s">
        <v>185</v>
      </c>
      <c r="AT431" s="241" t="s">
        <v>281</v>
      </c>
      <c r="AU431" s="241" t="s">
        <v>86</v>
      </c>
      <c r="AY431" s="17" t="s">
        <v>280</v>
      </c>
      <c r="BE431" s="242">
        <f>IF(N431="základní",J431,0)</f>
        <v>0</v>
      </c>
      <c r="BF431" s="242">
        <f>IF(N431="snížená",J431,0)</f>
        <v>0</v>
      </c>
      <c r="BG431" s="242">
        <f>IF(N431="zákl. přenesená",J431,0)</f>
        <v>0</v>
      </c>
      <c r="BH431" s="242">
        <f>IF(N431="sníž. přenesená",J431,0)</f>
        <v>0</v>
      </c>
      <c r="BI431" s="242">
        <f>IF(N431="nulová",J431,0)</f>
        <v>0</v>
      </c>
      <c r="BJ431" s="17" t="s">
        <v>84</v>
      </c>
      <c r="BK431" s="242">
        <f>ROUND(I431*H431,2)</f>
        <v>0</v>
      </c>
      <c r="BL431" s="17" t="s">
        <v>185</v>
      </c>
      <c r="BM431" s="241" t="s">
        <v>4978</v>
      </c>
    </row>
    <row r="432" s="2" customFormat="1" ht="24.15" customHeight="1">
      <c r="A432" s="38"/>
      <c r="B432" s="39"/>
      <c r="C432" s="229" t="s">
        <v>941</v>
      </c>
      <c r="D432" s="229" t="s">
        <v>281</v>
      </c>
      <c r="E432" s="230" t="s">
        <v>2149</v>
      </c>
      <c r="F432" s="231" t="s">
        <v>2150</v>
      </c>
      <c r="G432" s="232" t="s">
        <v>354</v>
      </c>
      <c r="H432" s="233">
        <v>3</v>
      </c>
      <c r="I432" s="234"/>
      <c r="J432" s="235">
        <f>ROUND(I432*H432,2)</f>
        <v>0</v>
      </c>
      <c r="K432" s="236"/>
      <c r="L432" s="44"/>
      <c r="M432" s="237" t="s">
        <v>1</v>
      </c>
      <c r="N432" s="238" t="s">
        <v>41</v>
      </c>
      <c r="O432" s="91"/>
      <c r="P432" s="239">
        <f>O432*H432</f>
        <v>0</v>
      </c>
      <c r="Q432" s="239">
        <v>0.00115</v>
      </c>
      <c r="R432" s="239">
        <f>Q432*H432</f>
        <v>0.0034499999999999999</v>
      </c>
      <c r="S432" s="239">
        <v>0</v>
      </c>
      <c r="T432" s="240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41" t="s">
        <v>185</v>
      </c>
      <c r="AT432" s="241" t="s">
        <v>281</v>
      </c>
      <c r="AU432" s="241" t="s">
        <v>86</v>
      </c>
      <c r="AY432" s="17" t="s">
        <v>280</v>
      </c>
      <c r="BE432" s="242">
        <f>IF(N432="základní",J432,0)</f>
        <v>0</v>
      </c>
      <c r="BF432" s="242">
        <f>IF(N432="snížená",J432,0)</f>
        <v>0</v>
      </c>
      <c r="BG432" s="242">
        <f>IF(N432="zákl. přenesená",J432,0)</f>
        <v>0</v>
      </c>
      <c r="BH432" s="242">
        <f>IF(N432="sníž. přenesená",J432,0)</f>
        <v>0</v>
      </c>
      <c r="BI432" s="242">
        <f>IF(N432="nulová",J432,0)</f>
        <v>0</v>
      </c>
      <c r="BJ432" s="17" t="s">
        <v>84</v>
      </c>
      <c r="BK432" s="242">
        <f>ROUND(I432*H432,2)</f>
        <v>0</v>
      </c>
      <c r="BL432" s="17" t="s">
        <v>185</v>
      </c>
      <c r="BM432" s="241" t="s">
        <v>4979</v>
      </c>
    </row>
    <row r="433" s="2" customFormat="1" ht="37.8" customHeight="1">
      <c r="A433" s="38"/>
      <c r="B433" s="39"/>
      <c r="C433" s="255" t="s">
        <v>946</v>
      </c>
      <c r="D433" s="255" t="s">
        <v>306</v>
      </c>
      <c r="E433" s="256" t="s">
        <v>2152</v>
      </c>
      <c r="F433" s="257" t="s">
        <v>2153</v>
      </c>
      <c r="G433" s="258" t="s">
        <v>354</v>
      </c>
      <c r="H433" s="259">
        <v>3</v>
      </c>
      <c r="I433" s="260"/>
      <c r="J433" s="261">
        <f>ROUND(I433*H433,2)</f>
        <v>0</v>
      </c>
      <c r="K433" s="262"/>
      <c r="L433" s="263"/>
      <c r="M433" s="264" t="s">
        <v>1</v>
      </c>
      <c r="N433" s="265" t="s">
        <v>41</v>
      </c>
      <c r="O433" s="91"/>
      <c r="P433" s="239">
        <f>O433*H433</f>
        <v>0</v>
      </c>
      <c r="Q433" s="239">
        <v>0.0030999999999999999</v>
      </c>
      <c r="R433" s="239">
        <f>Q433*H433</f>
        <v>0.0092999999999999992</v>
      </c>
      <c r="S433" s="239">
        <v>0</v>
      </c>
      <c r="T433" s="240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41" t="s">
        <v>426</v>
      </c>
      <c r="AT433" s="241" t="s">
        <v>306</v>
      </c>
      <c r="AU433" s="241" t="s">
        <v>86</v>
      </c>
      <c r="AY433" s="17" t="s">
        <v>280</v>
      </c>
      <c r="BE433" s="242">
        <f>IF(N433="základní",J433,0)</f>
        <v>0</v>
      </c>
      <c r="BF433" s="242">
        <f>IF(N433="snížená",J433,0)</f>
        <v>0</v>
      </c>
      <c r="BG433" s="242">
        <f>IF(N433="zákl. přenesená",J433,0)</f>
        <v>0</v>
      </c>
      <c r="BH433" s="242">
        <f>IF(N433="sníž. přenesená",J433,0)</f>
        <v>0</v>
      </c>
      <c r="BI433" s="242">
        <f>IF(N433="nulová",J433,0)</f>
        <v>0</v>
      </c>
      <c r="BJ433" s="17" t="s">
        <v>84</v>
      </c>
      <c r="BK433" s="242">
        <f>ROUND(I433*H433,2)</f>
        <v>0</v>
      </c>
      <c r="BL433" s="17" t="s">
        <v>185</v>
      </c>
      <c r="BM433" s="241" t="s">
        <v>4980</v>
      </c>
    </row>
    <row r="434" s="13" customFormat="1">
      <c r="A434" s="13"/>
      <c r="B434" s="243"/>
      <c r="C434" s="244"/>
      <c r="D434" s="245" t="s">
        <v>286</v>
      </c>
      <c r="E434" s="246" t="s">
        <v>1</v>
      </c>
      <c r="F434" s="247" t="s">
        <v>4981</v>
      </c>
      <c r="G434" s="244"/>
      <c r="H434" s="248">
        <v>2</v>
      </c>
      <c r="I434" s="249"/>
      <c r="J434" s="244"/>
      <c r="K434" s="244"/>
      <c r="L434" s="250"/>
      <c r="M434" s="251"/>
      <c r="N434" s="252"/>
      <c r="O434" s="252"/>
      <c r="P434" s="252"/>
      <c r="Q434" s="252"/>
      <c r="R434" s="252"/>
      <c r="S434" s="252"/>
      <c r="T434" s="25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4" t="s">
        <v>286</v>
      </c>
      <c r="AU434" s="254" t="s">
        <v>86</v>
      </c>
      <c r="AV434" s="13" t="s">
        <v>86</v>
      </c>
      <c r="AW434" s="13" t="s">
        <v>32</v>
      </c>
      <c r="AX434" s="13" t="s">
        <v>76</v>
      </c>
      <c r="AY434" s="254" t="s">
        <v>280</v>
      </c>
    </row>
    <row r="435" s="13" customFormat="1">
      <c r="A435" s="13"/>
      <c r="B435" s="243"/>
      <c r="C435" s="244"/>
      <c r="D435" s="245" t="s">
        <v>286</v>
      </c>
      <c r="E435" s="246" t="s">
        <v>1</v>
      </c>
      <c r="F435" s="247" t="s">
        <v>4982</v>
      </c>
      <c r="G435" s="244"/>
      <c r="H435" s="248">
        <v>1</v>
      </c>
      <c r="I435" s="249"/>
      <c r="J435" s="244"/>
      <c r="K435" s="244"/>
      <c r="L435" s="250"/>
      <c r="M435" s="251"/>
      <c r="N435" s="252"/>
      <c r="O435" s="252"/>
      <c r="P435" s="252"/>
      <c r="Q435" s="252"/>
      <c r="R435" s="252"/>
      <c r="S435" s="252"/>
      <c r="T435" s="25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4" t="s">
        <v>286</v>
      </c>
      <c r="AU435" s="254" t="s">
        <v>86</v>
      </c>
      <c r="AV435" s="13" t="s">
        <v>86</v>
      </c>
      <c r="AW435" s="13" t="s">
        <v>32</v>
      </c>
      <c r="AX435" s="13" t="s">
        <v>76</v>
      </c>
      <c r="AY435" s="254" t="s">
        <v>280</v>
      </c>
    </row>
    <row r="436" s="14" customFormat="1">
      <c r="A436" s="14"/>
      <c r="B436" s="266"/>
      <c r="C436" s="267"/>
      <c r="D436" s="245" t="s">
        <v>286</v>
      </c>
      <c r="E436" s="268" t="s">
        <v>1</v>
      </c>
      <c r="F436" s="269" t="s">
        <v>378</v>
      </c>
      <c r="G436" s="267"/>
      <c r="H436" s="270">
        <v>3</v>
      </c>
      <c r="I436" s="271"/>
      <c r="J436" s="267"/>
      <c r="K436" s="267"/>
      <c r="L436" s="272"/>
      <c r="M436" s="273"/>
      <c r="N436" s="274"/>
      <c r="O436" s="274"/>
      <c r="P436" s="274"/>
      <c r="Q436" s="274"/>
      <c r="R436" s="274"/>
      <c r="S436" s="274"/>
      <c r="T436" s="27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76" t="s">
        <v>286</v>
      </c>
      <c r="AU436" s="276" t="s">
        <v>86</v>
      </c>
      <c r="AV436" s="14" t="s">
        <v>284</v>
      </c>
      <c r="AW436" s="14" t="s">
        <v>32</v>
      </c>
      <c r="AX436" s="14" t="s">
        <v>84</v>
      </c>
      <c r="AY436" s="276" t="s">
        <v>280</v>
      </c>
    </row>
    <row r="437" s="2" customFormat="1" ht="24.15" customHeight="1">
      <c r="A437" s="38"/>
      <c r="B437" s="39"/>
      <c r="C437" s="229" t="s">
        <v>951</v>
      </c>
      <c r="D437" s="229" t="s">
        <v>281</v>
      </c>
      <c r="E437" s="230" t="s">
        <v>4983</v>
      </c>
      <c r="F437" s="231" t="s">
        <v>1177</v>
      </c>
      <c r="G437" s="232" t="s">
        <v>354</v>
      </c>
      <c r="H437" s="233">
        <v>3</v>
      </c>
      <c r="I437" s="234"/>
      <c r="J437" s="235">
        <f>ROUND(I437*H437,2)</f>
        <v>0</v>
      </c>
      <c r="K437" s="236"/>
      <c r="L437" s="44"/>
      <c r="M437" s="237" t="s">
        <v>1</v>
      </c>
      <c r="N437" s="238" t="s">
        <v>41</v>
      </c>
      <c r="O437" s="91"/>
      <c r="P437" s="239">
        <f>O437*H437</f>
        <v>0</v>
      </c>
      <c r="Q437" s="239">
        <v>0.00068000000000000005</v>
      </c>
      <c r="R437" s="239">
        <f>Q437*H437</f>
        <v>0.0020400000000000001</v>
      </c>
      <c r="S437" s="239">
        <v>0</v>
      </c>
      <c r="T437" s="240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41" t="s">
        <v>185</v>
      </c>
      <c r="AT437" s="241" t="s">
        <v>281</v>
      </c>
      <c r="AU437" s="241" t="s">
        <v>86</v>
      </c>
      <c r="AY437" s="17" t="s">
        <v>280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7" t="s">
        <v>84</v>
      </c>
      <c r="BK437" s="242">
        <f>ROUND(I437*H437,2)</f>
        <v>0</v>
      </c>
      <c r="BL437" s="17" t="s">
        <v>185</v>
      </c>
      <c r="BM437" s="241" t="s">
        <v>4984</v>
      </c>
    </row>
    <row r="438" s="2" customFormat="1" ht="24.15" customHeight="1">
      <c r="A438" s="38"/>
      <c r="B438" s="39"/>
      <c r="C438" s="229" t="s">
        <v>955</v>
      </c>
      <c r="D438" s="229" t="s">
        <v>281</v>
      </c>
      <c r="E438" s="230" t="s">
        <v>4985</v>
      </c>
      <c r="F438" s="231" t="s">
        <v>4986</v>
      </c>
      <c r="G438" s="232" t="s">
        <v>326</v>
      </c>
      <c r="H438" s="233">
        <v>0.024</v>
      </c>
      <c r="I438" s="234"/>
      <c r="J438" s="235">
        <f>ROUND(I438*H438,2)</f>
        <v>0</v>
      </c>
      <c r="K438" s="236"/>
      <c r="L438" s="44"/>
      <c r="M438" s="237" t="s">
        <v>1</v>
      </c>
      <c r="N438" s="238" t="s">
        <v>41</v>
      </c>
      <c r="O438" s="91"/>
      <c r="P438" s="239">
        <f>O438*H438</f>
        <v>0</v>
      </c>
      <c r="Q438" s="239">
        <v>0</v>
      </c>
      <c r="R438" s="239">
        <f>Q438*H438</f>
        <v>0</v>
      </c>
      <c r="S438" s="239">
        <v>0</v>
      </c>
      <c r="T438" s="240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41" t="s">
        <v>185</v>
      </c>
      <c r="AT438" s="241" t="s">
        <v>281</v>
      </c>
      <c r="AU438" s="241" t="s">
        <v>86</v>
      </c>
      <c r="AY438" s="17" t="s">
        <v>280</v>
      </c>
      <c r="BE438" s="242">
        <f>IF(N438="základní",J438,0)</f>
        <v>0</v>
      </c>
      <c r="BF438" s="242">
        <f>IF(N438="snížená",J438,0)</f>
        <v>0</v>
      </c>
      <c r="BG438" s="242">
        <f>IF(N438="zákl. přenesená",J438,0)</f>
        <v>0</v>
      </c>
      <c r="BH438" s="242">
        <f>IF(N438="sníž. přenesená",J438,0)</f>
        <v>0</v>
      </c>
      <c r="BI438" s="242">
        <f>IF(N438="nulová",J438,0)</f>
        <v>0</v>
      </c>
      <c r="BJ438" s="17" t="s">
        <v>84</v>
      </c>
      <c r="BK438" s="242">
        <f>ROUND(I438*H438,2)</f>
        <v>0</v>
      </c>
      <c r="BL438" s="17" t="s">
        <v>185</v>
      </c>
      <c r="BM438" s="241" t="s">
        <v>4987</v>
      </c>
    </row>
    <row r="439" s="12" customFormat="1" ht="22.8" customHeight="1">
      <c r="A439" s="12"/>
      <c r="B439" s="213"/>
      <c r="C439" s="214"/>
      <c r="D439" s="215" t="s">
        <v>75</v>
      </c>
      <c r="E439" s="227" t="s">
        <v>1194</v>
      </c>
      <c r="F439" s="227" t="s">
        <v>1195</v>
      </c>
      <c r="G439" s="214"/>
      <c r="H439" s="214"/>
      <c r="I439" s="217"/>
      <c r="J439" s="228">
        <f>BK439</f>
        <v>0</v>
      </c>
      <c r="K439" s="214"/>
      <c r="L439" s="219"/>
      <c r="M439" s="220"/>
      <c r="N439" s="221"/>
      <c r="O439" s="221"/>
      <c r="P439" s="222">
        <f>P440</f>
        <v>0</v>
      </c>
      <c r="Q439" s="221"/>
      <c r="R439" s="222">
        <f>R440</f>
        <v>0</v>
      </c>
      <c r="S439" s="221"/>
      <c r="T439" s="223">
        <f>T440</f>
        <v>0.002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24" t="s">
        <v>86</v>
      </c>
      <c r="AT439" s="225" t="s">
        <v>75</v>
      </c>
      <c r="AU439" s="225" t="s">
        <v>84</v>
      </c>
      <c r="AY439" s="224" t="s">
        <v>280</v>
      </c>
      <c r="BK439" s="226">
        <f>BK440</f>
        <v>0</v>
      </c>
    </row>
    <row r="440" s="2" customFormat="1" ht="16.5" customHeight="1">
      <c r="A440" s="38"/>
      <c r="B440" s="39"/>
      <c r="C440" s="229" t="s">
        <v>960</v>
      </c>
      <c r="D440" s="229" t="s">
        <v>281</v>
      </c>
      <c r="E440" s="230" t="s">
        <v>4988</v>
      </c>
      <c r="F440" s="231" t="s">
        <v>2729</v>
      </c>
      <c r="G440" s="232" t="s">
        <v>1603</v>
      </c>
      <c r="H440" s="233">
        <v>1</v>
      </c>
      <c r="I440" s="234"/>
      <c r="J440" s="235">
        <f>ROUND(I440*H440,2)</f>
        <v>0</v>
      </c>
      <c r="K440" s="236"/>
      <c r="L440" s="44"/>
      <c r="M440" s="237" t="s">
        <v>1</v>
      </c>
      <c r="N440" s="238" t="s">
        <v>41</v>
      </c>
      <c r="O440" s="91"/>
      <c r="P440" s="239">
        <f>O440*H440</f>
        <v>0</v>
      </c>
      <c r="Q440" s="239">
        <v>0</v>
      </c>
      <c r="R440" s="239">
        <f>Q440*H440</f>
        <v>0</v>
      </c>
      <c r="S440" s="239">
        <v>0.002</v>
      </c>
      <c r="T440" s="240">
        <f>S440*H440</f>
        <v>0.002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41" t="s">
        <v>185</v>
      </c>
      <c r="AT440" s="241" t="s">
        <v>281</v>
      </c>
      <c r="AU440" s="241" t="s">
        <v>86</v>
      </c>
      <c r="AY440" s="17" t="s">
        <v>280</v>
      </c>
      <c r="BE440" s="242">
        <f>IF(N440="základní",J440,0)</f>
        <v>0</v>
      </c>
      <c r="BF440" s="242">
        <f>IF(N440="snížená",J440,0)</f>
        <v>0</v>
      </c>
      <c r="BG440" s="242">
        <f>IF(N440="zákl. přenesená",J440,0)</f>
        <v>0</v>
      </c>
      <c r="BH440" s="242">
        <f>IF(N440="sníž. přenesená",J440,0)</f>
        <v>0</v>
      </c>
      <c r="BI440" s="242">
        <f>IF(N440="nulová",J440,0)</f>
        <v>0</v>
      </c>
      <c r="BJ440" s="17" t="s">
        <v>84</v>
      </c>
      <c r="BK440" s="242">
        <f>ROUND(I440*H440,2)</f>
        <v>0</v>
      </c>
      <c r="BL440" s="17" t="s">
        <v>185</v>
      </c>
      <c r="BM440" s="241" t="s">
        <v>4989</v>
      </c>
    </row>
    <row r="441" s="12" customFormat="1" ht="22.8" customHeight="1">
      <c r="A441" s="12"/>
      <c r="B441" s="213"/>
      <c r="C441" s="214"/>
      <c r="D441" s="215" t="s">
        <v>75</v>
      </c>
      <c r="E441" s="227" t="s">
        <v>1208</v>
      </c>
      <c r="F441" s="227" t="s">
        <v>128</v>
      </c>
      <c r="G441" s="214"/>
      <c r="H441" s="214"/>
      <c r="I441" s="217"/>
      <c r="J441" s="228">
        <f>BK441</f>
        <v>0</v>
      </c>
      <c r="K441" s="214"/>
      <c r="L441" s="219"/>
      <c r="M441" s="220"/>
      <c r="N441" s="221"/>
      <c r="O441" s="221"/>
      <c r="P441" s="222">
        <f>SUM(P442:P450)</f>
        <v>0</v>
      </c>
      <c r="Q441" s="221"/>
      <c r="R441" s="222">
        <f>SUM(R442:R450)</f>
        <v>0.1123</v>
      </c>
      <c r="S441" s="221"/>
      <c r="T441" s="223">
        <f>SUM(T442:T450)</f>
        <v>0.0058000000000000005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24" t="s">
        <v>86</v>
      </c>
      <c r="AT441" s="225" t="s">
        <v>75</v>
      </c>
      <c r="AU441" s="225" t="s">
        <v>84</v>
      </c>
      <c r="AY441" s="224" t="s">
        <v>280</v>
      </c>
      <c r="BK441" s="226">
        <f>SUM(BK442:BK450)</f>
        <v>0</v>
      </c>
    </row>
    <row r="442" s="2" customFormat="1" ht="24.15" customHeight="1">
      <c r="A442" s="38"/>
      <c r="B442" s="39"/>
      <c r="C442" s="229" t="s">
        <v>966</v>
      </c>
      <c r="D442" s="229" t="s">
        <v>281</v>
      </c>
      <c r="E442" s="230" t="s">
        <v>1210</v>
      </c>
      <c r="F442" s="231" t="s">
        <v>1211</v>
      </c>
      <c r="G442" s="232" t="s">
        <v>354</v>
      </c>
      <c r="H442" s="233">
        <v>20</v>
      </c>
      <c r="I442" s="234"/>
      <c r="J442" s="235">
        <f>ROUND(I442*H442,2)</f>
        <v>0</v>
      </c>
      <c r="K442" s="236"/>
      <c r="L442" s="44"/>
      <c r="M442" s="237" t="s">
        <v>1</v>
      </c>
      <c r="N442" s="238" t="s">
        <v>41</v>
      </c>
      <c r="O442" s="91"/>
      <c r="P442" s="239">
        <f>O442*H442</f>
        <v>0</v>
      </c>
      <c r="Q442" s="239">
        <v>0</v>
      </c>
      <c r="R442" s="239">
        <f>Q442*H442</f>
        <v>0</v>
      </c>
      <c r="S442" s="239">
        <v>0</v>
      </c>
      <c r="T442" s="240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41" t="s">
        <v>185</v>
      </c>
      <c r="AT442" s="241" t="s">
        <v>281</v>
      </c>
      <c r="AU442" s="241" t="s">
        <v>86</v>
      </c>
      <c r="AY442" s="17" t="s">
        <v>280</v>
      </c>
      <c r="BE442" s="242">
        <f>IF(N442="základní",J442,0)</f>
        <v>0</v>
      </c>
      <c r="BF442" s="242">
        <f>IF(N442="snížená",J442,0)</f>
        <v>0</v>
      </c>
      <c r="BG442" s="242">
        <f>IF(N442="zákl. přenesená",J442,0)</f>
        <v>0</v>
      </c>
      <c r="BH442" s="242">
        <f>IF(N442="sníž. přenesená",J442,0)</f>
        <v>0</v>
      </c>
      <c r="BI442" s="242">
        <f>IF(N442="nulová",J442,0)</f>
        <v>0</v>
      </c>
      <c r="BJ442" s="17" t="s">
        <v>84</v>
      </c>
      <c r="BK442" s="242">
        <f>ROUND(I442*H442,2)</f>
        <v>0</v>
      </c>
      <c r="BL442" s="17" t="s">
        <v>185</v>
      </c>
      <c r="BM442" s="241" t="s">
        <v>4990</v>
      </c>
    </row>
    <row r="443" s="2" customFormat="1" ht="24.15" customHeight="1">
      <c r="A443" s="38"/>
      <c r="B443" s="39"/>
      <c r="C443" s="255" t="s">
        <v>970</v>
      </c>
      <c r="D443" s="255" t="s">
        <v>306</v>
      </c>
      <c r="E443" s="256" t="s">
        <v>1214</v>
      </c>
      <c r="F443" s="257" t="s">
        <v>1215</v>
      </c>
      <c r="G443" s="258" t="s">
        <v>354</v>
      </c>
      <c r="H443" s="259">
        <v>9</v>
      </c>
      <c r="I443" s="260"/>
      <c r="J443" s="261">
        <f>ROUND(I443*H443,2)</f>
        <v>0</v>
      </c>
      <c r="K443" s="262"/>
      <c r="L443" s="263"/>
      <c r="M443" s="264" t="s">
        <v>1</v>
      </c>
      <c r="N443" s="265" t="s">
        <v>41</v>
      </c>
      <c r="O443" s="91"/>
      <c r="P443" s="239">
        <f>O443*H443</f>
        <v>0</v>
      </c>
      <c r="Q443" s="239">
        <v>0.0047999999999999996</v>
      </c>
      <c r="R443" s="239">
        <f>Q443*H443</f>
        <v>0.043199999999999995</v>
      </c>
      <c r="S443" s="239">
        <v>0</v>
      </c>
      <c r="T443" s="240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41" t="s">
        <v>426</v>
      </c>
      <c r="AT443" s="241" t="s">
        <v>306</v>
      </c>
      <c r="AU443" s="241" t="s">
        <v>86</v>
      </c>
      <c r="AY443" s="17" t="s">
        <v>280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7" t="s">
        <v>84</v>
      </c>
      <c r="BK443" s="242">
        <f>ROUND(I443*H443,2)</f>
        <v>0</v>
      </c>
      <c r="BL443" s="17" t="s">
        <v>185</v>
      </c>
      <c r="BM443" s="241" t="s">
        <v>4991</v>
      </c>
    </row>
    <row r="444" s="13" customFormat="1">
      <c r="A444" s="13"/>
      <c r="B444" s="243"/>
      <c r="C444" s="244"/>
      <c r="D444" s="245" t="s">
        <v>286</v>
      </c>
      <c r="E444" s="246" t="s">
        <v>1</v>
      </c>
      <c r="F444" s="247" t="s">
        <v>4992</v>
      </c>
      <c r="G444" s="244"/>
      <c r="H444" s="248">
        <v>9</v>
      </c>
      <c r="I444" s="249"/>
      <c r="J444" s="244"/>
      <c r="K444" s="244"/>
      <c r="L444" s="250"/>
      <c r="M444" s="251"/>
      <c r="N444" s="252"/>
      <c r="O444" s="252"/>
      <c r="P444" s="252"/>
      <c r="Q444" s="252"/>
      <c r="R444" s="252"/>
      <c r="S444" s="252"/>
      <c r="T444" s="25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4" t="s">
        <v>286</v>
      </c>
      <c r="AU444" s="254" t="s">
        <v>86</v>
      </c>
      <c r="AV444" s="13" t="s">
        <v>86</v>
      </c>
      <c r="AW444" s="13" t="s">
        <v>32</v>
      </c>
      <c r="AX444" s="13" t="s">
        <v>84</v>
      </c>
      <c r="AY444" s="254" t="s">
        <v>280</v>
      </c>
    </row>
    <row r="445" s="2" customFormat="1" ht="24.15" customHeight="1">
      <c r="A445" s="38"/>
      <c r="B445" s="39"/>
      <c r="C445" s="255" t="s">
        <v>975</v>
      </c>
      <c r="D445" s="255" t="s">
        <v>306</v>
      </c>
      <c r="E445" s="256" t="s">
        <v>4993</v>
      </c>
      <c r="F445" s="257" t="s">
        <v>4616</v>
      </c>
      <c r="G445" s="258" t="s">
        <v>354</v>
      </c>
      <c r="H445" s="259">
        <v>9</v>
      </c>
      <c r="I445" s="260"/>
      <c r="J445" s="261">
        <f>ROUND(I445*H445,2)</f>
        <v>0</v>
      </c>
      <c r="K445" s="262"/>
      <c r="L445" s="263"/>
      <c r="M445" s="264" t="s">
        <v>1</v>
      </c>
      <c r="N445" s="265" t="s">
        <v>41</v>
      </c>
      <c r="O445" s="91"/>
      <c r="P445" s="239">
        <f>O445*H445</f>
        <v>0</v>
      </c>
      <c r="Q445" s="239">
        <v>0.0057000000000000002</v>
      </c>
      <c r="R445" s="239">
        <f>Q445*H445</f>
        <v>0.051299999999999998</v>
      </c>
      <c r="S445" s="239">
        <v>0</v>
      </c>
      <c r="T445" s="240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41" t="s">
        <v>426</v>
      </c>
      <c r="AT445" s="241" t="s">
        <v>306</v>
      </c>
      <c r="AU445" s="241" t="s">
        <v>86</v>
      </c>
      <c r="AY445" s="17" t="s">
        <v>280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7" t="s">
        <v>84</v>
      </c>
      <c r="BK445" s="242">
        <f>ROUND(I445*H445,2)</f>
        <v>0</v>
      </c>
      <c r="BL445" s="17" t="s">
        <v>185</v>
      </c>
      <c r="BM445" s="241" t="s">
        <v>4994</v>
      </c>
    </row>
    <row r="446" s="13" customFormat="1">
      <c r="A446" s="13"/>
      <c r="B446" s="243"/>
      <c r="C446" s="244"/>
      <c r="D446" s="245" t="s">
        <v>286</v>
      </c>
      <c r="E446" s="246" t="s">
        <v>1</v>
      </c>
      <c r="F446" s="247" t="s">
        <v>4995</v>
      </c>
      <c r="G446" s="244"/>
      <c r="H446" s="248">
        <v>9</v>
      </c>
      <c r="I446" s="249"/>
      <c r="J446" s="244"/>
      <c r="K446" s="244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286</v>
      </c>
      <c r="AU446" s="254" t="s">
        <v>86</v>
      </c>
      <c r="AV446" s="13" t="s">
        <v>86</v>
      </c>
      <c r="AW446" s="13" t="s">
        <v>32</v>
      </c>
      <c r="AX446" s="13" t="s">
        <v>84</v>
      </c>
      <c r="AY446" s="254" t="s">
        <v>280</v>
      </c>
    </row>
    <row r="447" s="2" customFormat="1" ht="24.15" customHeight="1">
      <c r="A447" s="38"/>
      <c r="B447" s="39"/>
      <c r="C447" s="255" t="s">
        <v>978</v>
      </c>
      <c r="D447" s="255" t="s">
        <v>306</v>
      </c>
      <c r="E447" s="256" t="s">
        <v>2177</v>
      </c>
      <c r="F447" s="257" t="s">
        <v>2178</v>
      </c>
      <c r="G447" s="258" t="s">
        <v>354</v>
      </c>
      <c r="H447" s="259">
        <v>2</v>
      </c>
      <c r="I447" s="260"/>
      <c r="J447" s="261">
        <f>ROUND(I447*H447,2)</f>
        <v>0</v>
      </c>
      <c r="K447" s="262"/>
      <c r="L447" s="263"/>
      <c r="M447" s="264" t="s">
        <v>1</v>
      </c>
      <c r="N447" s="265" t="s">
        <v>41</v>
      </c>
      <c r="O447" s="91"/>
      <c r="P447" s="239">
        <f>O447*H447</f>
        <v>0</v>
      </c>
      <c r="Q447" s="239">
        <v>0.0088999999999999999</v>
      </c>
      <c r="R447" s="239">
        <f>Q447*H447</f>
        <v>0.0178</v>
      </c>
      <c r="S447" s="239">
        <v>0</v>
      </c>
      <c r="T447" s="240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41" t="s">
        <v>426</v>
      </c>
      <c r="AT447" s="241" t="s">
        <v>306</v>
      </c>
      <c r="AU447" s="241" t="s">
        <v>86</v>
      </c>
      <c r="AY447" s="17" t="s">
        <v>280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7" t="s">
        <v>84</v>
      </c>
      <c r="BK447" s="242">
        <f>ROUND(I447*H447,2)</f>
        <v>0</v>
      </c>
      <c r="BL447" s="17" t="s">
        <v>185</v>
      </c>
      <c r="BM447" s="241" t="s">
        <v>4996</v>
      </c>
    </row>
    <row r="448" s="13" customFormat="1">
      <c r="A448" s="13"/>
      <c r="B448" s="243"/>
      <c r="C448" s="244"/>
      <c r="D448" s="245" t="s">
        <v>286</v>
      </c>
      <c r="E448" s="246" t="s">
        <v>1</v>
      </c>
      <c r="F448" s="247" t="s">
        <v>4997</v>
      </c>
      <c r="G448" s="244"/>
      <c r="H448" s="248">
        <v>2</v>
      </c>
      <c r="I448" s="249"/>
      <c r="J448" s="244"/>
      <c r="K448" s="244"/>
      <c r="L448" s="250"/>
      <c r="M448" s="251"/>
      <c r="N448" s="252"/>
      <c r="O448" s="252"/>
      <c r="P448" s="252"/>
      <c r="Q448" s="252"/>
      <c r="R448" s="252"/>
      <c r="S448" s="252"/>
      <c r="T448" s="25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4" t="s">
        <v>286</v>
      </c>
      <c r="AU448" s="254" t="s">
        <v>86</v>
      </c>
      <c r="AV448" s="13" t="s">
        <v>86</v>
      </c>
      <c r="AW448" s="13" t="s">
        <v>32</v>
      </c>
      <c r="AX448" s="13" t="s">
        <v>84</v>
      </c>
      <c r="AY448" s="254" t="s">
        <v>280</v>
      </c>
    </row>
    <row r="449" s="2" customFormat="1" ht="24.15" customHeight="1">
      <c r="A449" s="38"/>
      <c r="B449" s="39"/>
      <c r="C449" s="229" t="s">
        <v>983</v>
      </c>
      <c r="D449" s="229" t="s">
        <v>281</v>
      </c>
      <c r="E449" s="230" t="s">
        <v>2744</v>
      </c>
      <c r="F449" s="231" t="s">
        <v>2745</v>
      </c>
      <c r="G449" s="232" t="s">
        <v>354</v>
      </c>
      <c r="H449" s="233">
        <v>29</v>
      </c>
      <c r="I449" s="234"/>
      <c r="J449" s="235">
        <f>ROUND(I449*H449,2)</f>
        <v>0</v>
      </c>
      <c r="K449" s="236"/>
      <c r="L449" s="44"/>
      <c r="M449" s="237" t="s">
        <v>1</v>
      </c>
      <c r="N449" s="238" t="s">
        <v>41</v>
      </c>
      <c r="O449" s="91"/>
      <c r="P449" s="239">
        <f>O449*H449</f>
        <v>0</v>
      </c>
      <c r="Q449" s="239">
        <v>0</v>
      </c>
      <c r="R449" s="239">
        <f>Q449*H449</f>
        <v>0</v>
      </c>
      <c r="S449" s="239">
        <v>0.00020000000000000001</v>
      </c>
      <c r="T449" s="240">
        <f>S449*H449</f>
        <v>0.0058000000000000005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41" t="s">
        <v>185</v>
      </c>
      <c r="AT449" s="241" t="s">
        <v>281</v>
      </c>
      <c r="AU449" s="241" t="s">
        <v>86</v>
      </c>
      <c r="AY449" s="17" t="s">
        <v>280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7" t="s">
        <v>84</v>
      </c>
      <c r="BK449" s="242">
        <f>ROUND(I449*H449,2)</f>
        <v>0</v>
      </c>
      <c r="BL449" s="17" t="s">
        <v>185</v>
      </c>
      <c r="BM449" s="241" t="s">
        <v>4998</v>
      </c>
    </row>
    <row r="450" s="2" customFormat="1" ht="24.15" customHeight="1">
      <c r="A450" s="38"/>
      <c r="B450" s="39"/>
      <c r="C450" s="229" t="s">
        <v>987</v>
      </c>
      <c r="D450" s="229" t="s">
        <v>281</v>
      </c>
      <c r="E450" s="230" t="s">
        <v>1253</v>
      </c>
      <c r="F450" s="231" t="s">
        <v>1254</v>
      </c>
      <c r="G450" s="232" t="s">
        <v>326</v>
      </c>
      <c r="H450" s="233">
        <v>0.112</v>
      </c>
      <c r="I450" s="234"/>
      <c r="J450" s="235">
        <f>ROUND(I450*H450,2)</f>
        <v>0</v>
      </c>
      <c r="K450" s="236"/>
      <c r="L450" s="44"/>
      <c r="M450" s="237" t="s">
        <v>1</v>
      </c>
      <c r="N450" s="238" t="s">
        <v>41</v>
      </c>
      <c r="O450" s="91"/>
      <c r="P450" s="239">
        <f>O450*H450</f>
        <v>0</v>
      </c>
      <c r="Q450" s="239">
        <v>0</v>
      </c>
      <c r="R450" s="239">
        <f>Q450*H450</f>
        <v>0</v>
      </c>
      <c r="S450" s="239">
        <v>0</v>
      </c>
      <c r="T450" s="240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41" t="s">
        <v>185</v>
      </c>
      <c r="AT450" s="241" t="s">
        <v>281</v>
      </c>
      <c r="AU450" s="241" t="s">
        <v>86</v>
      </c>
      <c r="AY450" s="17" t="s">
        <v>280</v>
      </c>
      <c r="BE450" s="242">
        <f>IF(N450="základní",J450,0)</f>
        <v>0</v>
      </c>
      <c r="BF450" s="242">
        <f>IF(N450="snížená",J450,0)</f>
        <v>0</v>
      </c>
      <c r="BG450" s="242">
        <f>IF(N450="zákl. přenesená",J450,0)</f>
        <v>0</v>
      </c>
      <c r="BH450" s="242">
        <f>IF(N450="sníž. přenesená",J450,0)</f>
        <v>0</v>
      </c>
      <c r="BI450" s="242">
        <f>IF(N450="nulová",J450,0)</f>
        <v>0</v>
      </c>
      <c r="BJ450" s="17" t="s">
        <v>84</v>
      </c>
      <c r="BK450" s="242">
        <f>ROUND(I450*H450,2)</f>
        <v>0</v>
      </c>
      <c r="BL450" s="17" t="s">
        <v>185</v>
      </c>
      <c r="BM450" s="241" t="s">
        <v>4999</v>
      </c>
    </row>
    <row r="451" s="12" customFormat="1" ht="22.8" customHeight="1">
      <c r="A451" s="12"/>
      <c r="B451" s="213"/>
      <c r="C451" s="214"/>
      <c r="D451" s="215" t="s">
        <v>75</v>
      </c>
      <c r="E451" s="227" t="s">
        <v>1256</v>
      </c>
      <c r="F451" s="227" t="s">
        <v>1257</v>
      </c>
      <c r="G451" s="214"/>
      <c r="H451" s="214"/>
      <c r="I451" s="217"/>
      <c r="J451" s="228">
        <f>BK451</f>
        <v>0</v>
      </c>
      <c r="K451" s="214"/>
      <c r="L451" s="219"/>
      <c r="M451" s="220"/>
      <c r="N451" s="221"/>
      <c r="O451" s="221"/>
      <c r="P451" s="222">
        <f>SUM(P452:P458)</f>
        <v>0</v>
      </c>
      <c r="Q451" s="221"/>
      <c r="R451" s="222">
        <f>SUM(R452:R458)</f>
        <v>1.0675391999999999</v>
      </c>
      <c r="S451" s="221"/>
      <c r="T451" s="223">
        <f>SUM(T452:T458)</f>
        <v>11.117744999999999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24" t="s">
        <v>86</v>
      </c>
      <c r="AT451" s="225" t="s">
        <v>75</v>
      </c>
      <c r="AU451" s="225" t="s">
        <v>84</v>
      </c>
      <c r="AY451" s="224" t="s">
        <v>280</v>
      </c>
      <c r="BK451" s="226">
        <f>SUM(BK452:BK458)</f>
        <v>0</v>
      </c>
    </row>
    <row r="452" s="2" customFormat="1" ht="16.5" customHeight="1">
      <c r="A452" s="38"/>
      <c r="B452" s="39"/>
      <c r="C452" s="229" t="s">
        <v>990</v>
      </c>
      <c r="D452" s="229" t="s">
        <v>281</v>
      </c>
      <c r="E452" s="230" t="s">
        <v>1259</v>
      </c>
      <c r="F452" s="231" t="s">
        <v>1260</v>
      </c>
      <c r="G452" s="232" t="s">
        <v>194</v>
      </c>
      <c r="H452" s="233">
        <v>431.18299999999999</v>
      </c>
      <c r="I452" s="234"/>
      <c r="J452" s="235">
        <f>ROUND(I452*H452,2)</f>
        <v>0</v>
      </c>
      <c r="K452" s="236"/>
      <c r="L452" s="44"/>
      <c r="M452" s="237" t="s">
        <v>1</v>
      </c>
      <c r="N452" s="238" t="s">
        <v>41</v>
      </c>
      <c r="O452" s="91"/>
      <c r="P452" s="239">
        <f>O452*H452</f>
        <v>0</v>
      </c>
      <c r="Q452" s="239">
        <v>0</v>
      </c>
      <c r="R452" s="239">
        <f>Q452*H452</f>
        <v>0</v>
      </c>
      <c r="S452" s="239">
        <v>0.014999999999999999</v>
      </c>
      <c r="T452" s="240">
        <f>S452*H452</f>
        <v>6.4677449999999999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41" t="s">
        <v>185</v>
      </c>
      <c r="AT452" s="241" t="s">
        <v>281</v>
      </c>
      <c r="AU452" s="241" t="s">
        <v>86</v>
      </c>
      <c r="AY452" s="17" t="s">
        <v>280</v>
      </c>
      <c r="BE452" s="242">
        <f>IF(N452="základní",J452,0)</f>
        <v>0</v>
      </c>
      <c r="BF452" s="242">
        <f>IF(N452="snížená",J452,0)</f>
        <v>0</v>
      </c>
      <c r="BG452" s="242">
        <f>IF(N452="zákl. přenesená",J452,0)</f>
        <v>0</v>
      </c>
      <c r="BH452" s="242">
        <f>IF(N452="sníž. přenesená",J452,0)</f>
        <v>0</v>
      </c>
      <c r="BI452" s="242">
        <f>IF(N452="nulová",J452,0)</f>
        <v>0</v>
      </c>
      <c r="BJ452" s="17" t="s">
        <v>84</v>
      </c>
      <c r="BK452" s="242">
        <f>ROUND(I452*H452,2)</f>
        <v>0</v>
      </c>
      <c r="BL452" s="17" t="s">
        <v>185</v>
      </c>
      <c r="BM452" s="241" t="s">
        <v>5000</v>
      </c>
    </row>
    <row r="453" s="13" customFormat="1">
      <c r="A453" s="13"/>
      <c r="B453" s="243"/>
      <c r="C453" s="244"/>
      <c r="D453" s="245" t="s">
        <v>286</v>
      </c>
      <c r="E453" s="246" t="s">
        <v>1</v>
      </c>
      <c r="F453" s="247" t="s">
        <v>4732</v>
      </c>
      <c r="G453" s="244"/>
      <c r="H453" s="248">
        <v>431.18299999999999</v>
      </c>
      <c r="I453" s="249"/>
      <c r="J453" s="244"/>
      <c r="K453" s="244"/>
      <c r="L453" s="250"/>
      <c r="M453" s="251"/>
      <c r="N453" s="252"/>
      <c r="O453" s="252"/>
      <c r="P453" s="252"/>
      <c r="Q453" s="252"/>
      <c r="R453" s="252"/>
      <c r="S453" s="252"/>
      <c r="T453" s="25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4" t="s">
        <v>286</v>
      </c>
      <c r="AU453" s="254" t="s">
        <v>86</v>
      </c>
      <c r="AV453" s="13" t="s">
        <v>86</v>
      </c>
      <c r="AW453" s="13" t="s">
        <v>32</v>
      </c>
      <c r="AX453" s="13" t="s">
        <v>84</v>
      </c>
      <c r="AY453" s="254" t="s">
        <v>280</v>
      </c>
    </row>
    <row r="454" s="2" customFormat="1" ht="24.15" customHeight="1">
      <c r="A454" s="38"/>
      <c r="B454" s="39"/>
      <c r="C454" s="229" t="s">
        <v>994</v>
      </c>
      <c r="D454" s="229" t="s">
        <v>281</v>
      </c>
      <c r="E454" s="230" t="s">
        <v>1264</v>
      </c>
      <c r="F454" s="231" t="s">
        <v>1265</v>
      </c>
      <c r="G454" s="232" t="s">
        <v>190</v>
      </c>
      <c r="H454" s="233">
        <v>465</v>
      </c>
      <c r="I454" s="234"/>
      <c r="J454" s="235">
        <f>ROUND(I454*H454,2)</f>
        <v>0</v>
      </c>
      <c r="K454" s="236"/>
      <c r="L454" s="44"/>
      <c r="M454" s="237" t="s">
        <v>1</v>
      </c>
      <c r="N454" s="238" t="s">
        <v>41</v>
      </c>
      <c r="O454" s="91"/>
      <c r="P454" s="239">
        <f>O454*H454</f>
        <v>0</v>
      </c>
      <c r="Q454" s="239">
        <v>0</v>
      </c>
      <c r="R454" s="239">
        <f>Q454*H454</f>
        <v>0</v>
      </c>
      <c r="S454" s="239">
        <v>0.01</v>
      </c>
      <c r="T454" s="240">
        <f>S454*H454</f>
        <v>4.6500000000000004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41" t="s">
        <v>185</v>
      </c>
      <c r="AT454" s="241" t="s">
        <v>281</v>
      </c>
      <c r="AU454" s="241" t="s">
        <v>86</v>
      </c>
      <c r="AY454" s="17" t="s">
        <v>280</v>
      </c>
      <c r="BE454" s="242">
        <f>IF(N454="základní",J454,0)</f>
        <v>0</v>
      </c>
      <c r="BF454" s="242">
        <f>IF(N454="snížená",J454,0)</f>
        <v>0</v>
      </c>
      <c r="BG454" s="242">
        <f>IF(N454="zákl. přenesená",J454,0)</f>
        <v>0</v>
      </c>
      <c r="BH454" s="242">
        <f>IF(N454="sníž. přenesená",J454,0)</f>
        <v>0</v>
      </c>
      <c r="BI454" s="242">
        <f>IF(N454="nulová",J454,0)</f>
        <v>0</v>
      </c>
      <c r="BJ454" s="17" t="s">
        <v>84</v>
      </c>
      <c r="BK454" s="242">
        <f>ROUND(I454*H454,2)</f>
        <v>0</v>
      </c>
      <c r="BL454" s="17" t="s">
        <v>185</v>
      </c>
      <c r="BM454" s="241" t="s">
        <v>5001</v>
      </c>
    </row>
    <row r="455" s="13" customFormat="1">
      <c r="A455" s="13"/>
      <c r="B455" s="243"/>
      <c r="C455" s="244"/>
      <c r="D455" s="245" t="s">
        <v>286</v>
      </c>
      <c r="E455" s="246" t="s">
        <v>1</v>
      </c>
      <c r="F455" s="247" t="s">
        <v>5002</v>
      </c>
      <c r="G455" s="244"/>
      <c r="H455" s="248">
        <v>465</v>
      </c>
      <c r="I455" s="249"/>
      <c r="J455" s="244"/>
      <c r="K455" s="244"/>
      <c r="L455" s="250"/>
      <c r="M455" s="251"/>
      <c r="N455" s="252"/>
      <c r="O455" s="252"/>
      <c r="P455" s="252"/>
      <c r="Q455" s="252"/>
      <c r="R455" s="252"/>
      <c r="S455" s="252"/>
      <c r="T455" s="25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4" t="s">
        <v>286</v>
      </c>
      <c r="AU455" s="254" t="s">
        <v>86</v>
      </c>
      <c r="AV455" s="13" t="s">
        <v>86</v>
      </c>
      <c r="AW455" s="13" t="s">
        <v>32</v>
      </c>
      <c r="AX455" s="13" t="s">
        <v>84</v>
      </c>
      <c r="AY455" s="254" t="s">
        <v>280</v>
      </c>
    </row>
    <row r="456" s="2" customFormat="1" ht="24.15" customHeight="1">
      <c r="A456" s="38"/>
      <c r="B456" s="39"/>
      <c r="C456" s="229" t="s">
        <v>999</v>
      </c>
      <c r="D456" s="229" t="s">
        <v>281</v>
      </c>
      <c r="E456" s="230" t="s">
        <v>1269</v>
      </c>
      <c r="F456" s="231" t="s">
        <v>1270</v>
      </c>
      <c r="G456" s="232" t="s">
        <v>194</v>
      </c>
      <c r="H456" s="233">
        <v>65.799999999999997</v>
      </c>
      <c r="I456" s="234"/>
      <c r="J456" s="235">
        <f>ROUND(I456*H456,2)</f>
        <v>0</v>
      </c>
      <c r="K456" s="236"/>
      <c r="L456" s="44"/>
      <c r="M456" s="237" t="s">
        <v>1</v>
      </c>
      <c r="N456" s="238" t="s">
        <v>41</v>
      </c>
      <c r="O456" s="91"/>
      <c r="P456" s="239">
        <f>O456*H456</f>
        <v>0</v>
      </c>
      <c r="Q456" s="239">
        <v>0.016223999999999999</v>
      </c>
      <c r="R456" s="239">
        <f>Q456*H456</f>
        <v>1.0675391999999999</v>
      </c>
      <c r="S456" s="239">
        <v>0</v>
      </c>
      <c r="T456" s="240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41" t="s">
        <v>185</v>
      </c>
      <c r="AT456" s="241" t="s">
        <v>281</v>
      </c>
      <c r="AU456" s="241" t="s">
        <v>86</v>
      </c>
      <c r="AY456" s="17" t="s">
        <v>280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7" t="s">
        <v>84</v>
      </c>
      <c r="BK456" s="242">
        <f>ROUND(I456*H456,2)</f>
        <v>0</v>
      </c>
      <c r="BL456" s="17" t="s">
        <v>185</v>
      </c>
      <c r="BM456" s="241" t="s">
        <v>5003</v>
      </c>
    </row>
    <row r="457" s="13" customFormat="1">
      <c r="A457" s="13"/>
      <c r="B457" s="243"/>
      <c r="C457" s="244"/>
      <c r="D457" s="245" t="s">
        <v>286</v>
      </c>
      <c r="E457" s="246" t="s">
        <v>1</v>
      </c>
      <c r="F457" s="247" t="s">
        <v>5004</v>
      </c>
      <c r="G457" s="244"/>
      <c r="H457" s="248">
        <v>65.799999999999997</v>
      </c>
      <c r="I457" s="249"/>
      <c r="J457" s="244"/>
      <c r="K457" s="244"/>
      <c r="L457" s="250"/>
      <c r="M457" s="251"/>
      <c r="N457" s="252"/>
      <c r="O457" s="252"/>
      <c r="P457" s="252"/>
      <c r="Q457" s="252"/>
      <c r="R457" s="252"/>
      <c r="S457" s="252"/>
      <c r="T457" s="25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4" t="s">
        <v>286</v>
      </c>
      <c r="AU457" s="254" t="s">
        <v>86</v>
      </c>
      <c r="AV457" s="13" t="s">
        <v>86</v>
      </c>
      <c r="AW457" s="13" t="s">
        <v>32</v>
      </c>
      <c r="AX457" s="13" t="s">
        <v>84</v>
      </c>
      <c r="AY457" s="254" t="s">
        <v>280</v>
      </c>
    </row>
    <row r="458" s="2" customFormat="1" ht="24.15" customHeight="1">
      <c r="A458" s="38"/>
      <c r="B458" s="39"/>
      <c r="C458" s="229" t="s">
        <v>1003</v>
      </c>
      <c r="D458" s="229" t="s">
        <v>281</v>
      </c>
      <c r="E458" s="230" t="s">
        <v>5005</v>
      </c>
      <c r="F458" s="231" t="s">
        <v>5006</v>
      </c>
      <c r="G458" s="232" t="s">
        <v>326</v>
      </c>
      <c r="H458" s="233">
        <v>1.0680000000000001</v>
      </c>
      <c r="I458" s="234"/>
      <c r="J458" s="235">
        <f>ROUND(I458*H458,2)</f>
        <v>0</v>
      </c>
      <c r="K458" s="236"/>
      <c r="L458" s="44"/>
      <c r="M458" s="237" t="s">
        <v>1</v>
      </c>
      <c r="N458" s="238" t="s">
        <v>41</v>
      </c>
      <c r="O458" s="91"/>
      <c r="P458" s="239">
        <f>O458*H458</f>
        <v>0</v>
      </c>
      <c r="Q458" s="239">
        <v>0</v>
      </c>
      <c r="R458" s="239">
        <f>Q458*H458</f>
        <v>0</v>
      </c>
      <c r="S458" s="239">
        <v>0</v>
      </c>
      <c r="T458" s="240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41" t="s">
        <v>185</v>
      </c>
      <c r="AT458" s="241" t="s">
        <v>281</v>
      </c>
      <c r="AU458" s="241" t="s">
        <v>86</v>
      </c>
      <c r="AY458" s="17" t="s">
        <v>280</v>
      </c>
      <c r="BE458" s="242">
        <f>IF(N458="základní",J458,0)</f>
        <v>0</v>
      </c>
      <c r="BF458" s="242">
        <f>IF(N458="snížená",J458,0)</f>
        <v>0</v>
      </c>
      <c r="BG458" s="242">
        <f>IF(N458="zákl. přenesená",J458,0)</f>
        <v>0</v>
      </c>
      <c r="BH458" s="242">
        <f>IF(N458="sníž. přenesená",J458,0)</f>
        <v>0</v>
      </c>
      <c r="BI458" s="242">
        <f>IF(N458="nulová",J458,0)</f>
        <v>0</v>
      </c>
      <c r="BJ458" s="17" t="s">
        <v>84</v>
      </c>
      <c r="BK458" s="242">
        <f>ROUND(I458*H458,2)</f>
        <v>0</v>
      </c>
      <c r="BL458" s="17" t="s">
        <v>185</v>
      </c>
      <c r="BM458" s="241" t="s">
        <v>5007</v>
      </c>
    </row>
    <row r="459" s="12" customFormat="1" ht="22.8" customHeight="1">
      <c r="A459" s="12"/>
      <c r="B459" s="213"/>
      <c r="C459" s="214"/>
      <c r="D459" s="215" t="s">
        <v>75</v>
      </c>
      <c r="E459" s="227" t="s">
        <v>1324</v>
      </c>
      <c r="F459" s="227" t="s">
        <v>1325</v>
      </c>
      <c r="G459" s="214"/>
      <c r="H459" s="214"/>
      <c r="I459" s="217"/>
      <c r="J459" s="228">
        <f>BK459</f>
        <v>0</v>
      </c>
      <c r="K459" s="214"/>
      <c r="L459" s="219"/>
      <c r="M459" s="220"/>
      <c r="N459" s="221"/>
      <c r="O459" s="221"/>
      <c r="P459" s="222">
        <f>SUM(P460:P479)</f>
        <v>0</v>
      </c>
      <c r="Q459" s="221"/>
      <c r="R459" s="222">
        <f>SUM(R460:R479)</f>
        <v>0.78886862000000013</v>
      </c>
      <c r="S459" s="221"/>
      <c r="T459" s="223">
        <f>SUM(T460:T479)</f>
        <v>0.26829350000000002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24" t="s">
        <v>86</v>
      </c>
      <c r="AT459" s="225" t="s">
        <v>75</v>
      </c>
      <c r="AU459" s="225" t="s">
        <v>84</v>
      </c>
      <c r="AY459" s="224" t="s">
        <v>280</v>
      </c>
      <c r="BK459" s="226">
        <f>SUM(BK460:BK479)</f>
        <v>0</v>
      </c>
    </row>
    <row r="460" s="2" customFormat="1" ht="24.15" customHeight="1">
      <c r="A460" s="38"/>
      <c r="B460" s="39"/>
      <c r="C460" s="229" t="s">
        <v>1008</v>
      </c>
      <c r="D460" s="229" t="s">
        <v>281</v>
      </c>
      <c r="E460" s="230" t="s">
        <v>2200</v>
      </c>
      <c r="F460" s="231" t="s">
        <v>2201</v>
      </c>
      <c r="G460" s="232" t="s">
        <v>190</v>
      </c>
      <c r="H460" s="233">
        <v>122.5</v>
      </c>
      <c r="I460" s="234"/>
      <c r="J460" s="235">
        <f>ROUND(I460*H460,2)</f>
        <v>0</v>
      </c>
      <c r="K460" s="236"/>
      <c r="L460" s="44"/>
      <c r="M460" s="237" t="s">
        <v>1</v>
      </c>
      <c r="N460" s="238" t="s">
        <v>41</v>
      </c>
      <c r="O460" s="91"/>
      <c r="P460" s="239">
        <f>O460*H460</f>
        <v>0</v>
      </c>
      <c r="Q460" s="239">
        <v>0</v>
      </c>
      <c r="R460" s="239">
        <f>Q460*H460</f>
        <v>0</v>
      </c>
      <c r="S460" s="239">
        <v>0.00191</v>
      </c>
      <c r="T460" s="240">
        <f>S460*H460</f>
        <v>0.23397500000000002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41" t="s">
        <v>185</v>
      </c>
      <c r="AT460" s="241" t="s">
        <v>281</v>
      </c>
      <c r="AU460" s="241" t="s">
        <v>86</v>
      </c>
      <c r="AY460" s="17" t="s">
        <v>280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7" t="s">
        <v>84</v>
      </c>
      <c r="BK460" s="242">
        <f>ROUND(I460*H460,2)</f>
        <v>0</v>
      </c>
      <c r="BL460" s="17" t="s">
        <v>185</v>
      </c>
      <c r="BM460" s="241" t="s">
        <v>5008</v>
      </c>
    </row>
    <row r="461" s="13" customFormat="1">
      <c r="A461" s="13"/>
      <c r="B461" s="243"/>
      <c r="C461" s="244"/>
      <c r="D461" s="245" t="s">
        <v>286</v>
      </c>
      <c r="E461" s="246" t="s">
        <v>1</v>
      </c>
      <c r="F461" s="247" t="s">
        <v>4734</v>
      </c>
      <c r="G461" s="244"/>
      <c r="H461" s="248">
        <v>122.5</v>
      </c>
      <c r="I461" s="249"/>
      <c r="J461" s="244"/>
      <c r="K461" s="244"/>
      <c r="L461" s="250"/>
      <c r="M461" s="251"/>
      <c r="N461" s="252"/>
      <c r="O461" s="252"/>
      <c r="P461" s="252"/>
      <c r="Q461" s="252"/>
      <c r="R461" s="252"/>
      <c r="S461" s="252"/>
      <c r="T461" s="25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4" t="s">
        <v>286</v>
      </c>
      <c r="AU461" s="254" t="s">
        <v>86</v>
      </c>
      <c r="AV461" s="13" t="s">
        <v>86</v>
      </c>
      <c r="AW461" s="13" t="s">
        <v>32</v>
      </c>
      <c r="AX461" s="13" t="s">
        <v>84</v>
      </c>
      <c r="AY461" s="254" t="s">
        <v>280</v>
      </c>
    </row>
    <row r="462" s="2" customFormat="1" ht="16.5" customHeight="1">
      <c r="A462" s="38"/>
      <c r="B462" s="39"/>
      <c r="C462" s="229" t="s">
        <v>1013</v>
      </c>
      <c r="D462" s="229" t="s">
        <v>281</v>
      </c>
      <c r="E462" s="230" t="s">
        <v>1335</v>
      </c>
      <c r="F462" s="231" t="s">
        <v>1336</v>
      </c>
      <c r="G462" s="232" t="s">
        <v>190</v>
      </c>
      <c r="H462" s="233">
        <v>20.550000000000001</v>
      </c>
      <c r="I462" s="234"/>
      <c r="J462" s="235">
        <f>ROUND(I462*H462,2)</f>
        <v>0</v>
      </c>
      <c r="K462" s="236"/>
      <c r="L462" s="44"/>
      <c r="M462" s="237" t="s">
        <v>1</v>
      </c>
      <c r="N462" s="238" t="s">
        <v>41</v>
      </c>
      <c r="O462" s="91"/>
      <c r="P462" s="239">
        <f>O462*H462</f>
        <v>0</v>
      </c>
      <c r="Q462" s="239">
        <v>0</v>
      </c>
      <c r="R462" s="239">
        <f>Q462*H462</f>
        <v>0</v>
      </c>
      <c r="S462" s="239">
        <v>0.00167</v>
      </c>
      <c r="T462" s="240">
        <f>S462*H462</f>
        <v>0.034318500000000002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41" t="s">
        <v>185</v>
      </c>
      <c r="AT462" s="241" t="s">
        <v>281</v>
      </c>
      <c r="AU462" s="241" t="s">
        <v>86</v>
      </c>
      <c r="AY462" s="17" t="s">
        <v>280</v>
      </c>
      <c r="BE462" s="242">
        <f>IF(N462="základní",J462,0)</f>
        <v>0</v>
      </c>
      <c r="BF462" s="242">
        <f>IF(N462="snížená",J462,0)</f>
        <v>0</v>
      </c>
      <c r="BG462" s="242">
        <f>IF(N462="zákl. přenesená",J462,0)</f>
        <v>0</v>
      </c>
      <c r="BH462" s="242">
        <f>IF(N462="sníž. přenesená",J462,0)</f>
        <v>0</v>
      </c>
      <c r="BI462" s="242">
        <f>IF(N462="nulová",J462,0)</f>
        <v>0</v>
      </c>
      <c r="BJ462" s="17" t="s">
        <v>84</v>
      </c>
      <c r="BK462" s="242">
        <f>ROUND(I462*H462,2)</f>
        <v>0</v>
      </c>
      <c r="BL462" s="17" t="s">
        <v>185</v>
      </c>
      <c r="BM462" s="241" t="s">
        <v>5009</v>
      </c>
    </row>
    <row r="463" s="13" customFormat="1">
      <c r="A463" s="13"/>
      <c r="B463" s="243"/>
      <c r="C463" s="244"/>
      <c r="D463" s="245" t="s">
        <v>286</v>
      </c>
      <c r="E463" s="246" t="s">
        <v>1</v>
      </c>
      <c r="F463" s="247" t="s">
        <v>4719</v>
      </c>
      <c r="G463" s="244"/>
      <c r="H463" s="248">
        <v>20.550000000000001</v>
      </c>
      <c r="I463" s="249"/>
      <c r="J463" s="244"/>
      <c r="K463" s="244"/>
      <c r="L463" s="250"/>
      <c r="M463" s="251"/>
      <c r="N463" s="252"/>
      <c r="O463" s="252"/>
      <c r="P463" s="252"/>
      <c r="Q463" s="252"/>
      <c r="R463" s="252"/>
      <c r="S463" s="252"/>
      <c r="T463" s="25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4" t="s">
        <v>286</v>
      </c>
      <c r="AU463" s="254" t="s">
        <v>86</v>
      </c>
      <c r="AV463" s="13" t="s">
        <v>86</v>
      </c>
      <c r="AW463" s="13" t="s">
        <v>32</v>
      </c>
      <c r="AX463" s="13" t="s">
        <v>84</v>
      </c>
      <c r="AY463" s="254" t="s">
        <v>280</v>
      </c>
    </row>
    <row r="464" s="2" customFormat="1" ht="33" customHeight="1">
      <c r="A464" s="38"/>
      <c r="B464" s="39"/>
      <c r="C464" s="229" t="s">
        <v>1018</v>
      </c>
      <c r="D464" s="229" t="s">
        <v>281</v>
      </c>
      <c r="E464" s="230" t="s">
        <v>2216</v>
      </c>
      <c r="F464" s="231" t="s">
        <v>2217</v>
      </c>
      <c r="G464" s="232" t="s">
        <v>190</v>
      </c>
      <c r="H464" s="233">
        <v>90.5</v>
      </c>
      <c r="I464" s="234"/>
      <c r="J464" s="235">
        <f>ROUND(I464*H464,2)</f>
        <v>0</v>
      </c>
      <c r="K464" s="236"/>
      <c r="L464" s="44"/>
      <c r="M464" s="237" t="s">
        <v>1</v>
      </c>
      <c r="N464" s="238" t="s">
        <v>41</v>
      </c>
      <c r="O464" s="91"/>
      <c r="P464" s="239">
        <f>O464*H464</f>
        <v>0</v>
      </c>
      <c r="Q464" s="239">
        <v>0.0065300000000000002</v>
      </c>
      <c r="R464" s="239">
        <f>Q464*H464</f>
        <v>0.59096500000000007</v>
      </c>
      <c r="S464" s="239">
        <v>0</v>
      </c>
      <c r="T464" s="240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41" t="s">
        <v>185</v>
      </c>
      <c r="AT464" s="241" t="s">
        <v>281</v>
      </c>
      <c r="AU464" s="241" t="s">
        <v>86</v>
      </c>
      <c r="AY464" s="17" t="s">
        <v>280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7" t="s">
        <v>84</v>
      </c>
      <c r="BK464" s="242">
        <f>ROUND(I464*H464,2)</f>
        <v>0</v>
      </c>
      <c r="BL464" s="17" t="s">
        <v>185</v>
      </c>
      <c r="BM464" s="241" t="s">
        <v>5010</v>
      </c>
    </row>
    <row r="465" s="13" customFormat="1">
      <c r="A465" s="13"/>
      <c r="B465" s="243"/>
      <c r="C465" s="244"/>
      <c r="D465" s="245" t="s">
        <v>286</v>
      </c>
      <c r="E465" s="246" t="s">
        <v>1</v>
      </c>
      <c r="F465" s="247" t="s">
        <v>5011</v>
      </c>
      <c r="G465" s="244"/>
      <c r="H465" s="248">
        <v>90.5</v>
      </c>
      <c r="I465" s="249"/>
      <c r="J465" s="244"/>
      <c r="K465" s="244"/>
      <c r="L465" s="250"/>
      <c r="M465" s="251"/>
      <c r="N465" s="252"/>
      <c r="O465" s="252"/>
      <c r="P465" s="252"/>
      <c r="Q465" s="252"/>
      <c r="R465" s="252"/>
      <c r="S465" s="252"/>
      <c r="T465" s="25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4" t="s">
        <v>286</v>
      </c>
      <c r="AU465" s="254" t="s">
        <v>86</v>
      </c>
      <c r="AV465" s="13" t="s">
        <v>86</v>
      </c>
      <c r="AW465" s="13" t="s">
        <v>32</v>
      </c>
      <c r="AX465" s="13" t="s">
        <v>84</v>
      </c>
      <c r="AY465" s="254" t="s">
        <v>280</v>
      </c>
    </row>
    <row r="466" s="2" customFormat="1" ht="24.15" customHeight="1">
      <c r="A466" s="38"/>
      <c r="B466" s="39"/>
      <c r="C466" s="229" t="s">
        <v>1023</v>
      </c>
      <c r="D466" s="229" t="s">
        <v>281</v>
      </c>
      <c r="E466" s="230" t="s">
        <v>1354</v>
      </c>
      <c r="F466" s="231" t="s">
        <v>1355</v>
      </c>
      <c r="G466" s="232" t="s">
        <v>190</v>
      </c>
      <c r="H466" s="233">
        <v>25.050000000000001</v>
      </c>
      <c r="I466" s="234"/>
      <c r="J466" s="235">
        <f>ROUND(I466*H466,2)</f>
        <v>0</v>
      </c>
      <c r="K466" s="236"/>
      <c r="L466" s="44"/>
      <c r="M466" s="237" t="s">
        <v>1</v>
      </c>
      <c r="N466" s="238" t="s">
        <v>41</v>
      </c>
      <c r="O466" s="91"/>
      <c r="P466" s="239">
        <f>O466*H466</f>
        <v>0</v>
      </c>
      <c r="Q466" s="239">
        <v>0.0035799999999999998</v>
      </c>
      <c r="R466" s="239">
        <f>Q466*H466</f>
        <v>0.089678999999999995</v>
      </c>
      <c r="S466" s="239">
        <v>0</v>
      </c>
      <c r="T466" s="240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41" t="s">
        <v>185</v>
      </c>
      <c r="AT466" s="241" t="s">
        <v>281</v>
      </c>
      <c r="AU466" s="241" t="s">
        <v>86</v>
      </c>
      <c r="AY466" s="17" t="s">
        <v>280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7" t="s">
        <v>84</v>
      </c>
      <c r="BK466" s="242">
        <f>ROUND(I466*H466,2)</f>
        <v>0</v>
      </c>
      <c r="BL466" s="17" t="s">
        <v>185</v>
      </c>
      <c r="BM466" s="241" t="s">
        <v>5012</v>
      </c>
    </row>
    <row r="467" s="13" customFormat="1">
      <c r="A467" s="13"/>
      <c r="B467" s="243"/>
      <c r="C467" s="244"/>
      <c r="D467" s="245" t="s">
        <v>286</v>
      </c>
      <c r="E467" s="246" t="s">
        <v>1</v>
      </c>
      <c r="F467" s="247" t="s">
        <v>5013</v>
      </c>
      <c r="G467" s="244"/>
      <c r="H467" s="248">
        <v>7.25</v>
      </c>
      <c r="I467" s="249"/>
      <c r="J467" s="244"/>
      <c r="K467" s="244"/>
      <c r="L467" s="250"/>
      <c r="M467" s="251"/>
      <c r="N467" s="252"/>
      <c r="O467" s="252"/>
      <c r="P467" s="252"/>
      <c r="Q467" s="252"/>
      <c r="R467" s="252"/>
      <c r="S467" s="252"/>
      <c r="T467" s="25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4" t="s">
        <v>286</v>
      </c>
      <c r="AU467" s="254" t="s">
        <v>86</v>
      </c>
      <c r="AV467" s="13" t="s">
        <v>86</v>
      </c>
      <c r="AW467" s="13" t="s">
        <v>32</v>
      </c>
      <c r="AX467" s="13" t="s">
        <v>76</v>
      </c>
      <c r="AY467" s="254" t="s">
        <v>280</v>
      </c>
    </row>
    <row r="468" s="13" customFormat="1">
      <c r="A468" s="13"/>
      <c r="B468" s="243"/>
      <c r="C468" s="244"/>
      <c r="D468" s="245" t="s">
        <v>286</v>
      </c>
      <c r="E468" s="246" t="s">
        <v>1</v>
      </c>
      <c r="F468" s="247" t="s">
        <v>5014</v>
      </c>
      <c r="G468" s="244"/>
      <c r="H468" s="248">
        <v>2.7999999999999998</v>
      </c>
      <c r="I468" s="249"/>
      <c r="J468" s="244"/>
      <c r="K468" s="244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286</v>
      </c>
      <c r="AU468" s="254" t="s">
        <v>86</v>
      </c>
      <c r="AV468" s="13" t="s">
        <v>86</v>
      </c>
      <c r="AW468" s="13" t="s">
        <v>32</v>
      </c>
      <c r="AX468" s="13" t="s">
        <v>76</v>
      </c>
      <c r="AY468" s="254" t="s">
        <v>280</v>
      </c>
    </row>
    <row r="469" s="13" customFormat="1">
      <c r="A469" s="13"/>
      <c r="B469" s="243"/>
      <c r="C469" s="244"/>
      <c r="D469" s="245" t="s">
        <v>286</v>
      </c>
      <c r="E469" s="246" t="s">
        <v>1</v>
      </c>
      <c r="F469" s="247" t="s">
        <v>5015</v>
      </c>
      <c r="G469" s="244"/>
      <c r="H469" s="248">
        <v>15</v>
      </c>
      <c r="I469" s="249"/>
      <c r="J469" s="244"/>
      <c r="K469" s="244"/>
      <c r="L469" s="250"/>
      <c r="M469" s="251"/>
      <c r="N469" s="252"/>
      <c r="O469" s="252"/>
      <c r="P469" s="252"/>
      <c r="Q469" s="252"/>
      <c r="R469" s="252"/>
      <c r="S469" s="252"/>
      <c r="T469" s="25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4" t="s">
        <v>286</v>
      </c>
      <c r="AU469" s="254" t="s">
        <v>86</v>
      </c>
      <c r="AV469" s="13" t="s">
        <v>86</v>
      </c>
      <c r="AW469" s="13" t="s">
        <v>32</v>
      </c>
      <c r="AX469" s="13" t="s">
        <v>76</v>
      </c>
      <c r="AY469" s="254" t="s">
        <v>280</v>
      </c>
    </row>
    <row r="470" s="14" customFormat="1">
      <c r="A470" s="14"/>
      <c r="B470" s="266"/>
      <c r="C470" s="267"/>
      <c r="D470" s="245" t="s">
        <v>286</v>
      </c>
      <c r="E470" s="268" t="s">
        <v>1</v>
      </c>
      <c r="F470" s="269" t="s">
        <v>378</v>
      </c>
      <c r="G470" s="267"/>
      <c r="H470" s="270">
        <v>25.050000000000001</v>
      </c>
      <c r="I470" s="271"/>
      <c r="J470" s="267"/>
      <c r="K470" s="267"/>
      <c r="L470" s="272"/>
      <c r="M470" s="273"/>
      <c r="N470" s="274"/>
      <c r="O470" s="274"/>
      <c r="P470" s="274"/>
      <c r="Q470" s="274"/>
      <c r="R470" s="274"/>
      <c r="S470" s="274"/>
      <c r="T470" s="27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76" t="s">
        <v>286</v>
      </c>
      <c r="AU470" s="276" t="s">
        <v>86</v>
      </c>
      <c r="AV470" s="14" t="s">
        <v>284</v>
      </c>
      <c r="AW470" s="14" t="s">
        <v>32</v>
      </c>
      <c r="AX470" s="14" t="s">
        <v>84</v>
      </c>
      <c r="AY470" s="276" t="s">
        <v>280</v>
      </c>
    </row>
    <row r="471" s="2" customFormat="1" ht="33" customHeight="1">
      <c r="A471" s="38"/>
      <c r="B471" s="39"/>
      <c r="C471" s="229" t="s">
        <v>1027</v>
      </c>
      <c r="D471" s="229" t="s">
        <v>281</v>
      </c>
      <c r="E471" s="230" t="s">
        <v>2208</v>
      </c>
      <c r="F471" s="231" t="s">
        <v>2209</v>
      </c>
      <c r="G471" s="232" t="s">
        <v>354</v>
      </c>
      <c r="H471" s="233">
        <v>4</v>
      </c>
      <c r="I471" s="234"/>
      <c r="J471" s="235">
        <f>ROUND(I471*H471,2)</f>
        <v>0</v>
      </c>
      <c r="K471" s="236"/>
      <c r="L471" s="44"/>
      <c r="M471" s="237" t="s">
        <v>1</v>
      </c>
      <c r="N471" s="238" t="s">
        <v>41</v>
      </c>
      <c r="O471" s="91"/>
      <c r="P471" s="239">
        <f>O471*H471</f>
        <v>0</v>
      </c>
      <c r="Q471" s="239">
        <v>0</v>
      </c>
      <c r="R471" s="239">
        <f>Q471*H471</f>
        <v>0</v>
      </c>
      <c r="S471" s="239">
        <v>0</v>
      </c>
      <c r="T471" s="240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41" t="s">
        <v>185</v>
      </c>
      <c r="AT471" s="241" t="s">
        <v>281</v>
      </c>
      <c r="AU471" s="241" t="s">
        <v>86</v>
      </c>
      <c r="AY471" s="17" t="s">
        <v>280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7" t="s">
        <v>84</v>
      </c>
      <c r="BK471" s="242">
        <f>ROUND(I471*H471,2)</f>
        <v>0</v>
      </c>
      <c r="BL471" s="17" t="s">
        <v>185</v>
      </c>
      <c r="BM471" s="241" t="s">
        <v>5016</v>
      </c>
    </row>
    <row r="472" s="13" customFormat="1">
      <c r="A472" s="13"/>
      <c r="B472" s="243"/>
      <c r="C472" s="244"/>
      <c r="D472" s="245" t="s">
        <v>286</v>
      </c>
      <c r="E472" s="246" t="s">
        <v>1</v>
      </c>
      <c r="F472" s="247" t="s">
        <v>5017</v>
      </c>
      <c r="G472" s="244"/>
      <c r="H472" s="248">
        <v>4</v>
      </c>
      <c r="I472" s="249"/>
      <c r="J472" s="244"/>
      <c r="K472" s="244"/>
      <c r="L472" s="250"/>
      <c r="M472" s="251"/>
      <c r="N472" s="252"/>
      <c r="O472" s="252"/>
      <c r="P472" s="252"/>
      <c r="Q472" s="252"/>
      <c r="R472" s="252"/>
      <c r="S472" s="252"/>
      <c r="T472" s="25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4" t="s">
        <v>286</v>
      </c>
      <c r="AU472" s="254" t="s">
        <v>86</v>
      </c>
      <c r="AV472" s="13" t="s">
        <v>86</v>
      </c>
      <c r="AW472" s="13" t="s">
        <v>32</v>
      </c>
      <c r="AX472" s="13" t="s">
        <v>84</v>
      </c>
      <c r="AY472" s="254" t="s">
        <v>280</v>
      </c>
    </row>
    <row r="473" s="2" customFormat="1" ht="24.15" customHeight="1">
      <c r="A473" s="38"/>
      <c r="B473" s="39"/>
      <c r="C473" s="255" t="s">
        <v>1032</v>
      </c>
      <c r="D473" s="255" t="s">
        <v>306</v>
      </c>
      <c r="E473" s="256" t="s">
        <v>5018</v>
      </c>
      <c r="F473" s="257" t="s">
        <v>2213</v>
      </c>
      <c r="G473" s="258" t="s">
        <v>194</v>
      </c>
      <c r="H473" s="259">
        <v>2.9580000000000002</v>
      </c>
      <c r="I473" s="260"/>
      <c r="J473" s="261">
        <f>ROUND(I473*H473,2)</f>
        <v>0</v>
      </c>
      <c r="K473" s="262"/>
      <c r="L473" s="263"/>
      <c r="M473" s="264" t="s">
        <v>1</v>
      </c>
      <c r="N473" s="265" t="s">
        <v>41</v>
      </c>
      <c r="O473" s="91"/>
      <c r="P473" s="239">
        <f>O473*H473</f>
        <v>0</v>
      </c>
      <c r="Q473" s="239">
        <v>0.0048900000000000002</v>
      </c>
      <c r="R473" s="239">
        <f>Q473*H473</f>
        <v>0.014464620000000001</v>
      </c>
      <c r="S473" s="239">
        <v>0</v>
      </c>
      <c r="T473" s="240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41" t="s">
        <v>426</v>
      </c>
      <c r="AT473" s="241" t="s">
        <v>306</v>
      </c>
      <c r="AU473" s="241" t="s">
        <v>86</v>
      </c>
      <c r="AY473" s="17" t="s">
        <v>280</v>
      </c>
      <c r="BE473" s="242">
        <f>IF(N473="základní",J473,0)</f>
        <v>0</v>
      </c>
      <c r="BF473" s="242">
        <f>IF(N473="snížená",J473,0)</f>
        <v>0</v>
      </c>
      <c r="BG473" s="242">
        <f>IF(N473="zákl. přenesená",J473,0)</f>
        <v>0</v>
      </c>
      <c r="BH473" s="242">
        <f>IF(N473="sníž. přenesená",J473,0)</f>
        <v>0</v>
      </c>
      <c r="BI473" s="242">
        <f>IF(N473="nulová",J473,0)</f>
        <v>0</v>
      </c>
      <c r="BJ473" s="17" t="s">
        <v>84</v>
      </c>
      <c r="BK473" s="242">
        <f>ROUND(I473*H473,2)</f>
        <v>0</v>
      </c>
      <c r="BL473" s="17" t="s">
        <v>185</v>
      </c>
      <c r="BM473" s="241" t="s">
        <v>5019</v>
      </c>
    </row>
    <row r="474" s="13" customFormat="1">
      <c r="A474" s="13"/>
      <c r="B474" s="243"/>
      <c r="C474" s="244"/>
      <c r="D474" s="245" t="s">
        <v>286</v>
      </c>
      <c r="E474" s="246" t="s">
        <v>1</v>
      </c>
      <c r="F474" s="247" t="s">
        <v>5020</v>
      </c>
      <c r="G474" s="244"/>
      <c r="H474" s="248">
        <v>2.9580000000000002</v>
      </c>
      <c r="I474" s="249"/>
      <c r="J474" s="244"/>
      <c r="K474" s="244"/>
      <c r="L474" s="250"/>
      <c r="M474" s="251"/>
      <c r="N474" s="252"/>
      <c r="O474" s="252"/>
      <c r="P474" s="252"/>
      <c r="Q474" s="252"/>
      <c r="R474" s="252"/>
      <c r="S474" s="252"/>
      <c r="T474" s="25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4" t="s">
        <v>286</v>
      </c>
      <c r="AU474" s="254" t="s">
        <v>86</v>
      </c>
      <c r="AV474" s="13" t="s">
        <v>86</v>
      </c>
      <c r="AW474" s="13" t="s">
        <v>32</v>
      </c>
      <c r="AX474" s="13" t="s">
        <v>84</v>
      </c>
      <c r="AY474" s="254" t="s">
        <v>280</v>
      </c>
    </row>
    <row r="475" s="2" customFormat="1" ht="33" customHeight="1">
      <c r="A475" s="38"/>
      <c r="B475" s="39"/>
      <c r="C475" s="229" t="s">
        <v>1037</v>
      </c>
      <c r="D475" s="229" t="s">
        <v>281</v>
      </c>
      <c r="E475" s="230" t="s">
        <v>2227</v>
      </c>
      <c r="F475" s="231" t="s">
        <v>2228</v>
      </c>
      <c r="G475" s="232" t="s">
        <v>190</v>
      </c>
      <c r="H475" s="233">
        <v>32</v>
      </c>
      <c r="I475" s="234"/>
      <c r="J475" s="235">
        <f>ROUND(I475*H475,2)</f>
        <v>0</v>
      </c>
      <c r="K475" s="236"/>
      <c r="L475" s="44"/>
      <c r="M475" s="237" t="s">
        <v>1</v>
      </c>
      <c r="N475" s="238" t="s">
        <v>41</v>
      </c>
      <c r="O475" s="91"/>
      <c r="P475" s="239">
        <f>O475*H475</f>
        <v>0</v>
      </c>
      <c r="Q475" s="239">
        <v>0.0022000000000000001</v>
      </c>
      <c r="R475" s="239">
        <f>Q475*H475</f>
        <v>0.070400000000000004</v>
      </c>
      <c r="S475" s="239">
        <v>0</v>
      </c>
      <c r="T475" s="240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41" t="s">
        <v>185</v>
      </c>
      <c r="AT475" s="241" t="s">
        <v>281</v>
      </c>
      <c r="AU475" s="241" t="s">
        <v>86</v>
      </c>
      <c r="AY475" s="17" t="s">
        <v>280</v>
      </c>
      <c r="BE475" s="242">
        <f>IF(N475="základní",J475,0)</f>
        <v>0</v>
      </c>
      <c r="BF475" s="242">
        <f>IF(N475="snížená",J475,0)</f>
        <v>0</v>
      </c>
      <c r="BG475" s="242">
        <f>IF(N475="zákl. přenesená",J475,0)</f>
        <v>0</v>
      </c>
      <c r="BH475" s="242">
        <f>IF(N475="sníž. přenesená",J475,0)</f>
        <v>0</v>
      </c>
      <c r="BI475" s="242">
        <f>IF(N475="nulová",J475,0)</f>
        <v>0</v>
      </c>
      <c r="BJ475" s="17" t="s">
        <v>84</v>
      </c>
      <c r="BK475" s="242">
        <f>ROUND(I475*H475,2)</f>
        <v>0</v>
      </c>
      <c r="BL475" s="17" t="s">
        <v>185</v>
      </c>
      <c r="BM475" s="241" t="s">
        <v>5021</v>
      </c>
    </row>
    <row r="476" s="13" customFormat="1">
      <c r="A476" s="13"/>
      <c r="B476" s="243"/>
      <c r="C476" s="244"/>
      <c r="D476" s="245" t="s">
        <v>286</v>
      </c>
      <c r="E476" s="246" t="s">
        <v>1</v>
      </c>
      <c r="F476" s="247" t="s">
        <v>5022</v>
      </c>
      <c r="G476" s="244"/>
      <c r="H476" s="248">
        <v>32</v>
      </c>
      <c r="I476" s="249"/>
      <c r="J476" s="244"/>
      <c r="K476" s="244"/>
      <c r="L476" s="250"/>
      <c r="M476" s="251"/>
      <c r="N476" s="252"/>
      <c r="O476" s="252"/>
      <c r="P476" s="252"/>
      <c r="Q476" s="252"/>
      <c r="R476" s="252"/>
      <c r="S476" s="252"/>
      <c r="T476" s="25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4" t="s">
        <v>286</v>
      </c>
      <c r="AU476" s="254" t="s">
        <v>86</v>
      </c>
      <c r="AV476" s="13" t="s">
        <v>86</v>
      </c>
      <c r="AW476" s="13" t="s">
        <v>32</v>
      </c>
      <c r="AX476" s="13" t="s">
        <v>84</v>
      </c>
      <c r="AY476" s="254" t="s">
        <v>280</v>
      </c>
    </row>
    <row r="477" s="2" customFormat="1" ht="24.15" customHeight="1">
      <c r="A477" s="38"/>
      <c r="B477" s="39"/>
      <c r="C477" s="229" t="s">
        <v>1042</v>
      </c>
      <c r="D477" s="229" t="s">
        <v>281</v>
      </c>
      <c r="E477" s="230" t="s">
        <v>5023</v>
      </c>
      <c r="F477" s="231" t="s">
        <v>2249</v>
      </c>
      <c r="G477" s="232" t="s">
        <v>190</v>
      </c>
      <c r="H477" s="233">
        <v>32</v>
      </c>
      <c r="I477" s="234"/>
      <c r="J477" s="235">
        <f>ROUND(I477*H477,2)</f>
        <v>0</v>
      </c>
      <c r="K477" s="236"/>
      <c r="L477" s="44"/>
      <c r="M477" s="237" t="s">
        <v>1</v>
      </c>
      <c r="N477" s="238" t="s">
        <v>41</v>
      </c>
      <c r="O477" s="91"/>
      <c r="P477" s="239">
        <f>O477*H477</f>
        <v>0</v>
      </c>
      <c r="Q477" s="239">
        <v>0.00072999999999999996</v>
      </c>
      <c r="R477" s="239">
        <f>Q477*H477</f>
        <v>0.023359999999999999</v>
      </c>
      <c r="S477" s="239">
        <v>0</v>
      </c>
      <c r="T477" s="240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41" t="s">
        <v>185</v>
      </c>
      <c r="AT477" s="241" t="s">
        <v>281</v>
      </c>
      <c r="AU477" s="241" t="s">
        <v>86</v>
      </c>
      <c r="AY477" s="17" t="s">
        <v>280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7" t="s">
        <v>84</v>
      </c>
      <c r="BK477" s="242">
        <f>ROUND(I477*H477,2)</f>
        <v>0</v>
      </c>
      <c r="BL477" s="17" t="s">
        <v>185</v>
      </c>
      <c r="BM477" s="241" t="s">
        <v>5024</v>
      </c>
    </row>
    <row r="478" s="13" customFormat="1">
      <c r="A478" s="13"/>
      <c r="B478" s="243"/>
      <c r="C478" s="244"/>
      <c r="D478" s="245" t="s">
        <v>286</v>
      </c>
      <c r="E478" s="246" t="s">
        <v>1</v>
      </c>
      <c r="F478" s="247" t="s">
        <v>5025</v>
      </c>
      <c r="G478" s="244"/>
      <c r="H478" s="248">
        <v>32</v>
      </c>
      <c r="I478" s="249"/>
      <c r="J478" s="244"/>
      <c r="K478" s="244"/>
      <c r="L478" s="250"/>
      <c r="M478" s="251"/>
      <c r="N478" s="252"/>
      <c r="O478" s="252"/>
      <c r="P478" s="252"/>
      <c r="Q478" s="252"/>
      <c r="R478" s="252"/>
      <c r="S478" s="252"/>
      <c r="T478" s="25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4" t="s">
        <v>286</v>
      </c>
      <c r="AU478" s="254" t="s">
        <v>86</v>
      </c>
      <c r="AV478" s="13" t="s">
        <v>86</v>
      </c>
      <c r="AW478" s="13" t="s">
        <v>32</v>
      </c>
      <c r="AX478" s="13" t="s">
        <v>84</v>
      </c>
      <c r="AY478" s="254" t="s">
        <v>280</v>
      </c>
    </row>
    <row r="479" s="2" customFormat="1" ht="24.15" customHeight="1">
      <c r="A479" s="38"/>
      <c r="B479" s="39"/>
      <c r="C479" s="229" t="s">
        <v>1046</v>
      </c>
      <c r="D479" s="229" t="s">
        <v>281</v>
      </c>
      <c r="E479" s="230" t="s">
        <v>5026</v>
      </c>
      <c r="F479" s="231" t="s">
        <v>5027</v>
      </c>
      <c r="G479" s="232" t="s">
        <v>326</v>
      </c>
      <c r="H479" s="233">
        <v>0.78900000000000003</v>
      </c>
      <c r="I479" s="234"/>
      <c r="J479" s="235">
        <f>ROUND(I479*H479,2)</f>
        <v>0</v>
      </c>
      <c r="K479" s="236"/>
      <c r="L479" s="44"/>
      <c r="M479" s="237" t="s">
        <v>1</v>
      </c>
      <c r="N479" s="238" t="s">
        <v>41</v>
      </c>
      <c r="O479" s="91"/>
      <c r="P479" s="239">
        <f>O479*H479</f>
        <v>0</v>
      </c>
      <c r="Q479" s="239">
        <v>0</v>
      </c>
      <c r="R479" s="239">
        <f>Q479*H479</f>
        <v>0</v>
      </c>
      <c r="S479" s="239">
        <v>0</v>
      </c>
      <c r="T479" s="240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41" t="s">
        <v>185</v>
      </c>
      <c r="AT479" s="241" t="s">
        <v>281</v>
      </c>
      <c r="AU479" s="241" t="s">
        <v>86</v>
      </c>
      <c r="AY479" s="17" t="s">
        <v>280</v>
      </c>
      <c r="BE479" s="242">
        <f>IF(N479="základní",J479,0)</f>
        <v>0</v>
      </c>
      <c r="BF479" s="242">
        <f>IF(N479="snížená",J479,0)</f>
        <v>0</v>
      </c>
      <c r="BG479" s="242">
        <f>IF(N479="zákl. přenesená",J479,0)</f>
        <v>0</v>
      </c>
      <c r="BH479" s="242">
        <f>IF(N479="sníž. přenesená",J479,0)</f>
        <v>0</v>
      </c>
      <c r="BI479" s="242">
        <f>IF(N479="nulová",J479,0)</f>
        <v>0</v>
      </c>
      <c r="BJ479" s="17" t="s">
        <v>84</v>
      </c>
      <c r="BK479" s="242">
        <f>ROUND(I479*H479,2)</f>
        <v>0</v>
      </c>
      <c r="BL479" s="17" t="s">
        <v>185</v>
      </c>
      <c r="BM479" s="241" t="s">
        <v>5028</v>
      </c>
    </row>
    <row r="480" s="12" customFormat="1" ht="22.8" customHeight="1">
      <c r="A480" s="12"/>
      <c r="B480" s="213"/>
      <c r="C480" s="214"/>
      <c r="D480" s="215" t="s">
        <v>75</v>
      </c>
      <c r="E480" s="227" t="s">
        <v>1367</v>
      </c>
      <c r="F480" s="227" t="s">
        <v>1368</v>
      </c>
      <c r="G480" s="214"/>
      <c r="H480" s="214"/>
      <c r="I480" s="217"/>
      <c r="J480" s="228">
        <f>BK480</f>
        <v>0</v>
      </c>
      <c r="K480" s="214"/>
      <c r="L480" s="219"/>
      <c r="M480" s="220"/>
      <c r="N480" s="221"/>
      <c r="O480" s="221"/>
      <c r="P480" s="222">
        <f>SUM(P481:P493)</f>
        <v>0</v>
      </c>
      <c r="Q480" s="221"/>
      <c r="R480" s="222">
        <f>SUM(R481:R493)</f>
        <v>1.329655</v>
      </c>
      <c r="S480" s="221"/>
      <c r="T480" s="223">
        <f>SUM(T481:T493)</f>
        <v>0.055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24" t="s">
        <v>86</v>
      </c>
      <c r="AT480" s="225" t="s">
        <v>75</v>
      </c>
      <c r="AU480" s="225" t="s">
        <v>84</v>
      </c>
      <c r="AY480" s="224" t="s">
        <v>280</v>
      </c>
      <c r="BK480" s="226">
        <f>SUM(BK481:BK493)</f>
        <v>0</v>
      </c>
    </row>
    <row r="481" s="2" customFormat="1" ht="24.15" customHeight="1">
      <c r="A481" s="38"/>
      <c r="B481" s="39"/>
      <c r="C481" s="229" t="s">
        <v>1051</v>
      </c>
      <c r="D481" s="229" t="s">
        <v>281</v>
      </c>
      <c r="E481" s="230" t="s">
        <v>1379</v>
      </c>
      <c r="F481" s="231" t="s">
        <v>1380</v>
      </c>
      <c r="G481" s="232" t="s">
        <v>354</v>
      </c>
      <c r="H481" s="233">
        <v>11</v>
      </c>
      <c r="I481" s="234"/>
      <c r="J481" s="235">
        <f>ROUND(I481*H481,2)</f>
        <v>0</v>
      </c>
      <c r="K481" s="236"/>
      <c r="L481" s="44"/>
      <c r="M481" s="237" t="s">
        <v>1</v>
      </c>
      <c r="N481" s="238" t="s">
        <v>41</v>
      </c>
      <c r="O481" s="91"/>
      <c r="P481" s="239">
        <f>O481*H481</f>
        <v>0</v>
      </c>
      <c r="Q481" s="239">
        <v>0</v>
      </c>
      <c r="R481" s="239">
        <f>Q481*H481</f>
        <v>0</v>
      </c>
      <c r="S481" s="239">
        <v>0.0050000000000000001</v>
      </c>
      <c r="T481" s="240">
        <f>S481*H481</f>
        <v>0.055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41" t="s">
        <v>185</v>
      </c>
      <c r="AT481" s="241" t="s">
        <v>281</v>
      </c>
      <c r="AU481" s="241" t="s">
        <v>86</v>
      </c>
      <c r="AY481" s="17" t="s">
        <v>280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7" t="s">
        <v>84</v>
      </c>
      <c r="BK481" s="242">
        <f>ROUND(I481*H481,2)</f>
        <v>0</v>
      </c>
      <c r="BL481" s="17" t="s">
        <v>185</v>
      </c>
      <c r="BM481" s="241" t="s">
        <v>5029</v>
      </c>
    </row>
    <row r="482" s="2" customFormat="1" ht="24.15" customHeight="1">
      <c r="A482" s="38"/>
      <c r="B482" s="39"/>
      <c r="C482" s="229" t="s">
        <v>1055</v>
      </c>
      <c r="D482" s="229" t="s">
        <v>281</v>
      </c>
      <c r="E482" s="230" t="s">
        <v>1383</v>
      </c>
      <c r="F482" s="231" t="s">
        <v>1384</v>
      </c>
      <c r="G482" s="232" t="s">
        <v>190</v>
      </c>
      <c r="H482" s="233">
        <v>134.5</v>
      </c>
      <c r="I482" s="234"/>
      <c r="J482" s="235">
        <f>ROUND(I482*H482,2)</f>
        <v>0</v>
      </c>
      <c r="K482" s="236"/>
      <c r="L482" s="44"/>
      <c r="M482" s="237" t="s">
        <v>1</v>
      </c>
      <c r="N482" s="238" t="s">
        <v>41</v>
      </c>
      <c r="O482" s="91"/>
      <c r="P482" s="239">
        <f>O482*H482</f>
        <v>0</v>
      </c>
      <c r="Q482" s="239">
        <v>0.00027999999999999998</v>
      </c>
      <c r="R482" s="239">
        <f>Q482*H482</f>
        <v>0.037659999999999999</v>
      </c>
      <c r="S482" s="239">
        <v>0</v>
      </c>
      <c r="T482" s="240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41" t="s">
        <v>185</v>
      </c>
      <c r="AT482" s="241" t="s">
        <v>281</v>
      </c>
      <c r="AU482" s="241" t="s">
        <v>86</v>
      </c>
      <c r="AY482" s="17" t="s">
        <v>280</v>
      </c>
      <c r="BE482" s="242">
        <f>IF(N482="základní",J482,0)</f>
        <v>0</v>
      </c>
      <c r="BF482" s="242">
        <f>IF(N482="snížená",J482,0)</f>
        <v>0</v>
      </c>
      <c r="BG482" s="242">
        <f>IF(N482="zákl. přenesená",J482,0)</f>
        <v>0</v>
      </c>
      <c r="BH482" s="242">
        <f>IF(N482="sníž. přenesená",J482,0)</f>
        <v>0</v>
      </c>
      <c r="BI482" s="242">
        <f>IF(N482="nulová",J482,0)</f>
        <v>0</v>
      </c>
      <c r="BJ482" s="17" t="s">
        <v>84</v>
      </c>
      <c r="BK482" s="242">
        <f>ROUND(I482*H482,2)</f>
        <v>0</v>
      </c>
      <c r="BL482" s="17" t="s">
        <v>185</v>
      </c>
      <c r="BM482" s="241" t="s">
        <v>5030</v>
      </c>
    </row>
    <row r="483" s="13" customFormat="1">
      <c r="A483" s="13"/>
      <c r="B483" s="243"/>
      <c r="C483" s="244"/>
      <c r="D483" s="245" t="s">
        <v>286</v>
      </c>
      <c r="E483" s="246" t="s">
        <v>1</v>
      </c>
      <c r="F483" s="247" t="s">
        <v>4780</v>
      </c>
      <c r="G483" s="244"/>
      <c r="H483" s="248">
        <v>134.5</v>
      </c>
      <c r="I483" s="249"/>
      <c r="J483" s="244"/>
      <c r="K483" s="244"/>
      <c r="L483" s="250"/>
      <c r="M483" s="251"/>
      <c r="N483" s="252"/>
      <c r="O483" s="252"/>
      <c r="P483" s="252"/>
      <c r="Q483" s="252"/>
      <c r="R483" s="252"/>
      <c r="S483" s="252"/>
      <c r="T483" s="25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4" t="s">
        <v>286</v>
      </c>
      <c r="AU483" s="254" t="s">
        <v>86</v>
      </c>
      <c r="AV483" s="13" t="s">
        <v>86</v>
      </c>
      <c r="AW483" s="13" t="s">
        <v>32</v>
      </c>
      <c r="AX483" s="13" t="s">
        <v>84</v>
      </c>
      <c r="AY483" s="254" t="s">
        <v>280</v>
      </c>
    </row>
    <row r="484" s="2" customFormat="1" ht="24.15" customHeight="1">
      <c r="A484" s="38"/>
      <c r="B484" s="39"/>
      <c r="C484" s="229" t="s">
        <v>1059</v>
      </c>
      <c r="D484" s="229" t="s">
        <v>281</v>
      </c>
      <c r="E484" s="230" t="s">
        <v>1439</v>
      </c>
      <c r="F484" s="231" t="s">
        <v>1440</v>
      </c>
      <c r="G484" s="232" t="s">
        <v>354</v>
      </c>
      <c r="H484" s="233">
        <v>11</v>
      </c>
      <c r="I484" s="234"/>
      <c r="J484" s="235">
        <f>ROUND(I484*H484,2)</f>
        <v>0</v>
      </c>
      <c r="K484" s="236"/>
      <c r="L484" s="44"/>
      <c r="M484" s="237" t="s">
        <v>1</v>
      </c>
      <c r="N484" s="238" t="s">
        <v>41</v>
      </c>
      <c r="O484" s="91"/>
      <c r="P484" s="239">
        <f>O484*H484</f>
        <v>0</v>
      </c>
      <c r="Q484" s="239">
        <v>0</v>
      </c>
      <c r="R484" s="239">
        <f>Q484*H484</f>
        <v>0</v>
      </c>
      <c r="S484" s="239">
        <v>0</v>
      </c>
      <c r="T484" s="240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41" t="s">
        <v>185</v>
      </c>
      <c r="AT484" s="241" t="s">
        <v>281</v>
      </c>
      <c r="AU484" s="241" t="s">
        <v>86</v>
      </c>
      <c r="AY484" s="17" t="s">
        <v>280</v>
      </c>
      <c r="BE484" s="242">
        <f>IF(N484="základní",J484,0)</f>
        <v>0</v>
      </c>
      <c r="BF484" s="242">
        <f>IF(N484="snížená",J484,0)</f>
        <v>0</v>
      </c>
      <c r="BG484" s="242">
        <f>IF(N484="zákl. přenesená",J484,0)</f>
        <v>0</v>
      </c>
      <c r="BH484" s="242">
        <f>IF(N484="sníž. přenesená",J484,0)</f>
        <v>0</v>
      </c>
      <c r="BI484" s="242">
        <f>IF(N484="nulová",J484,0)</f>
        <v>0</v>
      </c>
      <c r="BJ484" s="17" t="s">
        <v>84</v>
      </c>
      <c r="BK484" s="242">
        <f>ROUND(I484*H484,2)</f>
        <v>0</v>
      </c>
      <c r="BL484" s="17" t="s">
        <v>185</v>
      </c>
      <c r="BM484" s="241" t="s">
        <v>5031</v>
      </c>
    </row>
    <row r="485" s="2" customFormat="1" ht="21.75" customHeight="1">
      <c r="A485" s="38"/>
      <c r="B485" s="39"/>
      <c r="C485" s="255" t="s">
        <v>1064</v>
      </c>
      <c r="D485" s="255" t="s">
        <v>306</v>
      </c>
      <c r="E485" s="256" t="s">
        <v>1449</v>
      </c>
      <c r="F485" s="257" t="s">
        <v>1450</v>
      </c>
      <c r="G485" s="258" t="s">
        <v>190</v>
      </c>
      <c r="H485" s="259">
        <v>20.550000000000001</v>
      </c>
      <c r="I485" s="260"/>
      <c r="J485" s="261">
        <f>ROUND(I485*H485,2)</f>
        <v>0</v>
      </c>
      <c r="K485" s="262"/>
      <c r="L485" s="263"/>
      <c r="M485" s="264" t="s">
        <v>1</v>
      </c>
      <c r="N485" s="265" t="s">
        <v>41</v>
      </c>
      <c r="O485" s="91"/>
      <c r="P485" s="239">
        <f>O485*H485</f>
        <v>0</v>
      </c>
      <c r="Q485" s="239">
        <v>0.0015</v>
      </c>
      <c r="R485" s="239">
        <f>Q485*H485</f>
        <v>0.030825000000000002</v>
      </c>
      <c r="S485" s="239">
        <v>0</v>
      </c>
      <c r="T485" s="240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41" t="s">
        <v>426</v>
      </c>
      <c r="AT485" s="241" t="s">
        <v>306</v>
      </c>
      <c r="AU485" s="241" t="s">
        <v>86</v>
      </c>
      <c r="AY485" s="17" t="s">
        <v>280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7" t="s">
        <v>84</v>
      </c>
      <c r="BK485" s="242">
        <f>ROUND(I485*H485,2)</f>
        <v>0</v>
      </c>
      <c r="BL485" s="17" t="s">
        <v>185</v>
      </c>
      <c r="BM485" s="241" t="s">
        <v>5032</v>
      </c>
    </row>
    <row r="486" s="13" customFormat="1">
      <c r="A486" s="13"/>
      <c r="B486" s="243"/>
      <c r="C486" s="244"/>
      <c r="D486" s="245" t="s">
        <v>286</v>
      </c>
      <c r="E486" s="246" t="s">
        <v>1</v>
      </c>
      <c r="F486" s="247" t="s">
        <v>4719</v>
      </c>
      <c r="G486" s="244"/>
      <c r="H486" s="248">
        <v>20.550000000000001</v>
      </c>
      <c r="I486" s="249"/>
      <c r="J486" s="244"/>
      <c r="K486" s="244"/>
      <c r="L486" s="250"/>
      <c r="M486" s="251"/>
      <c r="N486" s="252"/>
      <c r="O486" s="252"/>
      <c r="P486" s="252"/>
      <c r="Q486" s="252"/>
      <c r="R486" s="252"/>
      <c r="S486" s="252"/>
      <c r="T486" s="25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4" t="s">
        <v>286</v>
      </c>
      <c r="AU486" s="254" t="s">
        <v>86</v>
      </c>
      <c r="AV486" s="13" t="s">
        <v>86</v>
      </c>
      <c r="AW486" s="13" t="s">
        <v>32</v>
      </c>
      <c r="AX486" s="13" t="s">
        <v>84</v>
      </c>
      <c r="AY486" s="254" t="s">
        <v>280</v>
      </c>
    </row>
    <row r="487" s="2" customFormat="1" ht="16.5" customHeight="1">
      <c r="A487" s="38"/>
      <c r="B487" s="39"/>
      <c r="C487" s="255" t="s">
        <v>1070</v>
      </c>
      <c r="D487" s="255" t="s">
        <v>306</v>
      </c>
      <c r="E487" s="256" t="s">
        <v>1454</v>
      </c>
      <c r="F487" s="257" t="s">
        <v>1455</v>
      </c>
      <c r="G487" s="258" t="s">
        <v>693</v>
      </c>
      <c r="H487" s="259">
        <v>11</v>
      </c>
      <c r="I487" s="260"/>
      <c r="J487" s="261">
        <f>ROUND(I487*H487,2)</f>
        <v>0</v>
      </c>
      <c r="K487" s="262"/>
      <c r="L487" s="263"/>
      <c r="M487" s="264" t="s">
        <v>1</v>
      </c>
      <c r="N487" s="265" t="s">
        <v>41</v>
      </c>
      <c r="O487" s="91"/>
      <c r="P487" s="239">
        <f>O487*H487</f>
        <v>0</v>
      </c>
      <c r="Q487" s="239">
        <v>0.00020000000000000001</v>
      </c>
      <c r="R487" s="239">
        <f>Q487*H487</f>
        <v>0.0022000000000000001</v>
      </c>
      <c r="S487" s="239">
        <v>0</v>
      </c>
      <c r="T487" s="240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41" t="s">
        <v>426</v>
      </c>
      <c r="AT487" s="241" t="s">
        <v>306</v>
      </c>
      <c r="AU487" s="241" t="s">
        <v>86</v>
      </c>
      <c r="AY487" s="17" t="s">
        <v>280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7" t="s">
        <v>84</v>
      </c>
      <c r="BK487" s="242">
        <f>ROUND(I487*H487,2)</f>
        <v>0</v>
      </c>
      <c r="BL487" s="17" t="s">
        <v>185</v>
      </c>
      <c r="BM487" s="241" t="s">
        <v>5033</v>
      </c>
    </row>
    <row r="488" s="2" customFormat="1" ht="16.5" customHeight="1">
      <c r="A488" s="38"/>
      <c r="B488" s="39"/>
      <c r="C488" s="229" t="s">
        <v>1075</v>
      </c>
      <c r="D488" s="229" t="s">
        <v>281</v>
      </c>
      <c r="E488" s="230" t="s">
        <v>5034</v>
      </c>
      <c r="F488" s="231" t="s">
        <v>1459</v>
      </c>
      <c r="G488" s="232" t="s">
        <v>190</v>
      </c>
      <c r="H488" s="233">
        <v>134.5</v>
      </c>
      <c r="I488" s="234"/>
      <c r="J488" s="235">
        <f>ROUND(I488*H488,2)</f>
        <v>0</v>
      </c>
      <c r="K488" s="236"/>
      <c r="L488" s="44"/>
      <c r="M488" s="237" t="s">
        <v>1</v>
      </c>
      <c r="N488" s="238" t="s">
        <v>41</v>
      </c>
      <c r="O488" s="91"/>
      <c r="P488" s="239">
        <f>O488*H488</f>
        <v>0</v>
      </c>
      <c r="Q488" s="239">
        <v>0.00025999999999999998</v>
      </c>
      <c r="R488" s="239">
        <f>Q488*H488</f>
        <v>0.034969999999999994</v>
      </c>
      <c r="S488" s="239">
        <v>0</v>
      </c>
      <c r="T488" s="240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41" t="s">
        <v>185</v>
      </c>
      <c r="AT488" s="241" t="s">
        <v>281</v>
      </c>
      <c r="AU488" s="241" t="s">
        <v>86</v>
      </c>
      <c r="AY488" s="17" t="s">
        <v>280</v>
      </c>
      <c r="BE488" s="242">
        <f>IF(N488="základní",J488,0)</f>
        <v>0</v>
      </c>
      <c r="BF488" s="242">
        <f>IF(N488="snížená",J488,0)</f>
        <v>0</v>
      </c>
      <c r="BG488" s="242">
        <f>IF(N488="zákl. přenesená",J488,0)</f>
        <v>0</v>
      </c>
      <c r="BH488" s="242">
        <f>IF(N488="sníž. přenesená",J488,0)</f>
        <v>0</v>
      </c>
      <c r="BI488" s="242">
        <f>IF(N488="nulová",J488,0)</f>
        <v>0</v>
      </c>
      <c r="BJ488" s="17" t="s">
        <v>84</v>
      </c>
      <c r="BK488" s="242">
        <f>ROUND(I488*H488,2)</f>
        <v>0</v>
      </c>
      <c r="BL488" s="17" t="s">
        <v>185</v>
      </c>
      <c r="BM488" s="241" t="s">
        <v>5035</v>
      </c>
    </row>
    <row r="489" s="13" customFormat="1">
      <c r="A489" s="13"/>
      <c r="B489" s="243"/>
      <c r="C489" s="244"/>
      <c r="D489" s="245" t="s">
        <v>286</v>
      </c>
      <c r="E489" s="246" t="s">
        <v>1</v>
      </c>
      <c r="F489" s="247" t="s">
        <v>4780</v>
      </c>
      <c r="G489" s="244"/>
      <c r="H489" s="248">
        <v>134.5</v>
      </c>
      <c r="I489" s="249"/>
      <c r="J489" s="244"/>
      <c r="K489" s="244"/>
      <c r="L489" s="250"/>
      <c r="M489" s="251"/>
      <c r="N489" s="252"/>
      <c r="O489" s="252"/>
      <c r="P489" s="252"/>
      <c r="Q489" s="252"/>
      <c r="R489" s="252"/>
      <c r="S489" s="252"/>
      <c r="T489" s="25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4" t="s">
        <v>286</v>
      </c>
      <c r="AU489" s="254" t="s">
        <v>86</v>
      </c>
      <c r="AV489" s="13" t="s">
        <v>86</v>
      </c>
      <c r="AW489" s="13" t="s">
        <v>32</v>
      </c>
      <c r="AX489" s="13" t="s">
        <v>84</v>
      </c>
      <c r="AY489" s="254" t="s">
        <v>280</v>
      </c>
    </row>
    <row r="490" s="2" customFormat="1" ht="24.15" customHeight="1">
      <c r="A490" s="38"/>
      <c r="B490" s="39"/>
      <c r="C490" s="255" t="s">
        <v>1079</v>
      </c>
      <c r="D490" s="255" t="s">
        <v>306</v>
      </c>
      <c r="E490" s="256" t="s">
        <v>5036</v>
      </c>
      <c r="F490" s="257" t="s">
        <v>5037</v>
      </c>
      <c r="G490" s="258" t="s">
        <v>354</v>
      </c>
      <c r="H490" s="259">
        <v>5</v>
      </c>
      <c r="I490" s="260"/>
      <c r="J490" s="261">
        <f>ROUND(I490*H490,2)</f>
        <v>0</v>
      </c>
      <c r="K490" s="262"/>
      <c r="L490" s="263"/>
      <c r="M490" s="264" t="s">
        <v>1</v>
      </c>
      <c r="N490" s="265" t="s">
        <v>41</v>
      </c>
      <c r="O490" s="91"/>
      <c r="P490" s="239">
        <f>O490*H490</f>
        <v>0</v>
      </c>
      <c r="Q490" s="239">
        <v>0.081000000000000003</v>
      </c>
      <c r="R490" s="239">
        <f>Q490*H490</f>
        <v>0.40500000000000003</v>
      </c>
      <c r="S490" s="239">
        <v>0</v>
      </c>
      <c r="T490" s="240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41" t="s">
        <v>426</v>
      </c>
      <c r="AT490" s="241" t="s">
        <v>306</v>
      </c>
      <c r="AU490" s="241" t="s">
        <v>86</v>
      </c>
      <c r="AY490" s="17" t="s">
        <v>280</v>
      </c>
      <c r="BE490" s="242">
        <f>IF(N490="základní",J490,0)</f>
        <v>0</v>
      </c>
      <c r="BF490" s="242">
        <f>IF(N490="snížená",J490,0)</f>
        <v>0</v>
      </c>
      <c r="BG490" s="242">
        <f>IF(N490="zákl. přenesená",J490,0)</f>
        <v>0</v>
      </c>
      <c r="BH490" s="242">
        <f>IF(N490="sníž. přenesená",J490,0)</f>
        <v>0</v>
      </c>
      <c r="BI490" s="242">
        <f>IF(N490="nulová",J490,0)</f>
        <v>0</v>
      </c>
      <c r="BJ490" s="17" t="s">
        <v>84</v>
      </c>
      <c r="BK490" s="242">
        <f>ROUND(I490*H490,2)</f>
        <v>0</v>
      </c>
      <c r="BL490" s="17" t="s">
        <v>185</v>
      </c>
      <c r="BM490" s="241" t="s">
        <v>5038</v>
      </c>
    </row>
    <row r="491" s="2" customFormat="1" ht="24.15" customHeight="1">
      <c r="A491" s="38"/>
      <c r="B491" s="39"/>
      <c r="C491" s="255" t="s">
        <v>1084</v>
      </c>
      <c r="D491" s="255" t="s">
        <v>306</v>
      </c>
      <c r="E491" s="256" t="s">
        <v>5039</v>
      </c>
      <c r="F491" s="257" t="s">
        <v>5040</v>
      </c>
      <c r="G491" s="258" t="s">
        <v>354</v>
      </c>
      <c r="H491" s="259">
        <v>1</v>
      </c>
      <c r="I491" s="260"/>
      <c r="J491" s="261">
        <f>ROUND(I491*H491,2)</f>
        <v>0</v>
      </c>
      <c r="K491" s="262"/>
      <c r="L491" s="263"/>
      <c r="M491" s="264" t="s">
        <v>1</v>
      </c>
      <c r="N491" s="265" t="s">
        <v>41</v>
      </c>
      <c r="O491" s="91"/>
      <c r="P491" s="239">
        <f>O491*H491</f>
        <v>0</v>
      </c>
      <c r="Q491" s="239">
        <v>0.11700000000000001</v>
      </c>
      <c r="R491" s="239">
        <f>Q491*H491</f>
        <v>0.11700000000000001</v>
      </c>
      <c r="S491" s="239">
        <v>0</v>
      </c>
      <c r="T491" s="240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41" t="s">
        <v>426</v>
      </c>
      <c r="AT491" s="241" t="s">
        <v>306</v>
      </c>
      <c r="AU491" s="241" t="s">
        <v>86</v>
      </c>
      <c r="AY491" s="17" t="s">
        <v>280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7" t="s">
        <v>84</v>
      </c>
      <c r="BK491" s="242">
        <f>ROUND(I491*H491,2)</f>
        <v>0</v>
      </c>
      <c r="BL491" s="17" t="s">
        <v>185</v>
      </c>
      <c r="BM491" s="241" t="s">
        <v>5041</v>
      </c>
    </row>
    <row r="492" s="2" customFormat="1" ht="24.15" customHeight="1">
      <c r="A492" s="38"/>
      <c r="B492" s="39"/>
      <c r="C492" s="255" t="s">
        <v>1089</v>
      </c>
      <c r="D492" s="255" t="s">
        <v>306</v>
      </c>
      <c r="E492" s="256" t="s">
        <v>5042</v>
      </c>
      <c r="F492" s="257" t="s">
        <v>5043</v>
      </c>
      <c r="G492" s="258" t="s">
        <v>354</v>
      </c>
      <c r="H492" s="259">
        <v>5</v>
      </c>
      <c r="I492" s="260"/>
      <c r="J492" s="261">
        <f>ROUND(I492*H492,2)</f>
        <v>0</v>
      </c>
      <c r="K492" s="262"/>
      <c r="L492" s="263"/>
      <c r="M492" s="264" t="s">
        <v>1</v>
      </c>
      <c r="N492" s="265" t="s">
        <v>41</v>
      </c>
      <c r="O492" s="91"/>
      <c r="P492" s="239">
        <f>O492*H492</f>
        <v>0</v>
      </c>
      <c r="Q492" s="239">
        <v>0.1404</v>
      </c>
      <c r="R492" s="239">
        <f>Q492*H492</f>
        <v>0.70199999999999996</v>
      </c>
      <c r="S492" s="239">
        <v>0</v>
      </c>
      <c r="T492" s="240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41" t="s">
        <v>426</v>
      </c>
      <c r="AT492" s="241" t="s">
        <v>306</v>
      </c>
      <c r="AU492" s="241" t="s">
        <v>86</v>
      </c>
      <c r="AY492" s="17" t="s">
        <v>280</v>
      </c>
      <c r="BE492" s="242">
        <f>IF(N492="základní",J492,0)</f>
        <v>0</v>
      </c>
      <c r="BF492" s="242">
        <f>IF(N492="snížená",J492,0)</f>
        <v>0</v>
      </c>
      <c r="BG492" s="242">
        <f>IF(N492="zákl. přenesená",J492,0)</f>
        <v>0</v>
      </c>
      <c r="BH492" s="242">
        <f>IF(N492="sníž. přenesená",J492,0)</f>
        <v>0</v>
      </c>
      <c r="BI492" s="242">
        <f>IF(N492="nulová",J492,0)</f>
        <v>0</v>
      </c>
      <c r="BJ492" s="17" t="s">
        <v>84</v>
      </c>
      <c r="BK492" s="242">
        <f>ROUND(I492*H492,2)</f>
        <v>0</v>
      </c>
      <c r="BL492" s="17" t="s">
        <v>185</v>
      </c>
      <c r="BM492" s="241" t="s">
        <v>5044</v>
      </c>
    </row>
    <row r="493" s="2" customFormat="1" ht="24.15" customHeight="1">
      <c r="A493" s="38"/>
      <c r="B493" s="39"/>
      <c r="C493" s="229" t="s">
        <v>1095</v>
      </c>
      <c r="D493" s="229" t="s">
        <v>281</v>
      </c>
      <c r="E493" s="230" t="s">
        <v>5045</v>
      </c>
      <c r="F493" s="231" t="s">
        <v>5046</v>
      </c>
      <c r="G493" s="232" t="s">
        <v>326</v>
      </c>
      <c r="H493" s="233">
        <v>1.3300000000000001</v>
      </c>
      <c r="I493" s="234"/>
      <c r="J493" s="235">
        <f>ROUND(I493*H493,2)</f>
        <v>0</v>
      </c>
      <c r="K493" s="236"/>
      <c r="L493" s="44"/>
      <c r="M493" s="237" t="s">
        <v>1</v>
      </c>
      <c r="N493" s="238" t="s">
        <v>41</v>
      </c>
      <c r="O493" s="91"/>
      <c r="P493" s="239">
        <f>O493*H493</f>
        <v>0</v>
      </c>
      <c r="Q493" s="239">
        <v>0</v>
      </c>
      <c r="R493" s="239">
        <f>Q493*H493</f>
        <v>0</v>
      </c>
      <c r="S493" s="239">
        <v>0</v>
      </c>
      <c r="T493" s="240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41" t="s">
        <v>185</v>
      </c>
      <c r="AT493" s="241" t="s">
        <v>281</v>
      </c>
      <c r="AU493" s="241" t="s">
        <v>86</v>
      </c>
      <c r="AY493" s="17" t="s">
        <v>280</v>
      </c>
      <c r="BE493" s="242">
        <f>IF(N493="základní",J493,0)</f>
        <v>0</v>
      </c>
      <c r="BF493" s="242">
        <f>IF(N493="snížená",J493,0)</f>
        <v>0</v>
      </c>
      <c r="BG493" s="242">
        <f>IF(N493="zákl. přenesená",J493,0)</f>
        <v>0</v>
      </c>
      <c r="BH493" s="242">
        <f>IF(N493="sníž. přenesená",J493,0)</f>
        <v>0</v>
      </c>
      <c r="BI493" s="242">
        <f>IF(N493="nulová",J493,0)</f>
        <v>0</v>
      </c>
      <c r="BJ493" s="17" t="s">
        <v>84</v>
      </c>
      <c r="BK493" s="242">
        <f>ROUND(I493*H493,2)</f>
        <v>0</v>
      </c>
      <c r="BL493" s="17" t="s">
        <v>185</v>
      </c>
      <c r="BM493" s="241" t="s">
        <v>5047</v>
      </c>
    </row>
    <row r="494" s="12" customFormat="1" ht="22.8" customHeight="1">
      <c r="A494" s="12"/>
      <c r="B494" s="213"/>
      <c r="C494" s="214"/>
      <c r="D494" s="215" t="s">
        <v>75</v>
      </c>
      <c r="E494" s="227" t="s">
        <v>1521</v>
      </c>
      <c r="F494" s="227" t="s">
        <v>1522</v>
      </c>
      <c r="G494" s="214"/>
      <c r="H494" s="214"/>
      <c r="I494" s="217"/>
      <c r="J494" s="228">
        <f>BK494</f>
        <v>0</v>
      </c>
      <c r="K494" s="214"/>
      <c r="L494" s="219"/>
      <c r="M494" s="220"/>
      <c r="N494" s="221"/>
      <c r="O494" s="221"/>
      <c r="P494" s="222">
        <f>SUM(P495:P526)</f>
        <v>0</v>
      </c>
      <c r="Q494" s="221"/>
      <c r="R494" s="222">
        <f>SUM(R495:R526)</f>
        <v>2.0253112</v>
      </c>
      <c r="S494" s="221"/>
      <c r="T494" s="223">
        <f>SUM(T495:T526)</f>
        <v>0.70199999999999996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24" t="s">
        <v>86</v>
      </c>
      <c r="AT494" s="225" t="s">
        <v>75</v>
      </c>
      <c r="AU494" s="225" t="s">
        <v>84</v>
      </c>
      <c r="AY494" s="224" t="s">
        <v>280</v>
      </c>
      <c r="BK494" s="226">
        <f>SUM(BK495:BK526)</f>
        <v>0</v>
      </c>
    </row>
    <row r="495" s="2" customFormat="1" ht="24.15" customHeight="1">
      <c r="A495" s="38"/>
      <c r="B495" s="39"/>
      <c r="C495" s="229" t="s">
        <v>1099</v>
      </c>
      <c r="D495" s="229" t="s">
        <v>281</v>
      </c>
      <c r="E495" s="230" t="s">
        <v>2331</v>
      </c>
      <c r="F495" s="231" t="s">
        <v>2332</v>
      </c>
      <c r="G495" s="232" t="s">
        <v>354</v>
      </c>
      <c r="H495" s="233">
        <v>4</v>
      </c>
      <c r="I495" s="234"/>
      <c r="J495" s="235">
        <f>ROUND(I495*H495,2)</f>
        <v>0</v>
      </c>
      <c r="K495" s="236"/>
      <c r="L495" s="44"/>
      <c r="M495" s="237" t="s">
        <v>1</v>
      </c>
      <c r="N495" s="238" t="s">
        <v>41</v>
      </c>
      <c r="O495" s="91"/>
      <c r="P495" s="239">
        <f>O495*H495</f>
        <v>0</v>
      </c>
      <c r="Q495" s="239">
        <v>0</v>
      </c>
      <c r="R495" s="239">
        <f>Q495*H495</f>
        <v>0</v>
      </c>
      <c r="S495" s="239">
        <v>0</v>
      </c>
      <c r="T495" s="240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41" t="s">
        <v>185</v>
      </c>
      <c r="AT495" s="241" t="s">
        <v>281</v>
      </c>
      <c r="AU495" s="241" t="s">
        <v>86</v>
      </c>
      <c r="AY495" s="17" t="s">
        <v>280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7" t="s">
        <v>84</v>
      </c>
      <c r="BK495" s="242">
        <f>ROUND(I495*H495,2)</f>
        <v>0</v>
      </c>
      <c r="BL495" s="17" t="s">
        <v>185</v>
      </c>
      <c r="BM495" s="241" t="s">
        <v>5048</v>
      </c>
    </row>
    <row r="496" s="2" customFormat="1" ht="33" customHeight="1">
      <c r="A496" s="38"/>
      <c r="B496" s="39"/>
      <c r="C496" s="255" t="s">
        <v>1103</v>
      </c>
      <c r="D496" s="255" t="s">
        <v>306</v>
      </c>
      <c r="E496" s="256" t="s">
        <v>5049</v>
      </c>
      <c r="F496" s="257" t="s">
        <v>5050</v>
      </c>
      <c r="G496" s="258" t="s">
        <v>354</v>
      </c>
      <c r="H496" s="259">
        <v>1</v>
      </c>
      <c r="I496" s="260"/>
      <c r="J496" s="261">
        <f>ROUND(I496*H496,2)</f>
        <v>0</v>
      </c>
      <c r="K496" s="262"/>
      <c r="L496" s="263"/>
      <c r="M496" s="264" t="s">
        <v>1</v>
      </c>
      <c r="N496" s="265" t="s">
        <v>41</v>
      </c>
      <c r="O496" s="91"/>
      <c r="P496" s="239">
        <f>O496*H496</f>
        <v>0</v>
      </c>
      <c r="Q496" s="239">
        <v>0.14385000000000001</v>
      </c>
      <c r="R496" s="239">
        <f>Q496*H496</f>
        <v>0.14385000000000001</v>
      </c>
      <c r="S496" s="239">
        <v>0</v>
      </c>
      <c r="T496" s="240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41" t="s">
        <v>426</v>
      </c>
      <c r="AT496" s="241" t="s">
        <v>306</v>
      </c>
      <c r="AU496" s="241" t="s">
        <v>86</v>
      </c>
      <c r="AY496" s="17" t="s">
        <v>280</v>
      </c>
      <c r="BE496" s="242">
        <f>IF(N496="základní",J496,0)</f>
        <v>0</v>
      </c>
      <c r="BF496" s="242">
        <f>IF(N496="snížená",J496,0)</f>
        <v>0</v>
      </c>
      <c r="BG496" s="242">
        <f>IF(N496="zákl. přenesená",J496,0)</f>
        <v>0</v>
      </c>
      <c r="BH496" s="242">
        <f>IF(N496="sníž. přenesená",J496,0)</f>
        <v>0</v>
      </c>
      <c r="BI496" s="242">
        <f>IF(N496="nulová",J496,0)</f>
        <v>0</v>
      </c>
      <c r="BJ496" s="17" t="s">
        <v>84</v>
      </c>
      <c r="BK496" s="242">
        <f>ROUND(I496*H496,2)</f>
        <v>0</v>
      </c>
      <c r="BL496" s="17" t="s">
        <v>185</v>
      </c>
      <c r="BM496" s="241" t="s">
        <v>5051</v>
      </c>
    </row>
    <row r="497" s="2" customFormat="1" ht="33" customHeight="1">
      <c r="A497" s="38"/>
      <c r="B497" s="39"/>
      <c r="C497" s="255" t="s">
        <v>1108</v>
      </c>
      <c r="D497" s="255" t="s">
        <v>306</v>
      </c>
      <c r="E497" s="256" t="s">
        <v>5052</v>
      </c>
      <c r="F497" s="257" t="s">
        <v>5053</v>
      </c>
      <c r="G497" s="258" t="s">
        <v>354</v>
      </c>
      <c r="H497" s="259">
        <v>3</v>
      </c>
      <c r="I497" s="260"/>
      <c r="J497" s="261">
        <f>ROUND(I497*H497,2)</f>
        <v>0</v>
      </c>
      <c r="K497" s="262"/>
      <c r="L497" s="263"/>
      <c r="M497" s="264" t="s">
        <v>1</v>
      </c>
      <c r="N497" s="265" t="s">
        <v>41</v>
      </c>
      <c r="O497" s="91"/>
      <c r="P497" s="239">
        <f>O497*H497</f>
        <v>0</v>
      </c>
      <c r="Q497" s="239">
        <v>0.14385000000000001</v>
      </c>
      <c r="R497" s="239">
        <f>Q497*H497</f>
        <v>0.43154999999999999</v>
      </c>
      <c r="S497" s="239">
        <v>0</v>
      </c>
      <c r="T497" s="240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41" t="s">
        <v>426</v>
      </c>
      <c r="AT497" s="241" t="s">
        <v>306</v>
      </c>
      <c r="AU497" s="241" t="s">
        <v>86</v>
      </c>
      <c r="AY497" s="17" t="s">
        <v>280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7" t="s">
        <v>84</v>
      </c>
      <c r="BK497" s="242">
        <f>ROUND(I497*H497,2)</f>
        <v>0</v>
      </c>
      <c r="BL497" s="17" t="s">
        <v>185</v>
      </c>
      <c r="BM497" s="241" t="s">
        <v>5054</v>
      </c>
    </row>
    <row r="498" s="2" customFormat="1" ht="24.15" customHeight="1">
      <c r="A498" s="38"/>
      <c r="B498" s="39"/>
      <c r="C498" s="229" t="s">
        <v>1112</v>
      </c>
      <c r="D498" s="229" t="s">
        <v>281</v>
      </c>
      <c r="E498" s="230" t="s">
        <v>5055</v>
      </c>
      <c r="F498" s="231" t="s">
        <v>5056</v>
      </c>
      <c r="G498" s="232" t="s">
        <v>354</v>
      </c>
      <c r="H498" s="233">
        <v>4</v>
      </c>
      <c r="I498" s="234"/>
      <c r="J498" s="235">
        <f>ROUND(I498*H498,2)</f>
        <v>0</v>
      </c>
      <c r="K498" s="236"/>
      <c r="L498" s="44"/>
      <c r="M498" s="237" t="s">
        <v>1</v>
      </c>
      <c r="N498" s="238" t="s">
        <v>41</v>
      </c>
      <c r="O498" s="91"/>
      <c r="P498" s="239">
        <f>O498*H498</f>
        <v>0</v>
      </c>
      <c r="Q498" s="239">
        <v>0</v>
      </c>
      <c r="R498" s="239">
        <f>Q498*H498</f>
        <v>0</v>
      </c>
      <c r="S498" s="239">
        <v>0.17549999999999999</v>
      </c>
      <c r="T498" s="240">
        <f>S498*H498</f>
        <v>0.70199999999999996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41" t="s">
        <v>185</v>
      </c>
      <c r="AT498" s="241" t="s">
        <v>281</v>
      </c>
      <c r="AU498" s="241" t="s">
        <v>86</v>
      </c>
      <c r="AY498" s="17" t="s">
        <v>280</v>
      </c>
      <c r="BE498" s="242">
        <f>IF(N498="základní",J498,0)</f>
        <v>0</v>
      </c>
      <c r="BF498" s="242">
        <f>IF(N498="snížená",J498,0)</f>
        <v>0</v>
      </c>
      <c r="BG498" s="242">
        <f>IF(N498="zákl. přenesená",J498,0)</f>
        <v>0</v>
      </c>
      <c r="BH498" s="242">
        <f>IF(N498="sníž. přenesená",J498,0)</f>
        <v>0</v>
      </c>
      <c r="BI498" s="242">
        <f>IF(N498="nulová",J498,0)</f>
        <v>0</v>
      </c>
      <c r="BJ498" s="17" t="s">
        <v>84</v>
      </c>
      <c r="BK498" s="242">
        <f>ROUND(I498*H498,2)</f>
        <v>0</v>
      </c>
      <c r="BL498" s="17" t="s">
        <v>185</v>
      </c>
      <c r="BM498" s="241" t="s">
        <v>5057</v>
      </c>
    </row>
    <row r="499" s="2" customFormat="1" ht="24.15" customHeight="1">
      <c r="A499" s="38"/>
      <c r="B499" s="39"/>
      <c r="C499" s="229" t="s">
        <v>1116</v>
      </c>
      <c r="D499" s="229" t="s">
        <v>281</v>
      </c>
      <c r="E499" s="230" t="s">
        <v>5058</v>
      </c>
      <c r="F499" s="231" t="s">
        <v>5059</v>
      </c>
      <c r="G499" s="232" t="s">
        <v>354</v>
      </c>
      <c r="H499" s="233">
        <v>1</v>
      </c>
      <c r="I499" s="234"/>
      <c r="J499" s="235">
        <f>ROUND(I499*H499,2)</f>
        <v>0</v>
      </c>
      <c r="K499" s="236"/>
      <c r="L499" s="44"/>
      <c r="M499" s="237" t="s">
        <v>1</v>
      </c>
      <c r="N499" s="238" t="s">
        <v>41</v>
      </c>
      <c r="O499" s="91"/>
      <c r="P499" s="239">
        <f>O499*H499</f>
        <v>0</v>
      </c>
      <c r="Q499" s="239">
        <v>0.00084999999999999995</v>
      </c>
      <c r="R499" s="239">
        <f>Q499*H499</f>
        <v>0.00084999999999999995</v>
      </c>
      <c r="S499" s="239">
        <v>0</v>
      </c>
      <c r="T499" s="240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41" t="s">
        <v>185</v>
      </c>
      <c r="AT499" s="241" t="s">
        <v>281</v>
      </c>
      <c r="AU499" s="241" t="s">
        <v>86</v>
      </c>
      <c r="AY499" s="17" t="s">
        <v>280</v>
      </c>
      <c r="BE499" s="242">
        <f>IF(N499="základní",J499,0)</f>
        <v>0</v>
      </c>
      <c r="BF499" s="242">
        <f>IF(N499="snížená",J499,0)</f>
        <v>0</v>
      </c>
      <c r="BG499" s="242">
        <f>IF(N499="zákl. přenesená",J499,0)</f>
        <v>0</v>
      </c>
      <c r="BH499" s="242">
        <f>IF(N499="sníž. přenesená",J499,0)</f>
        <v>0</v>
      </c>
      <c r="BI499" s="242">
        <f>IF(N499="nulová",J499,0)</f>
        <v>0</v>
      </c>
      <c r="BJ499" s="17" t="s">
        <v>84</v>
      </c>
      <c r="BK499" s="242">
        <f>ROUND(I499*H499,2)</f>
        <v>0</v>
      </c>
      <c r="BL499" s="17" t="s">
        <v>185</v>
      </c>
      <c r="BM499" s="241" t="s">
        <v>5060</v>
      </c>
    </row>
    <row r="500" s="2" customFormat="1" ht="33" customHeight="1">
      <c r="A500" s="38"/>
      <c r="B500" s="39"/>
      <c r="C500" s="255" t="s">
        <v>1121</v>
      </c>
      <c r="D500" s="255" t="s">
        <v>306</v>
      </c>
      <c r="E500" s="256" t="s">
        <v>5061</v>
      </c>
      <c r="F500" s="257" t="s">
        <v>5062</v>
      </c>
      <c r="G500" s="258" t="s">
        <v>354</v>
      </c>
      <c r="H500" s="259">
        <v>1</v>
      </c>
      <c r="I500" s="260"/>
      <c r="J500" s="261">
        <f>ROUND(I500*H500,2)</f>
        <v>0</v>
      </c>
      <c r="K500" s="262"/>
      <c r="L500" s="263"/>
      <c r="M500" s="264" t="s">
        <v>1</v>
      </c>
      <c r="N500" s="265" t="s">
        <v>41</v>
      </c>
      <c r="O500" s="91"/>
      <c r="P500" s="239">
        <f>O500*H500</f>
        <v>0</v>
      </c>
      <c r="Q500" s="239">
        <v>0.060729999999999999</v>
      </c>
      <c r="R500" s="239">
        <f>Q500*H500</f>
        <v>0.060729999999999999</v>
      </c>
      <c r="S500" s="239">
        <v>0</v>
      </c>
      <c r="T500" s="240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41" t="s">
        <v>426</v>
      </c>
      <c r="AT500" s="241" t="s">
        <v>306</v>
      </c>
      <c r="AU500" s="241" t="s">
        <v>86</v>
      </c>
      <c r="AY500" s="17" t="s">
        <v>280</v>
      </c>
      <c r="BE500" s="242">
        <f>IF(N500="základní",J500,0)</f>
        <v>0</v>
      </c>
      <c r="BF500" s="242">
        <f>IF(N500="snížená",J500,0)</f>
        <v>0</v>
      </c>
      <c r="BG500" s="242">
        <f>IF(N500="zákl. přenesená",J500,0)</f>
        <v>0</v>
      </c>
      <c r="BH500" s="242">
        <f>IF(N500="sníž. přenesená",J500,0)</f>
        <v>0</v>
      </c>
      <c r="BI500" s="242">
        <f>IF(N500="nulová",J500,0)</f>
        <v>0</v>
      </c>
      <c r="BJ500" s="17" t="s">
        <v>84</v>
      </c>
      <c r="BK500" s="242">
        <f>ROUND(I500*H500,2)</f>
        <v>0</v>
      </c>
      <c r="BL500" s="17" t="s">
        <v>185</v>
      </c>
      <c r="BM500" s="241" t="s">
        <v>5063</v>
      </c>
    </row>
    <row r="501" s="2" customFormat="1" ht="24.15" customHeight="1">
      <c r="A501" s="38"/>
      <c r="B501" s="39"/>
      <c r="C501" s="229" t="s">
        <v>1126</v>
      </c>
      <c r="D501" s="229" t="s">
        <v>281</v>
      </c>
      <c r="E501" s="230" t="s">
        <v>1539</v>
      </c>
      <c r="F501" s="231" t="s">
        <v>1540</v>
      </c>
      <c r="G501" s="232" t="s">
        <v>190</v>
      </c>
      <c r="H501" s="233">
        <v>5.4500000000000002</v>
      </c>
      <c r="I501" s="234"/>
      <c r="J501" s="235">
        <f>ROUND(I501*H501,2)</f>
        <v>0</v>
      </c>
      <c r="K501" s="236"/>
      <c r="L501" s="44"/>
      <c r="M501" s="237" t="s">
        <v>1</v>
      </c>
      <c r="N501" s="238" t="s">
        <v>41</v>
      </c>
      <c r="O501" s="91"/>
      <c r="P501" s="239">
        <f>O501*H501</f>
        <v>0</v>
      </c>
      <c r="Q501" s="239">
        <v>0</v>
      </c>
      <c r="R501" s="239">
        <f>Q501*H501</f>
        <v>0</v>
      </c>
      <c r="S501" s="239">
        <v>0</v>
      </c>
      <c r="T501" s="240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41" t="s">
        <v>185</v>
      </c>
      <c r="AT501" s="241" t="s">
        <v>281</v>
      </c>
      <c r="AU501" s="241" t="s">
        <v>86</v>
      </c>
      <c r="AY501" s="17" t="s">
        <v>280</v>
      </c>
      <c r="BE501" s="242">
        <f>IF(N501="základní",J501,0)</f>
        <v>0</v>
      </c>
      <c r="BF501" s="242">
        <f>IF(N501="snížená",J501,0)</f>
        <v>0</v>
      </c>
      <c r="BG501" s="242">
        <f>IF(N501="zákl. přenesená",J501,0)</f>
        <v>0</v>
      </c>
      <c r="BH501" s="242">
        <f>IF(N501="sníž. přenesená",J501,0)</f>
        <v>0</v>
      </c>
      <c r="BI501" s="242">
        <f>IF(N501="nulová",J501,0)</f>
        <v>0</v>
      </c>
      <c r="BJ501" s="17" t="s">
        <v>84</v>
      </c>
      <c r="BK501" s="242">
        <f>ROUND(I501*H501,2)</f>
        <v>0</v>
      </c>
      <c r="BL501" s="17" t="s">
        <v>185</v>
      </c>
      <c r="BM501" s="241" t="s">
        <v>5064</v>
      </c>
    </row>
    <row r="502" s="2" customFormat="1" ht="37.8" customHeight="1">
      <c r="A502" s="38"/>
      <c r="B502" s="39"/>
      <c r="C502" s="255" t="s">
        <v>1130</v>
      </c>
      <c r="D502" s="255" t="s">
        <v>306</v>
      </c>
      <c r="E502" s="256" t="s">
        <v>2365</v>
      </c>
      <c r="F502" s="257" t="s">
        <v>2366</v>
      </c>
      <c r="G502" s="258" t="s">
        <v>190</v>
      </c>
      <c r="H502" s="259">
        <v>5.4500000000000002</v>
      </c>
      <c r="I502" s="260"/>
      <c r="J502" s="261">
        <f>ROUND(I502*H502,2)</f>
        <v>0</v>
      </c>
      <c r="K502" s="262"/>
      <c r="L502" s="263"/>
      <c r="M502" s="264" t="s">
        <v>1</v>
      </c>
      <c r="N502" s="265" t="s">
        <v>41</v>
      </c>
      <c r="O502" s="91"/>
      <c r="P502" s="239">
        <f>O502*H502</f>
        <v>0</v>
      </c>
      <c r="Q502" s="239">
        <v>0.053100000000000001</v>
      </c>
      <c r="R502" s="239">
        <f>Q502*H502</f>
        <v>0.28939500000000001</v>
      </c>
      <c r="S502" s="239">
        <v>0</v>
      </c>
      <c r="T502" s="240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41" t="s">
        <v>426</v>
      </c>
      <c r="AT502" s="241" t="s">
        <v>306</v>
      </c>
      <c r="AU502" s="241" t="s">
        <v>86</v>
      </c>
      <c r="AY502" s="17" t="s">
        <v>280</v>
      </c>
      <c r="BE502" s="242">
        <f>IF(N502="základní",J502,0)</f>
        <v>0</v>
      </c>
      <c r="BF502" s="242">
        <f>IF(N502="snížená",J502,0)</f>
        <v>0</v>
      </c>
      <c r="BG502" s="242">
        <f>IF(N502="zákl. přenesená",J502,0)</f>
        <v>0</v>
      </c>
      <c r="BH502" s="242">
        <f>IF(N502="sníž. přenesená",J502,0)</f>
        <v>0</v>
      </c>
      <c r="BI502" s="242">
        <f>IF(N502="nulová",J502,0)</f>
        <v>0</v>
      </c>
      <c r="BJ502" s="17" t="s">
        <v>84</v>
      </c>
      <c r="BK502" s="242">
        <f>ROUND(I502*H502,2)</f>
        <v>0</v>
      </c>
      <c r="BL502" s="17" t="s">
        <v>185</v>
      </c>
      <c r="BM502" s="241" t="s">
        <v>5065</v>
      </c>
    </row>
    <row r="503" s="13" customFormat="1">
      <c r="A503" s="13"/>
      <c r="B503" s="243"/>
      <c r="C503" s="244"/>
      <c r="D503" s="245" t="s">
        <v>286</v>
      </c>
      <c r="E503" s="246" t="s">
        <v>1</v>
      </c>
      <c r="F503" s="247" t="s">
        <v>5066</v>
      </c>
      <c r="G503" s="244"/>
      <c r="H503" s="248">
        <v>5.4500000000000002</v>
      </c>
      <c r="I503" s="249"/>
      <c r="J503" s="244"/>
      <c r="K503" s="244"/>
      <c r="L503" s="250"/>
      <c r="M503" s="251"/>
      <c r="N503" s="252"/>
      <c r="O503" s="252"/>
      <c r="P503" s="252"/>
      <c r="Q503" s="252"/>
      <c r="R503" s="252"/>
      <c r="S503" s="252"/>
      <c r="T503" s="25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4" t="s">
        <v>286</v>
      </c>
      <c r="AU503" s="254" t="s">
        <v>86</v>
      </c>
      <c r="AV503" s="13" t="s">
        <v>86</v>
      </c>
      <c r="AW503" s="13" t="s">
        <v>32</v>
      </c>
      <c r="AX503" s="13" t="s">
        <v>84</v>
      </c>
      <c r="AY503" s="254" t="s">
        <v>280</v>
      </c>
    </row>
    <row r="504" s="2" customFormat="1" ht="24.15" customHeight="1">
      <c r="A504" s="38"/>
      <c r="B504" s="39"/>
      <c r="C504" s="229" t="s">
        <v>1137</v>
      </c>
      <c r="D504" s="229" t="s">
        <v>281</v>
      </c>
      <c r="E504" s="230" t="s">
        <v>1562</v>
      </c>
      <c r="F504" s="231" t="s">
        <v>1563</v>
      </c>
      <c r="G504" s="232" t="s">
        <v>354</v>
      </c>
      <c r="H504" s="233">
        <v>14</v>
      </c>
      <c r="I504" s="234"/>
      <c r="J504" s="235">
        <f>ROUND(I504*H504,2)</f>
        <v>0</v>
      </c>
      <c r="K504" s="236"/>
      <c r="L504" s="44"/>
      <c r="M504" s="237" t="s">
        <v>1</v>
      </c>
      <c r="N504" s="238" t="s">
        <v>41</v>
      </c>
      <c r="O504" s="91"/>
      <c r="P504" s="239">
        <f>O504*H504</f>
        <v>0</v>
      </c>
      <c r="Q504" s="239">
        <v>1.0000000000000001E-05</v>
      </c>
      <c r="R504" s="239">
        <f>Q504*H504</f>
        <v>0.00014000000000000002</v>
      </c>
      <c r="S504" s="239">
        <v>0</v>
      </c>
      <c r="T504" s="240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41" t="s">
        <v>185</v>
      </c>
      <c r="AT504" s="241" t="s">
        <v>281</v>
      </c>
      <c r="AU504" s="241" t="s">
        <v>86</v>
      </c>
      <c r="AY504" s="17" t="s">
        <v>280</v>
      </c>
      <c r="BE504" s="242">
        <f>IF(N504="základní",J504,0)</f>
        <v>0</v>
      </c>
      <c r="BF504" s="242">
        <f>IF(N504="snížená",J504,0)</f>
        <v>0</v>
      </c>
      <c r="BG504" s="242">
        <f>IF(N504="zákl. přenesená",J504,0)</f>
        <v>0</v>
      </c>
      <c r="BH504" s="242">
        <f>IF(N504="sníž. přenesená",J504,0)</f>
        <v>0</v>
      </c>
      <c r="BI504" s="242">
        <f>IF(N504="nulová",J504,0)</f>
        <v>0</v>
      </c>
      <c r="BJ504" s="17" t="s">
        <v>84</v>
      </c>
      <c r="BK504" s="242">
        <f>ROUND(I504*H504,2)</f>
        <v>0</v>
      </c>
      <c r="BL504" s="17" t="s">
        <v>185</v>
      </c>
      <c r="BM504" s="241" t="s">
        <v>5067</v>
      </c>
    </row>
    <row r="505" s="13" customFormat="1">
      <c r="A505" s="13"/>
      <c r="B505" s="243"/>
      <c r="C505" s="244"/>
      <c r="D505" s="245" t="s">
        <v>286</v>
      </c>
      <c r="E505" s="246" t="s">
        <v>1</v>
      </c>
      <c r="F505" s="247" t="s">
        <v>5068</v>
      </c>
      <c r="G505" s="244"/>
      <c r="H505" s="248">
        <v>14</v>
      </c>
      <c r="I505" s="249"/>
      <c r="J505" s="244"/>
      <c r="K505" s="244"/>
      <c r="L505" s="250"/>
      <c r="M505" s="251"/>
      <c r="N505" s="252"/>
      <c r="O505" s="252"/>
      <c r="P505" s="252"/>
      <c r="Q505" s="252"/>
      <c r="R505" s="252"/>
      <c r="S505" s="252"/>
      <c r="T505" s="25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4" t="s">
        <v>286</v>
      </c>
      <c r="AU505" s="254" t="s">
        <v>86</v>
      </c>
      <c r="AV505" s="13" t="s">
        <v>86</v>
      </c>
      <c r="AW505" s="13" t="s">
        <v>32</v>
      </c>
      <c r="AX505" s="13" t="s">
        <v>84</v>
      </c>
      <c r="AY505" s="254" t="s">
        <v>280</v>
      </c>
    </row>
    <row r="506" s="2" customFormat="1" ht="37.8" customHeight="1">
      <c r="A506" s="38"/>
      <c r="B506" s="39"/>
      <c r="C506" s="255" t="s">
        <v>1141</v>
      </c>
      <c r="D506" s="255" t="s">
        <v>306</v>
      </c>
      <c r="E506" s="256" t="s">
        <v>1567</v>
      </c>
      <c r="F506" s="257" t="s">
        <v>1568</v>
      </c>
      <c r="G506" s="258" t="s">
        <v>354</v>
      </c>
      <c r="H506" s="259">
        <v>14</v>
      </c>
      <c r="I506" s="260"/>
      <c r="J506" s="261">
        <f>ROUND(I506*H506,2)</f>
        <v>0</v>
      </c>
      <c r="K506" s="262"/>
      <c r="L506" s="263"/>
      <c r="M506" s="264" t="s">
        <v>1</v>
      </c>
      <c r="N506" s="265" t="s">
        <v>41</v>
      </c>
      <c r="O506" s="91"/>
      <c r="P506" s="239">
        <f>O506*H506</f>
        <v>0</v>
      </c>
      <c r="Q506" s="239">
        <v>0.001</v>
      </c>
      <c r="R506" s="239">
        <f>Q506*H506</f>
        <v>0.014</v>
      </c>
      <c r="S506" s="239">
        <v>0</v>
      </c>
      <c r="T506" s="240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41" t="s">
        <v>426</v>
      </c>
      <c r="AT506" s="241" t="s">
        <v>306</v>
      </c>
      <c r="AU506" s="241" t="s">
        <v>86</v>
      </c>
      <c r="AY506" s="17" t="s">
        <v>280</v>
      </c>
      <c r="BE506" s="242">
        <f>IF(N506="základní",J506,0)</f>
        <v>0</v>
      </c>
      <c r="BF506" s="242">
        <f>IF(N506="snížená",J506,0)</f>
        <v>0</v>
      </c>
      <c r="BG506" s="242">
        <f>IF(N506="zákl. přenesená",J506,0)</f>
        <v>0</v>
      </c>
      <c r="BH506" s="242">
        <f>IF(N506="sníž. přenesená",J506,0)</f>
        <v>0</v>
      </c>
      <c r="BI506" s="242">
        <f>IF(N506="nulová",J506,0)</f>
        <v>0</v>
      </c>
      <c r="BJ506" s="17" t="s">
        <v>84</v>
      </c>
      <c r="BK506" s="242">
        <f>ROUND(I506*H506,2)</f>
        <v>0</v>
      </c>
      <c r="BL506" s="17" t="s">
        <v>185</v>
      </c>
      <c r="BM506" s="241" t="s">
        <v>5069</v>
      </c>
    </row>
    <row r="507" s="2" customFormat="1">
      <c r="A507" s="38"/>
      <c r="B507" s="39"/>
      <c r="C507" s="40"/>
      <c r="D507" s="245" t="s">
        <v>540</v>
      </c>
      <c r="E507" s="40"/>
      <c r="F507" s="287" t="s">
        <v>1570</v>
      </c>
      <c r="G507" s="40"/>
      <c r="H507" s="40"/>
      <c r="I507" s="288"/>
      <c r="J507" s="40"/>
      <c r="K507" s="40"/>
      <c r="L507" s="44"/>
      <c r="M507" s="289"/>
      <c r="N507" s="290"/>
      <c r="O507" s="91"/>
      <c r="P507" s="91"/>
      <c r="Q507" s="91"/>
      <c r="R507" s="91"/>
      <c r="S507" s="91"/>
      <c r="T507" s="92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540</v>
      </c>
      <c r="AU507" s="17" t="s">
        <v>86</v>
      </c>
    </row>
    <row r="508" s="13" customFormat="1">
      <c r="A508" s="13"/>
      <c r="B508" s="243"/>
      <c r="C508" s="244"/>
      <c r="D508" s="245" t="s">
        <v>286</v>
      </c>
      <c r="E508" s="246" t="s">
        <v>1</v>
      </c>
      <c r="F508" s="247" t="s">
        <v>5068</v>
      </c>
      <c r="G508" s="244"/>
      <c r="H508" s="248">
        <v>14</v>
      </c>
      <c r="I508" s="249"/>
      <c r="J508" s="244"/>
      <c r="K508" s="244"/>
      <c r="L508" s="250"/>
      <c r="M508" s="251"/>
      <c r="N508" s="252"/>
      <c r="O508" s="252"/>
      <c r="P508" s="252"/>
      <c r="Q508" s="252"/>
      <c r="R508" s="252"/>
      <c r="S508" s="252"/>
      <c r="T508" s="25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4" t="s">
        <v>286</v>
      </c>
      <c r="AU508" s="254" t="s">
        <v>86</v>
      </c>
      <c r="AV508" s="13" t="s">
        <v>86</v>
      </c>
      <c r="AW508" s="13" t="s">
        <v>32</v>
      </c>
      <c r="AX508" s="13" t="s">
        <v>84</v>
      </c>
      <c r="AY508" s="254" t="s">
        <v>280</v>
      </c>
    </row>
    <row r="509" s="2" customFormat="1" ht="24.15" customHeight="1">
      <c r="A509" s="38"/>
      <c r="B509" s="39"/>
      <c r="C509" s="229" t="s">
        <v>1145</v>
      </c>
      <c r="D509" s="229" t="s">
        <v>281</v>
      </c>
      <c r="E509" s="230" t="s">
        <v>1572</v>
      </c>
      <c r="F509" s="231" t="s">
        <v>1573</v>
      </c>
      <c r="G509" s="232" t="s">
        <v>354</v>
      </c>
      <c r="H509" s="233">
        <v>14</v>
      </c>
      <c r="I509" s="234"/>
      <c r="J509" s="235">
        <f>ROUND(I509*H509,2)</f>
        <v>0</v>
      </c>
      <c r="K509" s="236"/>
      <c r="L509" s="44"/>
      <c r="M509" s="237" t="s">
        <v>1</v>
      </c>
      <c r="N509" s="238" t="s">
        <v>41</v>
      </c>
      <c r="O509" s="91"/>
      <c r="P509" s="239">
        <f>O509*H509</f>
        <v>0</v>
      </c>
      <c r="Q509" s="239">
        <v>0</v>
      </c>
      <c r="R509" s="239">
        <f>Q509*H509</f>
        <v>0</v>
      </c>
      <c r="S509" s="239">
        <v>0</v>
      </c>
      <c r="T509" s="240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41" t="s">
        <v>185</v>
      </c>
      <c r="AT509" s="241" t="s">
        <v>281</v>
      </c>
      <c r="AU509" s="241" t="s">
        <v>86</v>
      </c>
      <c r="AY509" s="17" t="s">
        <v>280</v>
      </c>
      <c r="BE509" s="242">
        <f>IF(N509="základní",J509,0)</f>
        <v>0</v>
      </c>
      <c r="BF509" s="242">
        <f>IF(N509="snížená",J509,0)</f>
        <v>0</v>
      </c>
      <c r="BG509" s="242">
        <f>IF(N509="zákl. přenesená",J509,0)</f>
        <v>0</v>
      </c>
      <c r="BH509" s="242">
        <f>IF(N509="sníž. přenesená",J509,0)</f>
        <v>0</v>
      </c>
      <c r="BI509" s="242">
        <f>IF(N509="nulová",J509,0)</f>
        <v>0</v>
      </c>
      <c r="BJ509" s="17" t="s">
        <v>84</v>
      </c>
      <c r="BK509" s="242">
        <f>ROUND(I509*H509,2)</f>
        <v>0</v>
      </c>
      <c r="BL509" s="17" t="s">
        <v>185</v>
      </c>
      <c r="BM509" s="241" t="s">
        <v>5070</v>
      </c>
    </row>
    <row r="510" s="13" customFormat="1">
      <c r="A510" s="13"/>
      <c r="B510" s="243"/>
      <c r="C510" s="244"/>
      <c r="D510" s="245" t="s">
        <v>286</v>
      </c>
      <c r="E510" s="246" t="s">
        <v>1</v>
      </c>
      <c r="F510" s="247" t="s">
        <v>5068</v>
      </c>
      <c r="G510" s="244"/>
      <c r="H510" s="248">
        <v>14</v>
      </c>
      <c r="I510" s="249"/>
      <c r="J510" s="244"/>
      <c r="K510" s="244"/>
      <c r="L510" s="250"/>
      <c r="M510" s="251"/>
      <c r="N510" s="252"/>
      <c r="O510" s="252"/>
      <c r="P510" s="252"/>
      <c r="Q510" s="252"/>
      <c r="R510" s="252"/>
      <c r="S510" s="252"/>
      <c r="T510" s="25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4" t="s">
        <v>286</v>
      </c>
      <c r="AU510" s="254" t="s">
        <v>86</v>
      </c>
      <c r="AV510" s="13" t="s">
        <v>86</v>
      </c>
      <c r="AW510" s="13" t="s">
        <v>32</v>
      </c>
      <c r="AX510" s="13" t="s">
        <v>84</v>
      </c>
      <c r="AY510" s="254" t="s">
        <v>280</v>
      </c>
    </row>
    <row r="511" s="2" customFormat="1" ht="24.15" customHeight="1">
      <c r="A511" s="38"/>
      <c r="B511" s="39"/>
      <c r="C511" s="229" t="s">
        <v>1149</v>
      </c>
      <c r="D511" s="229" t="s">
        <v>281</v>
      </c>
      <c r="E511" s="230" t="s">
        <v>5071</v>
      </c>
      <c r="F511" s="231" t="s">
        <v>2374</v>
      </c>
      <c r="G511" s="232" t="s">
        <v>2375</v>
      </c>
      <c r="H511" s="233">
        <v>14</v>
      </c>
      <c r="I511" s="234"/>
      <c r="J511" s="235">
        <f>ROUND(I511*H511,2)</f>
        <v>0</v>
      </c>
      <c r="K511" s="236"/>
      <c r="L511" s="44"/>
      <c r="M511" s="237" t="s">
        <v>1</v>
      </c>
      <c r="N511" s="238" t="s">
        <v>41</v>
      </c>
      <c r="O511" s="91"/>
      <c r="P511" s="239">
        <f>O511*H511</f>
        <v>0</v>
      </c>
      <c r="Q511" s="239">
        <v>0</v>
      </c>
      <c r="R511" s="239">
        <f>Q511*H511</f>
        <v>0</v>
      </c>
      <c r="S511" s="239">
        <v>0</v>
      </c>
      <c r="T511" s="240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41" t="s">
        <v>185</v>
      </c>
      <c r="AT511" s="241" t="s">
        <v>281</v>
      </c>
      <c r="AU511" s="241" t="s">
        <v>86</v>
      </c>
      <c r="AY511" s="17" t="s">
        <v>280</v>
      </c>
      <c r="BE511" s="242">
        <f>IF(N511="základní",J511,0)</f>
        <v>0</v>
      </c>
      <c r="BF511" s="242">
        <f>IF(N511="snížená",J511,0)</f>
        <v>0</v>
      </c>
      <c r="BG511" s="242">
        <f>IF(N511="zákl. přenesená",J511,0)</f>
        <v>0</v>
      </c>
      <c r="BH511" s="242">
        <f>IF(N511="sníž. přenesená",J511,0)</f>
        <v>0</v>
      </c>
      <c r="BI511" s="242">
        <f>IF(N511="nulová",J511,0)</f>
        <v>0</v>
      </c>
      <c r="BJ511" s="17" t="s">
        <v>84</v>
      </c>
      <c r="BK511" s="242">
        <f>ROUND(I511*H511,2)</f>
        <v>0</v>
      </c>
      <c r="BL511" s="17" t="s">
        <v>185</v>
      </c>
      <c r="BM511" s="241" t="s">
        <v>5072</v>
      </c>
    </row>
    <row r="512" s="13" customFormat="1">
      <c r="A512" s="13"/>
      <c r="B512" s="243"/>
      <c r="C512" s="244"/>
      <c r="D512" s="245" t="s">
        <v>286</v>
      </c>
      <c r="E512" s="246" t="s">
        <v>1</v>
      </c>
      <c r="F512" s="247" t="s">
        <v>5068</v>
      </c>
      <c r="G512" s="244"/>
      <c r="H512" s="248">
        <v>14</v>
      </c>
      <c r="I512" s="249"/>
      <c r="J512" s="244"/>
      <c r="K512" s="244"/>
      <c r="L512" s="250"/>
      <c r="M512" s="251"/>
      <c r="N512" s="252"/>
      <c r="O512" s="252"/>
      <c r="P512" s="252"/>
      <c r="Q512" s="252"/>
      <c r="R512" s="252"/>
      <c r="S512" s="252"/>
      <c r="T512" s="25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4" t="s">
        <v>286</v>
      </c>
      <c r="AU512" s="254" t="s">
        <v>86</v>
      </c>
      <c r="AV512" s="13" t="s">
        <v>86</v>
      </c>
      <c r="AW512" s="13" t="s">
        <v>32</v>
      </c>
      <c r="AX512" s="13" t="s">
        <v>84</v>
      </c>
      <c r="AY512" s="254" t="s">
        <v>280</v>
      </c>
    </row>
    <row r="513" s="2" customFormat="1" ht="33" customHeight="1">
      <c r="A513" s="38"/>
      <c r="B513" s="39"/>
      <c r="C513" s="255" t="s">
        <v>1154</v>
      </c>
      <c r="D513" s="255" t="s">
        <v>306</v>
      </c>
      <c r="E513" s="256" t="s">
        <v>1576</v>
      </c>
      <c r="F513" s="257" t="s">
        <v>1577</v>
      </c>
      <c r="G513" s="258" t="s">
        <v>190</v>
      </c>
      <c r="H513" s="259">
        <v>75.108000000000004</v>
      </c>
      <c r="I513" s="260"/>
      <c r="J513" s="261">
        <f>ROUND(I513*H513,2)</f>
        <v>0</v>
      </c>
      <c r="K513" s="262"/>
      <c r="L513" s="263"/>
      <c r="M513" s="264" t="s">
        <v>1</v>
      </c>
      <c r="N513" s="265" t="s">
        <v>41</v>
      </c>
      <c r="O513" s="91"/>
      <c r="P513" s="239">
        <f>O513*H513</f>
        <v>0</v>
      </c>
      <c r="Q513" s="239">
        <v>0.00014999999999999999</v>
      </c>
      <c r="R513" s="239">
        <f>Q513*H513</f>
        <v>0.011266199999999999</v>
      </c>
      <c r="S513" s="239">
        <v>0</v>
      </c>
      <c r="T513" s="240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41" t="s">
        <v>426</v>
      </c>
      <c r="AT513" s="241" t="s">
        <v>306</v>
      </c>
      <c r="AU513" s="241" t="s">
        <v>86</v>
      </c>
      <c r="AY513" s="17" t="s">
        <v>280</v>
      </c>
      <c r="BE513" s="242">
        <f>IF(N513="základní",J513,0)</f>
        <v>0</v>
      </c>
      <c r="BF513" s="242">
        <f>IF(N513="snížená",J513,0)</f>
        <v>0</v>
      </c>
      <c r="BG513" s="242">
        <f>IF(N513="zákl. přenesená",J513,0)</f>
        <v>0</v>
      </c>
      <c r="BH513" s="242">
        <f>IF(N513="sníž. přenesená",J513,0)</f>
        <v>0</v>
      </c>
      <c r="BI513" s="242">
        <f>IF(N513="nulová",J513,0)</f>
        <v>0</v>
      </c>
      <c r="BJ513" s="17" t="s">
        <v>84</v>
      </c>
      <c r="BK513" s="242">
        <f>ROUND(I513*H513,2)</f>
        <v>0</v>
      </c>
      <c r="BL513" s="17" t="s">
        <v>185</v>
      </c>
      <c r="BM513" s="241" t="s">
        <v>5073</v>
      </c>
    </row>
    <row r="514" s="13" customFormat="1">
      <c r="A514" s="13"/>
      <c r="B514" s="243"/>
      <c r="C514" s="244"/>
      <c r="D514" s="245" t="s">
        <v>286</v>
      </c>
      <c r="E514" s="246" t="s">
        <v>1</v>
      </c>
      <c r="F514" s="247" t="s">
        <v>5074</v>
      </c>
      <c r="G514" s="244"/>
      <c r="H514" s="248">
        <v>68.280000000000001</v>
      </c>
      <c r="I514" s="249"/>
      <c r="J514" s="244"/>
      <c r="K514" s="244"/>
      <c r="L514" s="250"/>
      <c r="M514" s="251"/>
      <c r="N514" s="252"/>
      <c r="O514" s="252"/>
      <c r="P514" s="252"/>
      <c r="Q514" s="252"/>
      <c r="R514" s="252"/>
      <c r="S514" s="252"/>
      <c r="T514" s="25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4" t="s">
        <v>286</v>
      </c>
      <c r="AU514" s="254" t="s">
        <v>86</v>
      </c>
      <c r="AV514" s="13" t="s">
        <v>86</v>
      </c>
      <c r="AW514" s="13" t="s">
        <v>32</v>
      </c>
      <c r="AX514" s="13" t="s">
        <v>84</v>
      </c>
      <c r="AY514" s="254" t="s">
        <v>280</v>
      </c>
    </row>
    <row r="515" s="13" customFormat="1">
      <c r="A515" s="13"/>
      <c r="B515" s="243"/>
      <c r="C515" s="244"/>
      <c r="D515" s="245" t="s">
        <v>286</v>
      </c>
      <c r="E515" s="244"/>
      <c r="F515" s="247" t="s">
        <v>5075</v>
      </c>
      <c r="G515" s="244"/>
      <c r="H515" s="248">
        <v>75.108000000000004</v>
      </c>
      <c r="I515" s="249"/>
      <c r="J515" s="244"/>
      <c r="K515" s="244"/>
      <c r="L515" s="250"/>
      <c r="M515" s="251"/>
      <c r="N515" s="252"/>
      <c r="O515" s="252"/>
      <c r="P515" s="252"/>
      <c r="Q515" s="252"/>
      <c r="R515" s="252"/>
      <c r="S515" s="252"/>
      <c r="T515" s="25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4" t="s">
        <v>286</v>
      </c>
      <c r="AU515" s="254" t="s">
        <v>86</v>
      </c>
      <c r="AV515" s="13" t="s">
        <v>86</v>
      </c>
      <c r="AW515" s="13" t="s">
        <v>4</v>
      </c>
      <c r="AX515" s="13" t="s">
        <v>84</v>
      </c>
      <c r="AY515" s="254" t="s">
        <v>280</v>
      </c>
    </row>
    <row r="516" s="2" customFormat="1" ht="24.15" customHeight="1">
      <c r="A516" s="38"/>
      <c r="B516" s="39"/>
      <c r="C516" s="229" t="s">
        <v>1160</v>
      </c>
      <c r="D516" s="229" t="s">
        <v>281</v>
      </c>
      <c r="E516" s="230" t="s">
        <v>1582</v>
      </c>
      <c r="F516" s="231" t="s">
        <v>1583</v>
      </c>
      <c r="G516" s="232" t="s">
        <v>354</v>
      </c>
      <c r="H516" s="233">
        <v>6</v>
      </c>
      <c r="I516" s="234"/>
      <c r="J516" s="235">
        <f>ROUND(I516*H516,2)</f>
        <v>0</v>
      </c>
      <c r="K516" s="236"/>
      <c r="L516" s="44"/>
      <c r="M516" s="237" t="s">
        <v>1</v>
      </c>
      <c r="N516" s="238" t="s">
        <v>41</v>
      </c>
      <c r="O516" s="91"/>
      <c r="P516" s="239">
        <f>O516*H516</f>
        <v>0</v>
      </c>
      <c r="Q516" s="239">
        <v>4.0000000000000003E-05</v>
      </c>
      <c r="R516" s="239">
        <f>Q516*H516</f>
        <v>0.00024000000000000003</v>
      </c>
      <c r="S516" s="239">
        <v>0</v>
      </c>
      <c r="T516" s="240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41" t="s">
        <v>185</v>
      </c>
      <c r="AT516" s="241" t="s">
        <v>281</v>
      </c>
      <c r="AU516" s="241" t="s">
        <v>86</v>
      </c>
      <c r="AY516" s="17" t="s">
        <v>280</v>
      </c>
      <c r="BE516" s="242">
        <f>IF(N516="základní",J516,0)</f>
        <v>0</v>
      </c>
      <c r="BF516" s="242">
        <f>IF(N516="snížená",J516,0)</f>
        <v>0</v>
      </c>
      <c r="BG516" s="242">
        <f>IF(N516="zákl. přenesená",J516,0)</f>
        <v>0</v>
      </c>
      <c r="BH516" s="242">
        <f>IF(N516="sníž. přenesená",J516,0)</f>
        <v>0</v>
      </c>
      <c r="BI516" s="242">
        <f>IF(N516="nulová",J516,0)</f>
        <v>0</v>
      </c>
      <c r="BJ516" s="17" t="s">
        <v>84</v>
      </c>
      <c r="BK516" s="242">
        <f>ROUND(I516*H516,2)</f>
        <v>0</v>
      </c>
      <c r="BL516" s="17" t="s">
        <v>185</v>
      </c>
      <c r="BM516" s="241" t="s">
        <v>5076</v>
      </c>
    </row>
    <row r="517" s="2" customFormat="1" ht="33" customHeight="1">
      <c r="A517" s="38"/>
      <c r="B517" s="39"/>
      <c r="C517" s="255" t="s">
        <v>1165</v>
      </c>
      <c r="D517" s="255" t="s">
        <v>306</v>
      </c>
      <c r="E517" s="256" t="s">
        <v>5077</v>
      </c>
      <c r="F517" s="257" t="s">
        <v>5078</v>
      </c>
      <c r="G517" s="258" t="s">
        <v>354</v>
      </c>
      <c r="H517" s="259">
        <v>5</v>
      </c>
      <c r="I517" s="260"/>
      <c r="J517" s="261">
        <f>ROUND(I517*H517,2)</f>
        <v>0</v>
      </c>
      <c r="K517" s="262"/>
      <c r="L517" s="263"/>
      <c r="M517" s="264" t="s">
        <v>1</v>
      </c>
      <c r="N517" s="265" t="s">
        <v>41</v>
      </c>
      <c r="O517" s="91"/>
      <c r="P517" s="239">
        <f>O517*H517</f>
        <v>0</v>
      </c>
      <c r="Q517" s="239">
        <v>0.1098</v>
      </c>
      <c r="R517" s="239">
        <f>Q517*H517</f>
        <v>0.54899999999999993</v>
      </c>
      <c r="S517" s="239">
        <v>0</v>
      </c>
      <c r="T517" s="240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41" t="s">
        <v>426</v>
      </c>
      <c r="AT517" s="241" t="s">
        <v>306</v>
      </c>
      <c r="AU517" s="241" t="s">
        <v>86</v>
      </c>
      <c r="AY517" s="17" t="s">
        <v>280</v>
      </c>
      <c r="BE517" s="242">
        <f>IF(N517="základní",J517,0)</f>
        <v>0</v>
      </c>
      <c r="BF517" s="242">
        <f>IF(N517="snížená",J517,0)</f>
        <v>0</v>
      </c>
      <c r="BG517" s="242">
        <f>IF(N517="zákl. přenesená",J517,0)</f>
        <v>0</v>
      </c>
      <c r="BH517" s="242">
        <f>IF(N517="sníž. přenesená",J517,0)</f>
        <v>0</v>
      </c>
      <c r="BI517" s="242">
        <f>IF(N517="nulová",J517,0)</f>
        <v>0</v>
      </c>
      <c r="BJ517" s="17" t="s">
        <v>84</v>
      </c>
      <c r="BK517" s="242">
        <f>ROUND(I517*H517,2)</f>
        <v>0</v>
      </c>
      <c r="BL517" s="17" t="s">
        <v>185</v>
      </c>
      <c r="BM517" s="241" t="s">
        <v>5079</v>
      </c>
    </row>
    <row r="518" s="13" customFormat="1">
      <c r="A518" s="13"/>
      <c r="B518" s="243"/>
      <c r="C518" s="244"/>
      <c r="D518" s="245" t="s">
        <v>286</v>
      </c>
      <c r="E518" s="246" t="s">
        <v>1</v>
      </c>
      <c r="F518" s="247" t="s">
        <v>5080</v>
      </c>
      <c r="G518" s="244"/>
      <c r="H518" s="248">
        <v>5</v>
      </c>
      <c r="I518" s="249"/>
      <c r="J518" s="244"/>
      <c r="K518" s="244"/>
      <c r="L518" s="250"/>
      <c r="M518" s="251"/>
      <c r="N518" s="252"/>
      <c r="O518" s="252"/>
      <c r="P518" s="252"/>
      <c r="Q518" s="252"/>
      <c r="R518" s="252"/>
      <c r="S518" s="252"/>
      <c r="T518" s="25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4" t="s">
        <v>286</v>
      </c>
      <c r="AU518" s="254" t="s">
        <v>86</v>
      </c>
      <c r="AV518" s="13" t="s">
        <v>86</v>
      </c>
      <c r="AW518" s="13" t="s">
        <v>32</v>
      </c>
      <c r="AX518" s="13" t="s">
        <v>84</v>
      </c>
      <c r="AY518" s="254" t="s">
        <v>280</v>
      </c>
    </row>
    <row r="519" s="2" customFormat="1" ht="33" customHeight="1">
      <c r="A519" s="38"/>
      <c r="B519" s="39"/>
      <c r="C519" s="255" t="s">
        <v>1170</v>
      </c>
      <c r="D519" s="255" t="s">
        <v>306</v>
      </c>
      <c r="E519" s="256" t="s">
        <v>5081</v>
      </c>
      <c r="F519" s="257" t="s">
        <v>5082</v>
      </c>
      <c r="G519" s="258" t="s">
        <v>354</v>
      </c>
      <c r="H519" s="259">
        <v>1</v>
      </c>
      <c r="I519" s="260"/>
      <c r="J519" s="261">
        <f>ROUND(I519*H519,2)</f>
        <v>0</v>
      </c>
      <c r="K519" s="262"/>
      <c r="L519" s="263"/>
      <c r="M519" s="264" t="s">
        <v>1</v>
      </c>
      <c r="N519" s="265" t="s">
        <v>41</v>
      </c>
      <c r="O519" s="91"/>
      <c r="P519" s="239">
        <f>O519*H519</f>
        <v>0</v>
      </c>
      <c r="Q519" s="239">
        <v>0.067400000000000002</v>
      </c>
      <c r="R519" s="239">
        <f>Q519*H519</f>
        <v>0.067400000000000002</v>
      </c>
      <c r="S519" s="239">
        <v>0</v>
      </c>
      <c r="T519" s="240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41" t="s">
        <v>426</v>
      </c>
      <c r="AT519" s="241" t="s">
        <v>306</v>
      </c>
      <c r="AU519" s="241" t="s">
        <v>86</v>
      </c>
      <c r="AY519" s="17" t="s">
        <v>280</v>
      </c>
      <c r="BE519" s="242">
        <f>IF(N519="základní",J519,0)</f>
        <v>0</v>
      </c>
      <c r="BF519" s="242">
        <f>IF(N519="snížená",J519,0)</f>
        <v>0</v>
      </c>
      <c r="BG519" s="242">
        <f>IF(N519="zákl. přenesená",J519,0)</f>
        <v>0</v>
      </c>
      <c r="BH519" s="242">
        <f>IF(N519="sníž. přenesená",J519,0)</f>
        <v>0</v>
      </c>
      <c r="BI519" s="242">
        <f>IF(N519="nulová",J519,0)</f>
        <v>0</v>
      </c>
      <c r="BJ519" s="17" t="s">
        <v>84</v>
      </c>
      <c r="BK519" s="242">
        <f>ROUND(I519*H519,2)</f>
        <v>0</v>
      </c>
      <c r="BL519" s="17" t="s">
        <v>185</v>
      </c>
      <c r="BM519" s="241" t="s">
        <v>5083</v>
      </c>
    </row>
    <row r="520" s="13" customFormat="1">
      <c r="A520" s="13"/>
      <c r="B520" s="243"/>
      <c r="C520" s="244"/>
      <c r="D520" s="245" t="s">
        <v>286</v>
      </c>
      <c r="E520" s="246" t="s">
        <v>1</v>
      </c>
      <c r="F520" s="247" t="s">
        <v>5084</v>
      </c>
      <c r="G520" s="244"/>
      <c r="H520" s="248">
        <v>1</v>
      </c>
      <c r="I520" s="249"/>
      <c r="J520" s="244"/>
      <c r="K520" s="244"/>
      <c r="L520" s="250"/>
      <c r="M520" s="251"/>
      <c r="N520" s="252"/>
      <c r="O520" s="252"/>
      <c r="P520" s="252"/>
      <c r="Q520" s="252"/>
      <c r="R520" s="252"/>
      <c r="S520" s="252"/>
      <c r="T520" s="25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4" t="s">
        <v>286</v>
      </c>
      <c r="AU520" s="254" t="s">
        <v>86</v>
      </c>
      <c r="AV520" s="13" t="s">
        <v>86</v>
      </c>
      <c r="AW520" s="13" t="s">
        <v>32</v>
      </c>
      <c r="AX520" s="13" t="s">
        <v>84</v>
      </c>
      <c r="AY520" s="254" t="s">
        <v>280</v>
      </c>
    </row>
    <row r="521" s="2" customFormat="1" ht="24.15" customHeight="1">
      <c r="A521" s="38"/>
      <c r="B521" s="39"/>
      <c r="C521" s="229" t="s">
        <v>1175</v>
      </c>
      <c r="D521" s="229" t="s">
        <v>281</v>
      </c>
      <c r="E521" s="230" t="s">
        <v>2871</v>
      </c>
      <c r="F521" s="231" t="s">
        <v>2872</v>
      </c>
      <c r="G521" s="232" t="s">
        <v>309</v>
      </c>
      <c r="H521" s="233">
        <v>435</v>
      </c>
      <c r="I521" s="234"/>
      <c r="J521" s="235">
        <f>ROUND(I521*H521,2)</f>
        <v>0</v>
      </c>
      <c r="K521" s="236"/>
      <c r="L521" s="44"/>
      <c r="M521" s="237" t="s">
        <v>1</v>
      </c>
      <c r="N521" s="238" t="s">
        <v>41</v>
      </c>
      <c r="O521" s="91"/>
      <c r="P521" s="239">
        <f>O521*H521</f>
        <v>0</v>
      </c>
      <c r="Q521" s="239">
        <v>5.0000000000000002E-05</v>
      </c>
      <c r="R521" s="239">
        <f>Q521*H521</f>
        <v>0.021750000000000002</v>
      </c>
      <c r="S521" s="239">
        <v>0</v>
      </c>
      <c r="T521" s="240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41" t="s">
        <v>185</v>
      </c>
      <c r="AT521" s="241" t="s">
        <v>281</v>
      </c>
      <c r="AU521" s="241" t="s">
        <v>86</v>
      </c>
      <c r="AY521" s="17" t="s">
        <v>280</v>
      </c>
      <c r="BE521" s="242">
        <f>IF(N521="základní",J521,0)</f>
        <v>0</v>
      </c>
      <c r="BF521" s="242">
        <f>IF(N521="snížená",J521,0)</f>
        <v>0</v>
      </c>
      <c r="BG521" s="242">
        <f>IF(N521="zákl. přenesená",J521,0)</f>
        <v>0</v>
      </c>
      <c r="BH521" s="242">
        <f>IF(N521="sníž. přenesená",J521,0)</f>
        <v>0</v>
      </c>
      <c r="BI521" s="242">
        <f>IF(N521="nulová",J521,0)</f>
        <v>0</v>
      </c>
      <c r="BJ521" s="17" t="s">
        <v>84</v>
      </c>
      <c r="BK521" s="242">
        <f>ROUND(I521*H521,2)</f>
        <v>0</v>
      </c>
      <c r="BL521" s="17" t="s">
        <v>185</v>
      </c>
      <c r="BM521" s="241" t="s">
        <v>5085</v>
      </c>
    </row>
    <row r="522" s="13" customFormat="1">
      <c r="A522" s="13"/>
      <c r="B522" s="243"/>
      <c r="C522" s="244"/>
      <c r="D522" s="245" t="s">
        <v>286</v>
      </c>
      <c r="E522" s="246" t="s">
        <v>1</v>
      </c>
      <c r="F522" s="247" t="s">
        <v>5086</v>
      </c>
      <c r="G522" s="244"/>
      <c r="H522" s="248">
        <v>435</v>
      </c>
      <c r="I522" s="249"/>
      <c r="J522" s="244"/>
      <c r="K522" s="244"/>
      <c r="L522" s="250"/>
      <c r="M522" s="251"/>
      <c r="N522" s="252"/>
      <c r="O522" s="252"/>
      <c r="P522" s="252"/>
      <c r="Q522" s="252"/>
      <c r="R522" s="252"/>
      <c r="S522" s="252"/>
      <c r="T522" s="25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4" t="s">
        <v>286</v>
      </c>
      <c r="AU522" s="254" t="s">
        <v>86</v>
      </c>
      <c r="AV522" s="13" t="s">
        <v>86</v>
      </c>
      <c r="AW522" s="13" t="s">
        <v>32</v>
      </c>
      <c r="AX522" s="13" t="s">
        <v>84</v>
      </c>
      <c r="AY522" s="254" t="s">
        <v>280</v>
      </c>
    </row>
    <row r="523" s="2" customFormat="1" ht="24.15" customHeight="1">
      <c r="A523" s="38"/>
      <c r="B523" s="39"/>
      <c r="C523" s="255" t="s">
        <v>1179</v>
      </c>
      <c r="D523" s="255" t="s">
        <v>306</v>
      </c>
      <c r="E523" s="256" t="s">
        <v>5087</v>
      </c>
      <c r="F523" s="257" t="s">
        <v>5088</v>
      </c>
      <c r="G523" s="258" t="s">
        <v>2303</v>
      </c>
      <c r="H523" s="259">
        <v>10</v>
      </c>
      <c r="I523" s="260"/>
      <c r="J523" s="261">
        <f>ROUND(I523*H523,2)</f>
        <v>0</v>
      </c>
      <c r="K523" s="262"/>
      <c r="L523" s="263"/>
      <c r="M523" s="264" t="s">
        <v>1</v>
      </c>
      <c r="N523" s="265" t="s">
        <v>41</v>
      </c>
      <c r="O523" s="91"/>
      <c r="P523" s="239">
        <f>O523*H523</f>
        <v>0</v>
      </c>
      <c r="Q523" s="239">
        <v>0.043499999999999997</v>
      </c>
      <c r="R523" s="239">
        <f>Q523*H523</f>
        <v>0.43499999999999994</v>
      </c>
      <c r="S523" s="239">
        <v>0</v>
      </c>
      <c r="T523" s="240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41" t="s">
        <v>426</v>
      </c>
      <c r="AT523" s="241" t="s">
        <v>306</v>
      </c>
      <c r="AU523" s="241" t="s">
        <v>86</v>
      </c>
      <c r="AY523" s="17" t="s">
        <v>280</v>
      </c>
      <c r="BE523" s="242">
        <f>IF(N523="základní",J523,0)</f>
        <v>0</v>
      </c>
      <c r="BF523" s="242">
        <f>IF(N523="snížená",J523,0)</f>
        <v>0</v>
      </c>
      <c r="BG523" s="242">
        <f>IF(N523="zákl. přenesená",J523,0)</f>
        <v>0</v>
      </c>
      <c r="BH523" s="242">
        <f>IF(N523="sníž. přenesená",J523,0)</f>
        <v>0</v>
      </c>
      <c r="BI523" s="242">
        <f>IF(N523="nulová",J523,0)</f>
        <v>0</v>
      </c>
      <c r="BJ523" s="17" t="s">
        <v>84</v>
      </c>
      <c r="BK523" s="242">
        <f>ROUND(I523*H523,2)</f>
        <v>0</v>
      </c>
      <c r="BL523" s="17" t="s">
        <v>185</v>
      </c>
      <c r="BM523" s="241" t="s">
        <v>5089</v>
      </c>
    </row>
    <row r="524" s="2" customFormat="1">
      <c r="A524" s="38"/>
      <c r="B524" s="39"/>
      <c r="C524" s="40"/>
      <c r="D524" s="245" t="s">
        <v>540</v>
      </c>
      <c r="E524" s="40"/>
      <c r="F524" s="287" t="s">
        <v>2305</v>
      </c>
      <c r="G524" s="40"/>
      <c r="H524" s="40"/>
      <c r="I524" s="288"/>
      <c r="J524" s="40"/>
      <c r="K524" s="40"/>
      <c r="L524" s="44"/>
      <c r="M524" s="289"/>
      <c r="N524" s="290"/>
      <c r="O524" s="91"/>
      <c r="P524" s="91"/>
      <c r="Q524" s="91"/>
      <c r="R524" s="91"/>
      <c r="S524" s="91"/>
      <c r="T524" s="92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540</v>
      </c>
      <c r="AU524" s="17" t="s">
        <v>86</v>
      </c>
    </row>
    <row r="525" s="2" customFormat="1" ht="24.15" customHeight="1">
      <c r="A525" s="38"/>
      <c r="B525" s="39"/>
      <c r="C525" s="229" t="s">
        <v>1185</v>
      </c>
      <c r="D525" s="229" t="s">
        <v>281</v>
      </c>
      <c r="E525" s="230" t="s">
        <v>5090</v>
      </c>
      <c r="F525" s="231" t="s">
        <v>5091</v>
      </c>
      <c r="G525" s="232" t="s">
        <v>309</v>
      </c>
      <c r="H525" s="233">
        <v>2</v>
      </c>
      <c r="I525" s="234"/>
      <c r="J525" s="235">
        <f>ROUND(I525*H525,2)</f>
        <v>0</v>
      </c>
      <c r="K525" s="236"/>
      <c r="L525" s="44"/>
      <c r="M525" s="237" t="s">
        <v>1</v>
      </c>
      <c r="N525" s="238" t="s">
        <v>41</v>
      </c>
      <c r="O525" s="91"/>
      <c r="P525" s="239">
        <f>O525*H525</f>
        <v>0</v>
      </c>
      <c r="Q525" s="239">
        <v>6.9999999999999994E-05</v>
      </c>
      <c r="R525" s="239">
        <f>Q525*H525</f>
        <v>0.00013999999999999999</v>
      </c>
      <c r="S525" s="239">
        <v>0</v>
      </c>
      <c r="T525" s="240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41" t="s">
        <v>185</v>
      </c>
      <c r="AT525" s="241" t="s">
        <v>281</v>
      </c>
      <c r="AU525" s="241" t="s">
        <v>86</v>
      </c>
      <c r="AY525" s="17" t="s">
        <v>280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7" t="s">
        <v>84</v>
      </c>
      <c r="BK525" s="242">
        <f>ROUND(I525*H525,2)</f>
        <v>0</v>
      </c>
      <c r="BL525" s="17" t="s">
        <v>185</v>
      </c>
      <c r="BM525" s="241" t="s">
        <v>5092</v>
      </c>
    </row>
    <row r="526" s="2" customFormat="1" ht="24.15" customHeight="1">
      <c r="A526" s="38"/>
      <c r="B526" s="39"/>
      <c r="C526" s="229" t="s">
        <v>1190</v>
      </c>
      <c r="D526" s="229" t="s">
        <v>281</v>
      </c>
      <c r="E526" s="230" t="s">
        <v>5093</v>
      </c>
      <c r="F526" s="231" t="s">
        <v>5094</v>
      </c>
      <c r="G526" s="232" t="s">
        <v>326</v>
      </c>
      <c r="H526" s="233">
        <v>2.0249999999999999</v>
      </c>
      <c r="I526" s="234"/>
      <c r="J526" s="235">
        <f>ROUND(I526*H526,2)</f>
        <v>0</v>
      </c>
      <c r="K526" s="236"/>
      <c r="L526" s="44"/>
      <c r="M526" s="237" t="s">
        <v>1</v>
      </c>
      <c r="N526" s="238" t="s">
        <v>41</v>
      </c>
      <c r="O526" s="91"/>
      <c r="P526" s="239">
        <f>O526*H526</f>
        <v>0</v>
      </c>
      <c r="Q526" s="239">
        <v>0</v>
      </c>
      <c r="R526" s="239">
        <f>Q526*H526</f>
        <v>0</v>
      </c>
      <c r="S526" s="239">
        <v>0</v>
      </c>
      <c r="T526" s="240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41" t="s">
        <v>185</v>
      </c>
      <c r="AT526" s="241" t="s">
        <v>281</v>
      </c>
      <c r="AU526" s="241" t="s">
        <v>86</v>
      </c>
      <c r="AY526" s="17" t="s">
        <v>280</v>
      </c>
      <c r="BE526" s="242">
        <f>IF(N526="základní",J526,0)</f>
        <v>0</v>
      </c>
      <c r="BF526" s="242">
        <f>IF(N526="snížená",J526,0)</f>
        <v>0</v>
      </c>
      <c r="BG526" s="242">
        <f>IF(N526="zákl. přenesená",J526,0)</f>
        <v>0</v>
      </c>
      <c r="BH526" s="242">
        <f>IF(N526="sníž. přenesená",J526,0)</f>
        <v>0</v>
      </c>
      <c r="BI526" s="242">
        <f>IF(N526="nulová",J526,0)</f>
        <v>0</v>
      </c>
      <c r="BJ526" s="17" t="s">
        <v>84</v>
      </c>
      <c r="BK526" s="242">
        <f>ROUND(I526*H526,2)</f>
        <v>0</v>
      </c>
      <c r="BL526" s="17" t="s">
        <v>185</v>
      </c>
      <c r="BM526" s="241" t="s">
        <v>5095</v>
      </c>
    </row>
    <row r="527" s="12" customFormat="1" ht="22.8" customHeight="1">
      <c r="A527" s="12"/>
      <c r="B527" s="213"/>
      <c r="C527" s="214"/>
      <c r="D527" s="215" t="s">
        <v>75</v>
      </c>
      <c r="E527" s="227" t="s">
        <v>1649</v>
      </c>
      <c r="F527" s="227" t="s">
        <v>1650</v>
      </c>
      <c r="G527" s="214"/>
      <c r="H527" s="214"/>
      <c r="I527" s="217"/>
      <c r="J527" s="228">
        <f>BK527</f>
        <v>0</v>
      </c>
      <c r="K527" s="214"/>
      <c r="L527" s="219"/>
      <c r="M527" s="220"/>
      <c r="N527" s="221"/>
      <c r="O527" s="221"/>
      <c r="P527" s="222">
        <f>SUM(P528:P529)</f>
        <v>0</v>
      </c>
      <c r="Q527" s="221"/>
      <c r="R527" s="222">
        <f>SUM(R528:R529)</f>
        <v>0</v>
      </c>
      <c r="S527" s="221"/>
      <c r="T527" s="223">
        <f>SUM(T528:T529)</f>
        <v>1.419834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24" t="s">
        <v>86</v>
      </c>
      <c r="AT527" s="225" t="s">
        <v>75</v>
      </c>
      <c r="AU527" s="225" t="s">
        <v>84</v>
      </c>
      <c r="AY527" s="224" t="s">
        <v>280</v>
      </c>
      <c r="BK527" s="226">
        <f>SUM(BK528:BK529)</f>
        <v>0</v>
      </c>
    </row>
    <row r="528" s="2" customFormat="1" ht="21.75" customHeight="1">
      <c r="A528" s="38"/>
      <c r="B528" s="39"/>
      <c r="C528" s="229" t="s">
        <v>1196</v>
      </c>
      <c r="D528" s="229" t="s">
        <v>281</v>
      </c>
      <c r="E528" s="230" t="s">
        <v>1652</v>
      </c>
      <c r="F528" s="231" t="s">
        <v>1653</v>
      </c>
      <c r="G528" s="232" t="s">
        <v>194</v>
      </c>
      <c r="H528" s="233">
        <v>36.405999999999999</v>
      </c>
      <c r="I528" s="234"/>
      <c r="J528" s="235">
        <f>ROUND(I528*H528,2)</f>
        <v>0</v>
      </c>
      <c r="K528" s="236"/>
      <c r="L528" s="44"/>
      <c r="M528" s="237" t="s">
        <v>1</v>
      </c>
      <c r="N528" s="238" t="s">
        <v>41</v>
      </c>
      <c r="O528" s="91"/>
      <c r="P528" s="239">
        <f>O528*H528</f>
        <v>0</v>
      </c>
      <c r="Q528" s="239">
        <v>0</v>
      </c>
      <c r="R528" s="239">
        <f>Q528*H528</f>
        <v>0</v>
      </c>
      <c r="S528" s="239">
        <v>0.039</v>
      </c>
      <c r="T528" s="240">
        <f>S528*H528</f>
        <v>1.419834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41" t="s">
        <v>185</v>
      </c>
      <c r="AT528" s="241" t="s">
        <v>281</v>
      </c>
      <c r="AU528" s="241" t="s">
        <v>86</v>
      </c>
      <c r="AY528" s="17" t="s">
        <v>280</v>
      </c>
      <c r="BE528" s="242">
        <f>IF(N528="základní",J528,0)</f>
        <v>0</v>
      </c>
      <c r="BF528" s="242">
        <f>IF(N528="snížená",J528,0)</f>
        <v>0</v>
      </c>
      <c r="BG528" s="242">
        <f>IF(N528="zákl. přenesená",J528,0)</f>
        <v>0</v>
      </c>
      <c r="BH528" s="242">
        <f>IF(N528="sníž. přenesená",J528,0)</f>
        <v>0</v>
      </c>
      <c r="BI528" s="242">
        <f>IF(N528="nulová",J528,0)</f>
        <v>0</v>
      </c>
      <c r="BJ528" s="17" t="s">
        <v>84</v>
      </c>
      <c r="BK528" s="242">
        <f>ROUND(I528*H528,2)</f>
        <v>0</v>
      </c>
      <c r="BL528" s="17" t="s">
        <v>185</v>
      </c>
      <c r="BM528" s="241" t="s">
        <v>5096</v>
      </c>
    </row>
    <row r="529" s="13" customFormat="1">
      <c r="A529" s="13"/>
      <c r="B529" s="243"/>
      <c r="C529" s="244"/>
      <c r="D529" s="245" t="s">
        <v>286</v>
      </c>
      <c r="E529" s="246" t="s">
        <v>1</v>
      </c>
      <c r="F529" s="247" t="s">
        <v>4708</v>
      </c>
      <c r="G529" s="244"/>
      <c r="H529" s="248">
        <v>36.405999999999999</v>
      </c>
      <c r="I529" s="249"/>
      <c r="J529" s="244"/>
      <c r="K529" s="244"/>
      <c r="L529" s="250"/>
      <c r="M529" s="251"/>
      <c r="N529" s="252"/>
      <c r="O529" s="252"/>
      <c r="P529" s="252"/>
      <c r="Q529" s="252"/>
      <c r="R529" s="252"/>
      <c r="S529" s="252"/>
      <c r="T529" s="25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4" t="s">
        <v>286</v>
      </c>
      <c r="AU529" s="254" t="s">
        <v>86</v>
      </c>
      <c r="AV529" s="13" t="s">
        <v>86</v>
      </c>
      <c r="AW529" s="13" t="s">
        <v>32</v>
      </c>
      <c r="AX529" s="13" t="s">
        <v>84</v>
      </c>
      <c r="AY529" s="254" t="s">
        <v>280</v>
      </c>
    </row>
    <row r="530" s="12" customFormat="1" ht="22.8" customHeight="1">
      <c r="A530" s="12"/>
      <c r="B530" s="213"/>
      <c r="C530" s="214"/>
      <c r="D530" s="215" t="s">
        <v>75</v>
      </c>
      <c r="E530" s="227" t="s">
        <v>1655</v>
      </c>
      <c r="F530" s="227" t="s">
        <v>1656</v>
      </c>
      <c r="G530" s="214"/>
      <c r="H530" s="214"/>
      <c r="I530" s="217"/>
      <c r="J530" s="228">
        <f>BK530</f>
        <v>0</v>
      </c>
      <c r="K530" s="214"/>
      <c r="L530" s="219"/>
      <c r="M530" s="220"/>
      <c r="N530" s="221"/>
      <c r="O530" s="221"/>
      <c r="P530" s="222">
        <f>SUM(P531:P535)</f>
        <v>0</v>
      </c>
      <c r="Q530" s="221"/>
      <c r="R530" s="222">
        <f>SUM(R531:R535)</f>
        <v>0.00019599999999999997</v>
      </c>
      <c r="S530" s="221"/>
      <c r="T530" s="223">
        <f>SUM(T531:T535)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24" t="s">
        <v>86</v>
      </c>
      <c r="AT530" s="225" t="s">
        <v>75</v>
      </c>
      <c r="AU530" s="225" t="s">
        <v>84</v>
      </c>
      <c r="AY530" s="224" t="s">
        <v>280</v>
      </c>
      <c r="BK530" s="226">
        <f>SUM(BK531:BK535)</f>
        <v>0</v>
      </c>
    </row>
    <row r="531" s="2" customFormat="1" ht="24.15" customHeight="1">
      <c r="A531" s="38"/>
      <c r="B531" s="39"/>
      <c r="C531" s="229" t="s">
        <v>1200</v>
      </c>
      <c r="D531" s="229" t="s">
        <v>281</v>
      </c>
      <c r="E531" s="230" t="s">
        <v>1658</v>
      </c>
      <c r="F531" s="231" t="s">
        <v>1659</v>
      </c>
      <c r="G531" s="232" t="s">
        <v>194</v>
      </c>
      <c r="H531" s="233">
        <v>0.69999999999999996</v>
      </c>
      <c r="I531" s="234"/>
      <c r="J531" s="235">
        <f>ROUND(I531*H531,2)</f>
        <v>0</v>
      </c>
      <c r="K531" s="236"/>
      <c r="L531" s="44"/>
      <c r="M531" s="237" t="s">
        <v>1</v>
      </c>
      <c r="N531" s="238" t="s">
        <v>41</v>
      </c>
      <c r="O531" s="91"/>
      <c r="P531" s="239">
        <f>O531*H531</f>
        <v>0</v>
      </c>
      <c r="Q531" s="239">
        <v>0.00013999999999999999</v>
      </c>
      <c r="R531" s="239">
        <f>Q531*H531</f>
        <v>9.7999999999999983E-05</v>
      </c>
      <c r="S531" s="239">
        <v>0</v>
      </c>
      <c r="T531" s="240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41" t="s">
        <v>185</v>
      </c>
      <c r="AT531" s="241" t="s">
        <v>281</v>
      </c>
      <c r="AU531" s="241" t="s">
        <v>86</v>
      </c>
      <c r="AY531" s="17" t="s">
        <v>280</v>
      </c>
      <c r="BE531" s="242">
        <f>IF(N531="základní",J531,0)</f>
        <v>0</v>
      </c>
      <c r="BF531" s="242">
        <f>IF(N531="snížená",J531,0)</f>
        <v>0</v>
      </c>
      <c r="BG531" s="242">
        <f>IF(N531="zákl. přenesená",J531,0)</f>
        <v>0</v>
      </c>
      <c r="BH531" s="242">
        <f>IF(N531="sníž. přenesená",J531,0)</f>
        <v>0</v>
      </c>
      <c r="BI531" s="242">
        <f>IF(N531="nulová",J531,0)</f>
        <v>0</v>
      </c>
      <c r="BJ531" s="17" t="s">
        <v>84</v>
      </c>
      <c r="BK531" s="242">
        <f>ROUND(I531*H531,2)</f>
        <v>0</v>
      </c>
      <c r="BL531" s="17" t="s">
        <v>185</v>
      </c>
      <c r="BM531" s="241" t="s">
        <v>5097</v>
      </c>
    </row>
    <row r="532" s="13" customFormat="1">
      <c r="A532" s="13"/>
      <c r="B532" s="243"/>
      <c r="C532" s="244"/>
      <c r="D532" s="245" t="s">
        <v>286</v>
      </c>
      <c r="E532" s="246" t="s">
        <v>1</v>
      </c>
      <c r="F532" s="247" t="s">
        <v>5098</v>
      </c>
      <c r="G532" s="244"/>
      <c r="H532" s="248">
        <v>0.69999999999999996</v>
      </c>
      <c r="I532" s="249"/>
      <c r="J532" s="244"/>
      <c r="K532" s="244"/>
      <c r="L532" s="250"/>
      <c r="M532" s="251"/>
      <c r="N532" s="252"/>
      <c r="O532" s="252"/>
      <c r="P532" s="252"/>
      <c r="Q532" s="252"/>
      <c r="R532" s="252"/>
      <c r="S532" s="252"/>
      <c r="T532" s="25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4" t="s">
        <v>286</v>
      </c>
      <c r="AU532" s="254" t="s">
        <v>86</v>
      </c>
      <c r="AV532" s="13" t="s">
        <v>86</v>
      </c>
      <c r="AW532" s="13" t="s">
        <v>32</v>
      </c>
      <c r="AX532" s="13" t="s">
        <v>76</v>
      </c>
      <c r="AY532" s="254" t="s">
        <v>280</v>
      </c>
    </row>
    <row r="533" s="14" customFormat="1">
      <c r="A533" s="14"/>
      <c r="B533" s="266"/>
      <c r="C533" s="267"/>
      <c r="D533" s="245" t="s">
        <v>286</v>
      </c>
      <c r="E533" s="268" t="s">
        <v>1</v>
      </c>
      <c r="F533" s="269" t="s">
        <v>378</v>
      </c>
      <c r="G533" s="267"/>
      <c r="H533" s="270">
        <v>0.69999999999999996</v>
      </c>
      <c r="I533" s="271"/>
      <c r="J533" s="267"/>
      <c r="K533" s="267"/>
      <c r="L533" s="272"/>
      <c r="M533" s="273"/>
      <c r="N533" s="274"/>
      <c r="O533" s="274"/>
      <c r="P533" s="274"/>
      <c r="Q533" s="274"/>
      <c r="R533" s="274"/>
      <c r="S533" s="274"/>
      <c r="T533" s="27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76" t="s">
        <v>286</v>
      </c>
      <c r="AU533" s="276" t="s">
        <v>86</v>
      </c>
      <c r="AV533" s="14" t="s">
        <v>284</v>
      </c>
      <c r="AW533" s="14" t="s">
        <v>32</v>
      </c>
      <c r="AX533" s="14" t="s">
        <v>84</v>
      </c>
      <c r="AY533" s="276" t="s">
        <v>280</v>
      </c>
    </row>
    <row r="534" s="2" customFormat="1" ht="24.15" customHeight="1">
      <c r="A534" s="38"/>
      <c r="B534" s="39"/>
      <c r="C534" s="229" t="s">
        <v>1204</v>
      </c>
      <c r="D534" s="229" t="s">
        <v>281</v>
      </c>
      <c r="E534" s="230" t="s">
        <v>1664</v>
      </c>
      <c r="F534" s="231" t="s">
        <v>1665</v>
      </c>
      <c r="G534" s="232" t="s">
        <v>194</v>
      </c>
      <c r="H534" s="233">
        <v>0.69999999999999996</v>
      </c>
      <c r="I534" s="234"/>
      <c r="J534" s="235">
        <f>ROUND(I534*H534,2)</f>
        <v>0</v>
      </c>
      <c r="K534" s="236"/>
      <c r="L534" s="44"/>
      <c r="M534" s="237" t="s">
        <v>1</v>
      </c>
      <c r="N534" s="238" t="s">
        <v>41</v>
      </c>
      <c r="O534" s="91"/>
      <c r="P534" s="239">
        <f>O534*H534</f>
        <v>0</v>
      </c>
      <c r="Q534" s="239">
        <v>0.00013999999999999999</v>
      </c>
      <c r="R534" s="239">
        <f>Q534*H534</f>
        <v>9.7999999999999983E-05</v>
      </c>
      <c r="S534" s="239">
        <v>0</v>
      </c>
      <c r="T534" s="240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41" t="s">
        <v>185</v>
      </c>
      <c r="AT534" s="241" t="s">
        <v>281</v>
      </c>
      <c r="AU534" s="241" t="s">
        <v>86</v>
      </c>
      <c r="AY534" s="17" t="s">
        <v>280</v>
      </c>
      <c r="BE534" s="242">
        <f>IF(N534="základní",J534,0)</f>
        <v>0</v>
      </c>
      <c r="BF534" s="242">
        <f>IF(N534="snížená",J534,0)</f>
        <v>0</v>
      </c>
      <c r="BG534" s="242">
        <f>IF(N534="zákl. přenesená",J534,0)</f>
        <v>0</v>
      </c>
      <c r="BH534" s="242">
        <f>IF(N534="sníž. přenesená",J534,0)</f>
        <v>0</v>
      </c>
      <c r="BI534" s="242">
        <f>IF(N534="nulová",J534,0)</f>
        <v>0</v>
      </c>
      <c r="BJ534" s="17" t="s">
        <v>84</v>
      </c>
      <c r="BK534" s="242">
        <f>ROUND(I534*H534,2)</f>
        <v>0</v>
      </c>
      <c r="BL534" s="17" t="s">
        <v>185</v>
      </c>
      <c r="BM534" s="241" t="s">
        <v>5099</v>
      </c>
    </row>
    <row r="535" s="13" customFormat="1">
      <c r="A535" s="13"/>
      <c r="B535" s="243"/>
      <c r="C535" s="244"/>
      <c r="D535" s="245" t="s">
        <v>286</v>
      </c>
      <c r="E535" s="246" t="s">
        <v>1</v>
      </c>
      <c r="F535" s="247" t="s">
        <v>5098</v>
      </c>
      <c r="G535" s="244"/>
      <c r="H535" s="248">
        <v>0.69999999999999996</v>
      </c>
      <c r="I535" s="249"/>
      <c r="J535" s="244"/>
      <c r="K535" s="244"/>
      <c r="L535" s="250"/>
      <c r="M535" s="251"/>
      <c r="N535" s="252"/>
      <c r="O535" s="252"/>
      <c r="P535" s="252"/>
      <c r="Q535" s="252"/>
      <c r="R535" s="252"/>
      <c r="S535" s="252"/>
      <c r="T535" s="25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4" t="s">
        <v>286</v>
      </c>
      <c r="AU535" s="254" t="s">
        <v>86</v>
      </c>
      <c r="AV535" s="13" t="s">
        <v>86</v>
      </c>
      <c r="AW535" s="13" t="s">
        <v>32</v>
      </c>
      <c r="AX535" s="13" t="s">
        <v>84</v>
      </c>
      <c r="AY535" s="254" t="s">
        <v>280</v>
      </c>
    </row>
    <row r="536" s="12" customFormat="1" ht="22.8" customHeight="1">
      <c r="A536" s="12"/>
      <c r="B536" s="213"/>
      <c r="C536" s="214"/>
      <c r="D536" s="215" t="s">
        <v>75</v>
      </c>
      <c r="E536" s="227" t="s">
        <v>1677</v>
      </c>
      <c r="F536" s="227" t="s">
        <v>1678</v>
      </c>
      <c r="G536" s="214"/>
      <c r="H536" s="214"/>
      <c r="I536" s="217"/>
      <c r="J536" s="228">
        <f>BK536</f>
        <v>0</v>
      </c>
      <c r="K536" s="214"/>
      <c r="L536" s="219"/>
      <c r="M536" s="220"/>
      <c r="N536" s="221"/>
      <c r="O536" s="221"/>
      <c r="P536" s="222">
        <f>SUM(P537:P542)</f>
        <v>0</v>
      </c>
      <c r="Q536" s="221"/>
      <c r="R536" s="222">
        <f>SUM(R537:R542)</f>
        <v>0.095123209999999986</v>
      </c>
      <c r="S536" s="221"/>
      <c r="T536" s="223">
        <f>SUM(T537:T542)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24" t="s">
        <v>86</v>
      </c>
      <c r="AT536" s="225" t="s">
        <v>75</v>
      </c>
      <c r="AU536" s="225" t="s">
        <v>84</v>
      </c>
      <c r="AY536" s="224" t="s">
        <v>280</v>
      </c>
      <c r="BK536" s="226">
        <f>SUM(BK537:BK542)</f>
        <v>0</v>
      </c>
    </row>
    <row r="537" s="2" customFormat="1" ht="21.75" customHeight="1">
      <c r="A537" s="38"/>
      <c r="B537" s="39"/>
      <c r="C537" s="229" t="s">
        <v>1209</v>
      </c>
      <c r="D537" s="229" t="s">
        <v>281</v>
      </c>
      <c r="E537" s="230" t="s">
        <v>1680</v>
      </c>
      <c r="F537" s="231" t="s">
        <v>1681</v>
      </c>
      <c r="G537" s="232" t="s">
        <v>194</v>
      </c>
      <c r="H537" s="233">
        <v>194.12899999999999</v>
      </c>
      <c r="I537" s="234"/>
      <c r="J537" s="235">
        <f>ROUND(I537*H537,2)</f>
        <v>0</v>
      </c>
      <c r="K537" s="236"/>
      <c r="L537" s="44"/>
      <c r="M537" s="237" t="s">
        <v>1</v>
      </c>
      <c r="N537" s="238" t="s">
        <v>41</v>
      </c>
      <c r="O537" s="91"/>
      <c r="P537" s="239">
        <f>O537*H537</f>
        <v>0</v>
      </c>
      <c r="Q537" s="239">
        <v>0.00021000000000000001</v>
      </c>
      <c r="R537" s="239">
        <f>Q537*H537</f>
        <v>0.040767089999999999</v>
      </c>
      <c r="S537" s="239">
        <v>0</v>
      </c>
      <c r="T537" s="240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41" t="s">
        <v>185</v>
      </c>
      <c r="AT537" s="241" t="s">
        <v>281</v>
      </c>
      <c r="AU537" s="241" t="s">
        <v>86</v>
      </c>
      <c r="AY537" s="17" t="s">
        <v>280</v>
      </c>
      <c r="BE537" s="242">
        <f>IF(N537="základní",J537,0)</f>
        <v>0</v>
      </c>
      <c r="BF537" s="242">
        <f>IF(N537="snížená",J537,0)</f>
        <v>0</v>
      </c>
      <c r="BG537" s="242">
        <f>IF(N537="zákl. přenesená",J537,0)</f>
        <v>0</v>
      </c>
      <c r="BH537" s="242">
        <f>IF(N537="sníž. přenesená",J537,0)</f>
        <v>0</v>
      </c>
      <c r="BI537" s="242">
        <f>IF(N537="nulová",J537,0)</f>
        <v>0</v>
      </c>
      <c r="BJ537" s="17" t="s">
        <v>84</v>
      </c>
      <c r="BK537" s="242">
        <f>ROUND(I537*H537,2)</f>
        <v>0</v>
      </c>
      <c r="BL537" s="17" t="s">
        <v>185</v>
      </c>
      <c r="BM537" s="241" t="s">
        <v>5100</v>
      </c>
    </row>
    <row r="538" s="13" customFormat="1">
      <c r="A538" s="13"/>
      <c r="B538" s="243"/>
      <c r="C538" s="244"/>
      <c r="D538" s="245" t="s">
        <v>286</v>
      </c>
      <c r="E538" s="246" t="s">
        <v>1</v>
      </c>
      <c r="F538" s="247" t="s">
        <v>4758</v>
      </c>
      <c r="G538" s="244"/>
      <c r="H538" s="248">
        <v>20.547999999999998</v>
      </c>
      <c r="I538" s="249"/>
      <c r="J538" s="244"/>
      <c r="K538" s="244"/>
      <c r="L538" s="250"/>
      <c r="M538" s="251"/>
      <c r="N538" s="252"/>
      <c r="O538" s="252"/>
      <c r="P538" s="252"/>
      <c r="Q538" s="252"/>
      <c r="R538" s="252"/>
      <c r="S538" s="252"/>
      <c r="T538" s="25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4" t="s">
        <v>286</v>
      </c>
      <c r="AU538" s="254" t="s">
        <v>86</v>
      </c>
      <c r="AV538" s="13" t="s">
        <v>86</v>
      </c>
      <c r="AW538" s="13" t="s">
        <v>32</v>
      </c>
      <c r="AX538" s="13" t="s">
        <v>76</v>
      </c>
      <c r="AY538" s="254" t="s">
        <v>280</v>
      </c>
    </row>
    <row r="539" s="13" customFormat="1">
      <c r="A539" s="13"/>
      <c r="B539" s="243"/>
      <c r="C539" s="244"/>
      <c r="D539" s="245" t="s">
        <v>286</v>
      </c>
      <c r="E539" s="246" t="s">
        <v>1</v>
      </c>
      <c r="F539" s="247" t="s">
        <v>4759</v>
      </c>
      <c r="G539" s="244"/>
      <c r="H539" s="248">
        <v>0.5</v>
      </c>
      <c r="I539" s="249"/>
      <c r="J539" s="244"/>
      <c r="K539" s="244"/>
      <c r="L539" s="250"/>
      <c r="M539" s="251"/>
      <c r="N539" s="252"/>
      <c r="O539" s="252"/>
      <c r="P539" s="252"/>
      <c r="Q539" s="252"/>
      <c r="R539" s="252"/>
      <c r="S539" s="252"/>
      <c r="T539" s="25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4" t="s">
        <v>286</v>
      </c>
      <c r="AU539" s="254" t="s">
        <v>86</v>
      </c>
      <c r="AV539" s="13" t="s">
        <v>86</v>
      </c>
      <c r="AW539" s="13" t="s">
        <v>32</v>
      </c>
      <c r="AX539" s="13" t="s">
        <v>76</v>
      </c>
      <c r="AY539" s="254" t="s">
        <v>280</v>
      </c>
    </row>
    <row r="540" s="13" customFormat="1">
      <c r="A540" s="13"/>
      <c r="B540" s="243"/>
      <c r="C540" s="244"/>
      <c r="D540" s="245" t="s">
        <v>286</v>
      </c>
      <c r="E540" s="246" t="s">
        <v>1</v>
      </c>
      <c r="F540" s="247" t="s">
        <v>4762</v>
      </c>
      <c r="G540" s="244"/>
      <c r="H540" s="248">
        <v>173.08099999999999</v>
      </c>
      <c r="I540" s="249"/>
      <c r="J540" s="244"/>
      <c r="K540" s="244"/>
      <c r="L540" s="250"/>
      <c r="M540" s="251"/>
      <c r="N540" s="252"/>
      <c r="O540" s="252"/>
      <c r="P540" s="252"/>
      <c r="Q540" s="252"/>
      <c r="R540" s="252"/>
      <c r="S540" s="252"/>
      <c r="T540" s="25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4" t="s">
        <v>286</v>
      </c>
      <c r="AU540" s="254" t="s">
        <v>86</v>
      </c>
      <c r="AV540" s="13" t="s">
        <v>86</v>
      </c>
      <c r="AW540" s="13" t="s">
        <v>32</v>
      </c>
      <c r="AX540" s="13" t="s">
        <v>76</v>
      </c>
      <c r="AY540" s="254" t="s">
        <v>280</v>
      </c>
    </row>
    <row r="541" s="14" customFormat="1">
      <c r="A541" s="14"/>
      <c r="B541" s="266"/>
      <c r="C541" s="267"/>
      <c r="D541" s="245" t="s">
        <v>286</v>
      </c>
      <c r="E541" s="268" t="s">
        <v>1</v>
      </c>
      <c r="F541" s="269" t="s">
        <v>378</v>
      </c>
      <c r="G541" s="267"/>
      <c r="H541" s="270">
        <v>194.12899999999999</v>
      </c>
      <c r="I541" s="271"/>
      <c r="J541" s="267"/>
      <c r="K541" s="267"/>
      <c r="L541" s="272"/>
      <c r="M541" s="273"/>
      <c r="N541" s="274"/>
      <c r="O541" s="274"/>
      <c r="P541" s="274"/>
      <c r="Q541" s="274"/>
      <c r="R541" s="274"/>
      <c r="S541" s="274"/>
      <c r="T541" s="27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76" t="s">
        <v>286</v>
      </c>
      <c r="AU541" s="276" t="s">
        <v>86</v>
      </c>
      <c r="AV541" s="14" t="s">
        <v>284</v>
      </c>
      <c r="AW541" s="14" t="s">
        <v>32</v>
      </c>
      <c r="AX541" s="14" t="s">
        <v>84</v>
      </c>
      <c r="AY541" s="276" t="s">
        <v>280</v>
      </c>
    </row>
    <row r="542" s="2" customFormat="1" ht="33" customHeight="1">
      <c r="A542" s="38"/>
      <c r="B542" s="39"/>
      <c r="C542" s="229" t="s">
        <v>1213</v>
      </c>
      <c r="D542" s="229" t="s">
        <v>281</v>
      </c>
      <c r="E542" s="230" t="s">
        <v>1685</v>
      </c>
      <c r="F542" s="231" t="s">
        <v>1686</v>
      </c>
      <c r="G542" s="232" t="s">
        <v>194</v>
      </c>
      <c r="H542" s="233">
        <v>194.12899999999999</v>
      </c>
      <c r="I542" s="234"/>
      <c r="J542" s="235">
        <f>ROUND(I542*H542,2)</f>
        <v>0</v>
      </c>
      <c r="K542" s="236"/>
      <c r="L542" s="44"/>
      <c r="M542" s="291" t="s">
        <v>1</v>
      </c>
      <c r="N542" s="292" t="s">
        <v>41</v>
      </c>
      <c r="O542" s="293"/>
      <c r="P542" s="294">
        <f>O542*H542</f>
        <v>0</v>
      </c>
      <c r="Q542" s="294">
        <v>0.00027999999999999998</v>
      </c>
      <c r="R542" s="294">
        <f>Q542*H542</f>
        <v>0.054356119999999994</v>
      </c>
      <c r="S542" s="294">
        <v>0</v>
      </c>
      <c r="T542" s="295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41" t="s">
        <v>185</v>
      </c>
      <c r="AT542" s="241" t="s">
        <v>281</v>
      </c>
      <c r="AU542" s="241" t="s">
        <v>86</v>
      </c>
      <c r="AY542" s="17" t="s">
        <v>280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7" t="s">
        <v>84</v>
      </c>
      <c r="BK542" s="242">
        <f>ROUND(I542*H542,2)</f>
        <v>0</v>
      </c>
      <c r="BL542" s="17" t="s">
        <v>185</v>
      </c>
      <c r="BM542" s="241" t="s">
        <v>5101</v>
      </c>
    </row>
    <row r="543" s="2" customFormat="1" ht="6.96" customHeight="1">
      <c r="A543" s="38"/>
      <c r="B543" s="66"/>
      <c r="C543" s="67"/>
      <c r="D543" s="67"/>
      <c r="E543" s="67"/>
      <c r="F543" s="67"/>
      <c r="G543" s="67"/>
      <c r="H543" s="67"/>
      <c r="I543" s="67"/>
      <c r="J543" s="67"/>
      <c r="K543" s="67"/>
      <c r="L543" s="44"/>
      <c r="M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</row>
  </sheetData>
  <sheetProtection sheet="1" autoFilter="0" formatColumns="0" formatRows="0" objects="1" scenarios="1" spinCount="100000" saltValue="2lsoj7BmMdYDihyBCfxh80pwEpCuo92zxMd6gGkkBhfdVCHag0m5GV/0BSYcQwwR29H9YT9NesZQVula7OVmiA==" hashValue="I8yLQMvHiVXXemPis9zBhCgEdqu4gwoFtLe8m8XKj/40vbhT1Pdv4FMCNy8McwzZC6TdXuU+plau/BDpnYQkpQ==" algorithmName="SHA-512" password="C5D5"/>
  <autoFilter ref="C137:K542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  <c r="AZ2" s="147" t="s">
        <v>5102</v>
      </c>
      <c r="BA2" s="147" t="s">
        <v>5103</v>
      </c>
      <c r="BB2" s="147" t="s">
        <v>190</v>
      </c>
      <c r="BC2" s="147" t="s">
        <v>5104</v>
      </c>
      <c r="BD2" s="147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  <c r="AZ3" s="147" t="s">
        <v>5105</v>
      </c>
      <c r="BA3" s="147" t="s">
        <v>5106</v>
      </c>
      <c r="BB3" s="147" t="s">
        <v>194</v>
      </c>
      <c r="BC3" s="147" t="s">
        <v>5107</v>
      </c>
      <c r="BD3" s="147" t="s">
        <v>136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  <c r="AZ4" s="147" t="s">
        <v>5108</v>
      </c>
      <c r="BA4" s="147" t="s">
        <v>5109</v>
      </c>
      <c r="BB4" s="147" t="s">
        <v>194</v>
      </c>
      <c r="BC4" s="147" t="s">
        <v>5107</v>
      </c>
      <c r="BD4" s="147" t="s">
        <v>136</v>
      </c>
    </row>
    <row r="5" s="1" customFormat="1" ht="6.96" customHeight="1">
      <c r="B5" s="20"/>
      <c r="L5" s="20"/>
      <c r="AZ5" s="147" t="s">
        <v>5110</v>
      </c>
      <c r="BA5" s="147" t="s">
        <v>5111</v>
      </c>
      <c r="BB5" s="147" t="s">
        <v>194</v>
      </c>
      <c r="BC5" s="147" t="s">
        <v>5112</v>
      </c>
      <c r="BD5" s="147" t="s">
        <v>136</v>
      </c>
    </row>
    <row r="6" s="1" customFormat="1" ht="12" customHeight="1">
      <c r="B6" s="20"/>
      <c r="D6" s="152" t="s">
        <v>16</v>
      </c>
      <c r="L6" s="20"/>
      <c r="AZ6" s="147" t="s">
        <v>5113</v>
      </c>
      <c r="BA6" s="147" t="s">
        <v>5114</v>
      </c>
      <c r="BB6" s="147" t="s">
        <v>194</v>
      </c>
      <c r="BC6" s="147" t="s">
        <v>5115</v>
      </c>
      <c r="BD6" s="147" t="s">
        <v>136</v>
      </c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  <c r="AZ7" s="147" t="s">
        <v>5116</v>
      </c>
      <c r="BA7" s="147" t="s">
        <v>5117</v>
      </c>
      <c r="BB7" s="147" t="s">
        <v>190</v>
      </c>
      <c r="BC7" s="147" t="s">
        <v>5118</v>
      </c>
      <c r="BD7" s="147" t="s">
        <v>136</v>
      </c>
    </row>
    <row r="8" s="2" customFormat="1" ht="12" customHeight="1">
      <c r="A8" s="38"/>
      <c r="B8" s="44"/>
      <c r="C8" s="38"/>
      <c r="D8" s="152" t="s">
        <v>209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47" t="s">
        <v>5119</v>
      </c>
      <c r="BA8" s="147" t="s">
        <v>2423</v>
      </c>
      <c r="BB8" s="147" t="s">
        <v>190</v>
      </c>
      <c r="BC8" s="147" t="s">
        <v>5120</v>
      </c>
      <c r="BD8" s="147" t="s">
        <v>136</v>
      </c>
    </row>
    <row r="9" s="2" customFormat="1" ht="16.5" customHeight="1">
      <c r="A9" s="38"/>
      <c r="B9" s="44"/>
      <c r="C9" s="38"/>
      <c r="D9" s="38"/>
      <c r="E9" s="154" t="s">
        <v>5121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47" t="s">
        <v>5122</v>
      </c>
      <c r="BA9" s="147" t="s">
        <v>5123</v>
      </c>
      <c r="BB9" s="147" t="s">
        <v>194</v>
      </c>
      <c r="BC9" s="147" t="s">
        <v>5124</v>
      </c>
      <c r="BD9" s="147" t="s">
        <v>136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47" t="s">
        <v>5125</v>
      </c>
      <c r="BA10" s="147" t="s">
        <v>4351</v>
      </c>
      <c r="BB10" s="147" t="s">
        <v>194</v>
      </c>
      <c r="BC10" s="147" t="s">
        <v>5126</v>
      </c>
      <c r="BD10" s="147" t="s">
        <v>136</v>
      </c>
    </row>
    <row r="11" s="2" customFormat="1" ht="12" customHeight="1">
      <c r="A11" s="38"/>
      <c r="B11" s="44"/>
      <c r="C11" s="38"/>
      <c r="D11" s="152" t="s">
        <v>18</v>
      </c>
      <c r="E11" s="38"/>
      <c r="F11" s="141" t="s">
        <v>1</v>
      </c>
      <c r="G11" s="38"/>
      <c r="H11" s="38"/>
      <c r="I11" s="152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47" t="s">
        <v>5127</v>
      </c>
      <c r="BA11" s="147" t="s">
        <v>5128</v>
      </c>
      <c r="BB11" s="147" t="s">
        <v>194</v>
      </c>
      <c r="BC11" s="147" t="s">
        <v>5129</v>
      </c>
      <c r="BD11" s="147" t="s">
        <v>136</v>
      </c>
    </row>
    <row r="12" s="2" customFormat="1" ht="12" customHeight="1">
      <c r="A12" s="38"/>
      <c r="B12" s="44"/>
      <c r="C12" s="38"/>
      <c r="D12" s="152" t="s">
        <v>20</v>
      </c>
      <c r="E12" s="38"/>
      <c r="F12" s="141" t="s">
        <v>21</v>
      </c>
      <c r="G12" s="38"/>
      <c r="H12" s="38"/>
      <c r="I12" s="152" t="s">
        <v>22</v>
      </c>
      <c r="J12" s="155" t="str">
        <f>'Rekapitulace stavby'!AN8</f>
        <v>2. 8. 2021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47" t="s">
        <v>5130</v>
      </c>
      <c r="BA12" s="147" t="s">
        <v>5131</v>
      </c>
      <c r="BB12" s="147" t="s">
        <v>190</v>
      </c>
      <c r="BC12" s="147" t="s">
        <v>5132</v>
      </c>
      <c r="BD12" s="147" t="s">
        <v>136</v>
      </c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47" t="s">
        <v>5133</v>
      </c>
      <c r="BA13" s="147" t="s">
        <v>5134</v>
      </c>
      <c r="BB13" s="147" t="s">
        <v>194</v>
      </c>
      <c r="BC13" s="147" t="s">
        <v>5135</v>
      </c>
      <c r="BD13" s="147" t="s">
        <v>136</v>
      </c>
    </row>
    <row r="14" s="2" customFormat="1" ht="12" customHeight="1">
      <c r="A14" s="38"/>
      <c r="B14" s="44"/>
      <c r="C14" s="38"/>
      <c r="D14" s="152" t="s">
        <v>24</v>
      </c>
      <c r="E14" s="38"/>
      <c r="F14" s="38"/>
      <c r="G14" s="38"/>
      <c r="H14" s="38"/>
      <c r="I14" s="152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47" t="s">
        <v>5136</v>
      </c>
      <c r="BA14" s="147" t="s">
        <v>5137</v>
      </c>
      <c r="BB14" s="147" t="s">
        <v>190</v>
      </c>
      <c r="BC14" s="147" t="s">
        <v>5138</v>
      </c>
      <c r="BD14" s="147" t="s">
        <v>136</v>
      </c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2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47" t="s">
        <v>5139</v>
      </c>
      <c r="BA15" s="147" t="s">
        <v>5140</v>
      </c>
      <c r="BB15" s="147" t="s">
        <v>190</v>
      </c>
      <c r="BC15" s="147" t="s">
        <v>5141</v>
      </c>
      <c r="BD15" s="147" t="s">
        <v>136</v>
      </c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147" t="s">
        <v>5142</v>
      </c>
      <c r="BA16" s="147" t="s">
        <v>3452</v>
      </c>
      <c r="BB16" s="147" t="s">
        <v>194</v>
      </c>
      <c r="BC16" s="147" t="s">
        <v>5143</v>
      </c>
      <c r="BD16" s="147" t="s">
        <v>136</v>
      </c>
    </row>
    <row r="17" s="2" customFormat="1" ht="12" customHeight="1">
      <c r="A17" s="38"/>
      <c r="B17" s="44"/>
      <c r="C17" s="38"/>
      <c r="D17" s="152" t="s">
        <v>28</v>
      </c>
      <c r="E17" s="38"/>
      <c r="F17" s="38"/>
      <c r="G17" s="38"/>
      <c r="H17" s="38"/>
      <c r="I17" s="152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147" t="s">
        <v>5144</v>
      </c>
      <c r="BA17" s="147" t="s">
        <v>5145</v>
      </c>
      <c r="BB17" s="147" t="s">
        <v>190</v>
      </c>
      <c r="BC17" s="147" t="s">
        <v>136</v>
      </c>
      <c r="BD17" s="147" t="s">
        <v>136</v>
      </c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2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147" t="s">
        <v>5146</v>
      </c>
      <c r="BA18" s="147" t="s">
        <v>5147</v>
      </c>
      <c r="BB18" s="147" t="s">
        <v>194</v>
      </c>
      <c r="BC18" s="147" t="s">
        <v>5148</v>
      </c>
      <c r="BD18" s="147" t="s">
        <v>136</v>
      </c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Z19" s="147" t="s">
        <v>5149</v>
      </c>
      <c r="BA19" s="147" t="s">
        <v>5150</v>
      </c>
      <c r="BB19" s="147" t="s">
        <v>190</v>
      </c>
      <c r="BC19" s="147" t="s">
        <v>5151</v>
      </c>
      <c r="BD19" s="147" t="s">
        <v>136</v>
      </c>
    </row>
    <row r="20" s="2" customFormat="1" ht="12" customHeight="1">
      <c r="A20" s="38"/>
      <c r="B20" s="44"/>
      <c r="C20" s="38"/>
      <c r="D20" s="152" t="s">
        <v>30</v>
      </c>
      <c r="E20" s="38"/>
      <c r="F20" s="38"/>
      <c r="G20" s="38"/>
      <c r="H20" s="38"/>
      <c r="I20" s="152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Z20" s="147" t="s">
        <v>5152</v>
      </c>
      <c r="BA20" s="147" t="s">
        <v>5153</v>
      </c>
      <c r="BB20" s="147" t="s">
        <v>194</v>
      </c>
      <c r="BC20" s="147" t="s">
        <v>5154</v>
      </c>
      <c r="BD20" s="147" t="s">
        <v>136</v>
      </c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2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Z21" s="147" t="s">
        <v>5155</v>
      </c>
      <c r="BA21" s="147" t="s">
        <v>5156</v>
      </c>
      <c r="BB21" s="147" t="s">
        <v>194</v>
      </c>
      <c r="BC21" s="147" t="s">
        <v>5157</v>
      </c>
      <c r="BD21" s="147" t="s">
        <v>136</v>
      </c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2" t="s">
        <v>33</v>
      </c>
      <c r="E23" s="38"/>
      <c r="F23" s="38"/>
      <c r="G23" s="38"/>
      <c r="H23" s="38"/>
      <c r="I23" s="152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31</v>
      </c>
      <c r="F24" s="38"/>
      <c r="G24" s="38"/>
      <c r="H24" s="38"/>
      <c r="I24" s="152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2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0"/>
      <c r="E29" s="160"/>
      <c r="F29" s="160"/>
      <c r="G29" s="160"/>
      <c r="H29" s="160"/>
      <c r="I29" s="160"/>
      <c r="J29" s="160"/>
      <c r="K29" s="16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1" t="s">
        <v>36</v>
      </c>
      <c r="E30" s="38"/>
      <c r="F30" s="38"/>
      <c r="G30" s="38"/>
      <c r="H30" s="38"/>
      <c r="I30" s="38"/>
      <c r="J30" s="162">
        <f>ROUND(J138,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3" t="s">
        <v>38</v>
      </c>
      <c r="G32" s="38"/>
      <c r="H32" s="38"/>
      <c r="I32" s="163" t="s">
        <v>37</v>
      </c>
      <c r="J32" s="16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4" t="s">
        <v>40</v>
      </c>
      <c r="E33" s="152" t="s">
        <v>41</v>
      </c>
      <c r="F33" s="165">
        <f>ROUND((SUM(BE138:BE623)),  2)</f>
        <v>0</v>
      </c>
      <c r="G33" s="38"/>
      <c r="H33" s="38"/>
      <c r="I33" s="166">
        <v>0.20999999999999999</v>
      </c>
      <c r="J33" s="165">
        <f>ROUND(((SUM(BE138:BE623))*I33),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2" t="s">
        <v>42</v>
      </c>
      <c r="F34" s="165">
        <f>ROUND((SUM(BF138:BF623)),  2)</f>
        <v>0</v>
      </c>
      <c r="G34" s="38"/>
      <c r="H34" s="38"/>
      <c r="I34" s="166">
        <v>0.14999999999999999</v>
      </c>
      <c r="J34" s="165">
        <f>ROUND(((SUM(BF138:BF623))*I34),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2" t="s">
        <v>43</v>
      </c>
      <c r="F35" s="165">
        <f>ROUND((SUM(BG138:BG623)),  2)</f>
        <v>0</v>
      </c>
      <c r="G35" s="38"/>
      <c r="H35" s="38"/>
      <c r="I35" s="166">
        <v>0.20999999999999999</v>
      </c>
      <c r="J35" s="16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44</v>
      </c>
      <c r="F36" s="165">
        <f>ROUND((SUM(BH138:BH623)),  2)</f>
        <v>0</v>
      </c>
      <c r="G36" s="38"/>
      <c r="H36" s="38"/>
      <c r="I36" s="166">
        <v>0.14999999999999999</v>
      </c>
      <c r="J36" s="16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45</v>
      </c>
      <c r="F37" s="165">
        <f>ROUND((SUM(BI138:BI623)),  2)</f>
        <v>0</v>
      </c>
      <c r="G37" s="38"/>
      <c r="H37" s="38"/>
      <c r="I37" s="166">
        <v>0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09 - objekt I - stavební úpravy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Žižkova 57, Jihlava</v>
      </c>
      <c r="G89" s="40"/>
      <c r="H89" s="40"/>
      <c r="I89" s="32" t="s">
        <v>22</v>
      </c>
      <c r="J89" s="79" t="str">
        <f>IF(J12="","",J12)</f>
        <v>2. 8. 2021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 Vysočina, Žižkova 57, Jihlava</v>
      </c>
      <c r="G91" s="40"/>
      <c r="H91" s="40"/>
      <c r="I91" s="32" t="s">
        <v>30</v>
      </c>
      <c r="J91" s="36" t="str">
        <f>E21</f>
        <v>CBN 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CBN projekt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233</v>
      </c>
      <c r="D94" s="187"/>
      <c r="E94" s="187"/>
      <c r="F94" s="187"/>
      <c r="G94" s="187"/>
      <c r="H94" s="187"/>
      <c r="I94" s="187"/>
      <c r="J94" s="188" t="s">
        <v>234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235</v>
      </c>
      <c r="D96" s="40"/>
      <c r="E96" s="40"/>
      <c r="F96" s="40"/>
      <c r="G96" s="40"/>
      <c r="H96" s="40"/>
      <c r="I96" s="40"/>
      <c r="J96" s="110">
        <f>J138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236</v>
      </c>
    </row>
    <row r="97" s="9" customFormat="1" ht="24.96" customHeight="1">
      <c r="A97" s="9"/>
      <c r="B97" s="190"/>
      <c r="C97" s="191"/>
      <c r="D97" s="192" t="s">
        <v>237</v>
      </c>
      <c r="E97" s="193"/>
      <c r="F97" s="193"/>
      <c r="G97" s="193"/>
      <c r="H97" s="193"/>
      <c r="I97" s="193"/>
      <c r="J97" s="194">
        <f>J139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3"/>
      <c r="D98" s="197" t="s">
        <v>238</v>
      </c>
      <c r="E98" s="198"/>
      <c r="F98" s="198"/>
      <c r="G98" s="198"/>
      <c r="H98" s="198"/>
      <c r="I98" s="198"/>
      <c r="J98" s="199">
        <f>J140</f>
        <v>0</v>
      </c>
      <c r="K98" s="133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3"/>
      <c r="D99" s="197" t="s">
        <v>241</v>
      </c>
      <c r="E99" s="198"/>
      <c r="F99" s="198"/>
      <c r="G99" s="198"/>
      <c r="H99" s="198"/>
      <c r="I99" s="198"/>
      <c r="J99" s="199">
        <f>J149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3"/>
      <c r="D100" s="197" t="s">
        <v>242</v>
      </c>
      <c r="E100" s="198"/>
      <c r="F100" s="198"/>
      <c r="G100" s="198"/>
      <c r="H100" s="198"/>
      <c r="I100" s="198"/>
      <c r="J100" s="199">
        <f>J156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243</v>
      </c>
      <c r="E101" s="198"/>
      <c r="F101" s="198"/>
      <c r="G101" s="198"/>
      <c r="H101" s="198"/>
      <c r="I101" s="198"/>
      <c r="J101" s="199">
        <f>J259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244</v>
      </c>
      <c r="E102" s="198"/>
      <c r="F102" s="198"/>
      <c r="G102" s="198"/>
      <c r="H102" s="198"/>
      <c r="I102" s="198"/>
      <c r="J102" s="199">
        <f>J303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245</v>
      </c>
      <c r="E103" s="198"/>
      <c r="F103" s="198"/>
      <c r="G103" s="198"/>
      <c r="H103" s="198"/>
      <c r="I103" s="198"/>
      <c r="J103" s="199">
        <f>J349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246</v>
      </c>
      <c r="E104" s="193"/>
      <c r="F104" s="193"/>
      <c r="G104" s="193"/>
      <c r="H104" s="193"/>
      <c r="I104" s="193"/>
      <c r="J104" s="194">
        <f>J351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3"/>
      <c r="D105" s="197" t="s">
        <v>247</v>
      </c>
      <c r="E105" s="198"/>
      <c r="F105" s="198"/>
      <c r="G105" s="198"/>
      <c r="H105" s="198"/>
      <c r="I105" s="198"/>
      <c r="J105" s="199">
        <f>J352</f>
        <v>0</v>
      </c>
      <c r="K105" s="133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3"/>
      <c r="D106" s="197" t="s">
        <v>248</v>
      </c>
      <c r="E106" s="198"/>
      <c r="F106" s="198"/>
      <c r="G106" s="198"/>
      <c r="H106" s="198"/>
      <c r="I106" s="198"/>
      <c r="J106" s="199">
        <f>J368</f>
        <v>0</v>
      </c>
      <c r="K106" s="133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3"/>
      <c r="D107" s="197" t="s">
        <v>249</v>
      </c>
      <c r="E107" s="198"/>
      <c r="F107" s="198"/>
      <c r="G107" s="198"/>
      <c r="H107" s="198"/>
      <c r="I107" s="198"/>
      <c r="J107" s="199">
        <f>J419</f>
        <v>0</v>
      </c>
      <c r="K107" s="133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3"/>
      <c r="D108" s="197" t="s">
        <v>250</v>
      </c>
      <c r="E108" s="198"/>
      <c r="F108" s="198"/>
      <c r="G108" s="198"/>
      <c r="H108" s="198"/>
      <c r="I108" s="198"/>
      <c r="J108" s="199">
        <f>J465</f>
        <v>0</v>
      </c>
      <c r="K108" s="133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3"/>
      <c r="D109" s="197" t="s">
        <v>252</v>
      </c>
      <c r="E109" s="198"/>
      <c r="F109" s="198"/>
      <c r="G109" s="198"/>
      <c r="H109" s="198"/>
      <c r="I109" s="198"/>
      <c r="J109" s="199">
        <f>J475</f>
        <v>0</v>
      </c>
      <c r="K109" s="133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3"/>
      <c r="D110" s="197" t="s">
        <v>253</v>
      </c>
      <c r="E110" s="198"/>
      <c r="F110" s="198"/>
      <c r="G110" s="198"/>
      <c r="H110" s="198"/>
      <c r="I110" s="198"/>
      <c r="J110" s="199">
        <f>J477</f>
        <v>0</v>
      </c>
      <c r="K110" s="133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3"/>
      <c r="D111" s="197" t="s">
        <v>2446</v>
      </c>
      <c r="E111" s="198"/>
      <c r="F111" s="198"/>
      <c r="G111" s="198"/>
      <c r="H111" s="198"/>
      <c r="I111" s="198"/>
      <c r="J111" s="199">
        <f>J497</f>
        <v>0</v>
      </c>
      <c r="K111" s="133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3"/>
      <c r="D112" s="197" t="s">
        <v>254</v>
      </c>
      <c r="E112" s="198"/>
      <c r="F112" s="198"/>
      <c r="G112" s="198"/>
      <c r="H112" s="198"/>
      <c r="I112" s="198"/>
      <c r="J112" s="199">
        <f>J499</f>
        <v>0</v>
      </c>
      <c r="K112" s="133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3"/>
      <c r="D113" s="197" t="s">
        <v>256</v>
      </c>
      <c r="E113" s="198"/>
      <c r="F113" s="198"/>
      <c r="G113" s="198"/>
      <c r="H113" s="198"/>
      <c r="I113" s="198"/>
      <c r="J113" s="199">
        <f>J505</f>
        <v>0</v>
      </c>
      <c r="K113" s="133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3"/>
      <c r="D114" s="197" t="s">
        <v>257</v>
      </c>
      <c r="E114" s="198"/>
      <c r="F114" s="198"/>
      <c r="G114" s="198"/>
      <c r="H114" s="198"/>
      <c r="I114" s="198"/>
      <c r="J114" s="199">
        <f>J526</f>
        <v>0</v>
      </c>
      <c r="K114" s="133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3"/>
      <c r="D115" s="197" t="s">
        <v>258</v>
      </c>
      <c r="E115" s="198"/>
      <c r="F115" s="198"/>
      <c r="G115" s="198"/>
      <c r="H115" s="198"/>
      <c r="I115" s="198"/>
      <c r="J115" s="199">
        <f>J549</f>
        <v>0</v>
      </c>
      <c r="K115" s="133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3"/>
      <c r="D116" s="197" t="s">
        <v>261</v>
      </c>
      <c r="E116" s="198"/>
      <c r="F116" s="198"/>
      <c r="G116" s="198"/>
      <c r="H116" s="198"/>
      <c r="I116" s="198"/>
      <c r="J116" s="199">
        <f>J597</f>
        <v>0</v>
      </c>
      <c r="K116" s="133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3"/>
      <c r="D117" s="197" t="s">
        <v>262</v>
      </c>
      <c r="E117" s="198"/>
      <c r="F117" s="198"/>
      <c r="G117" s="198"/>
      <c r="H117" s="198"/>
      <c r="I117" s="198"/>
      <c r="J117" s="199">
        <f>J600</f>
        <v>0</v>
      </c>
      <c r="K117" s="133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3"/>
      <c r="D118" s="197" t="s">
        <v>263</v>
      </c>
      <c r="E118" s="198"/>
      <c r="F118" s="198"/>
      <c r="G118" s="198"/>
      <c r="H118" s="198"/>
      <c r="I118" s="198"/>
      <c r="J118" s="199">
        <f>J617</f>
        <v>0</v>
      </c>
      <c r="K118" s="133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265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185" t="str">
        <f>E7</f>
        <v>SPŠ Třebíč - úspory energií- doplnění</v>
      </c>
      <c r="F128" s="32"/>
      <c r="G128" s="32"/>
      <c r="H128" s="32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209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E9</f>
        <v>09 - objekt I - stavební úpravy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F12</f>
        <v>Žižkova 57, Jihlava</v>
      </c>
      <c r="G132" s="40"/>
      <c r="H132" s="40"/>
      <c r="I132" s="32" t="s">
        <v>22</v>
      </c>
      <c r="J132" s="79" t="str">
        <f>IF(J12="","",J12)</f>
        <v>2. 8. 2021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E15</f>
        <v>Kraj Vysočina, Žižkova 57, Jihlava</v>
      </c>
      <c r="G134" s="40"/>
      <c r="H134" s="40"/>
      <c r="I134" s="32" t="s">
        <v>30</v>
      </c>
      <c r="J134" s="36" t="str">
        <f>E21</f>
        <v>CBN projekt s.r.o.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40"/>
      <c r="E135" s="40"/>
      <c r="F135" s="27" t="str">
        <f>IF(E18="","",E18)</f>
        <v>Vyplň údaj</v>
      </c>
      <c r="G135" s="40"/>
      <c r="H135" s="40"/>
      <c r="I135" s="32" t="s">
        <v>33</v>
      </c>
      <c r="J135" s="36" t="str">
        <f>E24</f>
        <v>CBN projekt s.r.o.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201"/>
      <c r="B137" s="202"/>
      <c r="C137" s="203" t="s">
        <v>266</v>
      </c>
      <c r="D137" s="204" t="s">
        <v>61</v>
      </c>
      <c r="E137" s="204" t="s">
        <v>57</v>
      </c>
      <c r="F137" s="204" t="s">
        <v>58</v>
      </c>
      <c r="G137" s="204" t="s">
        <v>267</v>
      </c>
      <c r="H137" s="204" t="s">
        <v>268</v>
      </c>
      <c r="I137" s="204" t="s">
        <v>269</v>
      </c>
      <c r="J137" s="205" t="s">
        <v>234</v>
      </c>
      <c r="K137" s="206" t="s">
        <v>270</v>
      </c>
      <c r="L137" s="207"/>
      <c r="M137" s="100" t="s">
        <v>1</v>
      </c>
      <c r="N137" s="101" t="s">
        <v>40</v>
      </c>
      <c r="O137" s="101" t="s">
        <v>271</v>
      </c>
      <c r="P137" s="101" t="s">
        <v>272</v>
      </c>
      <c r="Q137" s="101" t="s">
        <v>273</v>
      </c>
      <c r="R137" s="101" t="s">
        <v>274</v>
      </c>
      <c r="S137" s="101" t="s">
        <v>275</v>
      </c>
      <c r="T137" s="102" t="s">
        <v>276</v>
      </c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</row>
    <row r="138" s="2" customFormat="1" ht="22.8" customHeight="1">
      <c r="A138" s="38"/>
      <c r="B138" s="39"/>
      <c r="C138" s="107" t="s">
        <v>277</v>
      </c>
      <c r="D138" s="40"/>
      <c r="E138" s="40"/>
      <c r="F138" s="40"/>
      <c r="G138" s="40"/>
      <c r="H138" s="40"/>
      <c r="I138" s="40"/>
      <c r="J138" s="208">
        <f>BK138</f>
        <v>0</v>
      </c>
      <c r="K138" s="40"/>
      <c r="L138" s="44"/>
      <c r="M138" s="103"/>
      <c r="N138" s="209"/>
      <c r="O138" s="104"/>
      <c r="P138" s="210">
        <f>P139+P351</f>
        <v>0</v>
      </c>
      <c r="Q138" s="104"/>
      <c r="R138" s="210">
        <f>R139+R351</f>
        <v>106.53666398999999</v>
      </c>
      <c r="S138" s="104"/>
      <c r="T138" s="211">
        <f>T139+T351</f>
        <v>73.776154550000001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75</v>
      </c>
      <c r="AU138" s="17" t="s">
        <v>236</v>
      </c>
      <c r="BK138" s="212">
        <f>BK139+BK351</f>
        <v>0</v>
      </c>
    </row>
    <row r="139" s="12" customFormat="1" ht="25.92" customHeight="1">
      <c r="A139" s="12"/>
      <c r="B139" s="213"/>
      <c r="C139" s="214"/>
      <c r="D139" s="215" t="s">
        <v>75</v>
      </c>
      <c r="E139" s="216" t="s">
        <v>278</v>
      </c>
      <c r="F139" s="216" t="s">
        <v>279</v>
      </c>
      <c r="G139" s="214"/>
      <c r="H139" s="214"/>
      <c r="I139" s="217"/>
      <c r="J139" s="218">
        <f>BK139</f>
        <v>0</v>
      </c>
      <c r="K139" s="214"/>
      <c r="L139" s="219"/>
      <c r="M139" s="220"/>
      <c r="N139" s="221"/>
      <c r="O139" s="221"/>
      <c r="P139" s="222">
        <f>P140+P149+P156+P259+P303+P349</f>
        <v>0</v>
      </c>
      <c r="Q139" s="221"/>
      <c r="R139" s="222">
        <f>R140+R149+R156+R259+R303+R349</f>
        <v>76.318598329999986</v>
      </c>
      <c r="S139" s="221"/>
      <c r="T139" s="223">
        <f>T140+T149+T156+T259+T303+T349</f>
        <v>57.594819999999999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84</v>
      </c>
      <c r="AT139" s="225" t="s">
        <v>75</v>
      </c>
      <c r="AU139" s="225" t="s">
        <v>76</v>
      </c>
      <c r="AY139" s="224" t="s">
        <v>280</v>
      </c>
      <c r="BK139" s="226">
        <f>BK140+BK149+BK156+BK259+BK303+BK349</f>
        <v>0</v>
      </c>
    </row>
    <row r="140" s="12" customFormat="1" ht="22.8" customHeight="1">
      <c r="A140" s="12"/>
      <c r="B140" s="213"/>
      <c r="C140" s="214"/>
      <c r="D140" s="215" t="s">
        <v>75</v>
      </c>
      <c r="E140" s="227" t="s">
        <v>84</v>
      </c>
      <c r="F140" s="227" t="s">
        <v>148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SUM(P141:P148)</f>
        <v>0</v>
      </c>
      <c r="Q140" s="221"/>
      <c r="R140" s="222">
        <f>SUM(R141:R148)</f>
        <v>0</v>
      </c>
      <c r="S140" s="221"/>
      <c r="T140" s="223">
        <f>SUM(T141:T148)</f>
        <v>38.822624999999995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84</v>
      </c>
      <c r="AT140" s="225" t="s">
        <v>75</v>
      </c>
      <c r="AU140" s="225" t="s">
        <v>84</v>
      </c>
      <c r="AY140" s="224" t="s">
        <v>280</v>
      </c>
      <c r="BK140" s="226">
        <f>SUM(BK141:BK148)</f>
        <v>0</v>
      </c>
    </row>
    <row r="141" s="2" customFormat="1" ht="24.15" customHeight="1">
      <c r="A141" s="38"/>
      <c r="B141" s="39"/>
      <c r="C141" s="229" t="s">
        <v>84</v>
      </c>
      <c r="D141" s="229" t="s">
        <v>281</v>
      </c>
      <c r="E141" s="230" t="s">
        <v>282</v>
      </c>
      <c r="F141" s="231" t="s">
        <v>283</v>
      </c>
      <c r="G141" s="232" t="s">
        <v>194</v>
      </c>
      <c r="H141" s="233">
        <v>37.174999999999997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41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0.28999999999999998</v>
      </c>
      <c r="T141" s="240">
        <f>S141*H141</f>
        <v>10.780749999999998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284</v>
      </c>
      <c r="AT141" s="241" t="s">
        <v>281</v>
      </c>
      <c r="AU141" s="241" t="s">
        <v>86</v>
      </c>
      <c r="AY141" s="17" t="s">
        <v>280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84</v>
      </c>
      <c r="BK141" s="242">
        <f>ROUND(I141*H141,2)</f>
        <v>0</v>
      </c>
      <c r="BL141" s="17" t="s">
        <v>284</v>
      </c>
      <c r="BM141" s="241" t="s">
        <v>5158</v>
      </c>
    </row>
    <row r="142" s="13" customFormat="1">
      <c r="A142" s="13"/>
      <c r="B142" s="243"/>
      <c r="C142" s="244"/>
      <c r="D142" s="245" t="s">
        <v>286</v>
      </c>
      <c r="E142" s="246" t="s">
        <v>1</v>
      </c>
      <c r="F142" s="247" t="s">
        <v>5159</v>
      </c>
      <c r="G142" s="244"/>
      <c r="H142" s="248">
        <v>37.174999999999997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286</v>
      </c>
      <c r="AU142" s="254" t="s">
        <v>86</v>
      </c>
      <c r="AV142" s="13" t="s">
        <v>86</v>
      </c>
      <c r="AW142" s="13" t="s">
        <v>32</v>
      </c>
      <c r="AX142" s="13" t="s">
        <v>84</v>
      </c>
      <c r="AY142" s="254" t="s">
        <v>280</v>
      </c>
    </row>
    <row r="143" s="2" customFormat="1" ht="24.15" customHeight="1">
      <c r="A143" s="38"/>
      <c r="B143" s="39"/>
      <c r="C143" s="229" t="s">
        <v>86</v>
      </c>
      <c r="D143" s="229" t="s">
        <v>281</v>
      </c>
      <c r="E143" s="230" t="s">
        <v>288</v>
      </c>
      <c r="F143" s="231" t="s">
        <v>289</v>
      </c>
      <c r="G143" s="232" t="s">
        <v>194</v>
      </c>
      <c r="H143" s="233">
        <v>48.375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0.32500000000000001</v>
      </c>
      <c r="T143" s="240">
        <f>S143*H143</f>
        <v>15.721875000000001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284</v>
      </c>
      <c r="AT143" s="241" t="s">
        <v>281</v>
      </c>
      <c r="AU143" s="241" t="s">
        <v>86</v>
      </c>
      <c r="AY143" s="17" t="s">
        <v>280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84</v>
      </c>
      <c r="BK143" s="242">
        <f>ROUND(I143*H143,2)</f>
        <v>0</v>
      </c>
      <c r="BL143" s="17" t="s">
        <v>284</v>
      </c>
      <c r="BM143" s="241" t="s">
        <v>5160</v>
      </c>
    </row>
    <row r="144" s="13" customFormat="1">
      <c r="A144" s="13"/>
      <c r="B144" s="243"/>
      <c r="C144" s="244"/>
      <c r="D144" s="245" t="s">
        <v>286</v>
      </c>
      <c r="E144" s="246" t="s">
        <v>1</v>
      </c>
      <c r="F144" s="247" t="s">
        <v>5161</v>
      </c>
      <c r="G144" s="244"/>
      <c r="H144" s="248">
        <v>48.375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286</v>
      </c>
      <c r="AU144" s="254" t="s">
        <v>86</v>
      </c>
      <c r="AV144" s="13" t="s">
        <v>86</v>
      </c>
      <c r="AW144" s="13" t="s">
        <v>32</v>
      </c>
      <c r="AX144" s="13" t="s">
        <v>84</v>
      </c>
      <c r="AY144" s="254" t="s">
        <v>280</v>
      </c>
    </row>
    <row r="145" s="2" customFormat="1" ht="24.15" customHeight="1">
      <c r="A145" s="38"/>
      <c r="B145" s="39"/>
      <c r="C145" s="229" t="s">
        <v>136</v>
      </c>
      <c r="D145" s="229" t="s">
        <v>281</v>
      </c>
      <c r="E145" s="230" t="s">
        <v>292</v>
      </c>
      <c r="F145" s="231" t="s">
        <v>293</v>
      </c>
      <c r="G145" s="232" t="s">
        <v>194</v>
      </c>
      <c r="H145" s="233">
        <v>11.199999999999999</v>
      </c>
      <c r="I145" s="234"/>
      <c r="J145" s="235">
        <f>ROUND(I145*H145,2)</f>
        <v>0</v>
      </c>
      <c r="K145" s="236"/>
      <c r="L145" s="44"/>
      <c r="M145" s="237" t="s">
        <v>1</v>
      </c>
      <c r="N145" s="238" t="s">
        <v>41</v>
      </c>
      <c r="O145" s="91"/>
      <c r="P145" s="239">
        <f>O145*H145</f>
        <v>0</v>
      </c>
      <c r="Q145" s="239">
        <v>0</v>
      </c>
      <c r="R145" s="239">
        <f>Q145*H145</f>
        <v>0</v>
      </c>
      <c r="S145" s="239">
        <v>0.22</v>
      </c>
      <c r="T145" s="240">
        <f>S145*H145</f>
        <v>2.464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284</v>
      </c>
      <c r="AT145" s="241" t="s">
        <v>281</v>
      </c>
      <c r="AU145" s="241" t="s">
        <v>86</v>
      </c>
      <c r="AY145" s="17" t="s">
        <v>280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84</v>
      </c>
      <c r="BK145" s="242">
        <f>ROUND(I145*H145,2)</f>
        <v>0</v>
      </c>
      <c r="BL145" s="17" t="s">
        <v>284</v>
      </c>
      <c r="BM145" s="241" t="s">
        <v>5162</v>
      </c>
    </row>
    <row r="146" s="13" customFormat="1">
      <c r="A146" s="13"/>
      <c r="B146" s="243"/>
      <c r="C146" s="244"/>
      <c r="D146" s="245" t="s">
        <v>286</v>
      </c>
      <c r="E146" s="246" t="s">
        <v>1</v>
      </c>
      <c r="F146" s="247" t="s">
        <v>5163</v>
      </c>
      <c r="G146" s="244"/>
      <c r="H146" s="248">
        <v>11.199999999999999</v>
      </c>
      <c r="I146" s="249"/>
      <c r="J146" s="244"/>
      <c r="K146" s="244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286</v>
      </c>
      <c r="AU146" s="254" t="s">
        <v>86</v>
      </c>
      <c r="AV146" s="13" t="s">
        <v>86</v>
      </c>
      <c r="AW146" s="13" t="s">
        <v>32</v>
      </c>
      <c r="AX146" s="13" t="s">
        <v>84</v>
      </c>
      <c r="AY146" s="254" t="s">
        <v>280</v>
      </c>
    </row>
    <row r="147" s="2" customFormat="1" ht="33" customHeight="1">
      <c r="A147" s="38"/>
      <c r="B147" s="39"/>
      <c r="C147" s="229" t="s">
        <v>284</v>
      </c>
      <c r="D147" s="229" t="s">
        <v>281</v>
      </c>
      <c r="E147" s="230" t="s">
        <v>296</v>
      </c>
      <c r="F147" s="231" t="s">
        <v>297</v>
      </c>
      <c r="G147" s="232" t="s">
        <v>194</v>
      </c>
      <c r="H147" s="233">
        <v>22.399999999999999</v>
      </c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41</v>
      </c>
      <c r="O147" s="91"/>
      <c r="P147" s="239">
        <f>O147*H147</f>
        <v>0</v>
      </c>
      <c r="Q147" s="239">
        <v>0</v>
      </c>
      <c r="R147" s="239">
        <f>Q147*H147</f>
        <v>0</v>
      </c>
      <c r="S147" s="239">
        <v>0.44</v>
      </c>
      <c r="T147" s="240">
        <f>S147*H147</f>
        <v>9.8559999999999999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284</v>
      </c>
      <c r="AT147" s="241" t="s">
        <v>281</v>
      </c>
      <c r="AU147" s="241" t="s">
        <v>86</v>
      </c>
      <c r="AY147" s="17" t="s">
        <v>280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84</v>
      </c>
      <c r="BK147" s="242">
        <f>ROUND(I147*H147,2)</f>
        <v>0</v>
      </c>
      <c r="BL147" s="17" t="s">
        <v>284</v>
      </c>
      <c r="BM147" s="241" t="s">
        <v>5164</v>
      </c>
    </row>
    <row r="148" s="13" customFormat="1">
      <c r="A148" s="13"/>
      <c r="B148" s="243"/>
      <c r="C148" s="244"/>
      <c r="D148" s="245" t="s">
        <v>286</v>
      </c>
      <c r="E148" s="246" t="s">
        <v>1</v>
      </c>
      <c r="F148" s="247" t="s">
        <v>5165</v>
      </c>
      <c r="G148" s="244"/>
      <c r="H148" s="248">
        <v>22.399999999999999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286</v>
      </c>
      <c r="AU148" s="254" t="s">
        <v>86</v>
      </c>
      <c r="AV148" s="13" t="s">
        <v>86</v>
      </c>
      <c r="AW148" s="13" t="s">
        <v>32</v>
      </c>
      <c r="AX148" s="13" t="s">
        <v>84</v>
      </c>
      <c r="AY148" s="254" t="s">
        <v>280</v>
      </c>
    </row>
    <row r="149" s="12" customFormat="1" ht="22.8" customHeight="1">
      <c r="A149" s="12"/>
      <c r="B149" s="213"/>
      <c r="C149" s="214"/>
      <c r="D149" s="215" t="s">
        <v>75</v>
      </c>
      <c r="E149" s="227" t="s">
        <v>300</v>
      </c>
      <c r="F149" s="227" t="s">
        <v>356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SUM(P150:P155)</f>
        <v>0</v>
      </c>
      <c r="Q149" s="221"/>
      <c r="R149" s="222">
        <f>SUM(R150:R155)</f>
        <v>34.024754999999999</v>
      </c>
      <c r="S149" s="221"/>
      <c r="T149" s="223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84</v>
      </c>
      <c r="AT149" s="225" t="s">
        <v>75</v>
      </c>
      <c r="AU149" s="225" t="s">
        <v>84</v>
      </c>
      <c r="AY149" s="224" t="s">
        <v>280</v>
      </c>
      <c r="BK149" s="226">
        <f>SUM(BK150:BK155)</f>
        <v>0</v>
      </c>
    </row>
    <row r="150" s="2" customFormat="1" ht="24.15" customHeight="1">
      <c r="A150" s="38"/>
      <c r="B150" s="39"/>
      <c r="C150" s="229" t="s">
        <v>300</v>
      </c>
      <c r="D150" s="229" t="s">
        <v>281</v>
      </c>
      <c r="E150" s="230" t="s">
        <v>358</v>
      </c>
      <c r="F150" s="231" t="s">
        <v>359</v>
      </c>
      <c r="G150" s="232" t="s">
        <v>194</v>
      </c>
      <c r="H150" s="233">
        <v>46.875</v>
      </c>
      <c r="I150" s="234"/>
      <c r="J150" s="235">
        <f>ROUND(I150*H150,2)</f>
        <v>0</v>
      </c>
      <c r="K150" s="236"/>
      <c r="L150" s="44"/>
      <c r="M150" s="237" t="s">
        <v>1</v>
      </c>
      <c r="N150" s="238" t="s">
        <v>41</v>
      </c>
      <c r="O150" s="91"/>
      <c r="P150" s="239">
        <f>O150*H150</f>
        <v>0</v>
      </c>
      <c r="Q150" s="239">
        <v>0.29699999999999999</v>
      </c>
      <c r="R150" s="239">
        <f>Q150*H150</f>
        <v>13.921875</v>
      </c>
      <c r="S150" s="239">
        <v>0</v>
      </c>
      <c r="T150" s="24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284</v>
      </c>
      <c r="AT150" s="241" t="s">
        <v>281</v>
      </c>
      <c r="AU150" s="241" t="s">
        <v>86</v>
      </c>
      <c r="AY150" s="17" t="s">
        <v>280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84</v>
      </c>
      <c r="BK150" s="242">
        <f>ROUND(I150*H150,2)</f>
        <v>0</v>
      </c>
      <c r="BL150" s="17" t="s">
        <v>284</v>
      </c>
      <c r="BM150" s="241" t="s">
        <v>5166</v>
      </c>
    </row>
    <row r="151" s="13" customFormat="1">
      <c r="A151" s="13"/>
      <c r="B151" s="243"/>
      <c r="C151" s="244"/>
      <c r="D151" s="245" t="s">
        <v>286</v>
      </c>
      <c r="E151" s="246" t="s">
        <v>1</v>
      </c>
      <c r="F151" s="247" t="s">
        <v>5167</v>
      </c>
      <c r="G151" s="244"/>
      <c r="H151" s="248">
        <v>46.875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286</v>
      </c>
      <c r="AU151" s="254" t="s">
        <v>86</v>
      </c>
      <c r="AV151" s="13" t="s">
        <v>86</v>
      </c>
      <c r="AW151" s="13" t="s">
        <v>32</v>
      </c>
      <c r="AX151" s="13" t="s">
        <v>84</v>
      </c>
      <c r="AY151" s="254" t="s">
        <v>280</v>
      </c>
    </row>
    <row r="152" s="2" customFormat="1" ht="33" customHeight="1">
      <c r="A152" s="38"/>
      <c r="B152" s="39"/>
      <c r="C152" s="229" t="s">
        <v>305</v>
      </c>
      <c r="D152" s="229" t="s">
        <v>281</v>
      </c>
      <c r="E152" s="230" t="s">
        <v>362</v>
      </c>
      <c r="F152" s="231" t="s">
        <v>3504</v>
      </c>
      <c r="G152" s="232" t="s">
        <v>194</v>
      </c>
      <c r="H152" s="233">
        <v>22.399999999999999</v>
      </c>
      <c r="I152" s="234"/>
      <c r="J152" s="235">
        <f>ROUND(I152*H152,2)</f>
        <v>0</v>
      </c>
      <c r="K152" s="236"/>
      <c r="L152" s="44"/>
      <c r="M152" s="237" t="s">
        <v>1</v>
      </c>
      <c r="N152" s="238" t="s">
        <v>41</v>
      </c>
      <c r="O152" s="91"/>
      <c r="P152" s="239">
        <f>O152*H152</f>
        <v>0</v>
      </c>
      <c r="Q152" s="239">
        <v>0.20745</v>
      </c>
      <c r="R152" s="239">
        <f>Q152*H152</f>
        <v>4.6468799999999995</v>
      </c>
      <c r="S152" s="239">
        <v>0</v>
      </c>
      <c r="T152" s="24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1" t="s">
        <v>284</v>
      </c>
      <c r="AT152" s="241" t="s">
        <v>281</v>
      </c>
      <c r="AU152" s="241" t="s">
        <v>86</v>
      </c>
      <c r="AY152" s="17" t="s">
        <v>280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7" t="s">
        <v>84</v>
      </c>
      <c r="BK152" s="242">
        <f>ROUND(I152*H152,2)</f>
        <v>0</v>
      </c>
      <c r="BL152" s="17" t="s">
        <v>284</v>
      </c>
      <c r="BM152" s="241" t="s">
        <v>5168</v>
      </c>
    </row>
    <row r="153" s="13" customFormat="1">
      <c r="A153" s="13"/>
      <c r="B153" s="243"/>
      <c r="C153" s="244"/>
      <c r="D153" s="245" t="s">
        <v>286</v>
      </c>
      <c r="E153" s="246" t="s">
        <v>1</v>
      </c>
      <c r="F153" s="247" t="s">
        <v>5165</v>
      </c>
      <c r="G153" s="244"/>
      <c r="H153" s="248">
        <v>22.399999999999999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286</v>
      </c>
      <c r="AU153" s="254" t="s">
        <v>86</v>
      </c>
      <c r="AV153" s="13" t="s">
        <v>86</v>
      </c>
      <c r="AW153" s="13" t="s">
        <v>32</v>
      </c>
      <c r="AX153" s="13" t="s">
        <v>84</v>
      </c>
      <c r="AY153" s="254" t="s">
        <v>280</v>
      </c>
    </row>
    <row r="154" s="2" customFormat="1" ht="33" customHeight="1">
      <c r="A154" s="38"/>
      <c r="B154" s="39"/>
      <c r="C154" s="229" t="s">
        <v>313</v>
      </c>
      <c r="D154" s="229" t="s">
        <v>281</v>
      </c>
      <c r="E154" s="230" t="s">
        <v>366</v>
      </c>
      <c r="F154" s="231" t="s">
        <v>367</v>
      </c>
      <c r="G154" s="232" t="s">
        <v>194</v>
      </c>
      <c r="H154" s="233">
        <v>22.399999999999999</v>
      </c>
      <c r="I154" s="234"/>
      <c r="J154" s="235">
        <f>ROUND(I154*H154,2)</f>
        <v>0</v>
      </c>
      <c r="K154" s="236"/>
      <c r="L154" s="44"/>
      <c r="M154" s="237" t="s">
        <v>1</v>
      </c>
      <c r="N154" s="238" t="s">
        <v>41</v>
      </c>
      <c r="O154" s="91"/>
      <c r="P154" s="239">
        <f>O154*H154</f>
        <v>0</v>
      </c>
      <c r="Q154" s="239">
        <v>0.23000000000000001</v>
      </c>
      <c r="R154" s="239">
        <f>Q154*H154</f>
        <v>5.1520000000000001</v>
      </c>
      <c r="S154" s="239">
        <v>0</v>
      </c>
      <c r="T154" s="24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1" t="s">
        <v>284</v>
      </c>
      <c r="AT154" s="241" t="s">
        <v>281</v>
      </c>
      <c r="AU154" s="241" t="s">
        <v>86</v>
      </c>
      <c r="AY154" s="17" t="s">
        <v>280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7" t="s">
        <v>84</v>
      </c>
      <c r="BK154" s="242">
        <f>ROUND(I154*H154,2)</f>
        <v>0</v>
      </c>
      <c r="BL154" s="17" t="s">
        <v>284</v>
      </c>
      <c r="BM154" s="241" t="s">
        <v>5169</v>
      </c>
    </row>
    <row r="155" s="2" customFormat="1" ht="33" customHeight="1">
      <c r="A155" s="38"/>
      <c r="B155" s="39"/>
      <c r="C155" s="229" t="s">
        <v>310</v>
      </c>
      <c r="D155" s="229" t="s">
        <v>281</v>
      </c>
      <c r="E155" s="230" t="s">
        <v>370</v>
      </c>
      <c r="F155" s="231" t="s">
        <v>371</v>
      </c>
      <c r="G155" s="232" t="s">
        <v>194</v>
      </c>
      <c r="H155" s="233">
        <v>22.399999999999999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41</v>
      </c>
      <c r="O155" s="91"/>
      <c r="P155" s="239">
        <f>O155*H155</f>
        <v>0</v>
      </c>
      <c r="Q155" s="239">
        <v>0.46000000000000002</v>
      </c>
      <c r="R155" s="239">
        <f>Q155*H155</f>
        <v>10.304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284</v>
      </c>
      <c r="AT155" s="241" t="s">
        <v>281</v>
      </c>
      <c r="AU155" s="241" t="s">
        <v>86</v>
      </c>
      <c r="AY155" s="17" t="s">
        <v>280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84</v>
      </c>
      <c r="BK155" s="242">
        <f>ROUND(I155*H155,2)</f>
        <v>0</v>
      </c>
      <c r="BL155" s="17" t="s">
        <v>284</v>
      </c>
      <c r="BM155" s="241" t="s">
        <v>5170</v>
      </c>
    </row>
    <row r="156" s="12" customFormat="1" ht="22.8" customHeight="1">
      <c r="A156" s="12"/>
      <c r="B156" s="213"/>
      <c r="C156" s="214"/>
      <c r="D156" s="215" t="s">
        <v>75</v>
      </c>
      <c r="E156" s="227" t="s">
        <v>305</v>
      </c>
      <c r="F156" s="227" t="s">
        <v>373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SUM(P157:P258)</f>
        <v>0</v>
      </c>
      <c r="Q156" s="221"/>
      <c r="R156" s="222">
        <f>SUM(R157:R258)</f>
        <v>42.284397329999997</v>
      </c>
      <c r="S156" s="221"/>
      <c r="T156" s="223">
        <f>SUM(T157:T258)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84</v>
      </c>
      <c r="AT156" s="225" t="s">
        <v>75</v>
      </c>
      <c r="AU156" s="225" t="s">
        <v>84</v>
      </c>
      <c r="AY156" s="224" t="s">
        <v>280</v>
      </c>
      <c r="BK156" s="226">
        <f>SUM(BK157:BK258)</f>
        <v>0</v>
      </c>
    </row>
    <row r="157" s="2" customFormat="1" ht="24.15" customHeight="1">
      <c r="A157" s="38"/>
      <c r="B157" s="39"/>
      <c r="C157" s="229" t="s">
        <v>323</v>
      </c>
      <c r="D157" s="229" t="s">
        <v>281</v>
      </c>
      <c r="E157" s="230" t="s">
        <v>374</v>
      </c>
      <c r="F157" s="231" t="s">
        <v>375</v>
      </c>
      <c r="G157" s="232" t="s">
        <v>194</v>
      </c>
      <c r="H157" s="233">
        <v>84.653000000000006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41</v>
      </c>
      <c r="O157" s="91"/>
      <c r="P157" s="239">
        <f>O157*H157</f>
        <v>0</v>
      </c>
      <c r="Q157" s="239">
        <v>0.0043800000000000002</v>
      </c>
      <c r="R157" s="239">
        <f>Q157*H157</f>
        <v>0.37078014000000004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284</v>
      </c>
      <c r="AT157" s="241" t="s">
        <v>281</v>
      </c>
      <c r="AU157" s="241" t="s">
        <v>86</v>
      </c>
      <c r="AY157" s="17" t="s">
        <v>280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84</v>
      </c>
      <c r="BK157" s="242">
        <f>ROUND(I157*H157,2)</f>
        <v>0</v>
      </c>
      <c r="BL157" s="17" t="s">
        <v>284</v>
      </c>
      <c r="BM157" s="241" t="s">
        <v>5171</v>
      </c>
    </row>
    <row r="158" s="13" customFormat="1">
      <c r="A158" s="13"/>
      <c r="B158" s="243"/>
      <c r="C158" s="244"/>
      <c r="D158" s="245" t="s">
        <v>286</v>
      </c>
      <c r="E158" s="246" t="s">
        <v>1</v>
      </c>
      <c r="F158" s="247" t="s">
        <v>5172</v>
      </c>
      <c r="G158" s="244"/>
      <c r="H158" s="248">
        <v>55.853000000000002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286</v>
      </c>
      <c r="AU158" s="254" t="s">
        <v>86</v>
      </c>
      <c r="AV158" s="13" t="s">
        <v>86</v>
      </c>
      <c r="AW158" s="13" t="s">
        <v>32</v>
      </c>
      <c r="AX158" s="13" t="s">
        <v>76</v>
      </c>
      <c r="AY158" s="254" t="s">
        <v>280</v>
      </c>
    </row>
    <row r="159" s="13" customFormat="1">
      <c r="A159" s="13"/>
      <c r="B159" s="243"/>
      <c r="C159" s="244"/>
      <c r="D159" s="245" t="s">
        <v>286</v>
      </c>
      <c r="E159" s="246" t="s">
        <v>1</v>
      </c>
      <c r="F159" s="247" t="s">
        <v>5142</v>
      </c>
      <c r="G159" s="244"/>
      <c r="H159" s="248">
        <v>28.800000000000001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286</v>
      </c>
      <c r="AU159" s="254" t="s">
        <v>86</v>
      </c>
      <c r="AV159" s="13" t="s">
        <v>86</v>
      </c>
      <c r="AW159" s="13" t="s">
        <v>32</v>
      </c>
      <c r="AX159" s="13" t="s">
        <v>76</v>
      </c>
      <c r="AY159" s="254" t="s">
        <v>280</v>
      </c>
    </row>
    <row r="160" s="14" customFormat="1">
      <c r="A160" s="14"/>
      <c r="B160" s="266"/>
      <c r="C160" s="267"/>
      <c r="D160" s="245" t="s">
        <v>286</v>
      </c>
      <c r="E160" s="268" t="s">
        <v>1</v>
      </c>
      <c r="F160" s="269" t="s">
        <v>378</v>
      </c>
      <c r="G160" s="267"/>
      <c r="H160" s="270">
        <v>84.653000000000006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6" t="s">
        <v>286</v>
      </c>
      <c r="AU160" s="276" t="s">
        <v>86</v>
      </c>
      <c r="AV160" s="14" t="s">
        <v>284</v>
      </c>
      <c r="AW160" s="14" t="s">
        <v>32</v>
      </c>
      <c r="AX160" s="14" t="s">
        <v>84</v>
      </c>
      <c r="AY160" s="276" t="s">
        <v>280</v>
      </c>
    </row>
    <row r="161" s="2" customFormat="1" ht="24.15" customHeight="1">
      <c r="A161" s="38"/>
      <c r="B161" s="39"/>
      <c r="C161" s="229" t="s">
        <v>111</v>
      </c>
      <c r="D161" s="229" t="s">
        <v>281</v>
      </c>
      <c r="E161" s="230" t="s">
        <v>380</v>
      </c>
      <c r="F161" s="231" t="s">
        <v>381</v>
      </c>
      <c r="G161" s="232" t="s">
        <v>194</v>
      </c>
      <c r="H161" s="233">
        <v>84.653000000000006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41</v>
      </c>
      <c r="O161" s="91"/>
      <c r="P161" s="239">
        <f>O161*H161</f>
        <v>0</v>
      </c>
      <c r="Q161" s="239">
        <v>0.0030000000000000001</v>
      </c>
      <c r="R161" s="239">
        <f>Q161*H161</f>
        <v>0.25395900000000005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284</v>
      </c>
      <c r="AT161" s="241" t="s">
        <v>281</v>
      </c>
      <c r="AU161" s="241" t="s">
        <v>86</v>
      </c>
      <c r="AY161" s="17" t="s">
        <v>280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84</v>
      </c>
      <c r="BK161" s="242">
        <f>ROUND(I161*H161,2)</f>
        <v>0</v>
      </c>
      <c r="BL161" s="17" t="s">
        <v>284</v>
      </c>
      <c r="BM161" s="241" t="s">
        <v>5173</v>
      </c>
    </row>
    <row r="162" s="13" customFormat="1">
      <c r="A162" s="13"/>
      <c r="B162" s="243"/>
      <c r="C162" s="244"/>
      <c r="D162" s="245" t="s">
        <v>286</v>
      </c>
      <c r="E162" s="246" t="s">
        <v>1</v>
      </c>
      <c r="F162" s="247" t="s">
        <v>5172</v>
      </c>
      <c r="G162" s="244"/>
      <c r="H162" s="248">
        <v>55.853000000000002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286</v>
      </c>
      <c r="AU162" s="254" t="s">
        <v>86</v>
      </c>
      <c r="AV162" s="13" t="s">
        <v>86</v>
      </c>
      <c r="AW162" s="13" t="s">
        <v>32</v>
      </c>
      <c r="AX162" s="13" t="s">
        <v>76</v>
      </c>
      <c r="AY162" s="254" t="s">
        <v>280</v>
      </c>
    </row>
    <row r="163" s="13" customFormat="1">
      <c r="A163" s="13"/>
      <c r="B163" s="243"/>
      <c r="C163" s="244"/>
      <c r="D163" s="245" t="s">
        <v>286</v>
      </c>
      <c r="E163" s="246" t="s">
        <v>1</v>
      </c>
      <c r="F163" s="247" t="s">
        <v>5142</v>
      </c>
      <c r="G163" s="244"/>
      <c r="H163" s="248">
        <v>28.800000000000001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286</v>
      </c>
      <c r="AU163" s="254" t="s">
        <v>86</v>
      </c>
      <c r="AV163" s="13" t="s">
        <v>86</v>
      </c>
      <c r="AW163" s="13" t="s">
        <v>32</v>
      </c>
      <c r="AX163" s="13" t="s">
        <v>76</v>
      </c>
      <c r="AY163" s="254" t="s">
        <v>280</v>
      </c>
    </row>
    <row r="164" s="14" customFormat="1">
      <c r="A164" s="14"/>
      <c r="B164" s="266"/>
      <c r="C164" s="267"/>
      <c r="D164" s="245" t="s">
        <v>286</v>
      </c>
      <c r="E164" s="268" t="s">
        <v>1</v>
      </c>
      <c r="F164" s="269" t="s">
        <v>378</v>
      </c>
      <c r="G164" s="267"/>
      <c r="H164" s="270">
        <v>84.653000000000006</v>
      </c>
      <c r="I164" s="271"/>
      <c r="J164" s="267"/>
      <c r="K164" s="267"/>
      <c r="L164" s="272"/>
      <c r="M164" s="273"/>
      <c r="N164" s="274"/>
      <c r="O164" s="274"/>
      <c r="P164" s="274"/>
      <c r="Q164" s="274"/>
      <c r="R164" s="274"/>
      <c r="S164" s="274"/>
      <c r="T164" s="27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6" t="s">
        <v>286</v>
      </c>
      <c r="AU164" s="276" t="s">
        <v>86</v>
      </c>
      <c r="AV164" s="14" t="s">
        <v>284</v>
      </c>
      <c r="AW164" s="14" t="s">
        <v>32</v>
      </c>
      <c r="AX164" s="14" t="s">
        <v>84</v>
      </c>
      <c r="AY164" s="276" t="s">
        <v>280</v>
      </c>
    </row>
    <row r="165" s="2" customFormat="1" ht="24.15" customHeight="1">
      <c r="A165" s="38"/>
      <c r="B165" s="39"/>
      <c r="C165" s="229" t="s">
        <v>114</v>
      </c>
      <c r="D165" s="229" t="s">
        <v>281</v>
      </c>
      <c r="E165" s="230" t="s">
        <v>394</v>
      </c>
      <c r="F165" s="231" t="s">
        <v>395</v>
      </c>
      <c r="G165" s="232" t="s">
        <v>194</v>
      </c>
      <c r="H165" s="233">
        <v>170.898</v>
      </c>
      <c r="I165" s="234"/>
      <c r="J165" s="235">
        <f>ROUND(I165*H165,2)</f>
        <v>0</v>
      </c>
      <c r="K165" s="236"/>
      <c r="L165" s="44"/>
      <c r="M165" s="237" t="s">
        <v>1</v>
      </c>
      <c r="N165" s="238" t="s">
        <v>41</v>
      </c>
      <c r="O165" s="91"/>
      <c r="P165" s="239">
        <f>O165*H165</f>
        <v>0</v>
      </c>
      <c r="Q165" s="239">
        <v>0.015599999999999999</v>
      </c>
      <c r="R165" s="239">
        <f>Q165*H165</f>
        <v>2.6660087999999997</v>
      </c>
      <c r="S165" s="239">
        <v>0</v>
      </c>
      <c r="T165" s="24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1" t="s">
        <v>284</v>
      </c>
      <c r="AT165" s="241" t="s">
        <v>281</v>
      </c>
      <c r="AU165" s="241" t="s">
        <v>86</v>
      </c>
      <c r="AY165" s="17" t="s">
        <v>280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7" t="s">
        <v>84</v>
      </c>
      <c r="BK165" s="242">
        <f>ROUND(I165*H165,2)</f>
        <v>0</v>
      </c>
      <c r="BL165" s="17" t="s">
        <v>284</v>
      </c>
      <c r="BM165" s="241" t="s">
        <v>5174</v>
      </c>
    </row>
    <row r="166" s="13" customFormat="1">
      <c r="A166" s="13"/>
      <c r="B166" s="243"/>
      <c r="C166" s="244"/>
      <c r="D166" s="245" t="s">
        <v>286</v>
      </c>
      <c r="E166" s="246" t="s">
        <v>1</v>
      </c>
      <c r="F166" s="247" t="s">
        <v>5175</v>
      </c>
      <c r="G166" s="244"/>
      <c r="H166" s="248">
        <v>170.898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286</v>
      </c>
      <c r="AU166" s="254" t="s">
        <v>86</v>
      </c>
      <c r="AV166" s="13" t="s">
        <v>86</v>
      </c>
      <c r="AW166" s="13" t="s">
        <v>32</v>
      </c>
      <c r="AX166" s="13" t="s">
        <v>84</v>
      </c>
      <c r="AY166" s="254" t="s">
        <v>280</v>
      </c>
    </row>
    <row r="167" s="2" customFormat="1" ht="16.5" customHeight="1">
      <c r="A167" s="38"/>
      <c r="B167" s="39"/>
      <c r="C167" s="229" t="s">
        <v>117</v>
      </c>
      <c r="D167" s="229" t="s">
        <v>281</v>
      </c>
      <c r="E167" s="230" t="s">
        <v>399</v>
      </c>
      <c r="F167" s="231" t="s">
        <v>400</v>
      </c>
      <c r="G167" s="232" t="s">
        <v>194</v>
      </c>
      <c r="H167" s="233">
        <v>90</v>
      </c>
      <c r="I167" s="234"/>
      <c r="J167" s="235">
        <f>ROUND(I167*H167,2)</f>
        <v>0</v>
      </c>
      <c r="K167" s="236"/>
      <c r="L167" s="44"/>
      <c r="M167" s="237" t="s">
        <v>1</v>
      </c>
      <c r="N167" s="238" t="s">
        <v>41</v>
      </c>
      <c r="O167" s="91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1" t="s">
        <v>284</v>
      </c>
      <c r="AT167" s="241" t="s">
        <v>281</v>
      </c>
      <c r="AU167" s="241" t="s">
        <v>86</v>
      </c>
      <c r="AY167" s="17" t="s">
        <v>280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7" t="s">
        <v>84</v>
      </c>
      <c r="BK167" s="242">
        <f>ROUND(I167*H167,2)</f>
        <v>0</v>
      </c>
      <c r="BL167" s="17" t="s">
        <v>284</v>
      </c>
      <c r="BM167" s="241" t="s">
        <v>5176</v>
      </c>
    </row>
    <row r="168" s="13" customFormat="1">
      <c r="A168" s="13"/>
      <c r="B168" s="243"/>
      <c r="C168" s="244"/>
      <c r="D168" s="245" t="s">
        <v>286</v>
      </c>
      <c r="E168" s="246" t="s">
        <v>1</v>
      </c>
      <c r="F168" s="247" t="s">
        <v>5177</v>
      </c>
      <c r="G168" s="244"/>
      <c r="H168" s="248">
        <v>90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286</v>
      </c>
      <c r="AU168" s="254" t="s">
        <v>86</v>
      </c>
      <c r="AV168" s="13" t="s">
        <v>86</v>
      </c>
      <c r="AW168" s="13" t="s">
        <v>32</v>
      </c>
      <c r="AX168" s="13" t="s">
        <v>84</v>
      </c>
      <c r="AY168" s="254" t="s">
        <v>280</v>
      </c>
    </row>
    <row r="169" s="2" customFormat="1" ht="24.15" customHeight="1">
      <c r="A169" s="38"/>
      <c r="B169" s="39"/>
      <c r="C169" s="229" t="s">
        <v>127</v>
      </c>
      <c r="D169" s="229" t="s">
        <v>281</v>
      </c>
      <c r="E169" s="230" t="s">
        <v>419</v>
      </c>
      <c r="F169" s="231" t="s">
        <v>420</v>
      </c>
      <c r="G169" s="232" t="s">
        <v>194</v>
      </c>
      <c r="H169" s="233">
        <v>100.798</v>
      </c>
      <c r="I169" s="234"/>
      <c r="J169" s="235">
        <f>ROUND(I169*H169,2)</f>
        <v>0</v>
      </c>
      <c r="K169" s="236"/>
      <c r="L169" s="44"/>
      <c r="M169" s="237" t="s">
        <v>1</v>
      </c>
      <c r="N169" s="238" t="s">
        <v>41</v>
      </c>
      <c r="O169" s="91"/>
      <c r="P169" s="239">
        <f>O169*H169</f>
        <v>0</v>
      </c>
      <c r="Q169" s="239">
        <v>0.027300000000000001</v>
      </c>
      <c r="R169" s="239">
        <f>Q169*H169</f>
        <v>2.7517854000000002</v>
      </c>
      <c r="S169" s="239">
        <v>0</v>
      </c>
      <c r="T169" s="24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1" t="s">
        <v>284</v>
      </c>
      <c r="AT169" s="241" t="s">
        <v>281</v>
      </c>
      <c r="AU169" s="241" t="s">
        <v>86</v>
      </c>
      <c r="AY169" s="17" t="s">
        <v>280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7" t="s">
        <v>84</v>
      </c>
      <c r="BK169" s="242">
        <f>ROUND(I169*H169,2)</f>
        <v>0</v>
      </c>
      <c r="BL169" s="17" t="s">
        <v>284</v>
      </c>
      <c r="BM169" s="241" t="s">
        <v>5178</v>
      </c>
    </row>
    <row r="170" s="13" customFormat="1">
      <c r="A170" s="13"/>
      <c r="B170" s="243"/>
      <c r="C170" s="244"/>
      <c r="D170" s="245" t="s">
        <v>286</v>
      </c>
      <c r="E170" s="246" t="s">
        <v>1</v>
      </c>
      <c r="F170" s="247" t="s">
        <v>5108</v>
      </c>
      <c r="G170" s="244"/>
      <c r="H170" s="248">
        <v>100.798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286</v>
      </c>
      <c r="AU170" s="254" t="s">
        <v>86</v>
      </c>
      <c r="AV170" s="13" t="s">
        <v>86</v>
      </c>
      <c r="AW170" s="13" t="s">
        <v>32</v>
      </c>
      <c r="AX170" s="13" t="s">
        <v>84</v>
      </c>
      <c r="AY170" s="254" t="s">
        <v>280</v>
      </c>
    </row>
    <row r="171" s="2" customFormat="1" ht="24.15" customHeight="1">
      <c r="A171" s="38"/>
      <c r="B171" s="39"/>
      <c r="C171" s="229" t="s">
        <v>130</v>
      </c>
      <c r="D171" s="229" t="s">
        <v>281</v>
      </c>
      <c r="E171" s="230" t="s">
        <v>423</v>
      </c>
      <c r="F171" s="231" t="s">
        <v>424</v>
      </c>
      <c r="G171" s="232" t="s">
        <v>194</v>
      </c>
      <c r="H171" s="233">
        <v>100.798</v>
      </c>
      <c r="I171" s="234"/>
      <c r="J171" s="235">
        <f>ROUND(I171*H171,2)</f>
        <v>0</v>
      </c>
      <c r="K171" s="236"/>
      <c r="L171" s="44"/>
      <c r="M171" s="237" t="s">
        <v>1</v>
      </c>
      <c r="N171" s="238" t="s">
        <v>41</v>
      </c>
      <c r="O171" s="91"/>
      <c r="P171" s="239">
        <f>O171*H171</f>
        <v>0</v>
      </c>
      <c r="Q171" s="239">
        <v>0.010500000000000001</v>
      </c>
      <c r="R171" s="239">
        <f>Q171*H171</f>
        <v>1.0583790000000002</v>
      </c>
      <c r="S171" s="239">
        <v>0</v>
      </c>
      <c r="T171" s="24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1" t="s">
        <v>284</v>
      </c>
      <c r="AT171" s="241" t="s">
        <v>281</v>
      </c>
      <c r="AU171" s="241" t="s">
        <v>86</v>
      </c>
      <c r="AY171" s="17" t="s">
        <v>280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7" t="s">
        <v>84</v>
      </c>
      <c r="BK171" s="242">
        <f>ROUND(I171*H171,2)</f>
        <v>0</v>
      </c>
      <c r="BL171" s="17" t="s">
        <v>284</v>
      </c>
      <c r="BM171" s="241" t="s">
        <v>5179</v>
      </c>
    </row>
    <row r="172" s="13" customFormat="1">
      <c r="A172" s="13"/>
      <c r="B172" s="243"/>
      <c r="C172" s="244"/>
      <c r="D172" s="245" t="s">
        <v>286</v>
      </c>
      <c r="E172" s="246" t="s">
        <v>1</v>
      </c>
      <c r="F172" s="247" t="s">
        <v>5108</v>
      </c>
      <c r="G172" s="244"/>
      <c r="H172" s="248">
        <v>100.798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286</v>
      </c>
      <c r="AU172" s="254" t="s">
        <v>86</v>
      </c>
      <c r="AV172" s="13" t="s">
        <v>86</v>
      </c>
      <c r="AW172" s="13" t="s">
        <v>32</v>
      </c>
      <c r="AX172" s="13" t="s">
        <v>84</v>
      </c>
      <c r="AY172" s="254" t="s">
        <v>280</v>
      </c>
    </row>
    <row r="173" s="2" customFormat="1" ht="24.15" customHeight="1">
      <c r="A173" s="38"/>
      <c r="B173" s="39"/>
      <c r="C173" s="229" t="s">
        <v>8</v>
      </c>
      <c r="D173" s="229" t="s">
        <v>281</v>
      </c>
      <c r="E173" s="230" t="s">
        <v>427</v>
      </c>
      <c r="F173" s="231" t="s">
        <v>428</v>
      </c>
      <c r="G173" s="232" t="s">
        <v>194</v>
      </c>
      <c r="H173" s="233">
        <v>603.49300000000005</v>
      </c>
      <c r="I173" s="234"/>
      <c r="J173" s="235">
        <f>ROUND(I173*H173,2)</f>
        <v>0</v>
      </c>
      <c r="K173" s="236"/>
      <c r="L173" s="44"/>
      <c r="M173" s="237" t="s">
        <v>1</v>
      </c>
      <c r="N173" s="238" t="s">
        <v>41</v>
      </c>
      <c r="O173" s="91"/>
      <c r="P173" s="239">
        <f>O173*H173</f>
        <v>0</v>
      </c>
      <c r="Q173" s="239">
        <v>0.00025000000000000001</v>
      </c>
      <c r="R173" s="239">
        <f>Q173*H173</f>
        <v>0.15087325000000001</v>
      </c>
      <c r="S173" s="239">
        <v>0</v>
      </c>
      <c r="T173" s="24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1" t="s">
        <v>284</v>
      </c>
      <c r="AT173" s="241" t="s">
        <v>281</v>
      </c>
      <c r="AU173" s="241" t="s">
        <v>86</v>
      </c>
      <c r="AY173" s="17" t="s">
        <v>280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7" t="s">
        <v>84</v>
      </c>
      <c r="BK173" s="242">
        <f>ROUND(I173*H173,2)</f>
        <v>0</v>
      </c>
      <c r="BL173" s="17" t="s">
        <v>284</v>
      </c>
      <c r="BM173" s="241" t="s">
        <v>5180</v>
      </c>
    </row>
    <row r="174" s="13" customFormat="1">
      <c r="A174" s="13"/>
      <c r="B174" s="243"/>
      <c r="C174" s="244"/>
      <c r="D174" s="245" t="s">
        <v>286</v>
      </c>
      <c r="E174" s="246" t="s">
        <v>1</v>
      </c>
      <c r="F174" s="247" t="s">
        <v>5181</v>
      </c>
      <c r="G174" s="244"/>
      <c r="H174" s="248">
        <v>603.49300000000005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286</v>
      </c>
      <c r="AU174" s="254" t="s">
        <v>86</v>
      </c>
      <c r="AV174" s="13" t="s">
        <v>86</v>
      </c>
      <c r="AW174" s="13" t="s">
        <v>32</v>
      </c>
      <c r="AX174" s="13" t="s">
        <v>84</v>
      </c>
      <c r="AY174" s="254" t="s">
        <v>280</v>
      </c>
    </row>
    <row r="175" s="2" customFormat="1" ht="24.15" customHeight="1">
      <c r="A175" s="38"/>
      <c r="B175" s="39"/>
      <c r="C175" s="229" t="s">
        <v>185</v>
      </c>
      <c r="D175" s="229" t="s">
        <v>281</v>
      </c>
      <c r="E175" s="230" t="s">
        <v>432</v>
      </c>
      <c r="F175" s="231" t="s">
        <v>433</v>
      </c>
      <c r="G175" s="232" t="s">
        <v>194</v>
      </c>
      <c r="H175" s="233">
        <v>100.798</v>
      </c>
      <c r="I175" s="234"/>
      <c r="J175" s="235">
        <f>ROUND(I175*H175,2)</f>
        <v>0</v>
      </c>
      <c r="K175" s="236"/>
      <c r="L175" s="44"/>
      <c r="M175" s="237" t="s">
        <v>1</v>
      </c>
      <c r="N175" s="238" t="s">
        <v>41</v>
      </c>
      <c r="O175" s="91"/>
      <c r="P175" s="239">
        <f>O175*H175</f>
        <v>0</v>
      </c>
      <c r="Q175" s="239">
        <v>0.00020000000000000001</v>
      </c>
      <c r="R175" s="239">
        <f>Q175*H175</f>
        <v>0.0201596</v>
      </c>
      <c r="S175" s="239">
        <v>0</v>
      </c>
      <c r="T175" s="24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1" t="s">
        <v>284</v>
      </c>
      <c r="AT175" s="241" t="s">
        <v>281</v>
      </c>
      <c r="AU175" s="241" t="s">
        <v>86</v>
      </c>
      <c r="AY175" s="17" t="s">
        <v>280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7" t="s">
        <v>84</v>
      </c>
      <c r="BK175" s="242">
        <f>ROUND(I175*H175,2)</f>
        <v>0</v>
      </c>
      <c r="BL175" s="17" t="s">
        <v>284</v>
      </c>
      <c r="BM175" s="241" t="s">
        <v>5182</v>
      </c>
    </row>
    <row r="176" s="13" customFormat="1">
      <c r="A176" s="13"/>
      <c r="B176" s="243"/>
      <c r="C176" s="244"/>
      <c r="D176" s="245" t="s">
        <v>286</v>
      </c>
      <c r="E176" s="246" t="s">
        <v>1</v>
      </c>
      <c r="F176" s="247" t="s">
        <v>5105</v>
      </c>
      <c r="G176" s="244"/>
      <c r="H176" s="248">
        <v>100.798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286</v>
      </c>
      <c r="AU176" s="254" t="s">
        <v>86</v>
      </c>
      <c r="AV176" s="13" t="s">
        <v>86</v>
      </c>
      <c r="AW176" s="13" t="s">
        <v>32</v>
      </c>
      <c r="AX176" s="13" t="s">
        <v>84</v>
      </c>
      <c r="AY176" s="254" t="s">
        <v>280</v>
      </c>
    </row>
    <row r="177" s="2" customFormat="1" ht="44.25" customHeight="1">
      <c r="A177" s="38"/>
      <c r="B177" s="39"/>
      <c r="C177" s="229" t="s">
        <v>357</v>
      </c>
      <c r="D177" s="229" t="s">
        <v>281</v>
      </c>
      <c r="E177" s="230" t="s">
        <v>436</v>
      </c>
      <c r="F177" s="231" t="s">
        <v>437</v>
      </c>
      <c r="G177" s="232" t="s">
        <v>194</v>
      </c>
      <c r="H177" s="233">
        <v>597.68600000000004</v>
      </c>
      <c r="I177" s="234"/>
      <c r="J177" s="235">
        <f>ROUND(I177*H177,2)</f>
        <v>0</v>
      </c>
      <c r="K177" s="236"/>
      <c r="L177" s="44"/>
      <c r="M177" s="237" t="s">
        <v>1</v>
      </c>
      <c r="N177" s="238" t="s">
        <v>41</v>
      </c>
      <c r="O177" s="91"/>
      <c r="P177" s="239">
        <f>O177*H177</f>
        <v>0</v>
      </c>
      <c r="Q177" s="239">
        <v>0.0086</v>
      </c>
      <c r="R177" s="239">
        <f>Q177*H177</f>
        <v>5.1400996000000001</v>
      </c>
      <c r="S177" s="239">
        <v>0</v>
      </c>
      <c r="T177" s="24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1" t="s">
        <v>284</v>
      </c>
      <c r="AT177" s="241" t="s">
        <v>281</v>
      </c>
      <c r="AU177" s="241" t="s">
        <v>86</v>
      </c>
      <c r="AY177" s="17" t="s">
        <v>280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7" t="s">
        <v>84</v>
      </c>
      <c r="BK177" s="242">
        <f>ROUND(I177*H177,2)</f>
        <v>0</v>
      </c>
      <c r="BL177" s="17" t="s">
        <v>284</v>
      </c>
      <c r="BM177" s="241" t="s">
        <v>5183</v>
      </c>
    </row>
    <row r="178" s="13" customFormat="1">
      <c r="A178" s="13"/>
      <c r="B178" s="243"/>
      <c r="C178" s="244"/>
      <c r="D178" s="245" t="s">
        <v>286</v>
      </c>
      <c r="E178" s="246" t="s">
        <v>1</v>
      </c>
      <c r="F178" s="247" t="s">
        <v>5184</v>
      </c>
      <c r="G178" s="244"/>
      <c r="H178" s="248">
        <v>597.68600000000004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286</v>
      </c>
      <c r="AU178" s="254" t="s">
        <v>86</v>
      </c>
      <c r="AV178" s="13" t="s">
        <v>86</v>
      </c>
      <c r="AW178" s="13" t="s">
        <v>32</v>
      </c>
      <c r="AX178" s="13" t="s">
        <v>84</v>
      </c>
      <c r="AY178" s="254" t="s">
        <v>280</v>
      </c>
    </row>
    <row r="179" s="2" customFormat="1" ht="24.15" customHeight="1">
      <c r="A179" s="38"/>
      <c r="B179" s="39"/>
      <c r="C179" s="255" t="s">
        <v>361</v>
      </c>
      <c r="D179" s="255" t="s">
        <v>306</v>
      </c>
      <c r="E179" s="256" t="s">
        <v>1812</v>
      </c>
      <c r="F179" s="257" t="s">
        <v>1813</v>
      </c>
      <c r="G179" s="258" t="s">
        <v>194</v>
      </c>
      <c r="H179" s="259">
        <v>105.83799999999999</v>
      </c>
      <c r="I179" s="260"/>
      <c r="J179" s="261">
        <f>ROUND(I179*H179,2)</f>
        <v>0</v>
      </c>
      <c r="K179" s="262"/>
      <c r="L179" s="263"/>
      <c r="M179" s="264" t="s">
        <v>1</v>
      </c>
      <c r="N179" s="265" t="s">
        <v>41</v>
      </c>
      <c r="O179" s="91"/>
      <c r="P179" s="239">
        <f>O179*H179</f>
        <v>0</v>
      </c>
      <c r="Q179" s="239">
        <v>0.0048999999999999998</v>
      </c>
      <c r="R179" s="239">
        <f>Q179*H179</f>
        <v>0.51860619999999991</v>
      </c>
      <c r="S179" s="239">
        <v>0</v>
      </c>
      <c r="T179" s="24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1" t="s">
        <v>310</v>
      </c>
      <c r="AT179" s="241" t="s">
        <v>306</v>
      </c>
      <c r="AU179" s="241" t="s">
        <v>86</v>
      </c>
      <c r="AY179" s="17" t="s">
        <v>280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7" t="s">
        <v>84</v>
      </c>
      <c r="BK179" s="242">
        <f>ROUND(I179*H179,2)</f>
        <v>0</v>
      </c>
      <c r="BL179" s="17" t="s">
        <v>284</v>
      </c>
      <c r="BM179" s="241" t="s">
        <v>5185</v>
      </c>
    </row>
    <row r="180" s="13" customFormat="1">
      <c r="A180" s="13"/>
      <c r="B180" s="243"/>
      <c r="C180" s="244"/>
      <c r="D180" s="245" t="s">
        <v>286</v>
      </c>
      <c r="E180" s="246" t="s">
        <v>1</v>
      </c>
      <c r="F180" s="247" t="s">
        <v>5108</v>
      </c>
      <c r="G180" s="244"/>
      <c r="H180" s="248">
        <v>100.798</v>
      </c>
      <c r="I180" s="249"/>
      <c r="J180" s="244"/>
      <c r="K180" s="244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286</v>
      </c>
      <c r="AU180" s="254" t="s">
        <v>86</v>
      </c>
      <c r="AV180" s="13" t="s">
        <v>86</v>
      </c>
      <c r="AW180" s="13" t="s">
        <v>32</v>
      </c>
      <c r="AX180" s="13" t="s">
        <v>84</v>
      </c>
      <c r="AY180" s="254" t="s">
        <v>280</v>
      </c>
    </row>
    <row r="181" s="13" customFormat="1">
      <c r="A181" s="13"/>
      <c r="B181" s="243"/>
      <c r="C181" s="244"/>
      <c r="D181" s="245" t="s">
        <v>286</v>
      </c>
      <c r="E181" s="244"/>
      <c r="F181" s="247" t="s">
        <v>5186</v>
      </c>
      <c r="G181" s="244"/>
      <c r="H181" s="248">
        <v>105.83799999999999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286</v>
      </c>
      <c r="AU181" s="254" t="s">
        <v>86</v>
      </c>
      <c r="AV181" s="13" t="s">
        <v>86</v>
      </c>
      <c r="AW181" s="13" t="s">
        <v>4</v>
      </c>
      <c r="AX181" s="13" t="s">
        <v>84</v>
      </c>
      <c r="AY181" s="254" t="s">
        <v>280</v>
      </c>
    </row>
    <row r="182" s="2" customFormat="1" ht="21.75" customHeight="1">
      <c r="A182" s="38"/>
      <c r="B182" s="39"/>
      <c r="C182" s="255" t="s">
        <v>365</v>
      </c>
      <c r="D182" s="255" t="s">
        <v>306</v>
      </c>
      <c r="E182" s="256" t="s">
        <v>1816</v>
      </c>
      <c r="F182" s="257" t="s">
        <v>1817</v>
      </c>
      <c r="G182" s="258" t="s">
        <v>194</v>
      </c>
      <c r="H182" s="259">
        <v>521.73199999999997</v>
      </c>
      <c r="I182" s="260"/>
      <c r="J182" s="261">
        <f>ROUND(I182*H182,2)</f>
        <v>0</v>
      </c>
      <c r="K182" s="262"/>
      <c r="L182" s="263"/>
      <c r="M182" s="264" t="s">
        <v>1</v>
      </c>
      <c r="N182" s="265" t="s">
        <v>41</v>
      </c>
      <c r="O182" s="91"/>
      <c r="P182" s="239">
        <f>O182*H182</f>
        <v>0</v>
      </c>
      <c r="Q182" s="239">
        <v>0.0023999999999999998</v>
      </c>
      <c r="R182" s="239">
        <f>Q182*H182</f>
        <v>1.2521567999999999</v>
      </c>
      <c r="S182" s="239">
        <v>0</v>
      </c>
      <c r="T182" s="24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1" t="s">
        <v>310</v>
      </c>
      <c r="AT182" s="241" t="s">
        <v>306</v>
      </c>
      <c r="AU182" s="241" t="s">
        <v>86</v>
      </c>
      <c r="AY182" s="17" t="s">
        <v>280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7" t="s">
        <v>84</v>
      </c>
      <c r="BK182" s="242">
        <f>ROUND(I182*H182,2)</f>
        <v>0</v>
      </c>
      <c r="BL182" s="17" t="s">
        <v>284</v>
      </c>
      <c r="BM182" s="241" t="s">
        <v>5187</v>
      </c>
    </row>
    <row r="183" s="13" customFormat="1">
      <c r="A183" s="13"/>
      <c r="B183" s="243"/>
      <c r="C183" s="244"/>
      <c r="D183" s="245" t="s">
        <v>286</v>
      </c>
      <c r="E183" s="246" t="s">
        <v>1</v>
      </c>
      <c r="F183" s="247" t="s">
        <v>5110</v>
      </c>
      <c r="G183" s="244"/>
      <c r="H183" s="248">
        <v>496.88799999999998</v>
      </c>
      <c r="I183" s="249"/>
      <c r="J183" s="244"/>
      <c r="K183" s="244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286</v>
      </c>
      <c r="AU183" s="254" t="s">
        <v>86</v>
      </c>
      <c r="AV183" s="13" t="s">
        <v>86</v>
      </c>
      <c r="AW183" s="13" t="s">
        <v>32</v>
      </c>
      <c r="AX183" s="13" t="s">
        <v>84</v>
      </c>
      <c r="AY183" s="254" t="s">
        <v>280</v>
      </c>
    </row>
    <row r="184" s="13" customFormat="1">
      <c r="A184" s="13"/>
      <c r="B184" s="243"/>
      <c r="C184" s="244"/>
      <c r="D184" s="245" t="s">
        <v>286</v>
      </c>
      <c r="E184" s="244"/>
      <c r="F184" s="247" t="s">
        <v>5188</v>
      </c>
      <c r="G184" s="244"/>
      <c r="H184" s="248">
        <v>521.73199999999997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286</v>
      </c>
      <c r="AU184" s="254" t="s">
        <v>86</v>
      </c>
      <c r="AV184" s="13" t="s">
        <v>86</v>
      </c>
      <c r="AW184" s="13" t="s">
        <v>4</v>
      </c>
      <c r="AX184" s="13" t="s">
        <v>84</v>
      </c>
      <c r="AY184" s="254" t="s">
        <v>280</v>
      </c>
    </row>
    <row r="185" s="2" customFormat="1" ht="44.25" customHeight="1">
      <c r="A185" s="38"/>
      <c r="B185" s="39"/>
      <c r="C185" s="229" t="s">
        <v>369</v>
      </c>
      <c r="D185" s="229" t="s">
        <v>281</v>
      </c>
      <c r="E185" s="230" t="s">
        <v>457</v>
      </c>
      <c r="F185" s="231" t="s">
        <v>458</v>
      </c>
      <c r="G185" s="232" t="s">
        <v>194</v>
      </c>
      <c r="H185" s="233">
        <v>73.527000000000001</v>
      </c>
      <c r="I185" s="234"/>
      <c r="J185" s="235">
        <f>ROUND(I185*H185,2)</f>
        <v>0</v>
      </c>
      <c r="K185" s="236"/>
      <c r="L185" s="44"/>
      <c r="M185" s="237" t="s">
        <v>1</v>
      </c>
      <c r="N185" s="238" t="s">
        <v>41</v>
      </c>
      <c r="O185" s="91"/>
      <c r="P185" s="239">
        <f>O185*H185</f>
        <v>0</v>
      </c>
      <c r="Q185" s="239">
        <v>0.011599999999999999</v>
      </c>
      <c r="R185" s="239">
        <f>Q185*H185</f>
        <v>0.85291319999999993</v>
      </c>
      <c r="S185" s="239">
        <v>0</v>
      </c>
      <c r="T185" s="24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1" t="s">
        <v>284</v>
      </c>
      <c r="AT185" s="241" t="s">
        <v>281</v>
      </c>
      <c r="AU185" s="241" t="s">
        <v>86</v>
      </c>
      <c r="AY185" s="17" t="s">
        <v>280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7" t="s">
        <v>84</v>
      </c>
      <c r="BK185" s="242">
        <f>ROUND(I185*H185,2)</f>
        <v>0</v>
      </c>
      <c r="BL185" s="17" t="s">
        <v>284</v>
      </c>
      <c r="BM185" s="241" t="s">
        <v>5189</v>
      </c>
    </row>
    <row r="186" s="13" customFormat="1">
      <c r="A186" s="13"/>
      <c r="B186" s="243"/>
      <c r="C186" s="244"/>
      <c r="D186" s="245" t="s">
        <v>286</v>
      </c>
      <c r="E186" s="246" t="s">
        <v>1</v>
      </c>
      <c r="F186" s="247" t="s">
        <v>5113</v>
      </c>
      <c r="G186" s="244"/>
      <c r="H186" s="248">
        <v>73.527000000000001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286</v>
      </c>
      <c r="AU186" s="254" t="s">
        <v>86</v>
      </c>
      <c r="AV186" s="13" t="s">
        <v>86</v>
      </c>
      <c r="AW186" s="13" t="s">
        <v>32</v>
      </c>
      <c r="AX186" s="13" t="s">
        <v>84</v>
      </c>
      <c r="AY186" s="254" t="s">
        <v>280</v>
      </c>
    </row>
    <row r="187" s="2" customFormat="1" ht="24.15" customHeight="1">
      <c r="A187" s="38"/>
      <c r="B187" s="39"/>
      <c r="C187" s="255" t="s">
        <v>7</v>
      </c>
      <c r="D187" s="255" t="s">
        <v>306</v>
      </c>
      <c r="E187" s="256" t="s">
        <v>1821</v>
      </c>
      <c r="F187" s="257" t="s">
        <v>1822</v>
      </c>
      <c r="G187" s="258" t="s">
        <v>194</v>
      </c>
      <c r="H187" s="259">
        <v>77.203000000000003</v>
      </c>
      <c r="I187" s="260"/>
      <c r="J187" s="261">
        <f>ROUND(I187*H187,2)</f>
        <v>0</v>
      </c>
      <c r="K187" s="262"/>
      <c r="L187" s="263"/>
      <c r="M187" s="264" t="s">
        <v>1</v>
      </c>
      <c r="N187" s="265" t="s">
        <v>41</v>
      </c>
      <c r="O187" s="91"/>
      <c r="P187" s="239">
        <f>O187*H187</f>
        <v>0</v>
      </c>
      <c r="Q187" s="239">
        <v>0.017999999999999999</v>
      </c>
      <c r="R187" s="239">
        <f>Q187*H187</f>
        <v>1.3896539999999999</v>
      </c>
      <c r="S187" s="239">
        <v>0</v>
      </c>
      <c r="T187" s="24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1" t="s">
        <v>310</v>
      </c>
      <c r="AT187" s="241" t="s">
        <v>306</v>
      </c>
      <c r="AU187" s="241" t="s">
        <v>86</v>
      </c>
      <c r="AY187" s="17" t="s">
        <v>280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7" t="s">
        <v>84</v>
      </c>
      <c r="BK187" s="242">
        <f>ROUND(I187*H187,2)</f>
        <v>0</v>
      </c>
      <c r="BL187" s="17" t="s">
        <v>284</v>
      </c>
      <c r="BM187" s="241" t="s">
        <v>5190</v>
      </c>
    </row>
    <row r="188" s="13" customFormat="1">
      <c r="A188" s="13"/>
      <c r="B188" s="243"/>
      <c r="C188" s="244"/>
      <c r="D188" s="245" t="s">
        <v>286</v>
      </c>
      <c r="E188" s="244"/>
      <c r="F188" s="247" t="s">
        <v>5191</v>
      </c>
      <c r="G188" s="244"/>
      <c r="H188" s="248">
        <v>77.203000000000003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286</v>
      </c>
      <c r="AU188" s="254" t="s">
        <v>86</v>
      </c>
      <c r="AV188" s="13" t="s">
        <v>86</v>
      </c>
      <c r="AW188" s="13" t="s">
        <v>4</v>
      </c>
      <c r="AX188" s="13" t="s">
        <v>84</v>
      </c>
      <c r="AY188" s="254" t="s">
        <v>280</v>
      </c>
    </row>
    <row r="189" s="2" customFormat="1" ht="37.8" customHeight="1">
      <c r="A189" s="38"/>
      <c r="B189" s="39"/>
      <c r="C189" s="229" t="s">
        <v>379</v>
      </c>
      <c r="D189" s="229" t="s">
        <v>281</v>
      </c>
      <c r="E189" s="230" t="s">
        <v>466</v>
      </c>
      <c r="F189" s="231" t="s">
        <v>467</v>
      </c>
      <c r="G189" s="232" t="s">
        <v>190</v>
      </c>
      <c r="H189" s="233">
        <v>38.853999999999999</v>
      </c>
      <c r="I189" s="234"/>
      <c r="J189" s="235">
        <f>ROUND(I189*H189,2)</f>
        <v>0</v>
      </c>
      <c r="K189" s="236"/>
      <c r="L189" s="44"/>
      <c r="M189" s="237" t="s">
        <v>1</v>
      </c>
      <c r="N189" s="238" t="s">
        <v>41</v>
      </c>
      <c r="O189" s="91"/>
      <c r="P189" s="239">
        <f>O189*H189</f>
        <v>0</v>
      </c>
      <c r="Q189" s="239">
        <v>0.0017600000000000001</v>
      </c>
      <c r="R189" s="239">
        <f>Q189*H189</f>
        <v>0.068383040000000006</v>
      </c>
      <c r="S189" s="239">
        <v>0</v>
      </c>
      <c r="T189" s="24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1" t="s">
        <v>284</v>
      </c>
      <c r="AT189" s="241" t="s">
        <v>281</v>
      </c>
      <c r="AU189" s="241" t="s">
        <v>86</v>
      </c>
      <c r="AY189" s="17" t="s">
        <v>280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7" t="s">
        <v>84</v>
      </c>
      <c r="BK189" s="242">
        <f>ROUND(I189*H189,2)</f>
        <v>0</v>
      </c>
      <c r="BL189" s="17" t="s">
        <v>284</v>
      </c>
      <c r="BM189" s="241" t="s">
        <v>5192</v>
      </c>
    </row>
    <row r="190" s="13" customFormat="1">
      <c r="A190" s="13"/>
      <c r="B190" s="243"/>
      <c r="C190" s="244"/>
      <c r="D190" s="245" t="s">
        <v>286</v>
      </c>
      <c r="E190" s="246" t="s">
        <v>1</v>
      </c>
      <c r="F190" s="247" t="s">
        <v>5127</v>
      </c>
      <c r="G190" s="244"/>
      <c r="H190" s="248">
        <v>38.853999999999999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286</v>
      </c>
      <c r="AU190" s="254" t="s">
        <v>86</v>
      </c>
      <c r="AV190" s="13" t="s">
        <v>86</v>
      </c>
      <c r="AW190" s="13" t="s">
        <v>32</v>
      </c>
      <c r="AX190" s="13" t="s">
        <v>84</v>
      </c>
      <c r="AY190" s="254" t="s">
        <v>280</v>
      </c>
    </row>
    <row r="191" s="2" customFormat="1" ht="24.15" customHeight="1">
      <c r="A191" s="38"/>
      <c r="B191" s="39"/>
      <c r="C191" s="255" t="s">
        <v>383</v>
      </c>
      <c r="D191" s="255" t="s">
        <v>306</v>
      </c>
      <c r="E191" s="256" t="s">
        <v>471</v>
      </c>
      <c r="F191" s="257" t="s">
        <v>472</v>
      </c>
      <c r="G191" s="258" t="s">
        <v>194</v>
      </c>
      <c r="H191" s="259">
        <v>42.738999999999997</v>
      </c>
      <c r="I191" s="260"/>
      <c r="J191" s="261">
        <f>ROUND(I191*H191,2)</f>
        <v>0</v>
      </c>
      <c r="K191" s="262"/>
      <c r="L191" s="263"/>
      <c r="M191" s="264" t="s">
        <v>1</v>
      </c>
      <c r="N191" s="265" t="s">
        <v>41</v>
      </c>
      <c r="O191" s="91"/>
      <c r="P191" s="239">
        <f>O191*H191</f>
        <v>0</v>
      </c>
      <c r="Q191" s="239">
        <v>0.0465</v>
      </c>
      <c r="R191" s="239">
        <f>Q191*H191</f>
        <v>1.9873634999999998</v>
      </c>
      <c r="S191" s="239">
        <v>0</v>
      </c>
      <c r="T191" s="24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1" t="s">
        <v>310</v>
      </c>
      <c r="AT191" s="241" t="s">
        <v>306</v>
      </c>
      <c r="AU191" s="241" t="s">
        <v>86</v>
      </c>
      <c r="AY191" s="17" t="s">
        <v>280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7" t="s">
        <v>84</v>
      </c>
      <c r="BK191" s="242">
        <f>ROUND(I191*H191,2)</f>
        <v>0</v>
      </c>
      <c r="BL191" s="17" t="s">
        <v>284</v>
      </c>
      <c r="BM191" s="241" t="s">
        <v>5193</v>
      </c>
    </row>
    <row r="192" s="13" customFormat="1">
      <c r="A192" s="13"/>
      <c r="B192" s="243"/>
      <c r="C192" s="244"/>
      <c r="D192" s="245" t="s">
        <v>286</v>
      </c>
      <c r="E192" s="246" t="s">
        <v>1</v>
      </c>
      <c r="F192" s="247" t="s">
        <v>5127</v>
      </c>
      <c r="G192" s="244"/>
      <c r="H192" s="248">
        <v>38.853999999999999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286</v>
      </c>
      <c r="AU192" s="254" t="s">
        <v>86</v>
      </c>
      <c r="AV192" s="13" t="s">
        <v>86</v>
      </c>
      <c r="AW192" s="13" t="s">
        <v>32</v>
      </c>
      <c r="AX192" s="13" t="s">
        <v>84</v>
      </c>
      <c r="AY192" s="254" t="s">
        <v>280</v>
      </c>
    </row>
    <row r="193" s="13" customFormat="1">
      <c r="A193" s="13"/>
      <c r="B193" s="243"/>
      <c r="C193" s="244"/>
      <c r="D193" s="245" t="s">
        <v>286</v>
      </c>
      <c r="E193" s="244"/>
      <c r="F193" s="247" t="s">
        <v>5194</v>
      </c>
      <c r="G193" s="244"/>
      <c r="H193" s="248">
        <v>42.738999999999997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286</v>
      </c>
      <c r="AU193" s="254" t="s">
        <v>86</v>
      </c>
      <c r="AV193" s="13" t="s">
        <v>86</v>
      </c>
      <c r="AW193" s="13" t="s">
        <v>4</v>
      </c>
      <c r="AX193" s="13" t="s">
        <v>84</v>
      </c>
      <c r="AY193" s="254" t="s">
        <v>280</v>
      </c>
    </row>
    <row r="194" s="2" customFormat="1" ht="37.8" customHeight="1">
      <c r="A194" s="38"/>
      <c r="B194" s="39"/>
      <c r="C194" s="229" t="s">
        <v>388</v>
      </c>
      <c r="D194" s="229" t="s">
        <v>281</v>
      </c>
      <c r="E194" s="230" t="s">
        <v>476</v>
      </c>
      <c r="F194" s="231" t="s">
        <v>477</v>
      </c>
      <c r="G194" s="232" t="s">
        <v>194</v>
      </c>
      <c r="H194" s="233">
        <v>597.68600000000004</v>
      </c>
      <c r="I194" s="234"/>
      <c r="J194" s="235">
        <f>ROUND(I194*H194,2)</f>
        <v>0</v>
      </c>
      <c r="K194" s="236"/>
      <c r="L194" s="44"/>
      <c r="M194" s="237" t="s">
        <v>1</v>
      </c>
      <c r="N194" s="238" t="s">
        <v>41</v>
      </c>
      <c r="O194" s="91"/>
      <c r="P194" s="239">
        <f>O194*H194</f>
        <v>0</v>
      </c>
      <c r="Q194" s="239">
        <v>8.0000000000000007E-05</v>
      </c>
      <c r="R194" s="239">
        <f>Q194*H194</f>
        <v>0.047814880000000004</v>
      </c>
      <c r="S194" s="239">
        <v>0</v>
      </c>
      <c r="T194" s="24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1" t="s">
        <v>284</v>
      </c>
      <c r="AT194" s="241" t="s">
        <v>281</v>
      </c>
      <c r="AU194" s="241" t="s">
        <v>86</v>
      </c>
      <c r="AY194" s="17" t="s">
        <v>280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7" t="s">
        <v>84</v>
      </c>
      <c r="BK194" s="242">
        <f>ROUND(I194*H194,2)</f>
        <v>0</v>
      </c>
      <c r="BL194" s="17" t="s">
        <v>284</v>
      </c>
      <c r="BM194" s="241" t="s">
        <v>5195</v>
      </c>
    </row>
    <row r="195" s="13" customFormat="1">
      <c r="A195" s="13"/>
      <c r="B195" s="243"/>
      <c r="C195" s="244"/>
      <c r="D195" s="245" t="s">
        <v>286</v>
      </c>
      <c r="E195" s="246" t="s">
        <v>1</v>
      </c>
      <c r="F195" s="247" t="s">
        <v>5184</v>
      </c>
      <c r="G195" s="244"/>
      <c r="H195" s="248">
        <v>597.68600000000004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286</v>
      </c>
      <c r="AU195" s="254" t="s">
        <v>86</v>
      </c>
      <c r="AV195" s="13" t="s">
        <v>86</v>
      </c>
      <c r="AW195" s="13" t="s">
        <v>32</v>
      </c>
      <c r="AX195" s="13" t="s">
        <v>84</v>
      </c>
      <c r="AY195" s="254" t="s">
        <v>280</v>
      </c>
    </row>
    <row r="196" s="2" customFormat="1" ht="37.8" customHeight="1">
      <c r="A196" s="38"/>
      <c r="B196" s="39"/>
      <c r="C196" s="229" t="s">
        <v>393</v>
      </c>
      <c r="D196" s="229" t="s">
        <v>281</v>
      </c>
      <c r="E196" s="230" t="s">
        <v>480</v>
      </c>
      <c r="F196" s="231" t="s">
        <v>481</v>
      </c>
      <c r="G196" s="232" t="s">
        <v>194</v>
      </c>
      <c r="H196" s="233">
        <v>73.527000000000001</v>
      </c>
      <c r="I196" s="234"/>
      <c r="J196" s="235">
        <f>ROUND(I196*H196,2)</f>
        <v>0</v>
      </c>
      <c r="K196" s="236"/>
      <c r="L196" s="44"/>
      <c r="M196" s="237" t="s">
        <v>1</v>
      </c>
      <c r="N196" s="238" t="s">
        <v>41</v>
      </c>
      <c r="O196" s="91"/>
      <c r="P196" s="239">
        <f>O196*H196</f>
        <v>0</v>
      </c>
      <c r="Q196" s="239">
        <v>8.0000000000000007E-05</v>
      </c>
      <c r="R196" s="239">
        <f>Q196*H196</f>
        <v>0.0058821600000000009</v>
      </c>
      <c r="S196" s="239">
        <v>0</v>
      </c>
      <c r="T196" s="24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1" t="s">
        <v>284</v>
      </c>
      <c r="AT196" s="241" t="s">
        <v>281</v>
      </c>
      <c r="AU196" s="241" t="s">
        <v>86</v>
      </c>
      <c r="AY196" s="17" t="s">
        <v>280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7" t="s">
        <v>84</v>
      </c>
      <c r="BK196" s="242">
        <f>ROUND(I196*H196,2)</f>
        <v>0</v>
      </c>
      <c r="BL196" s="17" t="s">
        <v>284</v>
      </c>
      <c r="BM196" s="241" t="s">
        <v>5196</v>
      </c>
    </row>
    <row r="197" s="13" customFormat="1">
      <c r="A197" s="13"/>
      <c r="B197" s="243"/>
      <c r="C197" s="244"/>
      <c r="D197" s="245" t="s">
        <v>286</v>
      </c>
      <c r="E197" s="246" t="s">
        <v>1</v>
      </c>
      <c r="F197" s="247" t="s">
        <v>5113</v>
      </c>
      <c r="G197" s="244"/>
      <c r="H197" s="248">
        <v>73.527000000000001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286</v>
      </c>
      <c r="AU197" s="254" t="s">
        <v>86</v>
      </c>
      <c r="AV197" s="13" t="s">
        <v>86</v>
      </c>
      <c r="AW197" s="13" t="s">
        <v>32</v>
      </c>
      <c r="AX197" s="13" t="s">
        <v>84</v>
      </c>
      <c r="AY197" s="254" t="s">
        <v>280</v>
      </c>
    </row>
    <row r="198" s="2" customFormat="1" ht="24.15" customHeight="1">
      <c r="A198" s="38"/>
      <c r="B198" s="39"/>
      <c r="C198" s="229" t="s">
        <v>398</v>
      </c>
      <c r="D198" s="229" t="s">
        <v>281</v>
      </c>
      <c r="E198" s="230" t="s">
        <v>493</v>
      </c>
      <c r="F198" s="231" t="s">
        <v>494</v>
      </c>
      <c r="G198" s="232" t="s">
        <v>190</v>
      </c>
      <c r="H198" s="233">
        <v>71.349999999999994</v>
      </c>
      <c r="I198" s="234"/>
      <c r="J198" s="235">
        <f>ROUND(I198*H198,2)</f>
        <v>0</v>
      </c>
      <c r="K198" s="236"/>
      <c r="L198" s="44"/>
      <c r="M198" s="237" t="s">
        <v>1</v>
      </c>
      <c r="N198" s="238" t="s">
        <v>41</v>
      </c>
      <c r="O198" s="91"/>
      <c r="P198" s="239">
        <f>O198*H198</f>
        <v>0</v>
      </c>
      <c r="Q198" s="239">
        <v>3.0000000000000001E-05</v>
      </c>
      <c r="R198" s="239">
        <f>Q198*H198</f>
        <v>0.0021405</v>
      </c>
      <c r="S198" s="239">
        <v>0</v>
      </c>
      <c r="T198" s="24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1" t="s">
        <v>284</v>
      </c>
      <c r="AT198" s="241" t="s">
        <v>281</v>
      </c>
      <c r="AU198" s="241" t="s">
        <v>86</v>
      </c>
      <c r="AY198" s="17" t="s">
        <v>280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7" t="s">
        <v>84</v>
      </c>
      <c r="BK198" s="242">
        <f>ROUND(I198*H198,2)</f>
        <v>0</v>
      </c>
      <c r="BL198" s="17" t="s">
        <v>284</v>
      </c>
      <c r="BM198" s="241" t="s">
        <v>5197</v>
      </c>
    </row>
    <row r="199" s="13" customFormat="1">
      <c r="A199" s="13"/>
      <c r="B199" s="243"/>
      <c r="C199" s="244"/>
      <c r="D199" s="245" t="s">
        <v>286</v>
      </c>
      <c r="E199" s="246" t="s">
        <v>1</v>
      </c>
      <c r="F199" s="247" t="s">
        <v>5198</v>
      </c>
      <c r="G199" s="244"/>
      <c r="H199" s="248">
        <v>71.349999999999994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286</v>
      </c>
      <c r="AU199" s="254" t="s">
        <v>86</v>
      </c>
      <c r="AV199" s="13" t="s">
        <v>86</v>
      </c>
      <c r="AW199" s="13" t="s">
        <v>32</v>
      </c>
      <c r="AX199" s="13" t="s">
        <v>84</v>
      </c>
      <c r="AY199" s="254" t="s">
        <v>280</v>
      </c>
    </row>
    <row r="200" s="2" customFormat="1" ht="24.15" customHeight="1">
      <c r="A200" s="38"/>
      <c r="B200" s="39"/>
      <c r="C200" s="255" t="s">
        <v>403</v>
      </c>
      <c r="D200" s="255" t="s">
        <v>306</v>
      </c>
      <c r="E200" s="256" t="s">
        <v>1834</v>
      </c>
      <c r="F200" s="257" t="s">
        <v>1835</v>
      </c>
      <c r="G200" s="258" t="s">
        <v>190</v>
      </c>
      <c r="H200" s="259">
        <v>78.484999999999999</v>
      </c>
      <c r="I200" s="260"/>
      <c r="J200" s="261">
        <f>ROUND(I200*H200,2)</f>
        <v>0</v>
      </c>
      <c r="K200" s="262"/>
      <c r="L200" s="263"/>
      <c r="M200" s="264" t="s">
        <v>1</v>
      </c>
      <c r="N200" s="265" t="s">
        <v>41</v>
      </c>
      <c r="O200" s="91"/>
      <c r="P200" s="239">
        <f>O200*H200</f>
        <v>0</v>
      </c>
      <c r="Q200" s="239">
        <v>0.00059999999999999995</v>
      </c>
      <c r="R200" s="239">
        <f>Q200*H200</f>
        <v>0.047090999999999994</v>
      </c>
      <c r="S200" s="239">
        <v>0</v>
      </c>
      <c r="T200" s="24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1" t="s">
        <v>310</v>
      </c>
      <c r="AT200" s="241" t="s">
        <v>306</v>
      </c>
      <c r="AU200" s="241" t="s">
        <v>86</v>
      </c>
      <c r="AY200" s="17" t="s">
        <v>280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7" t="s">
        <v>84</v>
      </c>
      <c r="BK200" s="242">
        <f>ROUND(I200*H200,2)</f>
        <v>0</v>
      </c>
      <c r="BL200" s="17" t="s">
        <v>284</v>
      </c>
      <c r="BM200" s="241" t="s">
        <v>5199</v>
      </c>
    </row>
    <row r="201" s="13" customFormat="1">
      <c r="A201" s="13"/>
      <c r="B201" s="243"/>
      <c r="C201" s="244"/>
      <c r="D201" s="245" t="s">
        <v>286</v>
      </c>
      <c r="E201" s="244"/>
      <c r="F201" s="247" t="s">
        <v>5200</v>
      </c>
      <c r="G201" s="244"/>
      <c r="H201" s="248">
        <v>78.484999999999999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286</v>
      </c>
      <c r="AU201" s="254" t="s">
        <v>86</v>
      </c>
      <c r="AV201" s="13" t="s">
        <v>86</v>
      </c>
      <c r="AW201" s="13" t="s">
        <v>4</v>
      </c>
      <c r="AX201" s="13" t="s">
        <v>84</v>
      </c>
      <c r="AY201" s="254" t="s">
        <v>280</v>
      </c>
    </row>
    <row r="202" s="2" customFormat="1" ht="16.5" customHeight="1">
      <c r="A202" s="38"/>
      <c r="B202" s="39"/>
      <c r="C202" s="229" t="s">
        <v>409</v>
      </c>
      <c r="D202" s="229" t="s">
        <v>281</v>
      </c>
      <c r="E202" s="230" t="s">
        <v>503</v>
      </c>
      <c r="F202" s="231" t="s">
        <v>504</v>
      </c>
      <c r="G202" s="232" t="s">
        <v>190</v>
      </c>
      <c r="H202" s="233">
        <v>789</v>
      </c>
      <c r="I202" s="234"/>
      <c r="J202" s="235">
        <f>ROUND(I202*H202,2)</f>
        <v>0</v>
      </c>
      <c r="K202" s="236"/>
      <c r="L202" s="44"/>
      <c r="M202" s="237" t="s">
        <v>1</v>
      </c>
      <c r="N202" s="238" t="s">
        <v>41</v>
      </c>
      <c r="O202" s="91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1" t="s">
        <v>284</v>
      </c>
      <c r="AT202" s="241" t="s">
        <v>281</v>
      </c>
      <c r="AU202" s="241" t="s">
        <v>86</v>
      </c>
      <c r="AY202" s="17" t="s">
        <v>280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7" t="s">
        <v>84</v>
      </c>
      <c r="BK202" s="242">
        <f>ROUND(I202*H202,2)</f>
        <v>0</v>
      </c>
      <c r="BL202" s="17" t="s">
        <v>284</v>
      </c>
      <c r="BM202" s="241" t="s">
        <v>5201</v>
      </c>
    </row>
    <row r="203" s="13" customFormat="1">
      <c r="A203" s="13"/>
      <c r="B203" s="243"/>
      <c r="C203" s="244"/>
      <c r="D203" s="245" t="s">
        <v>286</v>
      </c>
      <c r="E203" s="246" t="s">
        <v>1</v>
      </c>
      <c r="F203" s="247" t="s">
        <v>5202</v>
      </c>
      <c r="G203" s="244"/>
      <c r="H203" s="248">
        <v>463.94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286</v>
      </c>
      <c r="AU203" s="254" t="s">
        <v>86</v>
      </c>
      <c r="AV203" s="13" t="s">
        <v>86</v>
      </c>
      <c r="AW203" s="13" t="s">
        <v>32</v>
      </c>
      <c r="AX203" s="13" t="s">
        <v>76</v>
      </c>
      <c r="AY203" s="254" t="s">
        <v>280</v>
      </c>
    </row>
    <row r="204" s="13" customFormat="1">
      <c r="A204" s="13"/>
      <c r="B204" s="243"/>
      <c r="C204" s="244"/>
      <c r="D204" s="245" t="s">
        <v>286</v>
      </c>
      <c r="E204" s="246" t="s">
        <v>1</v>
      </c>
      <c r="F204" s="247" t="s">
        <v>5203</v>
      </c>
      <c r="G204" s="244"/>
      <c r="H204" s="248">
        <v>6.7199999999999998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286</v>
      </c>
      <c r="AU204" s="254" t="s">
        <v>86</v>
      </c>
      <c r="AV204" s="13" t="s">
        <v>86</v>
      </c>
      <c r="AW204" s="13" t="s">
        <v>32</v>
      </c>
      <c r="AX204" s="13" t="s">
        <v>76</v>
      </c>
      <c r="AY204" s="254" t="s">
        <v>280</v>
      </c>
    </row>
    <row r="205" s="13" customFormat="1">
      <c r="A205" s="13"/>
      <c r="B205" s="243"/>
      <c r="C205" s="244"/>
      <c r="D205" s="245" t="s">
        <v>286</v>
      </c>
      <c r="E205" s="246" t="s">
        <v>1</v>
      </c>
      <c r="F205" s="247" t="s">
        <v>5119</v>
      </c>
      <c r="G205" s="244"/>
      <c r="H205" s="248">
        <v>36.100000000000001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286</v>
      </c>
      <c r="AU205" s="254" t="s">
        <v>86</v>
      </c>
      <c r="AV205" s="13" t="s">
        <v>86</v>
      </c>
      <c r="AW205" s="13" t="s">
        <v>32</v>
      </c>
      <c r="AX205" s="13" t="s">
        <v>76</v>
      </c>
      <c r="AY205" s="254" t="s">
        <v>280</v>
      </c>
    </row>
    <row r="206" s="13" customFormat="1">
      <c r="A206" s="13"/>
      <c r="B206" s="243"/>
      <c r="C206" s="244"/>
      <c r="D206" s="245" t="s">
        <v>286</v>
      </c>
      <c r="E206" s="246" t="s">
        <v>1</v>
      </c>
      <c r="F206" s="247" t="s">
        <v>5204</v>
      </c>
      <c r="G206" s="244"/>
      <c r="H206" s="248">
        <v>61.5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286</v>
      </c>
      <c r="AU206" s="254" t="s">
        <v>86</v>
      </c>
      <c r="AV206" s="13" t="s">
        <v>86</v>
      </c>
      <c r="AW206" s="13" t="s">
        <v>32</v>
      </c>
      <c r="AX206" s="13" t="s">
        <v>76</v>
      </c>
      <c r="AY206" s="254" t="s">
        <v>280</v>
      </c>
    </row>
    <row r="207" s="13" customFormat="1">
      <c r="A207" s="13"/>
      <c r="B207" s="243"/>
      <c r="C207" s="244"/>
      <c r="D207" s="245" t="s">
        <v>286</v>
      </c>
      <c r="E207" s="246" t="s">
        <v>1</v>
      </c>
      <c r="F207" s="247" t="s">
        <v>5116</v>
      </c>
      <c r="G207" s="244"/>
      <c r="H207" s="248">
        <v>206.74000000000001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286</v>
      </c>
      <c r="AU207" s="254" t="s">
        <v>86</v>
      </c>
      <c r="AV207" s="13" t="s">
        <v>86</v>
      </c>
      <c r="AW207" s="13" t="s">
        <v>32</v>
      </c>
      <c r="AX207" s="13" t="s">
        <v>76</v>
      </c>
      <c r="AY207" s="254" t="s">
        <v>280</v>
      </c>
    </row>
    <row r="208" s="13" customFormat="1">
      <c r="A208" s="13"/>
      <c r="B208" s="243"/>
      <c r="C208" s="244"/>
      <c r="D208" s="245" t="s">
        <v>286</v>
      </c>
      <c r="E208" s="246" t="s">
        <v>1</v>
      </c>
      <c r="F208" s="247" t="s">
        <v>5205</v>
      </c>
      <c r="G208" s="244"/>
      <c r="H208" s="248">
        <v>14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286</v>
      </c>
      <c r="AU208" s="254" t="s">
        <v>86</v>
      </c>
      <c r="AV208" s="13" t="s">
        <v>86</v>
      </c>
      <c r="AW208" s="13" t="s">
        <v>32</v>
      </c>
      <c r="AX208" s="13" t="s">
        <v>76</v>
      </c>
      <c r="AY208" s="254" t="s">
        <v>280</v>
      </c>
    </row>
    <row r="209" s="14" customFormat="1">
      <c r="A209" s="14"/>
      <c r="B209" s="266"/>
      <c r="C209" s="267"/>
      <c r="D209" s="245" t="s">
        <v>286</v>
      </c>
      <c r="E209" s="268" t="s">
        <v>1</v>
      </c>
      <c r="F209" s="269" t="s">
        <v>378</v>
      </c>
      <c r="G209" s="267"/>
      <c r="H209" s="270">
        <v>789</v>
      </c>
      <c r="I209" s="271"/>
      <c r="J209" s="267"/>
      <c r="K209" s="267"/>
      <c r="L209" s="272"/>
      <c r="M209" s="273"/>
      <c r="N209" s="274"/>
      <c r="O209" s="274"/>
      <c r="P209" s="274"/>
      <c r="Q209" s="274"/>
      <c r="R209" s="274"/>
      <c r="S209" s="274"/>
      <c r="T209" s="27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6" t="s">
        <v>286</v>
      </c>
      <c r="AU209" s="276" t="s">
        <v>86</v>
      </c>
      <c r="AV209" s="14" t="s">
        <v>284</v>
      </c>
      <c r="AW209" s="14" t="s">
        <v>32</v>
      </c>
      <c r="AX209" s="14" t="s">
        <v>84</v>
      </c>
      <c r="AY209" s="276" t="s">
        <v>280</v>
      </c>
    </row>
    <row r="210" s="2" customFormat="1" ht="24.15" customHeight="1">
      <c r="A210" s="38"/>
      <c r="B210" s="39"/>
      <c r="C210" s="255" t="s">
        <v>414</v>
      </c>
      <c r="D210" s="255" t="s">
        <v>306</v>
      </c>
      <c r="E210" s="256" t="s">
        <v>512</v>
      </c>
      <c r="F210" s="257" t="s">
        <v>513</v>
      </c>
      <c r="G210" s="258" t="s">
        <v>190</v>
      </c>
      <c r="H210" s="259">
        <v>487.137</v>
      </c>
      <c r="I210" s="260"/>
      <c r="J210" s="261">
        <f>ROUND(I210*H210,2)</f>
        <v>0</v>
      </c>
      <c r="K210" s="262"/>
      <c r="L210" s="263"/>
      <c r="M210" s="264" t="s">
        <v>1</v>
      </c>
      <c r="N210" s="265" t="s">
        <v>41</v>
      </c>
      <c r="O210" s="91"/>
      <c r="P210" s="239">
        <f>O210*H210</f>
        <v>0</v>
      </c>
      <c r="Q210" s="239">
        <v>3.0000000000000001E-05</v>
      </c>
      <c r="R210" s="239">
        <f>Q210*H210</f>
        <v>0.01461411</v>
      </c>
      <c r="S210" s="239">
        <v>0</v>
      </c>
      <c r="T210" s="24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1" t="s">
        <v>310</v>
      </c>
      <c r="AT210" s="241" t="s">
        <v>306</v>
      </c>
      <c r="AU210" s="241" t="s">
        <v>86</v>
      </c>
      <c r="AY210" s="17" t="s">
        <v>280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7" t="s">
        <v>84</v>
      </c>
      <c r="BK210" s="242">
        <f>ROUND(I210*H210,2)</f>
        <v>0</v>
      </c>
      <c r="BL210" s="17" t="s">
        <v>284</v>
      </c>
      <c r="BM210" s="241" t="s">
        <v>5206</v>
      </c>
    </row>
    <row r="211" s="13" customFormat="1">
      <c r="A211" s="13"/>
      <c r="B211" s="243"/>
      <c r="C211" s="244"/>
      <c r="D211" s="245" t="s">
        <v>286</v>
      </c>
      <c r="E211" s="246" t="s">
        <v>1</v>
      </c>
      <c r="F211" s="247" t="s">
        <v>5202</v>
      </c>
      <c r="G211" s="244"/>
      <c r="H211" s="248">
        <v>463.94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286</v>
      </c>
      <c r="AU211" s="254" t="s">
        <v>86</v>
      </c>
      <c r="AV211" s="13" t="s">
        <v>86</v>
      </c>
      <c r="AW211" s="13" t="s">
        <v>32</v>
      </c>
      <c r="AX211" s="13" t="s">
        <v>84</v>
      </c>
      <c r="AY211" s="254" t="s">
        <v>280</v>
      </c>
    </row>
    <row r="212" s="13" customFormat="1">
      <c r="A212" s="13"/>
      <c r="B212" s="243"/>
      <c r="C212" s="244"/>
      <c r="D212" s="245" t="s">
        <v>286</v>
      </c>
      <c r="E212" s="244"/>
      <c r="F212" s="247" t="s">
        <v>5207</v>
      </c>
      <c r="G212" s="244"/>
      <c r="H212" s="248">
        <v>487.137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286</v>
      </c>
      <c r="AU212" s="254" t="s">
        <v>86</v>
      </c>
      <c r="AV212" s="13" t="s">
        <v>86</v>
      </c>
      <c r="AW212" s="13" t="s">
        <v>4</v>
      </c>
      <c r="AX212" s="13" t="s">
        <v>84</v>
      </c>
      <c r="AY212" s="254" t="s">
        <v>280</v>
      </c>
    </row>
    <row r="213" s="2" customFormat="1" ht="24.15" customHeight="1">
      <c r="A213" s="38"/>
      <c r="B213" s="39"/>
      <c r="C213" s="255" t="s">
        <v>418</v>
      </c>
      <c r="D213" s="255" t="s">
        <v>306</v>
      </c>
      <c r="E213" s="256" t="s">
        <v>522</v>
      </c>
      <c r="F213" s="257" t="s">
        <v>523</v>
      </c>
      <c r="G213" s="258" t="s">
        <v>190</v>
      </c>
      <c r="H213" s="259">
        <v>14.699999999999999</v>
      </c>
      <c r="I213" s="260"/>
      <c r="J213" s="261">
        <f>ROUND(I213*H213,2)</f>
        <v>0</v>
      </c>
      <c r="K213" s="262"/>
      <c r="L213" s="263"/>
      <c r="M213" s="264" t="s">
        <v>1</v>
      </c>
      <c r="N213" s="265" t="s">
        <v>41</v>
      </c>
      <c r="O213" s="91"/>
      <c r="P213" s="239">
        <f>O213*H213</f>
        <v>0</v>
      </c>
      <c r="Q213" s="239">
        <v>0.00050000000000000001</v>
      </c>
      <c r="R213" s="239">
        <f>Q213*H213</f>
        <v>0.0073499999999999998</v>
      </c>
      <c r="S213" s="239">
        <v>0</v>
      </c>
      <c r="T213" s="24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1" t="s">
        <v>310</v>
      </c>
      <c r="AT213" s="241" t="s">
        <v>306</v>
      </c>
      <c r="AU213" s="241" t="s">
        <v>86</v>
      </c>
      <c r="AY213" s="17" t="s">
        <v>280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7" t="s">
        <v>84</v>
      </c>
      <c r="BK213" s="242">
        <f>ROUND(I213*H213,2)</f>
        <v>0</v>
      </c>
      <c r="BL213" s="17" t="s">
        <v>284</v>
      </c>
      <c r="BM213" s="241" t="s">
        <v>5208</v>
      </c>
    </row>
    <row r="214" s="13" customFormat="1">
      <c r="A214" s="13"/>
      <c r="B214" s="243"/>
      <c r="C214" s="244"/>
      <c r="D214" s="245" t="s">
        <v>286</v>
      </c>
      <c r="E214" s="246" t="s">
        <v>1</v>
      </c>
      <c r="F214" s="247" t="s">
        <v>5205</v>
      </c>
      <c r="G214" s="244"/>
      <c r="H214" s="248">
        <v>14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286</v>
      </c>
      <c r="AU214" s="254" t="s">
        <v>86</v>
      </c>
      <c r="AV214" s="13" t="s">
        <v>86</v>
      </c>
      <c r="AW214" s="13" t="s">
        <v>32</v>
      </c>
      <c r="AX214" s="13" t="s">
        <v>84</v>
      </c>
      <c r="AY214" s="254" t="s">
        <v>280</v>
      </c>
    </row>
    <row r="215" s="13" customFormat="1">
      <c r="A215" s="13"/>
      <c r="B215" s="243"/>
      <c r="C215" s="244"/>
      <c r="D215" s="245" t="s">
        <v>286</v>
      </c>
      <c r="E215" s="244"/>
      <c r="F215" s="247" t="s">
        <v>5209</v>
      </c>
      <c r="G215" s="244"/>
      <c r="H215" s="248">
        <v>14.699999999999999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286</v>
      </c>
      <c r="AU215" s="254" t="s">
        <v>86</v>
      </c>
      <c r="AV215" s="13" t="s">
        <v>86</v>
      </c>
      <c r="AW215" s="13" t="s">
        <v>4</v>
      </c>
      <c r="AX215" s="13" t="s">
        <v>84</v>
      </c>
      <c r="AY215" s="254" t="s">
        <v>280</v>
      </c>
    </row>
    <row r="216" s="2" customFormat="1" ht="24.15" customHeight="1">
      <c r="A216" s="38"/>
      <c r="B216" s="39"/>
      <c r="C216" s="255" t="s">
        <v>422</v>
      </c>
      <c r="D216" s="255" t="s">
        <v>306</v>
      </c>
      <c r="E216" s="256" t="s">
        <v>527</v>
      </c>
      <c r="F216" s="257" t="s">
        <v>528</v>
      </c>
      <c r="G216" s="258" t="s">
        <v>190</v>
      </c>
      <c r="H216" s="259">
        <v>217.077</v>
      </c>
      <c r="I216" s="260"/>
      <c r="J216" s="261">
        <f>ROUND(I216*H216,2)</f>
        <v>0</v>
      </c>
      <c r="K216" s="262"/>
      <c r="L216" s="263"/>
      <c r="M216" s="264" t="s">
        <v>1</v>
      </c>
      <c r="N216" s="265" t="s">
        <v>41</v>
      </c>
      <c r="O216" s="91"/>
      <c r="P216" s="239">
        <f>O216*H216</f>
        <v>0</v>
      </c>
      <c r="Q216" s="239">
        <v>4.0000000000000003E-05</v>
      </c>
      <c r="R216" s="239">
        <f>Q216*H216</f>
        <v>0.008683080000000001</v>
      </c>
      <c r="S216" s="239">
        <v>0</v>
      </c>
      <c r="T216" s="24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1" t="s">
        <v>310</v>
      </c>
      <c r="AT216" s="241" t="s">
        <v>306</v>
      </c>
      <c r="AU216" s="241" t="s">
        <v>86</v>
      </c>
      <c r="AY216" s="17" t="s">
        <v>280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7" t="s">
        <v>84</v>
      </c>
      <c r="BK216" s="242">
        <f>ROUND(I216*H216,2)</f>
        <v>0</v>
      </c>
      <c r="BL216" s="17" t="s">
        <v>284</v>
      </c>
      <c r="BM216" s="241" t="s">
        <v>5210</v>
      </c>
    </row>
    <row r="217" s="13" customFormat="1">
      <c r="A217" s="13"/>
      <c r="B217" s="243"/>
      <c r="C217" s="244"/>
      <c r="D217" s="245" t="s">
        <v>286</v>
      </c>
      <c r="E217" s="246" t="s">
        <v>1</v>
      </c>
      <c r="F217" s="247" t="s">
        <v>5116</v>
      </c>
      <c r="G217" s="244"/>
      <c r="H217" s="248">
        <v>206.74000000000001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286</v>
      </c>
      <c r="AU217" s="254" t="s">
        <v>86</v>
      </c>
      <c r="AV217" s="13" t="s">
        <v>86</v>
      </c>
      <c r="AW217" s="13" t="s">
        <v>32</v>
      </c>
      <c r="AX217" s="13" t="s">
        <v>84</v>
      </c>
      <c r="AY217" s="254" t="s">
        <v>280</v>
      </c>
    </row>
    <row r="218" s="13" customFormat="1">
      <c r="A218" s="13"/>
      <c r="B218" s="243"/>
      <c r="C218" s="244"/>
      <c r="D218" s="245" t="s">
        <v>286</v>
      </c>
      <c r="E218" s="244"/>
      <c r="F218" s="247" t="s">
        <v>5211</v>
      </c>
      <c r="G218" s="244"/>
      <c r="H218" s="248">
        <v>217.077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286</v>
      </c>
      <c r="AU218" s="254" t="s">
        <v>86</v>
      </c>
      <c r="AV218" s="13" t="s">
        <v>86</v>
      </c>
      <c r="AW218" s="13" t="s">
        <v>4</v>
      </c>
      <c r="AX218" s="13" t="s">
        <v>84</v>
      </c>
      <c r="AY218" s="254" t="s">
        <v>280</v>
      </c>
    </row>
    <row r="219" s="2" customFormat="1" ht="24.15" customHeight="1">
      <c r="A219" s="38"/>
      <c r="B219" s="39"/>
      <c r="C219" s="255" t="s">
        <v>426</v>
      </c>
      <c r="D219" s="255" t="s">
        <v>306</v>
      </c>
      <c r="E219" s="256" t="s">
        <v>532</v>
      </c>
      <c r="F219" s="257" t="s">
        <v>533</v>
      </c>
      <c r="G219" s="258" t="s">
        <v>190</v>
      </c>
      <c r="H219" s="259">
        <v>64.575000000000003</v>
      </c>
      <c r="I219" s="260"/>
      <c r="J219" s="261">
        <f>ROUND(I219*H219,2)</f>
        <v>0</v>
      </c>
      <c r="K219" s="262"/>
      <c r="L219" s="263"/>
      <c r="M219" s="264" t="s">
        <v>1</v>
      </c>
      <c r="N219" s="265" t="s">
        <v>41</v>
      </c>
      <c r="O219" s="91"/>
      <c r="P219" s="239">
        <f>O219*H219</f>
        <v>0</v>
      </c>
      <c r="Q219" s="239">
        <v>0.00050000000000000001</v>
      </c>
      <c r="R219" s="239">
        <f>Q219*H219</f>
        <v>0.032287500000000004</v>
      </c>
      <c r="S219" s="239">
        <v>0</v>
      </c>
      <c r="T219" s="24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1" t="s">
        <v>310</v>
      </c>
      <c r="AT219" s="241" t="s">
        <v>306</v>
      </c>
      <c r="AU219" s="241" t="s">
        <v>86</v>
      </c>
      <c r="AY219" s="17" t="s">
        <v>280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7" t="s">
        <v>84</v>
      </c>
      <c r="BK219" s="242">
        <f>ROUND(I219*H219,2)</f>
        <v>0</v>
      </c>
      <c r="BL219" s="17" t="s">
        <v>284</v>
      </c>
      <c r="BM219" s="241" t="s">
        <v>5212</v>
      </c>
    </row>
    <row r="220" s="13" customFormat="1">
      <c r="A220" s="13"/>
      <c r="B220" s="243"/>
      <c r="C220" s="244"/>
      <c r="D220" s="245" t="s">
        <v>286</v>
      </c>
      <c r="E220" s="246" t="s">
        <v>1</v>
      </c>
      <c r="F220" s="247" t="s">
        <v>5204</v>
      </c>
      <c r="G220" s="244"/>
      <c r="H220" s="248">
        <v>61.5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286</v>
      </c>
      <c r="AU220" s="254" t="s">
        <v>86</v>
      </c>
      <c r="AV220" s="13" t="s">
        <v>86</v>
      </c>
      <c r="AW220" s="13" t="s">
        <v>32</v>
      </c>
      <c r="AX220" s="13" t="s">
        <v>84</v>
      </c>
      <c r="AY220" s="254" t="s">
        <v>280</v>
      </c>
    </row>
    <row r="221" s="13" customFormat="1">
      <c r="A221" s="13"/>
      <c r="B221" s="243"/>
      <c r="C221" s="244"/>
      <c r="D221" s="245" t="s">
        <v>286</v>
      </c>
      <c r="E221" s="244"/>
      <c r="F221" s="247" t="s">
        <v>5213</v>
      </c>
      <c r="G221" s="244"/>
      <c r="H221" s="248">
        <v>64.575000000000003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286</v>
      </c>
      <c r="AU221" s="254" t="s">
        <v>86</v>
      </c>
      <c r="AV221" s="13" t="s">
        <v>86</v>
      </c>
      <c r="AW221" s="13" t="s">
        <v>4</v>
      </c>
      <c r="AX221" s="13" t="s">
        <v>84</v>
      </c>
      <c r="AY221" s="254" t="s">
        <v>280</v>
      </c>
    </row>
    <row r="222" s="2" customFormat="1" ht="24.15" customHeight="1">
      <c r="A222" s="38"/>
      <c r="B222" s="39"/>
      <c r="C222" s="255" t="s">
        <v>431</v>
      </c>
      <c r="D222" s="255" t="s">
        <v>306</v>
      </c>
      <c r="E222" s="256" t="s">
        <v>537</v>
      </c>
      <c r="F222" s="257" t="s">
        <v>538</v>
      </c>
      <c r="G222" s="258" t="s">
        <v>190</v>
      </c>
      <c r="H222" s="259">
        <v>37.905000000000001</v>
      </c>
      <c r="I222" s="260"/>
      <c r="J222" s="261">
        <f>ROUND(I222*H222,2)</f>
        <v>0</v>
      </c>
      <c r="K222" s="262"/>
      <c r="L222" s="263"/>
      <c r="M222" s="264" t="s">
        <v>1</v>
      </c>
      <c r="N222" s="265" t="s">
        <v>41</v>
      </c>
      <c r="O222" s="91"/>
      <c r="P222" s="239">
        <f>O222*H222</f>
        <v>0</v>
      </c>
      <c r="Q222" s="239">
        <v>0.00010000000000000001</v>
      </c>
      <c r="R222" s="239">
        <f>Q222*H222</f>
        <v>0.0037905000000000005</v>
      </c>
      <c r="S222" s="239">
        <v>0</v>
      </c>
      <c r="T222" s="24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1" t="s">
        <v>310</v>
      </c>
      <c r="AT222" s="241" t="s">
        <v>306</v>
      </c>
      <c r="AU222" s="241" t="s">
        <v>86</v>
      </c>
      <c r="AY222" s="17" t="s">
        <v>280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7" t="s">
        <v>84</v>
      </c>
      <c r="BK222" s="242">
        <f>ROUND(I222*H222,2)</f>
        <v>0</v>
      </c>
      <c r="BL222" s="17" t="s">
        <v>284</v>
      </c>
      <c r="BM222" s="241" t="s">
        <v>5214</v>
      </c>
    </row>
    <row r="223" s="2" customFormat="1">
      <c r="A223" s="38"/>
      <c r="B223" s="39"/>
      <c r="C223" s="40"/>
      <c r="D223" s="245" t="s">
        <v>540</v>
      </c>
      <c r="E223" s="40"/>
      <c r="F223" s="287" t="s">
        <v>541</v>
      </c>
      <c r="G223" s="40"/>
      <c r="H223" s="40"/>
      <c r="I223" s="288"/>
      <c r="J223" s="40"/>
      <c r="K223" s="40"/>
      <c r="L223" s="44"/>
      <c r="M223" s="289"/>
      <c r="N223" s="290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540</v>
      </c>
      <c r="AU223" s="17" t="s">
        <v>86</v>
      </c>
    </row>
    <row r="224" s="13" customFormat="1">
      <c r="A224" s="13"/>
      <c r="B224" s="243"/>
      <c r="C224" s="244"/>
      <c r="D224" s="245" t="s">
        <v>286</v>
      </c>
      <c r="E224" s="246" t="s">
        <v>1</v>
      </c>
      <c r="F224" s="247" t="s">
        <v>5119</v>
      </c>
      <c r="G224" s="244"/>
      <c r="H224" s="248">
        <v>36.100000000000001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286</v>
      </c>
      <c r="AU224" s="254" t="s">
        <v>86</v>
      </c>
      <c r="AV224" s="13" t="s">
        <v>86</v>
      </c>
      <c r="AW224" s="13" t="s">
        <v>32</v>
      </c>
      <c r="AX224" s="13" t="s">
        <v>84</v>
      </c>
      <c r="AY224" s="254" t="s">
        <v>280</v>
      </c>
    </row>
    <row r="225" s="13" customFormat="1">
      <c r="A225" s="13"/>
      <c r="B225" s="243"/>
      <c r="C225" s="244"/>
      <c r="D225" s="245" t="s">
        <v>286</v>
      </c>
      <c r="E225" s="244"/>
      <c r="F225" s="247" t="s">
        <v>5215</v>
      </c>
      <c r="G225" s="244"/>
      <c r="H225" s="248">
        <v>37.905000000000001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286</v>
      </c>
      <c r="AU225" s="254" t="s">
        <v>86</v>
      </c>
      <c r="AV225" s="13" t="s">
        <v>86</v>
      </c>
      <c r="AW225" s="13" t="s">
        <v>4</v>
      </c>
      <c r="AX225" s="13" t="s">
        <v>84</v>
      </c>
      <c r="AY225" s="254" t="s">
        <v>280</v>
      </c>
    </row>
    <row r="226" s="2" customFormat="1" ht="21.75" customHeight="1">
      <c r="A226" s="38"/>
      <c r="B226" s="39"/>
      <c r="C226" s="255" t="s">
        <v>435</v>
      </c>
      <c r="D226" s="255" t="s">
        <v>306</v>
      </c>
      <c r="E226" s="256" t="s">
        <v>544</v>
      </c>
      <c r="F226" s="257" t="s">
        <v>545</v>
      </c>
      <c r="G226" s="258" t="s">
        <v>190</v>
      </c>
      <c r="H226" s="259">
        <v>7.056</v>
      </c>
      <c r="I226" s="260"/>
      <c r="J226" s="261">
        <f>ROUND(I226*H226,2)</f>
        <v>0</v>
      </c>
      <c r="K226" s="262"/>
      <c r="L226" s="263"/>
      <c r="M226" s="264" t="s">
        <v>1</v>
      </c>
      <c r="N226" s="265" t="s">
        <v>41</v>
      </c>
      <c r="O226" s="91"/>
      <c r="P226" s="239">
        <f>O226*H226</f>
        <v>0</v>
      </c>
      <c r="Q226" s="239">
        <v>0.00029999999999999997</v>
      </c>
      <c r="R226" s="239">
        <f>Q226*H226</f>
        <v>0.0021167999999999998</v>
      </c>
      <c r="S226" s="239">
        <v>0</v>
      </c>
      <c r="T226" s="24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1" t="s">
        <v>310</v>
      </c>
      <c r="AT226" s="241" t="s">
        <v>306</v>
      </c>
      <c r="AU226" s="241" t="s">
        <v>86</v>
      </c>
      <c r="AY226" s="17" t="s">
        <v>280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7" t="s">
        <v>84</v>
      </c>
      <c r="BK226" s="242">
        <f>ROUND(I226*H226,2)</f>
        <v>0</v>
      </c>
      <c r="BL226" s="17" t="s">
        <v>284</v>
      </c>
      <c r="BM226" s="241" t="s">
        <v>5216</v>
      </c>
    </row>
    <row r="227" s="13" customFormat="1">
      <c r="A227" s="13"/>
      <c r="B227" s="243"/>
      <c r="C227" s="244"/>
      <c r="D227" s="245" t="s">
        <v>286</v>
      </c>
      <c r="E227" s="246" t="s">
        <v>1</v>
      </c>
      <c r="F227" s="247" t="s">
        <v>5203</v>
      </c>
      <c r="G227" s="244"/>
      <c r="H227" s="248">
        <v>6.7199999999999998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286</v>
      </c>
      <c r="AU227" s="254" t="s">
        <v>86</v>
      </c>
      <c r="AV227" s="13" t="s">
        <v>86</v>
      </c>
      <c r="AW227" s="13" t="s">
        <v>32</v>
      </c>
      <c r="AX227" s="13" t="s">
        <v>84</v>
      </c>
      <c r="AY227" s="254" t="s">
        <v>280</v>
      </c>
    </row>
    <row r="228" s="13" customFormat="1">
      <c r="A228" s="13"/>
      <c r="B228" s="243"/>
      <c r="C228" s="244"/>
      <c r="D228" s="245" t="s">
        <v>286</v>
      </c>
      <c r="E228" s="244"/>
      <c r="F228" s="247" t="s">
        <v>5217</v>
      </c>
      <c r="G228" s="244"/>
      <c r="H228" s="248">
        <v>7.056</v>
      </c>
      <c r="I228" s="249"/>
      <c r="J228" s="244"/>
      <c r="K228" s="244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286</v>
      </c>
      <c r="AU228" s="254" t="s">
        <v>86</v>
      </c>
      <c r="AV228" s="13" t="s">
        <v>86</v>
      </c>
      <c r="AW228" s="13" t="s">
        <v>4</v>
      </c>
      <c r="AX228" s="13" t="s">
        <v>84</v>
      </c>
      <c r="AY228" s="254" t="s">
        <v>280</v>
      </c>
    </row>
    <row r="229" s="2" customFormat="1" ht="24.15" customHeight="1">
      <c r="A229" s="38"/>
      <c r="B229" s="39"/>
      <c r="C229" s="229" t="s">
        <v>440</v>
      </c>
      <c r="D229" s="229" t="s">
        <v>281</v>
      </c>
      <c r="E229" s="230" t="s">
        <v>549</v>
      </c>
      <c r="F229" s="231" t="s">
        <v>550</v>
      </c>
      <c r="G229" s="232" t="s">
        <v>194</v>
      </c>
      <c r="H229" s="233">
        <v>570.41499999999996</v>
      </c>
      <c r="I229" s="234"/>
      <c r="J229" s="235">
        <f>ROUND(I229*H229,2)</f>
        <v>0</v>
      </c>
      <c r="K229" s="236"/>
      <c r="L229" s="44"/>
      <c r="M229" s="237" t="s">
        <v>1</v>
      </c>
      <c r="N229" s="238" t="s">
        <v>41</v>
      </c>
      <c r="O229" s="91"/>
      <c r="P229" s="239">
        <f>O229*H229</f>
        <v>0</v>
      </c>
      <c r="Q229" s="239">
        <v>0.01146</v>
      </c>
      <c r="R229" s="239">
        <f>Q229*H229</f>
        <v>6.5369558999999997</v>
      </c>
      <c r="S229" s="239">
        <v>0</v>
      </c>
      <c r="T229" s="24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1" t="s">
        <v>284</v>
      </c>
      <c r="AT229" s="241" t="s">
        <v>281</v>
      </c>
      <c r="AU229" s="241" t="s">
        <v>86</v>
      </c>
      <c r="AY229" s="17" t="s">
        <v>280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7" t="s">
        <v>84</v>
      </c>
      <c r="BK229" s="242">
        <f>ROUND(I229*H229,2)</f>
        <v>0</v>
      </c>
      <c r="BL229" s="17" t="s">
        <v>284</v>
      </c>
      <c r="BM229" s="241" t="s">
        <v>5218</v>
      </c>
    </row>
    <row r="230" s="13" customFormat="1">
      <c r="A230" s="13"/>
      <c r="B230" s="243"/>
      <c r="C230" s="244"/>
      <c r="D230" s="245" t="s">
        <v>286</v>
      </c>
      <c r="E230" s="246" t="s">
        <v>1</v>
      </c>
      <c r="F230" s="247" t="s">
        <v>5219</v>
      </c>
      <c r="G230" s="244"/>
      <c r="H230" s="248">
        <v>570.41499999999996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286</v>
      </c>
      <c r="AU230" s="254" t="s">
        <v>86</v>
      </c>
      <c r="AV230" s="13" t="s">
        <v>86</v>
      </c>
      <c r="AW230" s="13" t="s">
        <v>32</v>
      </c>
      <c r="AX230" s="13" t="s">
        <v>84</v>
      </c>
      <c r="AY230" s="254" t="s">
        <v>280</v>
      </c>
    </row>
    <row r="231" s="2" customFormat="1" ht="24.15" customHeight="1">
      <c r="A231" s="38"/>
      <c r="B231" s="39"/>
      <c r="C231" s="229" t="s">
        <v>445</v>
      </c>
      <c r="D231" s="229" t="s">
        <v>281</v>
      </c>
      <c r="E231" s="230" t="s">
        <v>554</v>
      </c>
      <c r="F231" s="231" t="s">
        <v>555</v>
      </c>
      <c r="G231" s="232" t="s">
        <v>194</v>
      </c>
      <c r="H231" s="233">
        <v>100.798</v>
      </c>
      <c r="I231" s="234"/>
      <c r="J231" s="235">
        <f>ROUND(I231*H231,2)</f>
        <v>0</v>
      </c>
      <c r="K231" s="236"/>
      <c r="L231" s="44"/>
      <c r="M231" s="237" t="s">
        <v>1</v>
      </c>
      <c r="N231" s="238" t="s">
        <v>41</v>
      </c>
      <c r="O231" s="91"/>
      <c r="P231" s="239">
        <f>O231*H231</f>
        <v>0</v>
      </c>
      <c r="Q231" s="239">
        <v>0.0057000000000000002</v>
      </c>
      <c r="R231" s="239">
        <f>Q231*H231</f>
        <v>0.57454860000000008</v>
      </c>
      <c r="S231" s="239">
        <v>0</v>
      </c>
      <c r="T231" s="24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1" t="s">
        <v>284</v>
      </c>
      <c r="AT231" s="241" t="s">
        <v>281</v>
      </c>
      <c r="AU231" s="241" t="s">
        <v>86</v>
      </c>
      <c r="AY231" s="17" t="s">
        <v>280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7" t="s">
        <v>84</v>
      </c>
      <c r="BK231" s="242">
        <f>ROUND(I231*H231,2)</f>
        <v>0</v>
      </c>
      <c r="BL231" s="17" t="s">
        <v>284</v>
      </c>
      <c r="BM231" s="241" t="s">
        <v>5220</v>
      </c>
    </row>
    <row r="232" s="13" customFormat="1">
      <c r="A232" s="13"/>
      <c r="B232" s="243"/>
      <c r="C232" s="244"/>
      <c r="D232" s="245" t="s">
        <v>286</v>
      </c>
      <c r="E232" s="246" t="s">
        <v>1</v>
      </c>
      <c r="F232" s="247" t="s">
        <v>5105</v>
      </c>
      <c r="G232" s="244"/>
      <c r="H232" s="248">
        <v>100.798</v>
      </c>
      <c r="I232" s="249"/>
      <c r="J232" s="244"/>
      <c r="K232" s="244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286</v>
      </c>
      <c r="AU232" s="254" t="s">
        <v>86</v>
      </c>
      <c r="AV232" s="13" t="s">
        <v>86</v>
      </c>
      <c r="AW232" s="13" t="s">
        <v>32</v>
      </c>
      <c r="AX232" s="13" t="s">
        <v>84</v>
      </c>
      <c r="AY232" s="254" t="s">
        <v>280</v>
      </c>
    </row>
    <row r="233" s="2" customFormat="1" ht="24.15" customHeight="1">
      <c r="A233" s="38"/>
      <c r="B233" s="39"/>
      <c r="C233" s="229" t="s">
        <v>450</v>
      </c>
      <c r="D233" s="229" t="s">
        <v>281</v>
      </c>
      <c r="E233" s="230" t="s">
        <v>558</v>
      </c>
      <c r="F233" s="231" t="s">
        <v>559</v>
      </c>
      <c r="G233" s="232" t="s">
        <v>194</v>
      </c>
      <c r="H233" s="233">
        <v>609.26900000000001</v>
      </c>
      <c r="I233" s="234"/>
      <c r="J233" s="235">
        <f>ROUND(I233*H233,2)</f>
        <v>0</v>
      </c>
      <c r="K233" s="236"/>
      <c r="L233" s="44"/>
      <c r="M233" s="237" t="s">
        <v>1</v>
      </c>
      <c r="N233" s="238" t="s">
        <v>41</v>
      </c>
      <c r="O233" s="91"/>
      <c r="P233" s="239">
        <f>O233*H233</f>
        <v>0</v>
      </c>
      <c r="Q233" s="239">
        <v>0.00363</v>
      </c>
      <c r="R233" s="239">
        <f>Q233*H233</f>
        <v>2.2116464699999998</v>
      </c>
      <c r="S233" s="239">
        <v>0</v>
      </c>
      <c r="T233" s="24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1" t="s">
        <v>284</v>
      </c>
      <c r="AT233" s="241" t="s">
        <v>281</v>
      </c>
      <c r="AU233" s="241" t="s">
        <v>86</v>
      </c>
      <c r="AY233" s="17" t="s">
        <v>280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7" t="s">
        <v>84</v>
      </c>
      <c r="BK233" s="242">
        <f>ROUND(I233*H233,2)</f>
        <v>0</v>
      </c>
      <c r="BL233" s="17" t="s">
        <v>284</v>
      </c>
      <c r="BM233" s="241" t="s">
        <v>5221</v>
      </c>
    </row>
    <row r="234" s="13" customFormat="1">
      <c r="A234" s="13"/>
      <c r="B234" s="243"/>
      <c r="C234" s="244"/>
      <c r="D234" s="245" t="s">
        <v>286</v>
      </c>
      <c r="E234" s="246" t="s">
        <v>1</v>
      </c>
      <c r="F234" s="247" t="s">
        <v>5222</v>
      </c>
      <c r="G234" s="244"/>
      <c r="H234" s="248">
        <v>609.26900000000001</v>
      </c>
      <c r="I234" s="249"/>
      <c r="J234" s="244"/>
      <c r="K234" s="244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286</v>
      </c>
      <c r="AU234" s="254" t="s">
        <v>86</v>
      </c>
      <c r="AV234" s="13" t="s">
        <v>86</v>
      </c>
      <c r="AW234" s="13" t="s">
        <v>32</v>
      </c>
      <c r="AX234" s="13" t="s">
        <v>84</v>
      </c>
      <c r="AY234" s="254" t="s">
        <v>280</v>
      </c>
    </row>
    <row r="235" s="2" customFormat="1" ht="24.15" customHeight="1">
      <c r="A235" s="38"/>
      <c r="B235" s="39"/>
      <c r="C235" s="229" t="s">
        <v>456</v>
      </c>
      <c r="D235" s="229" t="s">
        <v>281</v>
      </c>
      <c r="E235" s="230" t="s">
        <v>5223</v>
      </c>
      <c r="F235" s="231" t="s">
        <v>5224</v>
      </c>
      <c r="G235" s="232" t="s">
        <v>194</v>
      </c>
      <c r="H235" s="233">
        <v>5.5</v>
      </c>
      <c r="I235" s="234"/>
      <c r="J235" s="235">
        <f>ROUND(I235*H235,2)</f>
        <v>0</v>
      </c>
      <c r="K235" s="236"/>
      <c r="L235" s="44"/>
      <c r="M235" s="237" t="s">
        <v>1</v>
      </c>
      <c r="N235" s="238" t="s">
        <v>41</v>
      </c>
      <c r="O235" s="91"/>
      <c r="P235" s="239">
        <f>O235*H235</f>
        <v>0</v>
      </c>
      <c r="Q235" s="239">
        <v>0.037999999999999999</v>
      </c>
      <c r="R235" s="239">
        <f>Q235*H235</f>
        <v>0.20899999999999999</v>
      </c>
      <c r="S235" s="239">
        <v>0</v>
      </c>
      <c r="T235" s="24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1" t="s">
        <v>284</v>
      </c>
      <c r="AT235" s="241" t="s">
        <v>281</v>
      </c>
      <c r="AU235" s="241" t="s">
        <v>86</v>
      </c>
      <c r="AY235" s="17" t="s">
        <v>280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7" t="s">
        <v>84</v>
      </c>
      <c r="BK235" s="242">
        <f>ROUND(I235*H235,2)</f>
        <v>0</v>
      </c>
      <c r="BL235" s="17" t="s">
        <v>284</v>
      </c>
      <c r="BM235" s="241" t="s">
        <v>5225</v>
      </c>
    </row>
    <row r="236" s="13" customFormat="1">
      <c r="A236" s="13"/>
      <c r="B236" s="243"/>
      <c r="C236" s="244"/>
      <c r="D236" s="245" t="s">
        <v>286</v>
      </c>
      <c r="E236" s="246" t="s">
        <v>1</v>
      </c>
      <c r="F236" s="247" t="s">
        <v>5226</v>
      </c>
      <c r="G236" s="244"/>
      <c r="H236" s="248">
        <v>5.5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286</v>
      </c>
      <c r="AU236" s="254" t="s">
        <v>86</v>
      </c>
      <c r="AV236" s="13" t="s">
        <v>86</v>
      </c>
      <c r="AW236" s="13" t="s">
        <v>32</v>
      </c>
      <c r="AX236" s="13" t="s">
        <v>84</v>
      </c>
      <c r="AY236" s="254" t="s">
        <v>280</v>
      </c>
    </row>
    <row r="237" s="2" customFormat="1" ht="21.75" customHeight="1">
      <c r="A237" s="38"/>
      <c r="B237" s="39"/>
      <c r="C237" s="229" t="s">
        <v>460</v>
      </c>
      <c r="D237" s="229" t="s">
        <v>281</v>
      </c>
      <c r="E237" s="230" t="s">
        <v>5227</v>
      </c>
      <c r="F237" s="231" t="s">
        <v>5228</v>
      </c>
      <c r="G237" s="232" t="s">
        <v>194</v>
      </c>
      <c r="H237" s="233">
        <v>5.5</v>
      </c>
      <c r="I237" s="234"/>
      <c r="J237" s="235">
        <f>ROUND(I237*H237,2)</f>
        <v>0</v>
      </c>
      <c r="K237" s="236"/>
      <c r="L237" s="44"/>
      <c r="M237" s="237" t="s">
        <v>1</v>
      </c>
      <c r="N237" s="238" t="s">
        <v>41</v>
      </c>
      <c r="O237" s="91"/>
      <c r="P237" s="239">
        <f>O237*H237</f>
        <v>0</v>
      </c>
      <c r="Q237" s="239">
        <v>0.016</v>
      </c>
      <c r="R237" s="239">
        <f>Q237*H237</f>
        <v>0.087999999999999995</v>
      </c>
      <c r="S237" s="239">
        <v>0</v>
      </c>
      <c r="T237" s="24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1" t="s">
        <v>284</v>
      </c>
      <c r="AT237" s="241" t="s">
        <v>281</v>
      </c>
      <c r="AU237" s="241" t="s">
        <v>86</v>
      </c>
      <c r="AY237" s="17" t="s">
        <v>280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7" t="s">
        <v>84</v>
      </c>
      <c r="BK237" s="242">
        <f>ROUND(I237*H237,2)</f>
        <v>0</v>
      </c>
      <c r="BL237" s="17" t="s">
        <v>284</v>
      </c>
      <c r="BM237" s="241" t="s">
        <v>5229</v>
      </c>
    </row>
    <row r="238" s="2" customFormat="1" ht="24.15" customHeight="1">
      <c r="A238" s="38"/>
      <c r="B238" s="39"/>
      <c r="C238" s="229" t="s">
        <v>465</v>
      </c>
      <c r="D238" s="229" t="s">
        <v>281</v>
      </c>
      <c r="E238" s="230" t="s">
        <v>562</v>
      </c>
      <c r="F238" s="231" t="s">
        <v>563</v>
      </c>
      <c r="G238" s="232" t="s">
        <v>190</v>
      </c>
      <c r="H238" s="233">
        <v>156.77000000000001</v>
      </c>
      <c r="I238" s="234"/>
      <c r="J238" s="235">
        <f>ROUND(I238*H238,2)</f>
        <v>0</v>
      </c>
      <c r="K238" s="236"/>
      <c r="L238" s="44"/>
      <c r="M238" s="237" t="s">
        <v>1</v>
      </c>
      <c r="N238" s="238" t="s">
        <v>41</v>
      </c>
      <c r="O238" s="91"/>
      <c r="P238" s="239">
        <f>O238*H238</f>
        <v>0</v>
      </c>
      <c r="Q238" s="239">
        <v>0.020650000000000002</v>
      </c>
      <c r="R238" s="239">
        <f>Q238*H238</f>
        <v>3.2373005000000004</v>
      </c>
      <c r="S238" s="239">
        <v>0</v>
      </c>
      <c r="T238" s="24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1" t="s">
        <v>284</v>
      </c>
      <c r="AT238" s="241" t="s">
        <v>281</v>
      </c>
      <c r="AU238" s="241" t="s">
        <v>86</v>
      </c>
      <c r="AY238" s="17" t="s">
        <v>280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7" t="s">
        <v>84</v>
      </c>
      <c r="BK238" s="242">
        <f>ROUND(I238*H238,2)</f>
        <v>0</v>
      </c>
      <c r="BL238" s="17" t="s">
        <v>284</v>
      </c>
      <c r="BM238" s="241" t="s">
        <v>5230</v>
      </c>
    </row>
    <row r="239" s="13" customFormat="1">
      <c r="A239" s="13"/>
      <c r="B239" s="243"/>
      <c r="C239" s="244"/>
      <c r="D239" s="245" t="s">
        <v>286</v>
      </c>
      <c r="E239" s="246" t="s">
        <v>1</v>
      </c>
      <c r="F239" s="247" t="s">
        <v>5119</v>
      </c>
      <c r="G239" s="244"/>
      <c r="H239" s="248">
        <v>36.100000000000001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286</v>
      </c>
      <c r="AU239" s="254" t="s">
        <v>86</v>
      </c>
      <c r="AV239" s="13" t="s">
        <v>86</v>
      </c>
      <c r="AW239" s="13" t="s">
        <v>32</v>
      </c>
      <c r="AX239" s="13" t="s">
        <v>76</v>
      </c>
      <c r="AY239" s="254" t="s">
        <v>280</v>
      </c>
    </row>
    <row r="240" s="13" customFormat="1">
      <c r="A240" s="13"/>
      <c r="B240" s="243"/>
      <c r="C240" s="244"/>
      <c r="D240" s="245" t="s">
        <v>286</v>
      </c>
      <c r="E240" s="246" t="s">
        <v>1</v>
      </c>
      <c r="F240" s="247" t="s">
        <v>5231</v>
      </c>
      <c r="G240" s="244"/>
      <c r="H240" s="248">
        <v>120.67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286</v>
      </c>
      <c r="AU240" s="254" t="s">
        <v>86</v>
      </c>
      <c r="AV240" s="13" t="s">
        <v>86</v>
      </c>
      <c r="AW240" s="13" t="s">
        <v>32</v>
      </c>
      <c r="AX240" s="13" t="s">
        <v>76</v>
      </c>
      <c r="AY240" s="254" t="s">
        <v>280</v>
      </c>
    </row>
    <row r="241" s="14" customFormat="1">
      <c r="A241" s="14"/>
      <c r="B241" s="266"/>
      <c r="C241" s="267"/>
      <c r="D241" s="245" t="s">
        <v>286</v>
      </c>
      <c r="E241" s="268" t="s">
        <v>1</v>
      </c>
      <c r="F241" s="269" t="s">
        <v>378</v>
      </c>
      <c r="G241" s="267"/>
      <c r="H241" s="270">
        <v>156.77000000000001</v>
      </c>
      <c r="I241" s="271"/>
      <c r="J241" s="267"/>
      <c r="K241" s="267"/>
      <c r="L241" s="272"/>
      <c r="M241" s="273"/>
      <c r="N241" s="274"/>
      <c r="O241" s="274"/>
      <c r="P241" s="274"/>
      <c r="Q241" s="274"/>
      <c r="R241" s="274"/>
      <c r="S241" s="274"/>
      <c r="T241" s="27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6" t="s">
        <v>286</v>
      </c>
      <c r="AU241" s="276" t="s">
        <v>86</v>
      </c>
      <c r="AV241" s="14" t="s">
        <v>284</v>
      </c>
      <c r="AW241" s="14" t="s">
        <v>32</v>
      </c>
      <c r="AX241" s="14" t="s">
        <v>84</v>
      </c>
      <c r="AY241" s="276" t="s">
        <v>280</v>
      </c>
    </row>
    <row r="242" s="2" customFormat="1" ht="16.5" customHeight="1">
      <c r="A242" s="38"/>
      <c r="B242" s="39"/>
      <c r="C242" s="229" t="s">
        <v>470</v>
      </c>
      <c r="D242" s="229" t="s">
        <v>281</v>
      </c>
      <c r="E242" s="230" t="s">
        <v>567</v>
      </c>
      <c r="F242" s="231" t="s">
        <v>568</v>
      </c>
      <c r="G242" s="232" t="s">
        <v>194</v>
      </c>
      <c r="H242" s="233">
        <v>145.125</v>
      </c>
      <c r="I242" s="234"/>
      <c r="J242" s="235">
        <f>ROUND(I242*H242,2)</f>
        <v>0</v>
      </c>
      <c r="K242" s="236"/>
      <c r="L242" s="44"/>
      <c r="M242" s="237" t="s">
        <v>1</v>
      </c>
      <c r="N242" s="238" t="s">
        <v>41</v>
      </c>
      <c r="O242" s="91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1" t="s">
        <v>284</v>
      </c>
      <c r="AT242" s="241" t="s">
        <v>281</v>
      </c>
      <c r="AU242" s="241" t="s">
        <v>86</v>
      </c>
      <c r="AY242" s="17" t="s">
        <v>280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7" t="s">
        <v>84</v>
      </c>
      <c r="BK242" s="242">
        <f>ROUND(I242*H242,2)</f>
        <v>0</v>
      </c>
      <c r="BL242" s="17" t="s">
        <v>284</v>
      </c>
      <c r="BM242" s="241" t="s">
        <v>5232</v>
      </c>
    </row>
    <row r="243" s="13" customFormat="1">
      <c r="A243" s="13"/>
      <c r="B243" s="243"/>
      <c r="C243" s="244"/>
      <c r="D243" s="245" t="s">
        <v>286</v>
      </c>
      <c r="E243" s="246" t="s">
        <v>1</v>
      </c>
      <c r="F243" s="247" t="s">
        <v>5233</v>
      </c>
      <c r="G243" s="244"/>
      <c r="H243" s="248">
        <v>145.125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286</v>
      </c>
      <c r="AU243" s="254" t="s">
        <v>86</v>
      </c>
      <c r="AV243" s="13" t="s">
        <v>86</v>
      </c>
      <c r="AW243" s="13" t="s">
        <v>32</v>
      </c>
      <c r="AX243" s="13" t="s">
        <v>84</v>
      </c>
      <c r="AY243" s="254" t="s">
        <v>280</v>
      </c>
    </row>
    <row r="244" s="2" customFormat="1" ht="21.75" customHeight="1">
      <c r="A244" s="38"/>
      <c r="B244" s="39"/>
      <c r="C244" s="229" t="s">
        <v>475</v>
      </c>
      <c r="D244" s="229" t="s">
        <v>281</v>
      </c>
      <c r="E244" s="230" t="s">
        <v>572</v>
      </c>
      <c r="F244" s="231" t="s">
        <v>573</v>
      </c>
      <c r="G244" s="232" t="s">
        <v>194</v>
      </c>
      <c r="H244" s="233">
        <v>178.66999999999999</v>
      </c>
      <c r="I244" s="234"/>
      <c r="J244" s="235">
        <f>ROUND(I244*H244,2)</f>
        <v>0</v>
      </c>
      <c r="K244" s="236"/>
      <c r="L244" s="44"/>
      <c r="M244" s="237" t="s">
        <v>1</v>
      </c>
      <c r="N244" s="238" t="s">
        <v>41</v>
      </c>
      <c r="O244" s="91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1" t="s">
        <v>284</v>
      </c>
      <c r="AT244" s="241" t="s">
        <v>281</v>
      </c>
      <c r="AU244" s="241" t="s">
        <v>86</v>
      </c>
      <c r="AY244" s="17" t="s">
        <v>280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7" t="s">
        <v>84</v>
      </c>
      <c r="BK244" s="242">
        <f>ROUND(I244*H244,2)</f>
        <v>0</v>
      </c>
      <c r="BL244" s="17" t="s">
        <v>284</v>
      </c>
      <c r="BM244" s="241" t="s">
        <v>5234</v>
      </c>
    </row>
    <row r="245" s="13" customFormat="1">
      <c r="A245" s="13"/>
      <c r="B245" s="243"/>
      <c r="C245" s="244"/>
      <c r="D245" s="245" t="s">
        <v>286</v>
      </c>
      <c r="E245" s="246" t="s">
        <v>1</v>
      </c>
      <c r="F245" s="247" t="s">
        <v>5122</v>
      </c>
      <c r="G245" s="244"/>
      <c r="H245" s="248">
        <v>178.66999999999999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286</v>
      </c>
      <c r="AU245" s="254" t="s">
        <v>86</v>
      </c>
      <c r="AV245" s="13" t="s">
        <v>86</v>
      </c>
      <c r="AW245" s="13" t="s">
        <v>32</v>
      </c>
      <c r="AX245" s="13" t="s">
        <v>84</v>
      </c>
      <c r="AY245" s="254" t="s">
        <v>280</v>
      </c>
    </row>
    <row r="246" s="2" customFormat="1" ht="16.5" customHeight="1">
      <c r="A246" s="38"/>
      <c r="B246" s="39"/>
      <c r="C246" s="229" t="s">
        <v>479</v>
      </c>
      <c r="D246" s="229" t="s">
        <v>281</v>
      </c>
      <c r="E246" s="230" t="s">
        <v>576</v>
      </c>
      <c r="F246" s="231" t="s">
        <v>577</v>
      </c>
      <c r="G246" s="232" t="s">
        <v>194</v>
      </c>
      <c r="H246" s="233">
        <v>671.21299999999997</v>
      </c>
      <c r="I246" s="234"/>
      <c r="J246" s="235">
        <f>ROUND(I246*H246,2)</f>
        <v>0</v>
      </c>
      <c r="K246" s="236"/>
      <c r="L246" s="44"/>
      <c r="M246" s="237" t="s">
        <v>1</v>
      </c>
      <c r="N246" s="238" t="s">
        <v>41</v>
      </c>
      <c r="O246" s="91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1" t="s">
        <v>284</v>
      </c>
      <c r="AT246" s="241" t="s">
        <v>281</v>
      </c>
      <c r="AU246" s="241" t="s">
        <v>86</v>
      </c>
      <c r="AY246" s="17" t="s">
        <v>280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7" t="s">
        <v>84</v>
      </c>
      <c r="BK246" s="242">
        <f>ROUND(I246*H246,2)</f>
        <v>0</v>
      </c>
      <c r="BL246" s="17" t="s">
        <v>284</v>
      </c>
      <c r="BM246" s="241" t="s">
        <v>5235</v>
      </c>
    </row>
    <row r="247" s="13" customFormat="1">
      <c r="A247" s="13"/>
      <c r="B247" s="243"/>
      <c r="C247" s="244"/>
      <c r="D247" s="245" t="s">
        <v>286</v>
      </c>
      <c r="E247" s="246" t="s">
        <v>1</v>
      </c>
      <c r="F247" s="247" t="s">
        <v>5236</v>
      </c>
      <c r="G247" s="244"/>
      <c r="H247" s="248">
        <v>671.21299999999997</v>
      </c>
      <c r="I247" s="249"/>
      <c r="J247" s="244"/>
      <c r="K247" s="244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286</v>
      </c>
      <c r="AU247" s="254" t="s">
        <v>86</v>
      </c>
      <c r="AV247" s="13" t="s">
        <v>86</v>
      </c>
      <c r="AW247" s="13" t="s">
        <v>32</v>
      </c>
      <c r="AX247" s="13" t="s">
        <v>84</v>
      </c>
      <c r="AY247" s="254" t="s">
        <v>280</v>
      </c>
    </row>
    <row r="248" s="2" customFormat="1" ht="24.15" customHeight="1">
      <c r="A248" s="38"/>
      <c r="B248" s="39"/>
      <c r="C248" s="229" t="s">
        <v>483</v>
      </c>
      <c r="D248" s="229" t="s">
        <v>281</v>
      </c>
      <c r="E248" s="230" t="s">
        <v>619</v>
      </c>
      <c r="F248" s="231" t="s">
        <v>620</v>
      </c>
      <c r="G248" s="232" t="s">
        <v>194</v>
      </c>
      <c r="H248" s="233">
        <v>37.174999999999997</v>
      </c>
      <c r="I248" s="234"/>
      <c r="J248" s="235">
        <f>ROUND(I248*H248,2)</f>
        <v>0</v>
      </c>
      <c r="K248" s="236"/>
      <c r="L248" s="44"/>
      <c r="M248" s="237" t="s">
        <v>1</v>
      </c>
      <c r="N248" s="238" t="s">
        <v>41</v>
      </c>
      <c r="O248" s="91"/>
      <c r="P248" s="239">
        <f>O248*H248</f>
        <v>0</v>
      </c>
      <c r="Q248" s="239">
        <v>0.28361999999999998</v>
      </c>
      <c r="R248" s="239">
        <f>Q248*H248</f>
        <v>10.543573499999999</v>
      </c>
      <c r="S248" s="239">
        <v>0</v>
      </c>
      <c r="T248" s="24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1" t="s">
        <v>284</v>
      </c>
      <c r="AT248" s="241" t="s">
        <v>281</v>
      </c>
      <c r="AU248" s="241" t="s">
        <v>86</v>
      </c>
      <c r="AY248" s="17" t="s">
        <v>280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7" t="s">
        <v>84</v>
      </c>
      <c r="BK248" s="242">
        <f>ROUND(I248*H248,2)</f>
        <v>0</v>
      </c>
      <c r="BL248" s="17" t="s">
        <v>284</v>
      </c>
      <c r="BM248" s="241" t="s">
        <v>5237</v>
      </c>
    </row>
    <row r="249" s="13" customFormat="1">
      <c r="A249" s="13"/>
      <c r="B249" s="243"/>
      <c r="C249" s="244"/>
      <c r="D249" s="245" t="s">
        <v>286</v>
      </c>
      <c r="E249" s="246" t="s">
        <v>1</v>
      </c>
      <c r="F249" s="247" t="s">
        <v>5238</v>
      </c>
      <c r="G249" s="244"/>
      <c r="H249" s="248">
        <v>37.174999999999997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286</v>
      </c>
      <c r="AU249" s="254" t="s">
        <v>86</v>
      </c>
      <c r="AV249" s="13" t="s">
        <v>86</v>
      </c>
      <c r="AW249" s="13" t="s">
        <v>32</v>
      </c>
      <c r="AX249" s="13" t="s">
        <v>84</v>
      </c>
      <c r="AY249" s="254" t="s">
        <v>280</v>
      </c>
    </row>
    <row r="250" s="2" customFormat="1" ht="16.5" customHeight="1">
      <c r="A250" s="38"/>
      <c r="B250" s="39"/>
      <c r="C250" s="229" t="s">
        <v>488</v>
      </c>
      <c r="D250" s="229" t="s">
        <v>281</v>
      </c>
      <c r="E250" s="230" t="s">
        <v>634</v>
      </c>
      <c r="F250" s="231" t="s">
        <v>635</v>
      </c>
      <c r="G250" s="232" t="s">
        <v>190</v>
      </c>
      <c r="H250" s="233">
        <v>206.74000000000001</v>
      </c>
      <c r="I250" s="234"/>
      <c r="J250" s="235">
        <f>ROUND(I250*H250,2)</f>
        <v>0</v>
      </c>
      <c r="K250" s="236"/>
      <c r="L250" s="44"/>
      <c r="M250" s="237" t="s">
        <v>1</v>
      </c>
      <c r="N250" s="238" t="s">
        <v>41</v>
      </c>
      <c r="O250" s="91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1" t="s">
        <v>284</v>
      </c>
      <c r="AT250" s="241" t="s">
        <v>281</v>
      </c>
      <c r="AU250" s="241" t="s">
        <v>86</v>
      </c>
      <c r="AY250" s="17" t="s">
        <v>280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7" t="s">
        <v>84</v>
      </c>
      <c r="BK250" s="242">
        <f>ROUND(I250*H250,2)</f>
        <v>0</v>
      </c>
      <c r="BL250" s="17" t="s">
        <v>284</v>
      </c>
      <c r="BM250" s="241" t="s">
        <v>5239</v>
      </c>
    </row>
    <row r="251" s="13" customFormat="1">
      <c r="A251" s="13"/>
      <c r="B251" s="243"/>
      <c r="C251" s="244"/>
      <c r="D251" s="245" t="s">
        <v>286</v>
      </c>
      <c r="E251" s="246" t="s">
        <v>1</v>
      </c>
      <c r="F251" s="247" t="s">
        <v>5116</v>
      </c>
      <c r="G251" s="244"/>
      <c r="H251" s="248">
        <v>206.74000000000001</v>
      </c>
      <c r="I251" s="249"/>
      <c r="J251" s="244"/>
      <c r="K251" s="244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286</v>
      </c>
      <c r="AU251" s="254" t="s">
        <v>86</v>
      </c>
      <c r="AV251" s="13" t="s">
        <v>86</v>
      </c>
      <c r="AW251" s="13" t="s">
        <v>32</v>
      </c>
      <c r="AX251" s="13" t="s">
        <v>84</v>
      </c>
      <c r="AY251" s="254" t="s">
        <v>280</v>
      </c>
    </row>
    <row r="252" s="2" customFormat="1" ht="16.5" customHeight="1">
      <c r="A252" s="38"/>
      <c r="B252" s="39"/>
      <c r="C252" s="255" t="s">
        <v>492</v>
      </c>
      <c r="D252" s="255" t="s">
        <v>306</v>
      </c>
      <c r="E252" s="256" t="s">
        <v>638</v>
      </c>
      <c r="F252" s="257" t="s">
        <v>639</v>
      </c>
      <c r="G252" s="258" t="s">
        <v>190</v>
      </c>
      <c r="H252" s="259">
        <v>217.077</v>
      </c>
      <c r="I252" s="260"/>
      <c r="J252" s="261">
        <f>ROUND(I252*H252,2)</f>
        <v>0</v>
      </c>
      <c r="K252" s="262"/>
      <c r="L252" s="263"/>
      <c r="M252" s="264" t="s">
        <v>1</v>
      </c>
      <c r="N252" s="265" t="s">
        <v>41</v>
      </c>
      <c r="O252" s="91"/>
      <c r="P252" s="239">
        <f>O252*H252</f>
        <v>0</v>
      </c>
      <c r="Q252" s="239">
        <v>0.00029999999999999997</v>
      </c>
      <c r="R252" s="239">
        <f>Q252*H252</f>
        <v>0.065123099999999989</v>
      </c>
      <c r="S252" s="239">
        <v>0</v>
      </c>
      <c r="T252" s="24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1" t="s">
        <v>310</v>
      </c>
      <c r="AT252" s="241" t="s">
        <v>306</v>
      </c>
      <c r="AU252" s="241" t="s">
        <v>86</v>
      </c>
      <c r="AY252" s="17" t="s">
        <v>280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7" t="s">
        <v>84</v>
      </c>
      <c r="BK252" s="242">
        <f>ROUND(I252*H252,2)</f>
        <v>0</v>
      </c>
      <c r="BL252" s="17" t="s">
        <v>284</v>
      </c>
      <c r="BM252" s="241" t="s">
        <v>5240</v>
      </c>
    </row>
    <row r="253" s="13" customFormat="1">
      <c r="A253" s="13"/>
      <c r="B253" s="243"/>
      <c r="C253" s="244"/>
      <c r="D253" s="245" t="s">
        <v>286</v>
      </c>
      <c r="E253" s="244"/>
      <c r="F253" s="247" t="s">
        <v>5211</v>
      </c>
      <c r="G253" s="244"/>
      <c r="H253" s="248">
        <v>217.077</v>
      </c>
      <c r="I253" s="249"/>
      <c r="J253" s="244"/>
      <c r="K253" s="244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286</v>
      </c>
      <c r="AU253" s="254" t="s">
        <v>86</v>
      </c>
      <c r="AV253" s="13" t="s">
        <v>86</v>
      </c>
      <c r="AW253" s="13" t="s">
        <v>4</v>
      </c>
      <c r="AX253" s="13" t="s">
        <v>84</v>
      </c>
      <c r="AY253" s="254" t="s">
        <v>280</v>
      </c>
    </row>
    <row r="254" s="2" customFormat="1" ht="24.15" customHeight="1">
      <c r="A254" s="38"/>
      <c r="B254" s="39"/>
      <c r="C254" s="229" t="s">
        <v>497</v>
      </c>
      <c r="D254" s="229" t="s">
        <v>281</v>
      </c>
      <c r="E254" s="230" t="s">
        <v>5241</v>
      </c>
      <c r="F254" s="231" t="s">
        <v>643</v>
      </c>
      <c r="G254" s="232" t="s">
        <v>190</v>
      </c>
      <c r="H254" s="233">
        <v>163.72</v>
      </c>
      <c r="I254" s="234"/>
      <c r="J254" s="235">
        <f>ROUND(I254*H254,2)</f>
        <v>0</v>
      </c>
      <c r="K254" s="236"/>
      <c r="L254" s="44"/>
      <c r="M254" s="237" t="s">
        <v>1</v>
      </c>
      <c r="N254" s="238" t="s">
        <v>41</v>
      </c>
      <c r="O254" s="91"/>
      <c r="P254" s="239">
        <f>O254*H254</f>
        <v>0</v>
      </c>
      <c r="Q254" s="239">
        <v>0.00046000000000000001</v>
      </c>
      <c r="R254" s="239">
        <f>Q254*H254</f>
        <v>0.075311200000000009</v>
      </c>
      <c r="S254" s="239">
        <v>0</v>
      </c>
      <c r="T254" s="24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1" t="s">
        <v>284</v>
      </c>
      <c r="AT254" s="241" t="s">
        <v>281</v>
      </c>
      <c r="AU254" s="241" t="s">
        <v>86</v>
      </c>
      <c r="AY254" s="17" t="s">
        <v>280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7" t="s">
        <v>84</v>
      </c>
      <c r="BK254" s="242">
        <f>ROUND(I254*H254,2)</f>
        <v>0</v>
      </c>
      <c r="BL254" s="17" t="s">
        <v>284</v>
      </c>
      <c r="BM254" s="241" t="s">
        <v>5242</v>
      </c>
    </row>
    <row r="255" s="13" customFormat="1">
      <c r="A255" s="13"/>
      <c r="B255" s="243"/>
      <c r="C255" s="244"/>
      <c r="D255" s="245" t="s">
        <v>286</v>
      </c>
      <c r="E255" s="246" t="s">
        <v>1</v>
      </c>
      <c r="F255" s="247" t="s">
        <v>5243</v>
      </c>
      <c r="G255" s="244"/>
      <c r="H255" s="248">
        <v>163.72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286</v>
      </c>
      <c r="AU255" s="254" t="s">
        <v>86</v>
      </c>
      <c r="AV255" s="13" t="s">
        <v>86</v>
      </c>
      <c r="AW255" s="13" t="s">
        <v>32</v>
      </c>
      <c r="AX255" s="13" t="s">
        <v>84</v>
      </c>
      <c r="AY255" s="254" t="s">
        <v>280</v>
      </c>
    </row>
    <row r="256" s="2" customFormat="1" ht="16.5" customHeight="1">
      <c r="A256" s="38"/>
      <c r="B256" s="39"/>
      <c r="C256" s="229" t="s">
        <v>502</v>
      </c>
      <c r="D256" s="229" t="s">
        <v>281</v>
      </c>
      <c r="E256" s="230" t="s">
        <v>5244</v>
      </c>
      <c r="F256" s="231" t="s">
        <v>648</v>
      </c>
      <c r="G256" s="232" t="s">
        <v>190</v>
      </c>
      <c r="H256" s="233">
        <v>163.72</v>
      </c>
      <c r="I256" s="234"/>
      <c r="J256" s="235">
        <f>ROUND(I256*H256,2)</f>
        <v>0</v>
      </c>
      <c r="K256" s="236"/>
      <c r="L256" s="44"/>
      <c r="M256" s="237" t="s">
        <v>1</v>
      </c>
      <c r="N256" s="238" t="s">
        <v>41</v>
      </c>
      <c r="O256" s="91"/>
      <c r="P256" s="239">
        <f>O256*H256</f>
        <v>0</v>
      </c>
      <c r="Q256" s="239">
        <v>0.00046000000000000001</v>
      </c>
      <c r="R256" s="239">
        <f>Q256*H256</f>
        <v>0.075311200000000009</v>
      </c>
      <c r="S256" s="239">
        <v>0</v>
      </c>
      <c r="T256" s="24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1" t="s">
        <v>284</v>
      </c>
      <c r="AT256" s="241" t="s">
        <v>281</v>
      </c>
      <c r="AU256" s="241" t="s">
        <v>86</v>
      </c>
      <c r="AY256" s="17" t="s">
        <v>280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7" t="s">
        <v>84</v>
      </c>
      <c r="BK256" s="242">
        <f>ROUND(I256*H256,2)</f>
        <v>0</v>
      </c>
      <c r="BL256" s="17" t="s">
        <v>284</v>
      </c>
      <c r="BM256" s="241" t="s">
        <v>5245</v>
      </c>
    </row>
    <row r="257" s="13" customFormat="1">
      <c r="A257" s="13"/>
      <c r="B257" s="243"/>
      <c r="C257" s="244"/>
      <c r="D257" s="245" t="s">
        <v>286</v>
      </c>
      <c r="E257" s="246" t="s">
        <v>1</v>
      </c>
      <c r="F257" s="247" t="s">
        <v>5243</v>
      </c>
      <c r="G257" s="244"/>
      <c r="H257" s="248">
        <v>163.72</v>
      </c>
      <c r="I257" s="249"/>
      <c r="J257" s="244"/>
      <c r="K257" s="244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286</v>
      </c>
      <c r="AU257" s="254" t="s">
        <v>86</v>
      </c>
      <c r="AV257" s="13" t="s">
        <v>86</v>
      </c>
      <c r="AW257" s="13" t="s">
        <v>32</v>
      </c>
      <c r="AX257" s="13" t="s">
        <v>84</v>
      </c>
      <c r="AY257" s="254" t="s">
        <v>280</v>
      </c>
    </row>
    <row r="258" s="2" customFormat="1" ht="21.75" customHeight="1">
      <c r="A258" s="38"/>
      <c r="B258" s="39"/>
      <c r="C258" s="255" t="s">
        <v>511</v>
      </c>
      <c r="D258" s="255" t="s">
        <v>306</v>
      </c>
      <c r="E258" s="256" t="s">
        <v>651</v>
      </c>
      <c r="F258" s="257" t="s">
        <v>652</v>
      </c>
      <c r="G258" s="258" t="s">
        <v>190</v>
      </c>
      <c r="H258" s="259">
        <v>163.72</v>
      </c>
      <c r="I258" s="260"/>
      <c r="J258" s="261">
        <f>ROUND(I258*H258,2)</f>
        <v>0</v>
      </c>
      <c r="K258" s="262"/>
      <c r="L258" s="263"/>
      <c r="M258" s="264" t="s">
        <v>1</v>
      </c>
      <c r="N258" s="265" t="s">
        <v>41</v>
      </c>
      <c r="O258" s="91"/>
      <c r="P258" s="239">
        <f>O258*H258</f>
        <v>0</v>
      </c>
      <c r="Q258" s="239">
        <v>9.0000000000000006E-05</v>
      </c>
      <c r="R258" s="239">
        <f>Q258*H258</f>
        <v>0.014734800000000001</v>
      </c>
      <c r="S258" s="239">
        <v>0</v>
      </c>
      <c r="T258" s="24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1" t="s">
        <v>310</v>
      </c>
      <c r="AT258" s="241" t="s">
        <v>306</v>
      </c>
      <c r="AU258" s="241" t="s">
        <v>86</v>
      </c>
      <c r="AY258" s="17" t="s">
        <v>280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7" t="s">
        <v>84</v>
      </c>
      <c r="BK258" s="242">
        <f>ROUND(I258*H258,2)</f>
        <v>0</v>
      </c>
      <c r="BL258" s="17" t="s">
        <v>284</v>
      </c>
      <c r="BM258" s="241" t="s">
        <v>5246</v>
      </c>
    </row>
    <row r="259" s="12" customFormat="1" ht="22.8" customHeight="1">
      <c r="A259" s="12"/>
      <c r="B259" s="213"/>
      <c r="C259" s="214"/>
      <c r="D259" s="215" t="s">
        <v>75</v>
      </c>
      <c r="E259" s="227" t="s">
        <v>323</v>
      </c>
      <c r="F259" s="227" t="s">
        <v>654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SUM(P260:P302)</f>
        <v>0</v>
      </c>
      <c r="Q259" s="221"/>
      <c r="R259" s="222">
        <f>SUM(R260:R302)</f>
        <v>0.0094459999999999995</v>
      </c>
      <c r="S259" s="221"/>
      <c r="T259" s="223">
        <f>SUM(T260:T302)</f>
        <v>18.772195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84</v>
      </c>
      <c r="AT259" s="225" t="s">
        <v>75</v>
      </c>
      <c r="AU259" s="225" t="s">
        <v>84</v>
      </c>
      <c r="AY259" s="224" t="s">
        <v>280</v>
      </c>
      <c r="BK259" s="226">
        <f>SUM(BK260:BK302)</f>
        <v>0</v>
      </c>
    </row>
    <row r="260" s="2" customFormat="1" ht="24.15" customHeight="1">
      <c r="A260" s="38"/>
      <c r="B260" s="39"/>
      <c r="C260" s="229" t="s">
        <v>516</v>
      </c>
      <c r="D260" s="229" t="s">
        <v>281</v>
      </c>
      <c r="E260" s="230" t="s">
        <v>656</v>
      </c>
      <c r="F260" s="231" t="s">
        <v>657</v>
      </c>
      <c r="G260" s="232" t="s">
        <v>190</v>
      </c>
      <c r="H260" s="233">
        <v>24.399999999999999</v>
      </c>
      <c r="I260" s="234"/>
      <c r="J260" s="235">
        <f>ROUND(I260*H260,2)</f>
        <v>0</v>
      </c>
      <c r="K260" s="236"/>
      <c r="L260" s="44"/>
      <c r="M260" s="237" t="s">
        <v>1</v>
      </c>
      <c r="N260" s="238" t="s">
        <v>41</v>
      </c>
      <c r="O260" s="91"/>
      <c r="P260" s="239">
        <f>O260*H260</f>
        <v>0</v>
      </c>
      <c r="Q260" s="239">
        <v>0.00034000000000000002</v>
      </c>
      <c r="R260" s="239">
        <f>Q260*H260</f>
        <v>0.0082959999999999996</v>
      </c>
      <c r="S260" s="239">
        <v>0</v>
      </c>
      <c r="T260" s="24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1" t="s">
        <v>284</v>
      </c>
      <c r="AT260" s="241" t="s">
        <v>281</v>
      </c>
      <c r="AU260" s="241" t="s">
        <v>86</v>
      </c>
      <c r="AY260" s="17" t="s">
        <v>280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7" t="s">
        <v>84</v>
      </c>
      <c r="BK260" s="242">
        <f>ROUND(I260*H260,2)</f>
        <v>0</v>
      </c>
      <c r="BL260" s="17" t="s">
        <v>284</v>
      </c>
      <c r="BM260" s="241" t="s">
        <v>5247</v>
      </c>
    </row>
    <row r="261" s="13" customFormat="1">
      <c r="A261" s="13"/>
      <c r="B261" s="243"/>
      <c r="C261" s="244"/>
      <c r="D261" s="245" t="s">
        <v>286</v>
      </c>
      <c r="E261" s="246" t="s">
        <v>1</v>
      </c>
      <c r="F261" s="247" t="s">
        <v>5248</v>
      </c>
      <c r="G261" s="244"/>
      <c r="H261" s="248">
        <v>24.399999999999999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286</v>
      </c>
      <c r="AU261" s="254" t="s">
        <v>86</v>
      </c>
      <c r="AV261" s="13" t="s">
        <v>86</v>
      </c>
      <c r="AW261" s="13" t="s">
        <v>32</v>
      </c>
      <c r="AX261" s="13" t="s">
        <v>84</v>
      </c>
      <c r="AY261" s="254" t="s">
        <v>280</v>
      </c>
    </row>
    <row r="262" s="2" customFormat="1" ht="24.15" customHeight="1">
      <c r="A262" s="38"/>
      <c r="B262" s="39"/>
      <c r="C262" s="229" t="s">
        <v>521</v>
      </c>
      <c r="D262" s="229" t="s">
        <v>281</v>
      </c>
      <c r="E262" s="230" t="s">
        <v>661</v>
      </c>
      <c r="F262" s="231" t="s">
        <v>662</v>
      </c>
      <c r="G262" s="232" t="s">
        <v>190</v>
      </c>
      <c r="H262" s="233">
        <v>23.399999999999999</v>
      </c>
      <c r="I262" s="234"/>
      <c r="J262" s="235">
        <f>ROUND(I262*H262,2)</f>
        <v>0</v>
      </c>
      <c r="K262" s="236"/>
      <c r="L262" s="44"/>
      <c r="M262" s="237" t="s">
        <v>1</v>
      </c>
      <c r="N262" s="238" t="s">
        <v>41</v>
      </c>
      <c r="O262" s="91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1" t="s">
        <v>284</v>
      </c>
      <c r="AT262" s="241" t="s">
        <v>281</v>
      </c>
      <c r="AU262" s="241" t="s">
        <v>86</v>
      </c>
      <c r="AY262" s="17" t="s">
        <v>280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7" t="s">
        <v>84</v>
      </c>
      <c r="BK262" s="242">
        <f>ROUND(I262*H262,2)</f>
        <v>0</v>
      </c>
      <c r="BL262" s="17" t="s">
        <v>284</v>
      </c>
      <c r="BM262" s="241" t="s">
        <v>5249</v>
      </c>
    </row>
    <row r="263" s="13" customFormat="1">
      <c r="A263" s="13"/>
      <c r="B263" s="243"/>
      <c r="C263" s="244"/>
      <c r="D263" s="245" t="s">
        <v>286</v>
      </c>
      <c r="E263" s="246" t="s">
        <v>1</v>
      </c>
      <c r="F263" s="247" t="s">
        <v>5250</v>
      </c>
      <c r="G263" s="244"/>
      <c r="H263" s="248">
        <v>23.399999999999999</v>
      </c>
      <c r="I263" s="249"/>
      <c r="J263" s="244"/>
      <c r="K263" s="244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286</v>
      </c>
      <c r="AU263" s="254" t="s">
        <v>86</v>
      </c>
      <c r="AV263" s="13" t="s">
        <v>86</v>
      </c>
      <c r="AW263" s="13" t="s">
        <v>32</v>
      </c>
      <c r="AX263" s="13" t="s">
        <v>84</v>
      </c>
      <c r="AY263" s="254" t="s">
        <v>280</v>
      </c>
    </row>
    <row r="264" s="2" customFormat="1" ht="33" customHeight="1">
      <c r="A264" s="38"/>
      <c r="B264" s="39"/>
      <c r="C264" s="229" t="s">
        <v>526</v>
      </c>
      <c r="D264" s="229" t="s">
        <v>281</v>
      </c>
      <c r="E264" s="230" t="s">
        <v>666</v>
      </c>
      <c r="F264" s="231" t="s">
        <v>667</v>
      </c>
      <c r="G264" s="232" t="s">
        <v>194</v>
      </c>
      <c r="H264" s="233">
        <v>609.89999999999998</v>
      </c>
      <c r="I264" s="234"/>
      <c r="J264" s="235">
        <f>ROUND(I264*H264,2)</f>
        <v>0</v>
      </c>
      <c r="K264" s="236"/>
      <c r="L264" s="44"/>
      <c r="M264" s="237" t="s">
        <v>1</v>
      </c>
      <c r="N264" s="238" t="s">
        <v>41</v>
      </c>
      <c r="O264" s="91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1" t="s">
        <v>284</v>
      </c>
      <c r="AT264" s="241" t="s">
        <v>281</v>
      </c>
      <c r="AU264" s="241" t="s">
        <v>86</v>
      </c>
      <c r="AY264" s="17" t="s">
        <v>280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7" t="s">
        <v>84</v>
      </c>
      <c r="BK264" s="242">
        <f>ROUND(I264*H264,2)</f>
        <v>0</v>
      </c>
      <c r="BL264" s="17" t="s">
        <v>284</v>
      </c>
      <c r="BM264" s="241" t="s">
        <v>5251</v>
      </c>
    </row>
    <row r="265" s="13" customFormat="1">
      <c r="A265" s="13"/>
      <c r="B265" s="243"/>
      <c r="C265" s="244"/>
      <c r="D265" s="245" t="s">
        <v>286</v>
      </c>
      <c r="E265" s="246" t="s">
        <v>1</v>
      </c>
      <c r="F265" s="247" t="s">
        <v>5125</v>
      </c>
      <c r="G265" s="244"/>
      <c r="H265" s="248">
        <v>609.89999999999998</v>
      </c>
      <c r="I265" s="249"/>
      <c r="J265" s="244"/>
      <c r="K265" s="244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286</v>
      </c>
      <c r="AU265" s="254" t="s">
        <v>86</v>
      </c>
      <c r="AV265" s="13" t="s">
        <v>86</v>
      </c>
      <c r="AW265" s="13" t="s">
        <v>32</v>
      </c>
      <c r="AX265" s="13" t="s">
        <v>84</v>
      </c>
      <c r="AY265" s="254" t="s">
        <v>280</v>
      </c>
    </row>
    <row r="266" s="2" customFormat="1" ht="33" customHeight="1">
      <c r="A266" s="38"/>
      <c r="B266" s="39"/>
      <c r="C266" s="229" t="s">
        <v>531</v>
      </c>
      <c r="D266" s="229" t="s">
        <v>281</v>
      </c>
      <c r="E266" s="230" t="s">
        <v>670</v>
      </c>
      <c r="F266" s="231" t="s">
        <v>671</v>
      </c>
      <c r="G266" s="232" t="s">
        <v>194</v>
      </c>
      <c r="H266" s="233">
        <v>36594</v>
      </c>
      <c r="I266" s="234"/>
      <c r="J266" s="235">
        <f>ROUND(I266*H266,2)</f>
        <v>0</v>
      </c>
      <c r="K266" s="236"/>
      <c r="L266" s="44"/>
      <c r="M266" s="237" t="s">
        <v>1</v>
      </c>
      <c r="N266" s="238" t="s">
        <v>41</v>
      </c>
      <c r="O266" s="91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1" t="s">
        <v>284</v>
      </c>
      <c r="AT266" s="241" t="s">
        <v>281</v>
      </c>
      <c r="AU266" s="241" t="s">
        <v>86</v>
      </c>
      <c r="AY266" s="17" t="s">
        <v>280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7" t="s">
        <v>84</v>
      </c>
      <c r="BK266" s="242">
        <f>ROUND(I266*H266,2)</f>
        <v>0</v>
      </c>
      <c r="BL266" s="17" t="s">
        <v>284</v>
      </c>
      <c r="BM266" s="241" t="s">
        <v>5252</v>
      </c>
    </row>
    <row r="267" s="13" customFormat="1">
      <c r="A267" s="13"/>
      <c r="B267" s="243"/>
      <c r="C267" s="244"/>
      <c r="D267" s="245" t="s">
        <v>286</v>
      </c>
      <c r="E267" s="246" t="s">
        <v>1</v>
      </c>
      <c r="F267" s="247" t="s">
        <v>5253</v>
      </c>
      <c r="G267" s="244"/>
      <c r="H267" s="248">
        <v>36594</v>
      </c>
      <c r="I267" s="249"/>
      <c r="J267" s="244"/>
      <c r="K267" s="244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286</v>
      </c>
      <c r="AU267" s="254" t="s">
        <v>86</v>
      </c>
      <c r="AV267" s="13" t="s">
        <v>86</v>
      </c>
      <c r="AW267" s="13" t="s">
        <v>32</v>
      </c>
      <c r="AX267" s="13" t="s">
        <v>84</v>
      </c>
      <c r="AY267" s="254" t="s">
        <v>280</v>
      </c>
    </row>
    <row r="268" s="2" customFormat="1" ht="33" customHeight="1">
      <c r="A268" s="38"/>
      <c r="B268" s="39"/>
      <c r="C268" s="229" t="s">
        <v>536</v>
      </c>
      <c r="D268" s="229" t="s">
        <v>281</v>
      </c>
      <c r="E268" s="230" t="s">
        <v>675</v>
      </c>
      <c r="F268" s="231" t="s">
        <v>676</v>
      </c>
      <c r="G268" s="232" t="s">
        <v>194</v>
      </c>
      <c r="H268" s="233">
        <v>609.89999999999998</v>
      </c>
      <c r="I268" s="234"/>
      <c r="J268" s="235">
        <f>ROUND(I268*H268,2)</f>
        <v>0</v>
      </c>
      <c r="K268" s="236"/>
      <c r="L268" s="44"/>
      <c r="M268" s="237" t="s">
        <v>1</v>
      </c>
      <c r="N268" s="238" t="s">
        <v>41</v>
      </c>
      <c r="O268" s="91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1" t="s">
        <v>284</v>
      </c>
      <c r="AT268" s="241" t="s">
        <v>281</v>
      </c>
      <c r="AU268" s="241" t="s">
        <v>86</v>
      </c>
      <c r="AY268" s="17" t="s">
        <v>280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7" t="s">
        <v>84</v>
      </c>
      <c r="BK268" s="242">
        <f>ROUND(I268*H268,2)</f>
        <v>0</v>
      </c>
      <c r="BL268" s="17" t="s">
        <v>284</v>
      </c>
      <c r="BM268" s="241" t="s">
        <v>5254</v>
      </c>
    </row>
    <row r="269" s="13" customFormat="1">
      <c r="A269" s="13"/>
      <c r="B269" s="243"/>
      <c r="C269" s="244"/>
      <c r="D269" s="245" t="s">
        <v>286</v>
      </c>
      <c r="E269" s="246" t="s">
        <v>1</v>
      </c>
      <c r="F269" s="247" t="s">
        <v>5125</v>
      </c>
      <c r="G269" s="244"/>
      <c r="H269" s="248">
        <v>609.89999999999998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286</v>
      </c>
      <c r="AU269" s="254" t="s">
        <v>86</v>
      </c>
      <c r="AV269" s="13" t="s">
        <v>86</v>
      </c>
      <c r="AW269" s="13" t="s">
        <v>32</v>
      </c>
      <c r="AX269" s="13" t="s">
        <v>84</v>
      </c>
      <c r="AY269" s="254" t="s">
        <v>280</v>
      </c>
    </row>
    <row r="270" s="2" customFormat="1" ht="16.5" customHeight="1">
      <c r="A270" s="38"/>
      <c r="B270" s="39"/>
      <c r="C270" s="229" t="s">
        <v>543</v>
      </c>
      <c r="D270" s="229" t="s">
        <v>281</v>
      </c>
      <c r="E270" s="230" t="s">
        <v>679</v>
      </c>
      <c r="F270" s="231" t="s">
        <v>680</v>
      </c>
      <c r="G270" s="232" t="s">
        <v>194</v>
      </c>
      <c r="H270" s="233">
        <v>609.89999999999998</v>
      </c>
      <c r="I270" s="234"/>
      <c r="J270" s="235">
        <f>ROUND(I270*H270,2)</f>
        <v>0</v>
      </c>
      <c r="K270" s="236"/>
      <c r="L270" s="44"/>
      <c r="M270" s="237" t="s">
        <v>1</v>
      </c>
      <c r="N270" s="238" t="s">
        <v>41</v>
      </c>
      <c r="O270" s="91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1" t="s">
        <v>284</v>
      </c>
      <c r="AT270" s="241" t="s">
        <v>281</v>
      </c>
      <c r="AU270" s="241" t="s">
        <v>86</v>
      </c>
      <c r="AY270" s="17" t="s">
        <v>280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7" t="s">
        <v>84</v>
      </c>
      <c r="BK270" s="242">
        <f>ROUND(I270*H270,2)</f>
        <v>0</v>
      </c>
      <c r="BL270" s="17" t="s">
        <v>284</v>
      </c>
      <c r="BM270" s="241" t="s">
        <v>5255</v>
      </c>
    </row>
    <row r="271" s="13" customFormat="1">
      <c r="A271" s="13"/>
      <c r="B271" s="243"/>
      <c r="C271" s="244"/>
      <c r="D271" s="245" t="s">
        <v>286</v>
      </c>
      <c r="E271" s="246" t="s">
        <v>1</v>
      </c>
      <c r="F271" s="247" t="s">
        <v>5125</v>
      </c>
      <c r="G271" s="244"/>
      <c r="H271" s="248">
        <v>609.89999999999998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286</v>
      </c>
      <c r="AU271" s="254" t="s">
        <v>86</v>
      </c>
      <c r="AV271" s="13" t="s">
        <v>86</v>
      </c>
      <c r="AW271" s="13" t="s">
        <v>32</v>
      </c>
      <c r="AX271" s="13" t="s">
        <v>84</v>
      </c>
      <c r="AY271" s="254" t="s">
        <v>280</v>
      </c>
    </row>
    <row r="272" s="2" customFormat="1" ht="21.75" customHeight="1">
      <c r="A272" s="38"/>
      <c r="B272" s="39"/>
      <c r="C272" s="229" t="s">
        <v>548</v>
      </c>
      <c r="D272" s="229" t="s">
        <v>281</v>
      </c>
      <c r="E272" s="230" t="s">
        <v>683</v>
      </c>
      <c r="F272" s="231" t="s">
        <v>684</v>
      </c>
      <c r="G272" s="232" t="s">
        <v>194</v>
      </c>
      <c r="H272" s="233">
        <v>36594</v>
      </c>
      <c r="I272" s="234"/>
      <c r="J272" s="235">
        <f>ROUND(I272*H272,2)</f>
        <v>0</v>
      </c>
      <c r="K272" s="236"/>
      <c r="L272" s="44"/>
      <c r="M272" s="237" t="s">
        <v>1</v>
      </c>
      <c r="N272" s="238" t="s">
        <v>41</v>
      </c>
      <c r="O272" s="91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1" t="s">
        <v>284</v>
      </c>
      <c r="AT272" s="241" t="s">
        <v>281</v>
      </c>
      <c r="AU272" s="241" t="s">
        <v>86</v>
      </c>
      <c r="AY272" s="17" t="s">
        <v>280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7" t="s">
        <v>84</v>
      </c>
      <c r="BK272" s="242">
        <f>ROUND(I272*H272,2)</f>
        <v>0</v>
      </c>
      <c r="BL272" s="17" t="s">
        <v>284</v>
      </c>
      <c r="BM272" s="241" t="s">
        <v>5256</v>
      </c>
    </row>
    <row r="273" s="13" customFormat="1">
      <c r="A273" s="13"/>
      <c r="B273" s="243"/>
      <c r="C273" s="244"/>
      <c r="D273" s="245" t="s">
        <v>286</v>
      </c>
      <c r="E273" s="246" t="s">
        <v>1</v>
      </c>
      <c r="F273" s="247" t="s">
        <v>5253</v>
      </c>
      <c r="G273" s="244"/>
      <c r="H273" s="248">
        <v>36594</v>
      </c>
      <c r="I273" s="249"/>
      <c r="J273" s="244"/>
      <c r="K273" s="244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286</v>
      </c>
      <c r="AU273" s="254" t="s">
        <v>86</v>
      </c>
      <c r="AV273" s="13" t="s">
        <v>86</v>
      </c>
      <c r="AW273" s="13" t="s">
        <v>32</v>
      </c>
      <c r="AX273" s="13" t="s">
        <v>84</v>
      </c>
      <c r="AY273" s="254" t="s">
        <v>280</v>
      </c>
    </row>
    <row r="274" s="2" customFormat="1" ht="21.75" customHeight="1">
      <c r="A274" s="38"/>
      <c r="B274" s="39"/>
      <c r="C274" s="229" t="s">
        <v>553</v>
      </c>
      <c r="D274" s="229" t="s">
        <v>281</v>
      </c>
      <c r="E274" s="230" t="s">
        <v>687</v>
      </c>
      <c r="F274" s="231" t="s">
        <v>688</v>
      </c>
      <c r="G274" s="232" t="s">
        <v>194</v>
      </c>
      <c r="H274" s="233">
        <v>609.89999999999998</v>
      </c>
      <c r="I274" s="234"/>
      <c r="J274" s="235">
        <f>ROUND(I274*H274,2)</f>
        <v>0</v>
      </c>
      <c r="K274" s="236"/>
      <c r="L274" s="44"/>
      <c r="M274" s="237" t="s">
        <v>1</v>
      </c>
      <c r="N274" s="238" t="s">
        <v>41</v>
      </c>
      <c r="O274" s="91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1" t="s">
        <v>284</v>
      </c>
      <c r="AT274" s="241" t="s">
        <v>281</v>
      </c>
      <c r="AU274" s="241" t="s">
        <v>86</v>
      </c>
      <c r="AY274" s="17" t="s">
        <v>280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7" t="s">
        <v>84</v>
      </c>
      <c r="BK274" s="242">
        <f>ROUND(I274*H274,2)</f>
        <v>0</v>
      </c>
      <c r="BL274" s="17" t="s">
        <v>284</v>
      </c>
      <c r="BM274" s="241" t="s">
        <v>5257</v>
      </c>
    </row>
    <row r="275" s="13" customFormat="1">
      <c r="A275" s="13"/>
      <c r="B275" s="243"/>
      <c r="C275" s="244"/>
      <c r="D275" s="245" t="s">
        <v>286</v>
      </c>
      <c r="E275" s="246" t="s">
        <v>1</v>
      </c>
      <c r="F275" s="247" t="s">
        <v>5125</v>
      </c>
      <c r="G275" s="244"/>
      <c r="H275" s="248">
        <v>609.89999999999998</v>
      </c>
      <c r="I275" s="249"/>
      <c r="J275" s="244"/>
      <c r="K275" s="244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286</v>
      </c>
      <c r="AU275" s="254" t="s">
        <v>86</v>
      </c>
      <c r="AV275" s="13" t="s">
        <v>86</v>
      </c>
      <c r="AW275" s="13" t="s">
        <v>32</v>
      </c>
      <c r="AX275" s="13" t="s">
        <v>84</v>
      </c>
      <c r="AY275" s="254" t="s">
        <v>280</v>
      </c>
    </row>
    <row r="276" s="2" customFormat="1" ht="33" customHeight="1">
      <c r="A276" s="38"/>
      <c r="B276" s="39"/>
      <c r="C276" s="229" t="s">
        <v>557</v>
      </c>
      <c r="D276" s="229" t="s">
        <v>281</v>
      </c>
      <c r="E276" s="230" t="s">
        <v>1891</v>
      </c>
      <c r="F276" s="231" t="s">
        <v>1892</v>
      </c>
      <c r="G276" s="232" t="s">
        <v>354</v>
      </c>
      <c r="H276" s="233">
        <v>3</v>
      </c>
      <c r="I276" s="234"/>
      <c r="J276" s="235">
        <f>ROUND(I276*H276,2)</f>
        <v>0</v>
      </c>
      <c r="K276" s="236"/>
      <c r="L276" s="44"/>
      <c r="M276" s="237" t="s">
        <v>1</v>
      </c>
      <c r="N276" s="238" t="s">
        <v>41</v>
      </c>
      <c r="O276" s="91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1" t="s">
        <v>284</v>
      </c>
      <c r="AT276" s="241" t="s">
        <v>281</v>
      </c>
      <c r="AU276" s="241" t="s">
        <v>86</v>
      </c>
      <c r="AY276" s="17" t="s">
        <v>280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7" t="s">
        <v>84</v>
      </c>
      <c r="BK276" s="242">
        <f>ROUND(I276*H276,2)</f>
        <v>0</v>
      </c>
      <c r="BL276" s="17" t="s">
        <v>284</v>
      </c>
      <c r="BM276" s="241" t="s">
        <v>5258</v>
      </c>
    </row>
    <row r="277" s="2" customFormat="1" ht="33" customHeight="1">
      <c r="A277" s="38"/>
      <c r="B277" s="39"/>
      <c r="C277" s="229" t="s">
        <v>561</v>
      </c>
      <c r="D277" s="229" t="s">
        <v>281</v>
      </c>
      <c r="E277" s="230" t="s">
        <v>1894</v>
      </c>
      <c r="F277" s="231" t="s">
        <v>1895</v>
      </c>
      <c r="G277" s="232" t="s">
        <v>354</v>
      </c>
      <c r="H277" s="233">
        <v>90</v>
      </c>
      <c r="I277" s="234"/>
      <c r="J277" s="235">
        <f>ROUND(I277*H277,2)</f>
        <v>0</v>
      </c>
      <c r="K277" s="236"/>
      <c r="L277" s="44"/>
      <c r="M277" s="237" t="s">
        <v>1</v>
      </c>
      <c r="N277" s="238" t="s">
        <v>41</v>
      </c>
      <c r="O277" s="91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1" t="s">
        <v>284</v>
      </c>
      <c r="AT277" s="241" t="s">
        <v>281</v>
      </c>
      <c r="AU277" s="241" t="s">
        <v>86</v>
      </c>
      <c r="AY277" s="17" t="s">
        <v>280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7" t="s">
        <v>84</v>
      </c>
      <c r="BK277" s="242">
        <f>ROUND(I277*H277,2)</f>
        <v>0</v>
      </c>
      <c r="BL277" s="17" t="s">
        <v>284</v>
      </c>
      <c r="BM277" s="241" t="s">
        <v>5259</v>
      </c>
    </row>
    <row r="278" s="13" customFormat="1">
      <c r="A278" s="13"/>
      <c r="B278" s="243"/>
      <c r="C278" s="244"/>
      <c r="D278" s="245" t="s">
        <v>286</v>
      </c>
      <c r="E278" s="246" t="s">
        <v>1</v>
      </c>
      <c r="F278" s="247" t="s">
        <v>5260</v>
      </c>
      <c r="G278" s="244"/>
      <c r="H278" s="248">
        <v>90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286</v>
      </c>
      <c r="AU278" s="254" t="s">
        <v>86</v>
      </c>
      <c r="AV278" s="13" t="s">
        <v>86</v>
      </c>
      <c r="AW278" s="13" t="s">
        <v>32</v>
      </c>
      <c r="AX278" s="13" t="s">
        <v>84</v>
      </c>
      <c r="AY278" s="254" t="s">
        <v>280</v>
      </c>
    </row>
    <row r="279" s="2" customFormat="1" ht="33" customHeight="1">
      <c r="A279" s="38"/>
      <c r="B279" s="39"/>
      <c r="C279" s="229" t="s">
        <v>566</v>
      </c>
      <c r="D279" s="229" t="s">
        <v>281</v>
      </c>
      <c r="E279" s="230" t="s">
        <v>1898</v>
      </c>
      <c r="F279" s="231" t="s">
        <v>1899</v>
      </c>
      <c r="G279" s="232" t="s">
        <v>354</v>
      </c>
      <c r="H279" s="233">
        <v>3</v>
      </c>
      <c r="I279" s="234"/>
      <c r="J279" s="235">
        <f>ROUND(I279*H279,2)</f>
        <v>0</v>
      </c>
      <c r="K279" s="236"/>
      <c r="L279" s="44"/>
      <c r="M279" s="237" t="s">
        <v>1</v>
      </c>
      <c r="N279" s="238" t="s">
        <v>41</v>
      </c>
      <c r="O279" s="91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1" t="s">
        <v>284</v>
      </c>
      <c r="AT279" s="241" t="s">
        <v>281</v>
      </c>
      <c r="AU279" s="241" t="s">
        <v>86</v>
      </c>
      <c r="AY279" s="17" t="s">
        <v>280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7" t="s">
        <v>84</v>
      </c>
      <c r="BK279" s="242">
        <f>ROUND(I279*H279,2)</f>
        <v>0</v>
      </c>
      <c r="BL279" s="17" t="s">
        <v>284</v>
      </c>
      <c r="BM279" s="241" t="s">
        <v>5261</v>
      </c>
    </row>
    <row r="280" s="2" customFormat="1" ht="24.15" customHeight="1">
      <c r="A280" s="38"/>
      <c r="B280" s="39"/>
      <c r="C280" s="229" t="s">
        <v>571</v>
      </c>
      <c r="D280" s="229" t="s">
        <v>281</v>
      </c>
      <c r="E280" s="230" t="s">
        <v>691</v>
      </c>
      <c r="F280" s="231" t="s">
        <v>692</v>
      </c>
      <c r="G280" s="232" t="s">
        <v>693</v>
      </c>
      <c r="H280" s="233">
        <v>4</v>
      </c>
      <c r="I280" s="234"/>
      <c r="J280" s="235">
        <f>ROUND(I280*H280,2)</f>
        <v>0</v>
      </c>
      <c r="K280" s="236"/>
      <c r="L280" s="44"/>
      <c r="M280" s="237" t="s">
        <v>1</v>
      </c>
      <c r="N280" s="238" t="s">
        <v>41</v>
      </c>
      <c r="O280" s="91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1" t="s">
        <v>284</v>
      </c>
      <c r="AT280" s="241" t="s">
        <v>281</v>
      </c>
      <c r="AU280" s="241" t="s">
        <v>86</v>
      </c>
      <c r="AY280" s="17" t="s">
        <v>280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7" t="s">
        <v>84</v>
      </c>
      <c r="BK280" s="242">
        <f>ROUND(I280*H280,2)</f>
        <v>0</v>
      </c>
      <c r="BL280" s="17" t="s">
        <v>284</v>
      </c>
      <c r="BM280" s="241" t="s">
        <v>5262</v>
      </c>
    </row>
    <row r="281" s="2" customFormat="1" ht="24.15" customHeight="1">
      <c r="A281" s="38"/>
      <c r="B281" s="39"/>
      <c r="C281" s="229" t="s">
        <v>575</v>
      </c>
      <c r="D281" s="229" t="s">
        <v>281</v>
      </c>
      <c r="E281" s="230" t="s">
        <v>696</v>
      </c>
      <c r="F281" s="231" t="s">
        <v>697</v>
      </c>
      <c r="G281" s="232" t="s">
        <v>693</v>
      </c>
      <c r="H281" s="233">
        <v>120</v>
      </c>
      <c r="I281" s="234"/>
      <c r="J281" s="235">
        <f>ROUND(I281*H281,2)</f>
        <v>0</v>
      </c>
      <c r="K281" s="236"/>
      <c r="L281" s="44"/>
      <c r="M281" s="237" t="s">
        <v>1</v>
      </c>
      <c r="N281" s="238" t="s">
        <v>41</v>
      </c>
      <c r="O281" s="91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1" t="s">
        <v>284</v>
      </c>
      <c r="AT281" s="241" t="s">
        <v>281</v>
      </c>
      <c r="AU281" s="241" t="s">
        <v>86</v>
      </c>
      <c r="AY281" s="17" t="s">
        <v>280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7" t="s">
        <v>84</v>
      </c>
      <c r="BK281" s="242">
        <f>ROUND(I281*H281,2)</f>
        <v>0</v>
      </c>
      <c r="BL281" s="17" t="s">
        <v>284</v>
      </c>
      <c r="BM281" s="241" t="s">
        <v>5263</v>
      </c>
    </row>
    <row r="282" s="13" customFormat="1">
      <c r="A282" s="13"/>
      <c r="B282" s="243"/>
      <c r="C282" s="244"/>
      <c r="D282" s="245" t="s">
        <v>286</v>
      </c>
      <c r="E282" s="246" t="s">
        <v>1</v>
      </c>
      <c r="F282" s="247" t="s">
        <v>5264</v>
      </c>
      <c r="G282" s="244"/>
      <c r="H282" s="248">
        <v>120</v>
      </c>
      <c r="I282" s="249"/>
      <c r="J282" s="244"/>
      <c r="K282" s="244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286</v>
      </c>
      <c r="AU282" s="254" t="s">
        <v>86</v>
      </c>
      <c r="AV282" s="13" t="s">
        <v>86</v>
      </c>
      <c r="AW282" s="13" t="s">
        <v>32</v>
      </c>
      <c r="AX282" s="13" t="s">
        <v>84</v>
      </c>
      <c r="AY282" s="254" t="s">
        <v>280</v>
      </c>
    </row>
    <row r="283" s="2" customFormat="1" ht="24.15" customHeight="1">
      <c r="A283" s="38"/>
      <c r="B283" s="39"/>
      <c r="C283" s="229" t="s">
        <v>580</v>
      </c>
      <c r="D283" s="229" t="s">
        <v>281</v>
      </c>
      <c r="E283" s="230" t="s">
        <v>701</v>
      </c>
      <c r="F283" s="231" t="s">
        <v>702</v>
      </c>
      <c r="G283" s="232" t="s">
        <v>693</v>
      </c>
      <c r="H283" s="233">
        <v>4</v>
      </c>
      <c r="I283" s="234"/>
      <c r="J283" s="235">
        <f>ROUND(I283*H283,2)</f>
        <v>0</v>
      </c>
      <c r="K283" s="236"/>
      <c r="L283" s="44"/>
      <c r="M283" s="237" t="s">
        <v>1</v>
      </c>
      <c r="N283" s="238" t="s">
        <v>41</v>
      </c>
      <c r="O283" s="91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1" t="s">
        <v>284</v>
      </c>
      <c r="AT283" s="241" t="s">
        <v>281</v>
      </c>
      <c r="AU283" s="241" t="s">
        <v>86</v>
      </c>
      <c r="AY283" s="17" t="s">
        <v>280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7" t="s">
        <v>84</v>
      </c>
      <c r="BK283" s="242">
        <f>ROUND(I283*H283,2)</f>
        <v>0</v>
      </c>
      <c r="BL283" s="17" t="s">
        <v>284</v>
      </c>
      <c r="BM283" s="241" t="s">
        <v>5265</v>
      </c>
    </row>
    <row r="284" s="2" customFormat="1" ht="16.5" customHeight="1">
      <c r="A284" s="38"/>
      <c r="B284" s="39"/>
      <c r="C284" s="229" t="s">
        <v>585</v>
      </c>
      <c r="D284" s="229" t="s">
        <v>281</v>
      </c>
      <c r="E284" s="230" t="s">
        <v>705</v>
      </c>
      <c r="F284" s="231" t="s">
        <v>706</v>
      </c>
      <c r="G284" s="232" t="s">
        <v>194</v>
      </c>
      <c r="H284" s="233">
        <v>564.09299999999996</v>
      </c>
      <c r="I284" s="234"/>
      <c r="J284" s="235">
        <f>ROUND(I284*H284,2)</f>
        <v>0</v>
      </c>
      <c r="K284" s="236"/>
      <c r="L284" s="44"/>
      <c r="M284" s="237" t="s">
        <v>1</v>
      </c>
      <c r="N284" s="238" t="s">
        <v>41</v>
      </c>
      <c r="O284" s="91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1" t="s">
        <v>284</v>
      </c>
      <c r="AT284" s="241" t="s">
        <v>281</v>
      </c>
      <c r="AU284" s="241" t="s">
        <v>86</v>
      </c>
      <c r="AY284" s="17" t="s">
        <v>280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7" t="s">
        <v>84</v>
      </c>
      <c r="BK284" s="242">
        <f>ROUND(I284*H284,2)</f>
        <v>0</v>
      </c>
      <c r="BL284" s="17" t="s">
        <v>284</v>
      </c>
      <c r="BM284" s="241" t="s">
        <v>5266</v>
      </c>
    </row>
    <row r="285" s="13" customFormat="1">
      <c r="A285" s="13"/>
      <c r="B285" s="243"/>
      <c r="C285" s="244"/>
      <c r="D285" s="245" t="s">
        <v>286</v>
      </c>
      <c r="E285" s="246" t="s">
        <v>1</v>
      </c>
      <c r="F285" s="247" t="s">
        <v>5133</v>
      </c>
      <c r="G285" s="244"/>
      <c r="H285" s="248">
        <v>564.09299999999996</v>
      </c>
      <c r="I285" s="249"/>
      <c r="J285" s="244"/>
      <c r="K285" s="244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286</v>
      </c>
      <c r="AU285" s="254" t="s">
        <v>86</v>
      </c>
      <c r="AV285" s="13" t="s">
        <v>86</v>
      </c>
      <c r="AW285" s="13" t="s">
        <v>32</v>
      </c>
      <c r="AX285" s="13" t="s">
        <v>84</v>
      </c>
      <c r="AY285" s="254" t="s">
        <v>280</v>
      </c>
    </row>
    <row r="286" s="2" customFormat="1" ht="16.5" customHeight="1">
      <c r="A286" s="38"/>
      <c r="B286" s="39"/>
      <c r="C286" s="229" t="s">
        <v>590</v>
      </c>
      <c r="D286" s="229" t="s">
        <v>281</v>
      </c>
      <c r="E286" s="230" t="s">
        <v>710</v>
      </c>
      <c r="F286" s="231" t="s">
        <v>711</v>
      </c>
      <c r="G286" s="232" t="s">
        <v>194</v>
      </c>
      <c r="H286" s="233">
        <v>577.24800000000005</v>
      </c>
      <c r="I286" s="234"/>
      <c r="J286" s="235">
        <f>ROUND(I286*H286,2)</f>
        <v>0</v>
      </c>
      <c r="K286" s="236"/>
      <c r="L286" s="44"/>
      <c r="M286" s="237" t="s">
        <v>1</v>
      </c>
      <c r="N286" s="238" t="s">
        <v>41</v>
      </c>
      <c r="O286" s="91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1" t="s">
        <v>284</v>
      </c>
      <c r="AT286" s="241" t="s">
        <v>281</v>
      </c>
      <c r="AU286" s="241" t="s">
        <v>86</v>
      </c>
      <c r="AY286" s="17" t="s">
        <v>280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7" t="s">
        <v>84</v>
      </c>
      <c r="BK286" s="242">
        <f>ROUND(I286*H286,2)</f>
        <v>0</v>
      </c>
      <c r="BL286" s="17" t="s">
        <v>284</v>
      </c>
      <c r="BM286" s="241" t="s">
        <v>5267</v>
      </c>
    </row>
    <row r="287" s="13" customFormat="1">
      <c r="A287" s="13"/>
      <c r="B287" s="243"/>
      <c r="C287" s="244"/>
      <c r="D287" s="245" t="s">
        <v>286</v>
      </c>
      <c r="E287" s="246" t="s">
        <v>1</v>
      </c>
      <c r="F287" s="247" t="s">
        <v>5268</v>
      </c>
      <c r="G287" s="244"/>
      <c r="H287" s="248">
        <v>577.24800000000005</v>
      </c>
      <c r="I287" s="249"/>
      <c r="J287" s="244"/>
      <c r="K287" s="244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286</v>
      </c>
      <c r="AU287" s="254" t="s">
        <v>86</v>
      </c>
      <c r="AV287" s="13" t="s">
        <v>86</v>
      </c>
      <c r="AW287" s="13" t="s">
        <v>32</v>
      </c>
      <c r="AX287" s="13" t="s">
        <v>84</v>
      </c>
      <c r="AY287" s="254" t="s">
        <v>280</v>
      </c>
    </row>
    <row r="288" s="2" customFormat="1" ht="33" customHeight="1">
      <c r="A288" s="38"/>
      <c r="B288" s="39"/>
      <c r="C288" s="229" t="s">
        <v>594</v>
      </c>
      <c r="D288" s="229" t="s">
        <v>281</v>
      </c>
      <c r="E288" s="230" t="s">
        <v>5269</v>
      </c>
      <c r="F288" s="231" t="s">
        <v>5270</v>
      </c>
      <c r="G288" s="232" t="s">
        <v>319</v>
      </c>
      <c r="H288" s="233">
        <v>12.657</v>
      </c>
      <c r="I288" s="234"/>
      <c r="J288" s="235">
        <f>ROUND(I288*H288,2)</f>
        <v>0</v>
      </c>
      <c r="K288" s="236"/>
      <c r="L288" s="44"/>
      <c r="M288" s="237" t="s">
        <v>1</v>
      </c>
      <c r="N288" s="238" t="s">
        <v>41</v>
      </c>
      <c r="O288" s="91"/>
      <c r="P288" s="239">
        <f>O288*H288</f>
        <v>0</v>
      </c>
      <c r="Q288" s="239">
        <v>0</v>
      </c>
      <c r="R288" s="239">
        <f>Q288*H288</f>
        <v>0</v>
      </c>
      <c r="S288" s="239">
        <v>1.175</v>
      </c>
      <c r="T288" s="240">
        <f>S288*H288</f>
        <v>14.871975000000001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1" t="s">
        <v>284</v>
      </c>
      <c r="AT288" s="241" t="s">
        <v>281</v>
      </c>
      <c r="AU288" s="241" t="s">
        <v>86</v>
      </c>
      <c r="AY288" s="17" t="s">
        <v>280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7" t="s">
        <v>84</v>
      </c>
      <c r="BK288" s="242">
        <f>ROUND(I288*H288,2)</f>
        <v>0</v>
      </c>
      <c r="BL288" s="17" t="s">
        <v>284</v>
      </c>
      <c r="BM288" s="241" t="s">
        <v>5271</v>
      </c>
    </row>
    <row r="289" s="13" customFormat="1">
      <c r="A289" s="13"/>
      <c r="B289" s="243"/>
      <c r="C289" s="244"/>
      <c r="D289" s="245" t="s">
        <v>286</v>
      </c>
      <c r="E289" s="246" t="s">
        <v>1</v>
      </c>
      <c r="F289" s="247" t="s">
        <v>5272</v>
      </c>
      <c r="G289" s="244"/>
      <c r="H289" s="248">
        <v>12.657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286</v>
      </c>
      <c r="AU289" s="254" t="s">
        <v>86</v>
      </c>
      <c r="AV289" s="13" t="s">
        <v>86</v>
      </c>
      <c r="AW289" s="13" t="s">
        <v>32</v>
      </c>
      <c r="AX289" s="13" t="s">
        <v>84</v>
      </c>
      <c r="AY289" s="254" t="s">
        <v>280</v>
      </c>
    </row>
    <row r="290" s="2" customFormat="1" ht="24.15" customHeight="1">
      <c r="A290" s="38"/>
      <c r="B290" s="39"/>
      <c r="C290" s="229" t="s">
        <v>598</v>
      </c>
      <c r="D290" s="229" t="s">
        <v>281</v>
      </c>
      <c r="E290" s="230" t="s">
        <v>5273</v>
      </c>
      <c r="F290" s="231" t="s">
        <v>5274</v>
      </c>
      <c r="G290" s="232" t="s">
        <v>194</v>
      </c>
      <c r="H290" s="233">
        <v>1.692</v>
      </c>
      <c r="I290" s="234"/>
      <c r="J290" s="235">
        <f>ROUND(I290*H290,2)</f>
        <v>0</v>
      </c>
      <c r="K290" s="236"/>
      <c r="L290" s="44"/>
      <c r="M290" s="237" t="s">
        <v>1</v>
      </c>
      <c r="N290" s="238" t="s">
        <v>41</v>
      </c>
      <c r="O290" s="91"/>
      <c r="P290" s="239">
        <f>O290*H290</f>
        <v>0</v>
      </c>
      <c r="Q290" s="239">
        <v>0</v>
      </c>
      <c r="R290" s="239">
        <f>Q290*H290</f>
        <v>0</v>
      </c>
      <c r="S290" s="239">
        <v>0.089999999999999997</v>
      </c>
      <c r="T290" s="240">
        <f>S290*H290</f>
        <v>0.15228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1" t="s">
        <v>284</v>
      </c>
      <c r="AT290" s="241" t="s">
        <v>281</v>
      </c>
      <c r="AU290" s="241" t="s">
        <v>86</v>
      </c>
      <c r="AY290" s="17" t="s">
        <v>280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7" t="s">
        <v>84</v>
      </c>
      <c r="BK290" s="242">
        <f>ROUND(I290*H290,2)</f>
        <v>0</v>
      </c>
      <c r="BL290" s="17" t="s">
        <v>284</v>
      </c>
      <c r="BM290" s="241" t="s">
        <v>5275</v>
      </c>
    </row>
    <row r="291" s="13" customFormat="1">
      <c r="A291" s="13"/>
      <c r="B291" s="243"/>
      <c r="C291" s="244"/>
      <c r="D291" s="245" t="s">
        <v>286</v>
      </c>
      <c r="E291" s="246" t="s">
        <v>1</v>
      </c>
      <c r="F291" s="247" t="s">
        <v>5276</v>
      </c>
      <c r="G291" s="244"/>
      <c r="H291" s="248">
        <v>1.692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286</v>
      </c>
      <c r="AU291" s="254" t="s">
        <v>86</v>
      </c>
      <c r="AV291" s="13" t="s">
        <v>86</v>
      </c>
      <c r="AW291" s="13" t="s">
        <v>32</v>
      </c>
      <c r="AX291" s="13" t="s">
        <v>84</v>
      </c>
      <c r="AY291" s="254" t="s">
        <v>280</v>
      </c>
    </row>
    <row r="292" s="2" customFormat="1" ht="24.15" customHeight="1">
      <c r="A292" s="38"/>
      <c r="B292" s="39"/>
      <c r="C292" s="229" t="s">
        <v>603</v>
      </c>
      <c r="D292" s="229" t="s">
        <v>281</v>
      </c>
      <c r="E292" s="230" t="s">
        <v>2573</v>
      </c>
      <c r="F292" s="231" t="s">
        <v>2574</v>
      </c>
      <c r="G292" s="232" t="s">
        <v>194</v>
      </c>
      <c r="H292" s="233">
        <v>3.6000000000000001</v>
      </c>
      <c r="I292" s="234"/>
      <c r="J292" s="235">
        <f>ROUND(I292*H292,2)</f>
        <v>0</v>
      </c>
      <c r="K292" s="236"/>
      <c r="L292" s="44"/>
      <c r="M292" s="237" t="s">
        <v>1</v>
      </c>
      <c r="N292" s="238" t="s">
        <v>41</v>
      </c>
      <c r="O292" s="91"/>
      <c r="P292" s="239">
        <f>O292*H292</f>
        <v>0</v>
      </c>
      <c r="Q292" s="239">
        <v>0</v>
      </c>
      <c r="R292" s="239">
        <f>Q292*H292</f>
        <v>0</v>
      </c>
      <c r="S292" s="239">
        <v>0.074999999999999997</v>
      </c>
      <c r="T292" s="240">
        <f>S292*H292</f>
        <v>0.27000000000000002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1" t="s">
        <v>284</v>
      </c>
      <c r="AT292" s="241" t="s">
        <v>281</v>
      </c>
      <c r="AU292" s="241" t="s">
        <v>86</v>
      </c>
      <c r="AY292" s="17" t="s">
        <v>280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7" t="s">
        <v>84</v>
      </c>
      <c r="BK292" s="242">
        <f>ROUND(I292*H292,2)</f>
        <v>0</v>
      </c>
      <c r="BL292" s="17" t="s">
        <v>284</v>
      </c>
      <c r="BM292" s="241" t="s">
        <v>5277</v>
      </c>
    </row>
    <row r="293" s="13" customFormat="1">
      <c r="A293" s="13"/>
      <c r="B293" s="243"/>
      <c r="C293" s="244"/>
      <c r="D293" s="245" t="s">
        <v>286</v>
      </c>
      <c r="E293" s="246" t="s">
        <v>1</v>
      </c>
      <c r="F293" s="247" t="s">
        <v>5278</v>
      </c>
      <c r="G293" s="244"/>
      <c r="H293" s="248">
        <v>3.6000000000000001</v>
      </c>
      <c r="I293" s="249"/>
      <c r="J293" s="244"/>
      <c r="K293" s="244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286</v>
      </c>
      <c r="AU293" s="254" t="s">
        <v>86</v>
      </c>
      <c r="AV293" s="13" t="s">
        <v>86</v>
      </c>
      <c r="AW293" s="13" t="s">
        <v>32</v>
      </c>
      <c r="AX293" s="13" t="s">
        <v>84</v>
      </c>
      <c r="AY293" s="254" t="s">
        <v>280</v>
      </c>
    </row>
    <row r="294" s="2" customFormat="1" ht="24.15" customHeight="1">
      <c r="A294" s="38"/>
      <c r="B294" s="39"/>
      <c r="C294" s="229" t="s">
        <v>607</v>
      </c>
      <c r="D294" s="229" t="s">
        <v>281</v>
      </c>
      <c r="E294" s="230" t="s">
        <v>5279</v>
      </c>
      <c r="F294" s="231" t="s">
        <v>5280</v>
      </c>
      <c r="G294" s="232" t="s">
        <v>194</v>
      </c>
      <c r="H294" s="233">
        <v>3.6000000000000001</v>
      </c>
      <c r="I294" s="234"/>
      <c r="J294" s="235">
        <f>ROUND(I294*H294,2)</f>
        <v>0</v>
      </c>
      <c r="K294" s="236"/>
      <c r="L294" s="44"/>
      <c r="M294" s="237" t="s">
        <v>1</v>
      </c>
      <c r="N294" s="238" t="s">
        <v>41</v>
      </c>
      <c r="O294" s="91"/>
      <c r="P294" s="239">
        <f>O294*H294</f>
        <v>0</v>
      </c>
      <c r="Q294" s="239">
        <v>0</v>
      </c>
      <c r="R294" s="239">
        <f>Q294*H294</f>
        <v>0</v>
      </c>
      <c r="S294" s="239">
        <v>0.062</v>
      </c>
      <c r="T294" s="240">
        <f>S294*H294</f>
        <v>0.22320000000000001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41" t="s">
        <v>284</v>
      </c>
      <c r="AT294" s="241" t="s">
        <v>281</v>
      </c>
      <c r="AU294" s="241" t="s">
        <v>86</v>
      </c>
      <c r="AY294" s="17" t="s">
        <v>280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7" t="s">
        <v>84</v>
      </c>
      <c r="BK294" s="242">
        <f>ROUND(I294*H294,2)</f>
        <v>0</v>
      </c>
      <c r="BL294" s="17" t="s">
        <v>284</v>
      </c>
      <c r="BM294" s="241" t="s">
        <v>5281</v>
      </c>
    </row>
    <row r="295" s="13" customFormat="1">
      <c r="A295" s="13"/>
      <c r="B295" s="243"/>
      <c r="C295" s="244"/>
      <c r="D295" s="245" t="s">
        <v>286</v>
      </c>
      <c r="E295" s="246" t="s">
        <v>1</v>
      </c>
      <c r="F295" s="247" t="s">
        <v>5282</v>
      </c>
      <c r="G295" s="244"/>
      <c r="H295" s="248">
        <v>3.6000000000000001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286</v>
      </c>
      <c r="AU295" s="254" t="s">
        <v>86</v>
      </c>
      <c r="AV295" s="13" t="s">
        <v>86</v>
      </c>
      <c r="AW295" s="13" t="s">
        <v>32</v>
      </c>
      <c r="AX295" s="13" t="s">
        <v>84</v>
      </c>
      <c r="AY295" s="254" t="s">
        <v>280</v>
      </c>
    </row>
    <row r="296" s="2" customFormat="1" ht="24.15" customHeight="1">
      <c r="A296" s="38"/>
      <c r="B296" s="39"/>
      <c r="C296" s="229" t="s">
        <v>613</v>
      </c>
      <c r="D296" s="229" t="s">
        <v>281</v>
      </c>
      <c r="E296" s="230" t="s">
        <v>5283</v>
      </c>
      <c r="F296" s="231" t="s">
        <v>5284</v>
      </c>
      <c r="G296" s="232" t="s">
        <v>194</v>
      </c>
      <c r="H296" s="233">
        <v>1.8899999999999999</v>
      </c>
      <c r="I296" s="234"/>
      <c r="J296" s="235">
        <f>ROUND(I296*H296,2)</f>
        <v>0</v>
      </c>
      <c r="K296" s="236"/>
      <c r="L296" s="44"/>
      <c r="M296" s="237" t="s">
        <v>1</v>
      </c>
      <c r="N296" s="238" t="s">
        <v>41</v>
      </c>
      <c r="O296" s="91"/>
      <c r="P296" s="239">
        <f>O296*H296</f>
        <v>0</v>
      </c>
      <c r="Q296" s="239">
        <v>0</v>
      </c>
      <c r="R296" s="239">
        <f>Q296*H296</f>
        <v>0</v>
      </c>
      <c r="S296" s="239">
        <v>0.060999999999999999</v>
      </c>
      <c r="T296" s="240">
        <f>S296*H296</f>
        <v>0.11528999999999999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1" t="s">
        <v>284</v>
      </c>
      <c r="AT296" s="241" t="s">
        <v>281</v>
      </c>
      <c r="AU296" s="241" t="s">
        <v>86</v>
      </c>
      <c r="AY296" s="17" t="s">
        <v>280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7" t="s">
        <v>84</v>
      </c>
      <c r="BK296" s="242">
        <f>ROUND(I296*H296,2)</f>
        <v>0</v>
      </c>
      <c r="BL296" s="17" t="s">
        <v>284</v>
      </c>
      <c r="BM296" s="241" t="s">
        <v>5285</v>
      </c>
    </row>
    <row r="297" s="13" customFormat="1">
      <c r="A297" s="13"/>
      <c r="B297" s="243"/>
      <c r="C297" s="244"/>
      <c r="D297" s="245" t="s">
        <v>286</v>
      </c>
      <c r="E297" s="246" t="s">
        <v>1</v>
      </c>
      <c r="F297" s="247" t="s">
        <v>5286</v>
      </c>
      <c r="G297" s="244"/>
      <c r="H297" s="248">
        <v>1.8899999999999999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286</v>
      </c>
      <c r="AU297" s="254" t="s">
        <v>86</v>
      </c>
      <c r="AV297" s="13" t="s">
        <v>86</v>
      </c>
      <c r="AW297" s="13" t="s">
        <v>32</v>
      </c>
      <c r="AX297" s="13" t="s">
        <v>84</v>
      </c>
      <c r="AY297" s="254" t="s">
        <v>280</v>
      </c>
    </row>
    <row r="298" s="2" customFormat="1" ht="24.15" customHeight="1">
      <c r="A298" s="38"/>
      <c r="B298" s="39"/>
      <c r="C298" s="229" t="s">
        <v>618</v>
      </c>
      <c r="D298" s="229" t="s">
        <v>281</v>
      </c>
      <c r="E298" s="230" t="s">
        <v>5287</v>
      </c>
      <c r="F298" s="231" t="s">
        <v>5288</v>
      </c>
      <c r="G298" s="232" t="s">
        <v>194</v>
      </c>
      <c r="H298" s="233">
        <v>62.149000000000001</v>
      </c>
      <c r="I298" s="234"/>
      <c r="J298" s="235">
        <f>ROUND(I298*H298,2)</f>
        <v>0</v>
      </c>
      <c r="K298" s="236"/>
      <c r="L298" s="44"/>
      <c r="M298" s="237" t="s">
        <v>1</v>
      </c>
      <c r="N298" s="238" t="s">
        <v>41</v>
      </c>
      <c r="O298" s="91"/>
      <c r="P298" s="239">
        <f>O298*H298</f>
        <v>0</v>
      </c>
      <c r="Q298" s="239">
        <v>0</v>
      </c>
      <c r="R298" s="239">
        <f>Q298*H298</f>
        <v>0</v>
      </c>
      <c r="S298" s="239">
        <v>0.050000000000000003</v>
      </c>
      <c r="T298" s="240">
        <f>S298*H298</f>
        <v>3.10745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1" t="s">
        <v>284</v>
      </c>
      <c r="AT298" s="241" t="s">
        <v>281</v>
      </c>
      <c r="AU298" s="241" t="s">
        <v>86</v>
      </c>
      <c r="AY298" s="17" t="s">
        <v>280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7" t="s">
        <v>84</v>
      </c>
      <c r="BK298" s="242">
        <f>ROUND(I298*H298,2)</f>
        <v>0</v>
      </c>
      <c r="BL298" s="17" t="s">
        <v>284</v>
      </c>
      <c r="BM298" s="241" t="s">
        <v>5289</v>
      </c>
    </row>
    <row r="299" s="13" customFormat="1">
      <c r="A299" s="13"/>
      <c r="B299" s="243"/>
      <c r="C299" s="244"/>
      <c r="D299" s="245" t="s">
        <v>286</v>
      </c>
      <c r="E299" s="246" t="s">
        <v>1</v>
      </c>
      <c r="F299" s="247" t="s">
        <v>5290</v>
      </c>
      <c r="G299" s="244"/>
      <c r="H299" s="248">
        <v>62.149000000000001</v>
      </c>
      <c r="I299" s="249"/>
      <c r="J299" s="244"/>
      <c r="K299" s="244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286</v>
      </c>
      <c r="AU299" s="254" t="s">
        <v>86</v>
      </c>
      <c r="AV299" s="13" t="s">
        <v>86</v>
      </c>
      <c r="AW299" s="13" t="s">
        <v>32</v>
      </c>
      <c r="AX299" s="13" t="s">
        <v>84</v>
      </c>
      <c r="AY299" s="254" t="s">
        <v>280</v>
      </c>
    </row>
    <row r="300" s="2" customFormat="1" ht="24.15" customHeight="1">
      <c r="A300" s="38"/>
      <c r="B300" s="39"/>
      <c r="C300" s="229" t="s">
        <v>623</v>
      </c>
      <c r="D300" s="229" t="s">
        <v>281</v>
      </c>
      <c r="E300" s="230" t="s">
        <v>759</v>
      </c>
      <c r="F300" s="231" t="s">
        <v>760</v>
      </c>
      <c r="G300" s="232" t="s">
        <v>354</v>
      </c>
      <c r="H300" s="233">
        <v>4</v>
      </c>
      <c r="I300" s="234"/>
      <c r="J300" s="235">
        <f>ROUND(I300*H300,2)</f>
        <v>0</v>
      </c>
      <c r="K300" s="236"/>
      <c r="L300" s="44"/>
      <c r="M300" s="237" t="s">
        <v>1</v>
      </c>
      <c r="N300" s="238" t="s">
        <v>41</v>
      </c>
      <c r="O300" s="91"/>
      <c r="P300" s="239">
        <f>O300*H300</f>
        <v>0</v>
      </c>
      <c r="Q300" s="239">
        <v>0</v>
      </c>
      <c r="R300" s="239">
        <f>Q300*H300</f>
        <v>0</v>
      </c>
      <c r="S300" s="239">
        <v>0.0080000000000000002</v>
      </c>
      <c r="T300" s="240">
        <f>S300*H300</f>
        <v>0.032000000000000001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41" t="s">
        <v>284</v>
      </c>
      <c r="AT300" s="241" t="s">
        <v>281</v>
      </c>
      <c r="AU300" s="241" t="s">
        <v>86</v>
      </c>
      <c r="AY300" s="17" t="s">
        <v>280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7" t="s">
        <v>84</v>
      </c>
      <c r="BK300" s="242">
        <f>ROUND(I300*H300,2)</f>
        <v>0</v>
      </c>
      <c r="BL300" s="17" t="s">
        <v>284</v>
      </c>
      <c r="BM300" s="241" t="s">
        <v>5291</v>
      </c>
    </row>
    <row r="301" s="13" customFormat="1">
      <c r="A301" s="13"/>
      <c r="B301" s="243"/>
      <c r="C301" s="244"/>
      <c r="D301" s="245" t="s">
        <v>286</v>
      </c>
      <c r="E301" s="246" t="s">
        <v>1</v>
      </c>
      <c r="F301" s="247" t="s">
        <v>1931</v>
      </c>
      <c r="G301" s="244"/>
      <c r="H301" s="248">
        <v>4</v>
      </c>
      <c r="I301" s="249"/>
      <c r="J301" s="244"/>
      <c r="K301" s="244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286</v>
      </c>
      <c r="AU301" s="254" t="s">
        <v>86</v>
      </c>
      <c r="AV301" s="13" t="s">
        <v>86</v>
      </c>
      <c r="AW301" s="13" t="s">
        <v>32</v>
      </c>
      <c r="AX301" s="13" t="s">
        <v>84</v>
      </c>
      <c r="AY301" s="254" t="s">
        <v>280</v>
      </c>
    </row>
    <row r="302" s="2" customFormat="1" ht="24.15" customHeight="1">
      <c r="A302" s="38"/>
      <c r="B302" s="39"/>
      <c r="C302" s="229" t="s">
        <v>628</v>
      </c>
      <c r="D302" s="229" t="s">
        <v>281</v>
      </c>
      <c r="E302" s="230" t="s">
        <v>5292</v>
      </c>
      <c r="F302" s="231" t="s">
        <v>785</v>
      </c>
      <c r="G302" s="232" t="s">
        <v>354</v>
      </c>
      <c r="H302" s="233">
        <v>5</v>
      </c>
      <c r="I302" s="234"/>
      <c r="J302" s="235">
        <f>ROUND(I302*H302,2)</f>
        <v>0</v>
      </c>
      <c r="K302" s="236"/>
      <c r="L302" s="44"/>
      <c r="M302" s="237" t="s">
        <v>1</v>
      </c>
      <c r="N302" s="238" t="s">
        <v>41</v>
      </c>
      <c r="O302" s="91"/>
      <c r="P302" s="239">
        <f>O302*H302</f>
        <v>0</v>
      </c>
      <c r="Q302" s="239">
        <v>0.00023000000000000001</v>
      </c>
      <c r="R302" s="239">
        <f>Q302*H302</f>
        <v>0.00115</v>
      </c>
      <c r="S302" s="239">
        <v>0</v>
      </c>
      <c r="T302" s="24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41" t="s">
        <v>284</v>
      </c>
      <c r="AT302" s="241" t="s">
        <v>281</v>
      </c>
      <c r="AU302" s="241" t="s">
        <v>86</v>
      </c>
      <c r="AY302" s="17" t="s">
        <v>280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7" t="s">
        <v>84</v>
      </c>
      <c r="BK302" s="242">
        <f>ROUND(I302*H302,2)</f>
        <v>0</v>
      </c>
      <c r="BL302" s="17" t="s">
        <v>284</v>
      </c>
      <c r="BM302" s="241" t="s">
        <v>5293</v>
      </c>
    </row>
    <row r="303" s="12" customFormat="1" ht="22.8" customHeight="1">
      <c r="A303" s="12"/>
      <c r="B303" s="213"/>
      <c r="C303" s="214"/>
      <c r="D303" s="215" t="s">
        <v>75</v>
      </c>
      <c r="E303" s="227" t="s">
        <v>788</v>
      </c>
      <c r="F303" s="227" t="s">
        <v>789</v>
      </c>
      <c r="G303" s="214"/>
      <c r="H303" s="214"/>
      <c r="I303" s="217"/>
      <c r="J303" s="228">
        <f>BK303</f>
        <v>0</v>
      </c>
      <c r="K303" s="214"/>
      <c r="L303" s="219"/>
      <c r="M303" s="220"/>
      <c r="N303" s="221"/>
      <c r="O303" s="221"/>
      <c r="P303" s="222">
        <f>SUM(P304:P348)</f>
        <v>0</v>
      </c>
      <c r="Q303" s="221"/>
      <c r="R303" s="222">
        <f>SUM(R304:R348)</f>
        <v>0</v>
      </c>
      <c r="S303" s="221"/>
      <c r="T303" s="223">
        <f>SUM(T304:T348)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4" t="s">
        <v>84</v>
      </c>
      <c r="AT303" s="225" t="s">
        <v>75</v>
      </c>
      <c r="AU303" s="225" t="s">
        <v>84</v>
      </c>
      <c r="AY303" s="224" t="s">
        <v>280</v>
      </c>
      <c r="BK303" s="226">
        <f>SUM(BK304:BK348)</f>
        <v>0</v>
      </c>
    </row>
    <row r="304" s="2" customFormat="1" ht="16.5" customHeight="1">
      <c r="A304" s="38"/>
      <c r="B304" s="39"/>
      <c r="C304" s="229" t="s">
        <v>633</v>
      </c>
      <c r="D304" s="229" t="s">
        <v>281</v>
      </c>
      <c r="E304" s="230" t="s">
        <v>791</v>
      </c>
      <c r="F304" s="231" t="s">
        <v>792</v>
      </c>
      <c r="G304" s="232" t="s">
        <v>326</v>
      </c>
      <c r="H304" s="233">
        <v>11.83</v>
      </c>
      <c r="I304" s="234"/>
      <c r="J304" s="235">
        <f>ROUND(I304*H304,2)</f>
        <v>0</v>
      </c>
      <c r="K304" s="236"/>
      <c r="L304" s="44"/>
      <c r="M304" s="237" t="s">
        <v>1</v>
      </c>
      <c r="N304" s="238" t="s">
        <v>41</v>
      </c>
      <c r="O304" s="91"/>
      <c r="P304" s="239">
        <f>O304*H304</f>
        <v>0</v>
      </c>
      <c r="Q304" s="239">
        <v>0</v>
      </c>
      <c r="R304" s="239">
        <f>Q304*H304</f>
        <v>0</v>
      </c>
      <c r="S304" s="239">
        <v>0</v>
      </c>
      <c r="T304" s="24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41" t="s">
        <v>284</v>
      </c>
      <c r="AT304" s="241" t="s">
        <v>281</v>
      </c>
      <c r="AU304" s="241" t="s">
        <v>86</v>
      </c>
      <c r="AY304" s="17" t="s">
        <v>280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7" t="s">
        <v>84</v>
      </c>
      <c r="BK304" s="242">
        <f>ROUND(I304*H304,2)</f>
        <v>0</v>
      </c>
      <c r="BL304" s="17" t="s">
        <v>284</v>
      </c>
      <c r="BM304" s="241" t="s">
        <v>5294</v>
      </c>
    </row>
    <row r="305" s="13" customFormat="1">
      <c r="A305" s="13"/>
      <c r="B305" s="243"/>
      <c r="C305" s="244"/>
      <c r="D305" s="245" t="s">
        <v>286</v>
      </c>
      <c r="E305" s="246" t="s">
        <v>1</v>
      </c>
      <c r="F305" s="247" t="s">
        <v>5295</v>
      </c>
      <c r="G305" s="244"/>
      <c r="H305" s="248">
        <v>11.83</v>
      </c>
      <c r="I305" s="249"/>
      <c r="J305" s="244"/>
      <c r="K305" s="244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286</v>
      </c>
      <c r="AU305" s="254" t="s">
        <v>86</v>
      </c>
      <c r="AV305" s="13" t="s">
        <v>86</v>
      </c>
      <c r="AW305" s="13" t="s">
        <v>32</v>
      </c>
      <c r="AX305" s="13" t="s">
        <v>84</v>
      </c>
      <c r="AY305" s="254" t="s">
        <v>280</v>
      </c>
    </row>
    <row r="306" s="2" customFormat="1" ht="33" customHeight="1">
      <c r="A306" s="38"/>
      <c r="B306" s="39"/>
      <c r="C306" s="229" t="s">
        <v>637</v>
      </c>
      <c r="D306" s="229" t="s">
        <v>281</v>
      </c>
      <c r="E306" s="230" t="s">
        <v>1940</v>
      </c>
      <c r="F306" s="231" t="s">
        <v>1941</v>
      </c>
      <c r="G306" s="232" t="s">
        <v>326</v>
      </c>
      <c r="H306" s="233">
        <v>73.775999999999996</v>
      </c>
      <c r="I306" s="234"/>
      <c r="J306" s="235">
        <f>ROUND(I306*H306,2)</f>
        <v>0</v>
      </c>
      <c r="K306" s="236"/>
      <c r="L306" s="44"/>
      <c r="M306" s="237" t="s">
        <v>1</v>
      </c>
      <c r="N306" s="238" t="s">
        <v>41</v>
      </c>
      <c r="O306" s="91"/>
      <c r="P306" s="239">
        <f>O306*H306</f>
        <v>0</v>
      </c>
      <c r="Q306" s="239">
        <v>0</v>
      </c>
      <c r="R306" s="239">
        <f>Q306*H306</f>
        <v>0</v>
      </c>
      <c r="S306" s="239">
        <v>0</v>
      </c>
      <c r="T306" s="24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1" t="s">
        <v>284</v>
      </c>
      <c r="AT306" s="241" t="s">
        <v>281</v>
      </c>
      <c r="AU306" s="241" t="s">
        <v>86</v>
      </c>
      <c r="AY306" s="17" t="s">
        <v>280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7" t="s">
        <v>84</v>
      </c>
      <c r="BK306" s="242">
        <f>ROUND(I306*H306,2)</f>
        <v>0</v>
      </c>
      <c r="BL306" s="17" t="s">
        <v>284</v>
      </c>
      <c r="BM306" s="241" t="s">
        <v>5296</v>
      </c>
    </row>
    <row r="307" s="2" customFormat="1" ht="16.5" customHeight="1">
      <c r="A307" s="38"/>
      <c r="B307" s="39"/>
      <c r="C307" s="229" t="s">
        <v>641</v>
      </c>
      <c r="D307" s="229" t="s">
        <v>281</v>
      </c>
      <c r="E307" s="230" t="s">
        <v>800</v>
      </c>
      <c r="F307" s="231" t="s">
        <v>801</v>
      </c>
      <c r="G307" s="232" t="s">
        <v>190</v>
      </c>
      <c r="H307" s="233">
        <v>6</v>
      </c>
      <c r="I307" s="234"/>
      <c r="J307" s="235">
        <f>ROUND(I307*H307,2)</f>
        <v>0</v>
      </c>
      <c r="K307" s="236"/>
      <c r="L307" s="44"/>
      <c r="M307" s="237" t="s">
        <v>1</v>
      </c>
      <c r="N307" s="238" t="s">
        <v>41</v>
      </c>
      <c r="O307" s="91"/>
      <c r="P307" s="239">
        <f>O307*H307</f>
        <v>0</v>
      </c>
      <c r="Q307" s="239">
        <v>0</v>
      </c>
      <c r="R307" s="239">
        <f>Q307*H307</f>
        <v>0</v>
      </c>
      <c r="S307" s="239">
        <v>0</v>
      </c>
      <c r="T307" s="24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41" t="s">
        <v>284</v>
      </c>
      <c r="AT307" s="241" t="s">
        <v>281</v>
      </c>
      <c r="AU307" s="241" t="s">
        <v>86</v>
      </c>
      <c r="AY307" s="17" t="s">
        <v>280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7" t="s">
        <v>84</v>
      </c>
      <c r="BK307" s="242">
        <f>ROUND(I307*H307,2)</f>
        <v>0</v>
      </c>
      <c r="BL307" s="17" t="s">
        <v>284</v>
      </c>
      <c r="BM307" s="241" t="s">
        <v>5297</v>
      </c>
    </row>
    <row r="308" s="2" customFormat="1" ht="24.15" customHeight="1">
      <c r="A308" s="38"/>
      <c r="B308" s="39"/>
      <c r="C308" s="229" t="s">
        <v>646</v>
      </c>
      <c r="D308" s="229" t="s">
        <v>281</v>
      </c>
      <c r="E308" s="230" t="s">
        <v>804</v>
      </c>
      <c r="F308" s="231" t="s">
        <v>805</v>
      </c>
      <c r="G308" s="232" t="s">
        <v>190</v>
      </c>
      <c r="H308" s="233">
        <v>180</v>
      </c>
      <c r="I308" s="234"/>
      <c r="J308" s="235">
        <f>ROUND(I308*H308,2)</f>
        <v>0</v>
      </c>
      <c r="K308" s="236"/>
      <c r="L308" s="44"/>
      <c r="M308" s="237" t="s">
        <v>1</v>
      </c>
      <c r="N308" s="238" t="s">
        <v>41</v>
      </c>
      <c r="O308" s="91"/>
      <c r="P308" s="239">
        <f>O308*H308</f>
        <v>0</v>
      </c>
      <c r="Q308" s="239">
        <v>0</v>
      </c>
      <c r="R308" s="239">
        <f>Q308*H308</f>
        <v>0</v>
      </c>
      <c r="S308" s="239">
        <v>0</v>
      </c>
      <c r="T308" s="24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41" t="s">
        <v>284</v>
      </c>
      <c r="AT308" s="241" t="s">
        <v>281</v>
      </c>
      <c r="AU308" s="241" t="s">
        <v>86</v>
      </c>
      <c r="AY308" s="17" t="s">
        <v>280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7" t="s">
        <v>84</v>
      </c>
      <c r="BK308" s="242">
        <f>ROUND(I308*H308,2)</f>
        <v>0</v>
      </c>
      <c r="BL308" s="17" t="s">
        <v>284</v>
      </c>
      <c r="BM308" s="241" t="s">
        <v>5298</v>
      </c>
    </row>
    <row r="309" s="13" customFormat="1">
      <c r="A309" s="13"/>
      <c r="B309" s="243"/>
      <c r="C309" s="244"/>
      <c r="D309" s="245" t="s">
        <v>286</v>
      </c>
      <c r="E309" s="246" t="s">
        <v>1</v>
      </c>
      <c r="F309" s="247" t="s">
        <v>5299</v>
      </c>
      <c r="G309" s="244"/>
      <c r="H309" s="248">
        <v>180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286</v>
      </c>
      <c r="AU309" s="254" t="s">
        <v>86</v>
      </c>
      <c r="AV309" s="13" t="s">
        <v>86</v>
      </c>
      <c r="AW309" s="13" t="s">
        <v>32</v>
      </c>
      <c r="AX309" s="13" t="s">
        <v>84</v>
      </c>
      <c r="AY309" s="254" t="s">
        <v>280</v>
      </c>
    </row>
    <row r="310" s="2" customFormat="1" ht="24.15" customHeight="1">
      <c r="A310" s="38"/>
      <c r="B310" s="39"/>
      <c r="C310" s="229" t="s">
        <v>650</v>
      </c>
      <c r="D310" s="229" t="s">
        <v>281</v>
      </c>
      <c r="E310" s="230" t="s">
        <v>809</v>
      </c>
      <c r="F310" s="231" t="s">
        <v>810</v>
      </c>
      <c r="G310" s="232" t="s">
        <v>326</v>
      </c>
      <c r="H310" s="233">
        <v>73.775999999999996</v>
      </c>
      <c r="I310" s="234"/>
      <c r="J310" s="235">
        <f>ROUND(I310*H310,2)</f>
        <v>0</v>
      </c>
      <c r="K310" s="236"/>
      <c r="L310" s="44"/>
      <c r="M310" s="237" t="s">
        <v>1</v>
      </c>
      <c r="N310" s="238" t="s">
        <v>41</v>
      </c>
      <c r="O310" s="91"/>
      <c r="P310" s="239">
        <f>O310*H310</f>
        <v>0</v>
      </c>
      <c r="Q310" s="239">
        <v>0</v>
      </c>
      <c r="R310" s="239">
        <f>Q310*H310</f>
        <v>0</v>
      </c>
      <c r="S310" s="239">
        <v>0</v>
      </c>
      <c r="T310" s="24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41" t="s">
        <v>284</v>
      </c>
      <c r="AT310" s="241" t="s">
        <v>281</v>
      </c>
      <c r="AU310" s="241" t="s">
        <v>86</v>
      </c>
      <c r="AY310" s="17" t="s">
        <v>280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7" t="s">
        <v>84</v>
      </c>
      <c r="BK310" s="242">
        <f>ROUND(I310*H310,2)</f>
        <v>0</v>
      </c>
      <c r="BL310" s="17" t="s">
        <v>284</v>
      </c>
      <c r="BM310" s="241" t="s">
        <v>5300</v>
      </c>
    </row>
    <row r="311" s="2" customFormat="1" ht="24.15" customHeight="1">
      <c r="A311" s="38"/>
      <c r="B311" s="39"/>
      <c r="C311" s="229" t="s">
        <v>655</v>
      </c>
      <c r="D311" s="229" t="s">
        <v>281</v>
      </c>
      <c r="E311" s="230" t="s">
        <v>813</v>
      </c>
      <c r="F311" s="231" t="s">
        <v>814</v>
      </c>
      <c r="G311" s="232" t="s">
        <v>326</v>
      </c>
      <c r="H311" s="233">
        <v>1106.6400000000001</v>
      </c>
      <c r="I311" s="234"/>
      <c r="J311" s="235">
        <f>ROUND(I311*H311,2)</f>
        <v>0</v>
      </c>
      <c r="K311" s="236"/>
      <c r="L311" s="44"/>
      <c r="M311" s="237" t="s">
        <v>1</v>
      </c>
      <c r="N311" s="238" t="s">
        <v>41</v>
      </c>
      <c r="O311" s="91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41" t="s">
        <v>284</v>
      </c>
      <c r="AT311" s="241" t="s">
        <v>281</v>
      </c>
      <c r="AU311" s="241" t="s">
        <v>86</v>
      </c>
      <c r="AY311" s="17" t="s">
        <v>280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7" t="s">
        <v>84</v>
      </c>
      <c r="BK311" s="242">
        <f>ROUND(I311*H311,2)</f>
        <v>0</v>
      </c>
      <c r="BL311" s="17" t="s">
        <v>284</v>
      </c>
      <c r="BM311" s="241" t="s">
        <v>5301</v>
      </c>
    </row>
    <row r="312" s="13" customFormat="1">
      <c r="A312" s="13"/>
      <c r="B312" s="243"/>
      <c r="C312" s="244"/>
      <c r="D312" s="245" t="s">
        <v>286</v>
      </c>
      <c r="E312" s="244"/>
      <c r="F312" s="247" t="s">
        <v>5302</v>
      </c>
      <c r="G312" s="244"/>
      <c r="H312" s="248">
        <v>1106.6400000000001</v>
      </c>
      <c r="I312" s="249"/>
      <c r="J312" s="244"/>
      <c r="K312" s="244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286</v>
      </c>
      <c r="AU312" s="254" t="s">
        <v>86</v>
      </c>
      <c r="AV312" s="13" t="s">
        <v>86</v>
      </c>
      <c r="AW312" s="13" t="s">
        <v>4</v>
      </c>
      <c r="AX312" s="13" t="s">
        <v>84</v>
      </c>
      <c r="AY312" s="254" t="s">
        <v>280</v>
      </c>
    </row>
    <row r="313" s="2" customFormat="1" ht="33" customHeight="1">
      <c r="A313" s="38"/>
      <c r="B313" s="39"/>
      <c r="C313" s="229" t="s">
        <v>660</v>
      </c>
      <c r="D313" s="229" t="s">
        <v>281</v>
      </c>
      <c r="E313" s="230" t="s">
        <v>818</v>
      </c>
      <c r="F313" s="231" t="s">
        <v>819</v>
      </c>
      <c r="G313" s="232" t="s">
        <v>326</v>
      </c>
      <c r="H313" s="233">
        <v>0.314</v>
      </c>
      <c r="I313" s="234"/>
      <c r="J313" s="235">
        <f>ROUND(I313*H313,2)</f>
        <v>0</v>
      </c>
      <c r="K313" s="236"/>
      <c r="L313" s="44"/>
      <c r="M313" s="237" t="s">
        <v>1</v>
      </c>
      <c r="N313" s="238" t="s">
        <v>41</v>
      </c>
      <c r="O313" s="91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1" t="s">
        <v>284</v>
      </c>
      <c r="AT313" s="241" t="s">
        <v>281</v>
      </c>
      <c r="AU313" s="241" t="s">
        <v>86</v>
      </c>
      <c r="AY313" s="17" t="s">
        <v>280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7" t="s">
        <v>84</v>
      </c>
      <c r="BK313" s="242">
        <f>ROUND(I313*H313,2)</f>
        <v>0</v>
      </c>
      <c r="BL313" s="17" t="s">
        <v>284</v>
      </c>
      <c r="BM313" s="241" t="s">
        <v>5303</v>
      </c>
    </row>
    <row r="314" s="13" customFormat="1">
      <c r="A314" s="13"/>
      <c r="B314" s="243"/>
      <c r="C314" s="244"/>
      <c r="D314" s="245" t="s">
        <v>286</v>
      </c>
      <c r="E314" s="246" t="s">
        <v>1</v>
      </c>
      <c r="F314" s="247" t="s">
        <v>5304</v>
      </c>
      <c r="G314" s="244"/>
      <c r="H314" s="248">
        <v>0.314</v>
      </c>
      <c r="I314" s="249"/>
      <c r="J314" s="244"/>
      <c r="K314" s="244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286</v>
      </c>
      <c r="AU314" s="254" t="s">
        <v>86</v>
      </c>
      <c r="AV314" s="13" t="s">
        <v>86</v>
      </c>
      <c r="AW314" s="13" t="s">
        <v>32</v>
      </c>
      <c r="AX314" s="13" t="s">
        <v>84</v>
      </c>
      <c r="AY314" s="254" t="s">
        <v>280</v>
      </c>
    </row>
    <row r="315" s="2" customFormat="1" ht="49.05" customHeight="1">
      <c r="A315" s="38"/>
      <c r="B315" s="39"/>
      <c r="C315" s="229" t="s">
        <v>665</v>
      </c>
      <c r="D315" s="229" t="s">
        <v>281</v>
      </c>
      <c r="E315" s="230" t="s">
        <v>828</v>
      </c>
      <c r="F315" s="231" t="s">
        <v>829</v>
      </c>
      <c r="G315" s="232" t="s">
        <v>326</v>
      </c>
      <c r="H315" s="233">
        <v>0.38</v>
      </c>
      <c r="I315" s="234"/>
      <c r="J315" s="235">
        <f>ROUND(I315*H315,2)</f>
        <v>0</v>
      </c>
      <c r="K315" s="236"/>
      <c r="L315" s="44"/>
      <c r="M315" s="237" t="s">
        <v>1</v>
      </c>
      <c r="N315" s="238" t="s">
        <v>41</v>
      </c>
      <c r="O315" s="91"/>
      <c r="P315" s="239">
        <f>O315*H315</f>
        <v>0</v>
      </c>
      <c r="Q315" s="239">
        <v>0</v>
      </c>
      <c r="R315" s="239">
        <f>Q315*H315</f>
        <v>0</v>
      </c>
      <c r="S315" s="239">
        <v>0</v>
      </c>
      <c r="T315" s="24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41" t="s">
        <v>284</v>
      </c>
      <c r="AT315" s="241" t="s">
        <v>281</v>
      </c>
      <c r="AU315" s="241" t="s">
        <v>86</v>
      </c>
      <c r="AY315" s="17" t="s">
        <v>280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7" t="s">
        <v>84</v>
      </c>
      <c r="BK315" s="242">
        <f>ROUND(I315*H315,2)</f>
        <v>0</v>
      </c>
      <c r="BL315" s="17" t="s">
        <v>284</v>
      </c>
      <c r="BM315" s="241" t="s">
        <v>5305</v>
      </c>
    </row>
    <row r="316" s="13" customFormat="1">
      <c r="A316" s="13"/>
      <c r="B316" s="243"/>
      <c r="C316" s="244"/>
      <c r="D316" s="245" t="s">
        <v>286</v>
      </c>
      <c r="E316" s="246" t="s">
        <v>1</v>
      </c>
      <c r="F316" s="247" t="s">
        <v>5306</v>
      </c>
      <c r="G316" s="244"/>
      <c r="H316" s="248">
        <v>0.38</v>
      </c>
      <c r="I316" s="249"/>
      <c r="J316" s="244"/>
      <c r="K316" s="244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286</v>
      </c>
      <c r="AU316" s="254" t="s">
        <v>86</v>
      </c>
      <c r="AV316" s="13" t="s">
        <v>86</v>
      </c>
      <c r="AW316" s="13" t="s">
        <v>32</v>
      </c>
      <c r="AX316" s="13" t="s">
        <v>84</v>
      </c>
      <c r="AY316" s="254" t="s">
        <v>280</v>
      </c>
    </row>
    <row r="317" s="2" customFormat="1" ht="33" customHeight="1">
      <c r="A317" s="38"/>
      <c r="B317" s="39"/>
      <c r="C317" s="229" t="s">
        <v>669</v>
      </c>
      <c r="D317" s="229" t="s">
        <v>281</v>
      </c>
      <c r="E317" s="230" t="s">
        <v>833</v>
      </c>
      <c r="F317" s="231" t="s">
        <v>834</v>
      </c>
      <c r="G317" s="232" t="s">
        <v>326</v>
      </c>
      <c r="H317" s="233">
        <v>0.16800000000000001</v>
      </c>
      <c r="I317" s="234"/>
      <c r="J317" s="235">
        <f>ROUND(I317*H317,2)</f>
        <v>0</v>
      </c>
      <c r="K317" s="236"/>
      <c r="L317" s="44"/>
      <c r="M317" s="237" t="s">
        <v>1</v>
      </c>
      <c r="N317" s="238" t="s">
        <v>41</v>
      </c>
      <c r="O317" s="91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41" t="s">
        <v>284</v>
      </c>
      <c r="AT317" s="241" t="s">
        <v>281</v>
      </c>
      <c r="AU317" s="241" t="s">
        <v>86</v>
      </c>
      <c r="AY317" s="17" t="s">
        <v>280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7" t="s">
        <v>84</v>
      </c>
      <c r="BK317" s="242">
        <f>ROUND(I317*H317,2)</f>
        <v>0</v>
      </c>
      <c r="BL317" s="17" t="s">
        <v>284</v>
      </c>
      <c r="BM317" s="241" t="s">
        <v>5307</v>
      </c>
    </row>
    <row r="318" s="13" customFormat="1">
      <c r="A318" s="13"/>
      <c r="B318" s="243"/>
      <c r="C318" s="244"/>
      <c r="D318" s="245" t="s">
        <v>286</v>
      </c>
      <c r="E318" s="246" t="s">
        <v>1</v>
      </c>
      <c r="F318" s="247" t="s">
        <v>5308</v>
      </c>
      <c r="G318" s="244"/>
      <c r="H318" s="248">
        <v>0.16800000000000001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286</v>
      </c>
      <c r="AU318" s="254" t="s">
        <v>86</v>
      </c>
      <c r="AV318" s="13" t="s">
        <v>86</v>
      </c>
      <c r="AW318" s="13" t="s">
        <v>32</v>
      </c>
      <c r="AX318" s="13" t="s">
        <v>84</v>
      </c>
      <c r="AY318" s="254" t="s">
        <v>280</v>
      </c>
    </row>
    <row r="319" s="2" customFormat="1" ht="33" customHeight="1">
      <c r="A319" s="38"/>
      <c r="B319" s="39"/>
      <c r="C319" s="229" t="s">
        <v>674</v>
      </c>
      <c r="D319" s="229" t="s">
        <v>281</v>
      </c>
      <c r="E319" s="230" t="s">
        <v>838</v>
      </c>
      <c r="F319" s="231" t="s">
        <v>839</v>
      </c>
      <c r="G319" s="232" t="s">
        <v>326</v>
      </c>
      <c r="H319" s="233">
        <v>0.049000000000000002</v>
      </c>
      <c r="I319" s="234"/>
      <c r="J319" s="235">
        <f>ROUND(I319*H319,2)</f>
        <v>0</v>
      </c>
      <c r="K319" s="236"/>
      <c r="L319" s="44"/>
      <c r="M319" s="237" t="s">
        <v>1</v>
      </c>
      <c r="N319" s="238" t="s">
        <v>41</v>
      </c>
      <c r="O319" s="91"/>
      <c r="P319" s="239">
        <f>O319*H319</f>
        <v>0</v>
      </c>
      <c r="Q319" s="239">
        <v>0</v>
      </c>
      <c r="R319" s="239">
        <f>Q319*H319</f>
        <v>0</v>
      </c>
      <c r="S319" s="239">
        <v>0</v>
      </c>
      <c r="T319" s="24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41" t="s">
        <v>284</v>
      </c>
      <c r="AT319" s="241" t="s">
        <v>281</v>
      </c>
      <c r="AU319" s="241" t="s">
        <v>86</v>
      </c>
      <c r="AY319" s="17" t="s">
        <v>280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7" t="s">
        <v>84</v>
      </c>
      <c r="BK319" s="242">
        <f>ROUND(I319*H319,2)</f>
        <v>0</v>
      </c>
      <c r="BL319" s="17" t="s">
        <v>284</v>
      </c>
      <c r="BM319" s="241" t="s">
        <v>5309</v>
      </c>
    </row>
    <row r="320" s="13" customFormat="1">
      <c r="A320" s="13"/>
      <c r="B320" s="243"/>
      <c r="C320" s="244"/>
      <c r="D320" s="245" t="s">
        <v>286</v>
      </c>
      <c r="E320" s="246" t="s">
        <v>1</v>
      </c>
      <c r="F320" s="247" t="s">
        <v>5310</v>
      </c>
      <c r="G320" s="244"/>
      <c r="H320" s="248">
        <v>0.049000000000000002</v>
      </c>
      <c r="I320" s="249"/>
      <c r="J320" s="244"/>
      <c r="K320" s="244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286</v>
      </c>
      <c r="AU320" s="254" t="s">
        <v>86</v>
      </c>
      <c r="AV320" s="13" t="s">
        <v>86</v>
      </c>
      <c r="AW320" s="13" t="s">
        <v>32</v>
      </c>
      <c r="AX320" s="13" t="s">
        <v>84</v>
      </c>
      <c r="AY320" s="254" t="s">
        <v>280</v>
      </c>
    </row>
    <row r="321" s="2" customFormat="1" ht="24.15" customHeight="1">
      <c r="A321" s="38"/>
      <c r="B321" s="39"/>
      <c r="C321" s="229" t="s">
        <v>678</v>
      </c>
      <c r="D321" s="229" t="s">
        <v>281</v>
      </c>
      <c r="E321" s="230" t="s">
        <v>843</v>
      </c>
      <c r="F321" s="231" t="s">
        <v>844</v>
      </c>
      <c r="G321" s="232" t="s">
        <v>326</v>
      </c>
      <c r="H321" s="233">
        <v>0.41299999999999998</v>
      </c>
      <c r="I321" s="234"/>
      <c r="J321" s="235">
        <f>ROUND(I321*H321,2)</f>
        <v>0</v>
      </c>
      <c r="K321" s="236"/>
      <c r="L321" s="44"/>
      <c r="M321" s="237" t="s">
        <v>1</v>
      </c>
      <c r="N321" s="238" t="s">
        <v>41</v>
      </c>
      <c r="O321" s="91"/>
      <c r="P321" s="239">
        <f>O321*H321</f>
        <v>0</v>
      </c>
      <c r="Q321" s="239">
        <v>0</v>
      </c>
      <c r="R321" s="239">
        <f>Q321*H321</f>
        <v>0</v>
      </c>
      <c r="S321" s="239">
        <v>0</v>
      </c>
      <c r="T321" s="24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41" t="s">
        <v>284</v>
      </c>
      <c r="AT321" s="241" t="s">
        <v>281</v>
      </c>
      <c r="AU321" s="241" t="s">
        <v>86</v>
      </c>
      <c r="AY321" s="17" t="s">
        <v>280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7" t="s">
        <v>84</v>
      </c>
      <c r="BK321" s="242">
        <f>ROUND(I321*H321,2)</f>
        <v>0</v>
      </c>
      <c r="BL321" s="17" t="s">
        <v>284</v>
      </c>
      <c r="BM321" s="241" t="s">
        <v>5311</v>
      </c>
    </row>
    <row r="322" s="13" customFormat="1">
      <c r="A322" s="13"/>
      <c r="B322" s="243"/>
      <c r="C322" s="244"/>
      <c r="D322" s="245" t="s">
        <v>286</v>
      </c>
      <c r="E322" s="246" t="s">
        <v>1</v>
      </c>
      <c r="F322" s="247" t="s">
        <v>5312</v>
      </c>
      <c r="G322" s="244"/>
      <c r="H322" s="248">
        <v>0.41299999999999998</v>
      </c>
      <c r="I322" s="249"/>
      <c r="J322" s="244"/>
      <c r="K322" s="244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286</v>
      </c>
      <c r="AU322" s="254" t="s">
        <v>86</v>
      </c>
      <c r="AV322" s="13" t="s">
        <v>86</v>
      </c>
      <c r="AW322" s="13" t="s">
        <v>32</v>
      </c>
      <c r="AX322" s="13" t="s">
        <v>84</v>
      </c>
      <c r="AY322" s="254" t="s">
        <v>280</v>
      </c>
    </row>
    <row r="323" s="2" customFormat="1" ht="33" customHeight="1">
      <c r="A323" s="38"/>
      <c r="B323" s="39"/>
      <c r="C323" s="229" t="s">
        <v>682</v>
      </c>
      <c r="D323" s="229" t="s">
        <v>281</v>
      </c>
      <c r="E323" s="230" t="s">
        <v>848</v>
      </c>
      <c r="F323" s="231" t="s">
        <v>849</v>
      </c>
      <c r="G323" s="232" t="s">
        <v>326</v>
      </c>
      <c r="H323" s="233">
        <v>3.5339999999999998</v>
      </c>
      <c r="I323" s="234"/>
      <c r="J323" s="235">
        <f>ROUND(I323*H323,2)</f>
        <v>0</v>
      </c>
      <c r="K323" s="236"/>
      <c r="L323" s="44"/>
      <c r="M323" s="237" t="s">
        <v>1</v>
      </c>
      <c r="N323" s="238" t="s">
        <v>41</v>
      </c>
      <c r="O323" s="91"/>
      <c r="P323" s="239">
        <f>O323*H323</f>
        <v>0</v>
      </c>
      <c r="Q323" s="239">
        <v>0</v>
      </c>
      <c r="R323" s="239">
        <f>Q323*H323</f>
        <v>0</v>
      </c>
      <c r="S323" s="239">
        <v>0</v>
      </c>
      <c r="T323" s="24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41" t="s">
        <v>284</v>
      </c>
      <c r="AT323" s="241" t="s">
        <v>281</v>
      </c>
      <c r="AU323" s="241" t="s">
        <v>86</v>
      </c>
      <c r="AY323" s="17" t="s">
        <v>280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7" t="s">
        <v>84</v>
      </c>
      <c r="BK323" s="242">
        <f>ROUND(I323*H323,2)</f>
        <v>0</v>
      </c>
      <c r="BL323" s="17" t="s">
        <v>284</v>
      </c>
      <c r="BM323" s="241" t="s">
        <v>5313</v>
      </c>
    </row>
    <row r="324" s="13" customFormat="1">
      <c r="A324" s="13"/>
      <c r="B324" s="243"/>
      <c r="C324" s="244"/>
      <c r="D324" s="245" t="s">
        <v>286</v>
      </c>
      <c r="E324" s="246" t="s">
        <v>1</v>
      </c>
      <c r="F324" s="247" t="s">
        <v>5314</v>
      </c>
      <c r="G324" s="244"/>
      <c r="H324" s="248">
        <v>3.5339999999999998</v>
      </c>
      <c r="I324" s="249"/>
      <c r="J324" s="244"/>
      <c r="K324" s="244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286</v>
      </c>
      <c r="AU324" s="254" t="s">
        <v>86</v>
      </c>
      <c r="AV324" s="13" t="s">
        <v>86</v>
      </c>
      <c r="AW324" s="13" t="s">
        <v>32</v>
      </c>
      <c r="AX324" s="13" t="s">
        <v>84</v>
      </c>
      <c r="AY324" s="254" t="s">
        <v>280</v>
      </c>
    </row>
    <row r="325" s="2" customFormat="1" ht="33" customHeight="1">
      <c r="A325" s="38"/>
      <c r="B325" s="39"/>
      <c r="C325" s="229" t="s">
        <v>686</v>
      </c>
      <c r="D325" s="229" t="s">
        <v>281</v>
      </c>
      <c r="E325" s="230" t="s">
        <v>853</v>
      </c>
      <c r="F325" s="231" t="s">
        <v>854</v>
      </c>
      <c r="G325" s="232" t="s">
        <v>326</v>
      </c>
      <c r="H325" s="233">
        <v>0.10000000000000001</v>
      </c>
      <c r="I325" s="234"/>
      <c r="J325" s="235">
        <f>ROUND(I325*H325,2)</f>
        <v>0</v>
      </c>
      <c r="K325" s="236"/>
      <c r="L325" s="44"/>
      <c r="M325" s="237" t="s">
        <v>1</v>
      </c>
      <c r="N325" s="238" t="s">
        <v>41</v>
      </c>
      <c r="O325" s="91"/>
      <c r="P325" s="239">
        <f>O325*H325</f>
        <v>0</v>
      </c>
      <c r="Q325" s="239">
        <v>0</v>
      </c>
      <c r="R325" s="239">
        <f>Q325*H325</f>
        <v>0</v>
      </c>
      <c r="S325" s="239">
        <v>0</v>
      </c>
      <c r="T325" s="24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41" t="s">
        <v>284</v>
      </c>
      <c r="AT325" s="241" t="s">
        <v>281</v>
      </c>
      <c r="AU325" s="241" t="s">
        <v>86</v>
      </c>
      <c r="AY325" s="17" t="s">
        <v>280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7" t="s">
        <v>84</v>
      </c>
      <c r="BK325" s="242">
        <f>ROUND(I325*H325,2)</f>
        <v>0</v>
      </c>
      <c r="BL325" s="17" t="s">
        <v>284</v>
      </c>
      <c r="BM325" s="241" t="s">
        <v>5315</v>
      </c>
    </row>
    <row r="326" s="13" customFormat="1">
      <c r="A326" s="13"/>
      <c r="B326" s="243"/>
      <c r="C326" s="244"/>
      <c r="D326" s="245" t="s">
        <v>286</v>
      </c>
      <c r="E326" s="246" t="s">
        <v>1</v>
      </c>
      <c r="F326" s="247" t="s">
        <v>5316</v>
      </c>
      <c r="G326" s="244"/>
      <c r="H326" s="248">
        <v>0.10000000000000001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286</v>
      </c>
      <c r="AU326" s="254" t="s">
        <v>86</v>
      </c>
      <c r="AV326" s="13" t="s">
        <v>86</v>
      </c>
      <c r="AW326" s="13" t="s">
        <v>32</v>
      </c>
      <c r="AX326" s="13" t="s">
        <v>84</v>
      </c>
      <c r="AY326" s="254" t="s">
        <v>280</v>
      </c>
    </row>
    <row r="327" s="2" customFormat="1" ht="37.8" customHeight="1">
      <c r="A327" s="38"/>
      <c r="B327" s="39"/>
      <c r="C327" s="229" t="s">
        <v>690</v>
      </c>
      <c r="D327" s="229" t="s">
        <v>281</v>
      </c>
      <c r="E327" s="230" t="s">
        <v>863</v>
      </c>
      <c r="F327" s="231" t="s">
        <v>864</v>
      </c>
      <c r="G327" s="232" t="s">
        <v>326</v>
      </c>
      <c r="H327" s="233">
        <v>3.75</v>
      </c>
      <c r="I327" s="234"/>
      <c r="J327" s="235">
        <f>ROUND(I327*H327,2)</f>
        <v>0</v>
      </c>
      <c r="K327" s="236"/>
      <c r="L327" s="44"/>
      <c r="M327" s="237" t="s">
        <v>1</v>
      </c>
      <c r="N327" s="238" t="s">
        <v>41</v>
      </c>
      <c r="O327" s="91"/>
      <c r="P327" s="239">
        <f>O327*H327</f>
        <v>0</v>
      </c>
      <c r="Q327" s="239">
        <v>0</v>
      </c>
      <c r="R327" s="239">
        <f>Q327*H327</f>
        <v>0</v>
      </c>
      <c r="S327" s="239">
        <v>0</v>
      </c>
      <c r="T327" s="24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1" t="s">
        <v>284</v>
      </c>
      <c r="AT327" s="241" t="s">
        <v>281</v>
      </c>
      <c r="AU327" s="241" t="s">
        <v>86</v>
      </c>
      <c r="AY327" s="17" t="s">
        <v>280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7" t="s">
        <v>84</v>
      </c>
      <c r="BK327" s="242">
        <f>ROUND(I327*H327,2)</f>
        <v>0</v>
      </c>
      <c r="BL327" s="17" t="s">
        <v>284</v>
      </c>
      <c r="BM327" s="241" t="s">
        <v>5317</v>
      </c>
    </row>
    <row r="328" s="13" customFormat="1">
      <c r="A328" s="13"/>
      <c r="B328" s="243"/>
      <c r="C328" s="244"/>
      <c r="D328" s="245" t="s">
        <v>286</v>
      </c>
      <c r="E328" s="246" t="s">
        <v>1</v>
      </c>
      <c r="F328" s="247" t="s">
        <v>5318</v>
      </c>
      <c r="G328" s="244"/>
      <c r="H328" s="248">
        <v>3.75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286</v>
      </c>
      <c r="AU328" s="254" t="s">
        <v>86</v>
      </c>
      <c r="AV328" s="13" t="s">
        <v>86</v>
      </c>
      <c r="AW328" s="13" t="s">
        <v>32</v>
      </c>
      <c r="AX328" s="13" t="s">
        <v>84</v>
      </c>
      <c r="AY328" s="254" t="s">
        <v>280</v>
      </c>
    </row>
    <row r="329" s="2" customFormat="1" ht="33" customHeight="1">
      <c r="A329" s="38"/>
      <c r="B329" s="39"/>
      <c r="C329" s="229" t="s">
        <v>695</v>
      </c>
      <c r="D329" s="229" t="s">
        <v>281</v>
      </c>
      <c r="E329" s="230" t="s">
        <v>868</v>
      </c>
      <c r="F329" s="231" t="s">
        <v>869</v>
      </c>
      <c r="G329" s="232" t="s">
        <v>326</v>
      </c>
      <c r="H329" s="233">
        <v>3.141</v>
      </c>
      <c r="I329" s="234"/>
      <c r="J329" s="235">
        <f>ROUND(I329*H329,2)</f>
        <v>0</v>
      </c>
      <c r="K329" s="236"/>
      <c r="L329" s="44"/>
      <c r="M329" s="237" t="s">
        <v>1</v>
      </c>
      <c r="N329" s="238" t="s">
        <v>41</v>
      </c>
      <c r="O329" s="91"/>
      <c r="P329" s="239">
        <f>O329*H329</f>
        <v>0</v>
      </c>
      <c r="Q329" s="239">
        <v>0</v>
      </c>
      <c r="R329" s="239">
        <f>Q329*H329</f>
        <v>0</v>
      </c>
      <c r="S329" s="239">
        <v>0</v>
      </c>
      <c r="T329" s="24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41" t="s">
        <v>284</v>
      </c>
      <c r="AT329" s="241" t="s">
        <v>281</v>
      </c>
      <c r="AU329" s="241" t="s">
        <v>86</v>
      </c>
      <c r="AY329" s="17" t="s">
        <v>280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7" t="s">
        <v>84</v>
      </c>
      <c r="BK329" s="242">
        <f>ROUND(I329*H329,2)</f>
        <v>0</v>
      </c>
      <c r="BL329" s="17" t="s">
        <v>284</v>
      </c>
      <c r="BM329" s="241" t="s">
        <v>5319</v>
      </c>
    </row>
    <row r="330" s="13" customFormat="1">
      <c r="A330" s="13"/>
      <c r="B330" s="243"/>
      <c r="C330" s="244"/>
      <c r="D330" s="245" t="s">
        <v>286</v>
      </c>
      <c r="E330" s="246" t="s">
        <v>1</v>
      </c>
      <c r="F330" s="247" t="s">
        <v>5320</v>
      </c>
      <c r="G330" s="244"/>
      <c r="H330" s="248">
        <v>3.141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286</v>
      </c>
      <c r="AU330" s="254" t="s">
        <v>86</v>
      </c>
      <c r="AV330" s="13" t="s">
        <v>86</v>
      </c>
      <c r="AW330" s="13" t="s">
        <v>32</v>
      </c>
      <c r="AX330" s="13" t="s">
        <v>84</v>
      </c>
      <c r="AY330" s="254" t="s">
        <v>280</v>
      </c>
    </row>
    <row r="331" s="2" customFormat="1" ht="33" customHeight="1">
      <c r="A331" s="38"/>
      <c r="B331" s="39"/>
      <c r="C331" s="229" t="s">
        <v>700</v>
      </c>
      <c r="D331" s="229" t="s">
        <v>281</v>
      </c>
      <c r="E331" s="230" t="s">
        <v>873</v>
      </c>
      <c r="F331" s="231" t="s">
        <v>874</v>
      </c>
      <c r="G331" s="232" t="s">
        <v>326</v>
      </c>
      <c r="H331" s="233">
        <v>2.7400000000000002</v>
      </c>
      <c r="I331" s="234"/>
      <c r="J331" s="235">
        <f>ROUND(I331*H331,2)</f>
        <v>0</v>
      </c>
      <c r="K331" s="236"/>
      <c r="L331" s="44"/>
      <c r="M331" s="237" t="s">
        <v>1</v>
      </c>
      <c r="N331" s="238" t="s">
        <v>41</v>
      </c>
      <c r="O331" s="91"/>
      <c r="P331" s="239">
        <f>O331*H331</f>
        <v>0</v>
      </c>
      <c r="Q331" s="239">
        <v>0</v>
      </c>
      <c r="R331" s="239">
        <f>Q331*H331</f>
        <v>0</v>
      </c>
      <c r="S331" s="239">
        <v>0</v>
      </c>
      <c r="T331" s="24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41" t="s">
        <v>284</v>
      </c>
      <c r="AT331" s="241" t="s">
        <v>281</v>
      </c>
      <c r="AU331" s="241" t="s">
        <v>86</v>
      </c>
      <c r="AY331" s="17" t="s">
        <v>280</v>
      </c>
      <c r="BE331" s="242">
        <f>IF(N331="základní",J331,0)</f>
        <v>0</v>
      </c>
      <c r="BF331" s="242">
        <f>IF(N331="snížená",J331,0)</f>
        <v>0</v>
      </c>
      <c r="BG331" s="242">
        <f>IF(N331="zákl. přenesená",J331,0)</f>
        <v>0</v>
      </c>
      <c r="BH331" s="242">
        <f>IF(N331="sníž. přenesená",J331,0)</f>
        <v>0</v>
      </c>
      <c r="BI331" s="242">
        <f>IF(N331="nulová",J331,0)</f>
        <v>0</v>
      </c>
      <c r="BJ331" s="17" t="s">
        <v>84</v>
      </c>
      <c r="BK331" s="242">
        <f>ROUND(I331*H331,2)</f>
        <v>0</v>
      </c>
      <c r="BL331" s="17" t="s">
        <v>284</v>
      </c>
      <c r="BM331" s="241" t="s">
        <v>5321</v>
      </c>
    </row>
    <row r="332" s="13" customFormat="1">
      <c r="A332" s="13"/>
      <c r="B332" s="243"/>
      <c r="C332" s="244"/>
      <c r="D332" s="245" t="s">
        <v>286</v>
      </c>
      <c r="E332" s="246" t="s">
        <v>1</v>
      </c>
      <c r="F332" s="247" t="s">
        <v>5322</v>
      </c>
      <c r="G332" s="244"/>
      <c r="H332" s="248">
        <v>2.7400000000000002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286</v>
      </c>
      <c r="AU332" s="254" t="s">
        <v>86</v>
      </c>
      <c r="AV332" s="13" t="s">
        <v>86</v>
      </c>
      <c r="AW332" s="13" t="s">
        <v>32</v>
      </c>
      <c r="AX332" s="13" t="s">
        <v>84</v>
      </c>
      <c r="AY332" s="254" t="s">
        <v>280</v>
      </c>
    </row>
    <row r="333" s="2" customFormat="1" ht="37.8" customHeight="1">
      <c r="A333" s="38"/>
      <c r="B333" s="39"/>
      <c r="C333" s="229" t="s">
        <v>704</v>
      </c>
      <c r="D333" s="229" t="s">
        <v>281</v>
      </c>
      <c r="E333" s="230" t="s">
        <v>878</v>
      </c>
      <c r="F333" s="231" t="s">
        <v>879</v>
      </c>
      <c r="G333" s="232" t="s">
        <v>326</v>
      </c>
      <c r="H333" s="233">
        <v>15.406000000000001</v>
      </c>
      <c r="I333" s="234"/>
      <c r="J333" s="235">
        <f>ROUND(I333*H333,2)</f>
        <v>0</v>
      </c>
      <c r="K333" s="236"/>
      <c r="L333" s="44"/>
      <c r="M333" s="237" t="s">
        <v>1</v>
      </c>
      <c r="N333" s="238" t="s">
        <v>41</v>
      </c>
      <c r="O333" s="91"/>
      <c r="P333" s="239">
        <f>O333*H333</f>
        <v>0</v>
      </c>
      <c r="Q333" s="239">
        <v>0</v>
      </c>
      <c r="R333" s="239">
        <f>Q333*H333</f>
        <v>0</v>
      </c>
      <c r="S333" s="239">
        <v>0</v>
      </c>
      <c r="T333" s="24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41" t="s">
        <v>284</v>
      </c>
      <c r="AT333" s="241" t="s">
        <v>281</v>
      </c>
      <c r="AU333" s="241" t="s">
        <v>86</v>
      </c>
      <c r="AY333" s="17" t="s">
        <v>280</v>
      </c>
      <c r="BE333" s="242">
        <f>IF(N333="základní",J333,0)</f>
        <v>0</v>
      </c>
      <c r="BF333" s="242">
        <f>IF(N333="snížená",J333,0)</f>
        <v>0</v>
      </c>
      <c r="BG333" s="242">
        <f>IF(N333="zákl. přenesená",J333,0)</f>
        <v>0</v>
      </c>
      <c r="BH333" s="242">
        <f>IF(N333="sníž. přenesená",J333,0)</f>
        <v>0</v>
      </c>
      <c r="BI333" s="242">
        <f>IF(N333="nulová",J333,0)</f>
        <v>0</v>
      </c>
      <c r="BJ333" s="17" t="s">
        <v>84</v>
      </c>
      <c r="BK333" s="242">
        <f>ROUND(I333*H333,2)</f>
        <v>0</v>
      </c>
      <c r="BL333" s="17" t="s">
        <v>284</v>
      </c>
      <c r="BM333" s="241" t="s">
        <v>5323</v>
      </c>
    </row>
    <row r="334" s="13" customFormat="1">
      <c r="A334" s="13"/>
      <c r="B334" s="243"/>
      <c r="C334" s="244"/>
      <c r="D334" s="245" t="s">
        <v>286</v>
      </c>
      <c r="E334" s="246" t="s">
        <v>1</v>
      </c>
      <c r="F334" s="247" t="s">
        <v>5324</v>
      </c>
      <c r="G334" s="244"/>
      <c r="H334" s="248">
        <v>15.406000000000001</v>
      </c>
      <c r="I334" s="249"/>
      <c r="J334" s="244"/>
      <c r="K334" s="244"/>
      <c r="L334" s="250"/>
      <c r="M334" s="251"/>
      <c r="N334" s="252"/>
      <c r="O334" s="252"/>
      <c r="P334" s="252"/>
      <c r="Q334" s="252"/>
      <c r="R334" s="252"/>
      <c r="S334" s="252"/>
      <c r="T334" s="25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4" t="s">
        <v>286</v>
      </c>
      <c r="AU334" s="254" t="s">
        <v>86</v>
      </c>
      <c r="AV334" s="13" t="s">
        <v>86</v>
      </c>
      <c r="AW334" s="13" t="s">
        <v>32</v>
      </c>
      <c r="AX334" s="13" t="s">
        <v>84</v>
      </c>
      <c r="AY334" s="254" t="s">
        <v>280</v>
      </c>
    </row>
    <row r="335" s="2" customFormat="1" ht="44.25" customHeight="1">
      <c r="A335" s="38"/>
      <c r="B335" s="39"/>
      <c r="C335" s="229" t="s">
        <v>709</v>
      </c>
      <c r="D335" s="229" t="s">
        <v>281</v>
      </c>
      <c r="E335" s="230" t="s">
        <v>888</v>
      </c>
      <c r="F335" s="231" t="s">
        <v>889</v>
      </c>
      <c r="G335" s="232" t="s">
        <v>326</v>
      </c>
      <c r="H335" s="233">
        <v>18.602</v>
      </c>
      <c r="I335" s="234"/>
      <c r="J335" s="235">
        <f>ROUND(I335*H335,2)</f>
        <v>0</v>
      </c>
      <c r="K335" s="236"/>
      <c r="L335" s="44"/>
      <c r="M335" s="237" t="s">
        <v>1</v>
      </c>
      <c r="N335" s="238" t="s">
        <v>41</v>
      </c>
      <c r="O335" s="91"/>
      <c r="P335" s="239">
        <f>O335*H335</f>
        <v>0</v>
      </c>
      <c r="Q335" s="239">
        <v>0</v>
      </c>
      <c r="R335" s="239">
        <f>Q335*H335</f>
        <v>0</v>
      </c>
      <c r="S335" s="239">
        <v>0</v>
      </c>
      <c r="T335" s="24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41" t="s">
        <v>284</v>
      </c>
      <c r="AT335" s="241" t="s">
        <v>281</v>
      </c>
      <c r="AU335" s="241" t="s">
        <v>86</v>
      </c>
      <c r="AY335" s="17" t="s">
        <v>280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7" t="s">
        <v>84</v>
      </c>
      <c r="BK335" s="242">
        <f>ROUND(I335*H335,2)</f>
        <v>0</v>
      </c>
      <c r="BL335" s="17" t="s">
        <v>284</v>
      </c>
      <c r="BM335" s="241" t="s">
        <v>5325</v>
      </c>
    </row>
    <row r="336" s="13" customFormat="1">
      <c r="A336" s="13"/>
      <c r="B336" s="243"/>
      <c r="C336" s="244"/>
      <c r="D336" s="245" t="s">
        <v>286</v>
      </c>
      <c r="E336" s="246" t="s">
        <v>1</v>
      </c>
      <c r="F336" s="247" t="s">
        <v>5326</v>
      </c>
      <c r="G336" s="244"/>
      <c r="H336" s="248">
        <v>18.602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286</v>
      </c>
      <c r="AU336" s="254" t="s">
        <v>86</v>
      </c>
      <c r="AV336" s="13" t="s">
        <v>86</v>
      </c>
      <c r="AW336" s="13" t="s">
        <v>32</v>
      </c>
      <c r="AX336" s="13" t="s">
        <v>84</v>
      </c>
      <c r="AY336" s="254" t="s">
        <v>280</v>
      </c>
    </row>
    <row r="337" s="2" customFormat="1" ht="44.25" customHeight="1">
      <c r="A337" s="38"/>
      <c r="B337" s="39"/>
      <c r="C337" s="229" t="s">
        <v>714</v>
      </c>
      <c r="D337" s="229" t="s">
        <v>281</v>
      </c>
      <c r="E337" s="230" t="s">
        <v>893</v>
      </c>
      <c r="F337" s="231" t="s">
        <v>894</v>
      </c>
      <c r="G337" s="232" t="s">
        <v>326</v>
      </c>
      <c r="H337" s="233">
        <v>20.227</v>
      </c>
      <c r="I337" s="234"/>
      <c r="J337" s="235">
        <f>ROUND(I337*H337,2)</f>
        <v>0</v>
      </c>
      <c r="K337" s="236"/>
      <c r="L337" s="44"/>
      <c r="M337" s="237" t="s">
        <v>1</v>
      </c>
      <c r="N337" s="238" t="s">
        <v>41</v>
      </c>
      <c r="O337" s="91"/>
      <c r="P337" s="239">
        <f>O337*H337</f>
        <v>0</v>
      </c>
      <c r="Q337" s="239">
        <v>0</v>
      </c>
      <c r="R337" s="239">
        <f>Q337*H337</f>
        <v>0</v>
      </c>
      <c r="S337" s="239">
        <v>0</v>
      </c>
      <c r="T337" s="24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41" t="s">
        <v>284</v>
      </c>
      <c r="AT337" s="241" t="s">
        <v>281</v>
      </c>
      <c r="AU337" s="241" t="s">
        <v>86</v>
      </c>
      <c r="AY337" s="17" t="s">
        <v>280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7" t="s">
        <v>84</v>
      </c>
      <c r="BK337" s="242">
        <f>ROUND(I337*H337,2)</f>
        <v>0</v>
      </c>
      <c r="BL337" s="17" t="s">
        <v>284</v>
      </c>
      <c r="BM337" s="241" t="s">
        <v>5327</v>
      </c>
    </row>
    <row r="338" s="13" customFormat="1">
      <c r="A338" s="13"/>
      <c r="B338" s="243"/>
      <c r="C338" s="244"/>
      <c r="D338" s="245" t="s">
        <v>286</v>
      </c>
      <c r="E338" s="246" t="s">
        <v>1</v>
      </c>
      <c r="F338" s="247" t="s">
        <v>5328</v>
      </c>
      <c r="G338" s="244"/>
      <c r="H338" s="248">
        <v>20.227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286</v>
      </c>
      <c r="AU338" s="254" t="s">
        <v>86</v>
      </c>
      <c r="AV338" s="13" t="s">
        <v>86</v>
      </c>
      <c r="AW338" s="13" t="s">
        <v>32</v>
      </c>
      <c r="AX338" s="13" t="s">
        <v>84</v>
      </c>
      <c r="AY338" s="254" t="s">
        <v>280</v>
      </c>
    </row>
    <row r="339" s="2" customFormat="1" ht="44.25" customHeight="1">
      <c r="A339" s="38"/>
      <c r="B339" s="39"/>
      <c r="C339" s="229" t="s">
        <v>719</v>
      </c>
      <c r="D339" s="229" t="s">
        <v>281</v>
      </c>
      <c r="E339" s="230" t="s">
        <v>898</v>
      </c>
      <c r="F339" s="231" t="s">
        <v>899</v>
      </c>
      <c r="G339" s="232" t="s">
        <v>326</v>
      </c>
      <c r="H339" s="233">
        <v>2.411</v>
      </c>
      <c r="I339" s="234"/>
      <c r="J339" s="235">
        <f>ROUND(I339*H339,2)</f>
        <v>0</v>
      </c>
      <c r="K339" s="236"/>
      <c r="L339" s="44"/>
      <c r="M339" s="237" t="s">
        <v>1</v>
      </c>
      <c r="N339" s="238" t="s">
        <v>41</v>
      </c>
      <c r="O339" s="91"/>
      <c r="P339" s="239">
        <f>O339*H339</f>
        <v>0</v>
      </c>
      <c r="Q339" s="239">
        <v>0</v>
      </c>
      <c r="R339" s="239">
        <f>Q339*H339</f>
        <v>0</v>
      </c>
      <c r="S339" s="239">
        <v>0</v>
      </c>
      <c r="T339" s="240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41" t="s">
        <v>284</v>
      </c>
      <c r="AT339" s="241" t="s">
        <v>281</v>
      </c>
      <c r="AU339" s="241" t="s">
        <v>86</v>
      </c>
      <c r="AY339" s="17" t="s">
        <v>280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7" t="s">
        <v>84</v>
      </c>
      <c r="BK339" s="242">
        <f>ROUND(I339*H339,2)</f>
        <v>0</v>
      </c>
      <c r="BL339" s="17" t="s">
        <v>284</v>
      </c>
      <c r="BM339" s="241" t="s">
        <v>5329</v>
      </c>
    </row>
    <row r="340" s="13" customFormat="1">
      <c r="A340" s="13"/>
      <c r="B340" s="243"/>
      <c r="C340" s="244"/>
      <c r="D340" s="245" t="s">
        <v>286</v>
      </c>
      <c r="E340" s="246" t="s">
        <v>1</v>
      </c>
      <c r="F340" s="247" t="s">
        <v>5330</v>
      </c>
      <c r="G340" s="244"/>
      <c r="H340" s="248">
        <v>2.411</v>
      </c>
      <c r="I340" s="249"/>
      <c r="J340" s="244"/>
      <c r="K340" s="244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286</v>
      </c>
      <c r="AU340" s="254" t="s">
        <v>86</v>
      </c>
      <c r="AV340" s="13" t="s">
        <v>86</v>
      </c>
      <c r="AW340" s="13" t="s">
        <v>32</v>
      </c>
      <c r="AX340" s="13" t="s">
        <v>84</v>
      </c>
      <c r="AY340" s="254" t="s">
        <v>280</v>
      </c>
    </row>
    <row r="341" s="2" customFormat="1" ht="44.25" customHeight="1">
      <c r="A341" s="38"/>
      <c r="B341" s="39"/>
      <c r="C341" s="229" t="s">
        <v>724</v>
      </c>
      <c r="D341" s="229" t="s">
        <v>281</v>
      </c>
      <c r="E341" s="230" t="s">
        <v>903</v>
      </c>
      <c r="F341" s="231" t="s">
        <v>904</v>
      </c>
      <c r="G341" s="232" t="s">
        <v>326</v>
      </c>
      <c r="H341" s="233">
        <v>2.2799999999999998</v>
      </c>
      <c r="I341" s="234"/>
      <c r="J341" s="235">
        <f>ROUND(I341*H341,2)</f>
        <v>0</v>
      </c>
      <c r="K341" s="236"/>
      <c r="L341" s="44"/>
      <c r="M341" s="237" t="s">
        <v>1</v>
      </c>
      <c r="N341" s="238" t="s">
        <v>41</v>
      </c>
      <c r="O341" s="91"/>
      <c r="P341" s="239">
        <f>O341*H341</f>
        <v>0</v>
      </c>
      <c r="Q341" s="239">
        <v>0</v>
      </c>
      <c r="R341" s="239">
        <f>Q341*H341</f>
        <v>0</v>
      </c>
      <c r="S341" s="239">
        <v>0</v>
      </c>
      <c r="T341" s="24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41" t="s">
        <v>284</v>
      </c>
      <c r="AT341" s="241" t="s">
        <v>281</v>
      </c>
      <c r="AU341" s="241" t="s">
        <v>86</v>
      </c>
      <c r="AY341" s="17" t="s">
        <v>280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7" t="s">
        <v>84</v>
      </c>
      <c r="BK341" s="242">
        <f>ROUND(I341*H341,2)</f>
        <v>0</v>
      </c>
      <c r="BL341" s="17" t="s">
        <v>284</v>
      </c>
      <c r="BM341" s="241" t="s">
        <v>5331</v>
      </c>
    </row>
    <row r="342" s="13" customFormat="1">
      <c r="A342" s="13"/>
      <c r="B342" s="243"/>
      <c r="C342" s="244"/>
      <c r="D342" s="245" t="s">
        <v>286</v>
      </c>
      <c r="E342" s="246" t="s">
        <v>1</v>
      </c>
      <c r="F342" s="247" t="s">
        <v>5332</v>
      </c>
      <c r="G342" s="244"/>
      <c r="H342" s="248">
        <v>2.2799999999999998</v>
      </c>
      <c r="I342" s="249"/>
      <c r="J342" s="244"/>
      <c r="K342" s="244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286</v>
      </c>
      <c r="AU342" s="254" t="s">
        <v>86</v>
      </c>
      <c r="AV342" s="13" t="s">
        <v>86</v>
      </c>
      <c r="AW342" s="13" t="s">
        <v>32</v>
      </c>
      <c r="AX342" s="13" t="s">
        <v>84</v>
      </c>
      <c r="AY342" s="254" t="s">
        <v>280</v>
      </c>
    </row>
    <row r="343" s="2" customFormat="1" ht="37.8" customHeight="1">
      <c r="A343" s="38"/>
      <c r="B343" s="39"/>
      <c r="C343" s="229" t="s">
        <v>729</v>
      </c>
      <c r="D343" s="229" t="s">
        <v>281</v>
      </c>
      <c r="E343" s="230" t="s">
        <v>907</v>
      </c>
      <c r="F343" s="231" t="s">
        <v>908</v>
      </c>
      <c r="G343" s="232" t="s">
        <v>326</v>
      </c>
      <c r="H343" s="233">
        <v>0.186</v>
      </c>
      <c r="I343" s="234"/>
      <c r="J343" s="235">
        <f>ROUND(I343*H343,2)</f>
        <v>0</v>
      </c>
      <c r="K343" s="236"/>
      <c r="L343" s="44"/>
      <c r="M343" s="237" t="s">
        <v>1</v>
      </c>
      <c r="N343" s="238" t="s">
        <v>41</v>
      </c>
      <c r="O343" s="91"/>
      <c r="P343" s="239">
        <f>O343*H343</f>
        <v>0</v>
      </c>
      <c r="Q343" s="239">
        <v>0</v>
      </c>
      <c r="R343" s="239">
        <f>Q343*H343</f>
        <v>0</v>
      </c>
      <c r="S343" s="239">
        <v>0</v>
      </c>
      <c r="T343" s="24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1" t="s">
        <v>284</v>
      </c>
      <c r="AT343" s="241" t="s">
        <v>281</v>
      </c>
      <c r="AU343" s="241" t="s">
        <v>86</v>
      </c>
      <c r="AY343" s="17" t="s">
        <v>280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7" t="s">
        <v>84</v>
      </c>
      <c r="BK343" s="242">
        <f>ROUND(I343*H343,2)</f>
        <v>0</v>
      </c>
      <c r="BL343" s="17" t="s">
        <v>284</v>
      </c>
      <c r="BM343" s="241" t="s">
        <v>5333</v>
      </c>
    </row>
    <row r="344" s="13" customFormat="1">
      <c r="A344" s="13"/>
      <c r="B344" s="243"/>
      <c r="C344" s="244"/>
      <c r="D344" s="245" t="s">
        <v>286</v>
      </c>
      <c r="E344" s="246" t="s">
        <v>1</v>
      </c>
      <c r="F344" s="247" t="s">
        <v>5334</v>
      </c>
      <c r="G344" s="244"/>
      <c r="H344" s="248">
        <v>0.186</v>
      </c>
      <c r="I344" s="249"/>
      <c r="J344" s="244"/>
      <c r="K344" s="244"/>
      <c r="L344" s="250"/>
      <c r="M344" s="251"/>
      <c r="N344" s="252"/>
      <c r="O344" s="252"/>
      <c r="P344" s="252"/>
      <c r="Q344" s="252"/>
      <c r="R344" s="252"/>
      <c r="S344" s="252"/>
      <c r="T344" s="25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4" t="s">
        <v>286</v>
      </c>
      <c r="AU344" s="254" t="s">
        <v>86</v>
      </c>
      <c r="AV344" s="13" t="s">
        <v>86</v>
      </c>
      <c r="AW344" s="13" t="s">
        <v>32</v>
      </c>
      <c r="AX344" s="13" t="s">
        <v>84</v>
      </c>
      <c r="AY344" s="254" t="s">
        <v>280</v>
      </c>
    </row>
    <row r="345" s="2" customFormat="1" ht="33" customHeight="1">
      <c r="A345" s="38"/>
      <c r="B345" s="39"/>
      <c r="C345" s="229" t="s">
        <v>736</v>
      </c>
      <c r="D345" s="229" t="s">
        <v>281</v>
      </c>
      <c r="E345" s="230" t="s">
        <v>912</v>
      </c>
      <c r="F345" s="231" t="s">
        <v>913</v>
      </c>
      <c r="G345" s="232" t="s">
        <v>326</v>
      </c>
      <c r="H345" s="233">
        <v>0.0050000000000000001</v>
      </c>
      <c r="I345" s="234"/>
      <c r="J345" s="235">
        <f>ROUND(I345*H345,2)</f>
        <v>0</v>
      </c>
      <c r="K345" s="236"/>
      <c r="L345" s="44"/>
      <c r="M345" s="237" t="s">
        <v>1</v>
      </c>
      <c r="N345" s="238" t="s">
        <v>41</v>
      </c>
      <c r="O345" s="91"/>
      <c r="P345" s="239">
        <f>O345*H345</f>
        <v>0</v>
      </c>
      <c r="Q345" s="239">
        <v>0</v>
      </c>
      <c r="R345" s="239">
        <f>Q345*H345</f>
        <v>0</v>
      </c>
      <c r="S345" s="239">
        <v>0</v>
      </c>
      <c r="T345" s="24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41" t="s">
        <v>284</v>
      </c>
      <c r="AT345" s="241" t="s">
        <v>281</v>
      </c>
      <c r="AU345" s="241" t="s">
        <v>86</v>
      </c>
      <c r="AY345" s="17" t="s">
        <v>280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7" t="s">
        <v>84</v>
      </c>
      <c r="BK345" s="242">
        <f>ROUND(I345*H345,2)</f>
        <v>0</v>
      </c>
      <c r="BL345" s="17" t="s">
        <v>284</v>
      </c>
      <c r="BM345" s="241" t="s">
        <v>5335</v>
      </c>
    </row>
    <row r="346" s="13" customFormat="1">
      <c r="A346" s="13"/>
      <c r="B346" s="243"/>
      <c r="C346" s="244"/>
      <c r="D346" s="245" t="s">
        <v>286</v>
      </c>
      <c r="E346" s="246" t="s">
        <v>1</v>
      </c>
      <c r="F346" s="247" t="s">
        <v>5336</v>
      </c>
      <c r="G346" s="244"/>
      <c r="H346" s="248">
        <v>0.0050000000000000001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286</v>
      </c>
      <c r="AU346" s="254" t="s">
        <v>86</v>
      </c>
      <c r="AV346" s="13" t="s">
        <v>86</v>
      </c>
      <c r="AW346" s="13" t="s">
        <v>32</v>
      </c>
      <c r="AX346" s="13" t="s">
        <v>84</v>
      </c>
      <c r="AY346" s="254" t="s">
        <v>280</v>
      </c>
    </row>
    <row r="347" s="2" customFormat="1" ht="33" customHeight="1">
      <c r="A347" s="38"/>
      <c r="B347" s="39"/>
      <c r="C347" s="229" t="s">
        <v>740</v>
      </c>
      <c r="D347" s="229" t="s">
        <v>281</v>
      </c>
      <c r="E347" s="230" t="s">
        <v>917</v>
      </c>
      <c r="F347" s="231" t="s">
        <v>918</v>
      </c>
      <c r="G347" s="232" t="s">
        <v>326</v>
      </c>
      <c r="H347" s="233">
        <v>0.064000000000000001</v>
      </c>
      <c r="I347" s="234"/>
      <c r="J347" s="235">
        <f>ROUND(I347*H347,2)</f>
        <v>0</v>
      </c>
      <c r="K347" s="236"/>
      <c r="L347" s="44"/>
      <c r="M347" s="237" t="s">
        <v>1</v>
      </c>
      <c r="N347" s="238" t="s">
        <v>41</v>
      </c>
      <c r="O347" s="91"/>
      <c r="P347" s="239">
        <f>O347*H347</f>
        <v>0</v>
      </c>
      <c r="Q347" s="239">
        <v>0</v>
      </c>
      <c r="R347" s="239">
        <f>Q347*H347</f>
        <v>0</v>
      </c>
      <c r="S347" s="239">
        <v>0</v>
      </c>
      <c r="T347" s="24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41" t="s">
        <v>284</v>
      </c>
      <c r="AT347" s="241" t="s">
        <v>281</v>
      </c>
      <c r="AU347" s="241" t="s">
        <v>86</v>
      </c>
      <c r="AY347" s="17" t="s">
        <v>280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7" t="s">
        <v>84</v>
      </c>
      <c r="BK347" s="242">
        <f>ROUND(I347*H347,2)</f>
        <v>0</v>
      </c>
      <c r="BL347" s="17" t="s">
        <v>284</v>
      </c>
      <c r="BM347" s="241" t="s">
        <v>5337</v>
      </c>
    </row>
    <row r="348" s="13" customFormat="1">
      <c r="A348" s="13"/>
      <c r="B348" s="243"/>
      <c r="C348" s="244"/>
      <c r="D348" s="245" t="s">
        <v>286</v>
      </c>
      <c r="E348" s="246" t="s">
        <v>1</v>
      </c>
      <c r="F348" s="247" t="s">
        <v>5338</v>
      </c>
      <c r="G348" s="244"/>
      <c r="H348" s="248">
        <v>0.064000000000000001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286</v>
      </c>
      <c r="AU348" s="254" t="s">
        <v>86</v>
      </c>
      <c r="AV348" s="13" t="s">
        <v>86</v>
      </c>
      <c r="AW348" s="13" t="s">
        <v>32</v>
      </c>
      <c r="AX348" s="13" t="s">
        <v>84</v>
      </c>
      <c r="AY348" s="254" t="s">
        <v>280</v>
      </c>
    </row>
    <row r="349" s="12" customFormat="1" ht="22.8" customHeight="1">
      <c r="A349" s="12"/>
      <c r="B349" s="213"/>
      <c r="C349" s="214"/>
      <c r="D349" s="215" t="s">
        <v>75</v>
      </c>
      <c r="E349" s="227" t="s">
        <v>921</v>
      </c>
      <c r="F349" s="227" t="s">
        <v>922</v>
      </c>
      <c r="G349" s="214"/>
      <c r="H349" s="214"/>
      <c r="I349" s="217"/>
      <c r="J349" s="228">
        <f>BK349</f>
        <v>0</v>
      </c>
      <c r="K349" s="214"/>
      <c r="L349" s="219"/>
      <c r="M349" s="220"/>
      <c r="N349" s="221"/>
      <c r="O349" s="221"/>
      <c r="P349" s="222">
        <f>P350</f>
        <v>0</v>
      </c>
      <c r="Q349" s="221"/>
      <c r="R349" s="222">
        <f>R350</f>
        <v>0</v>
      </c>
      <c r="S349" s="221"/>
      <c r="T349" s="223">
        <f>T350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4" t="s">
        <v>84</v>
      </c>
      <c r="AT349" s="225" t="s">
        <v>75</v>
      </c>
      <c r="AU349" s="225" t="s">
        <v>84</v>
      </c>
      <c r="AY349" s="224" t="s">
        <v>280</v>
      </c>
      <c r="BK349" s="226">
        <f>BK350</f>
        <v>0</v>
      </c>
    </row>
    <row r="350" s="2" customFormat="1" ht="16.5" customHeight="1">
      <c r="A350" s="38"/>
      <c r="B350" s="39"/>
      <c r="C350" s="229" t="s">
        <v>746</v>
      </c>
      <c r="D350" s="229" t="s">
        <v>281</v>
      </c>
      <c r="E350" s="230" t="s">
        <v>1990</v>
      </c>
      <c r="F350" s="231" t="s">
        <v>1991</v>
      </c>
      <c r="G350" s="232" t="s">
        <v>326</v>
      </c>
      <c r="H350" s="233">
        <v>76.555000000000007</v>
      </c>
      <c r="I350" s="234"/>
      <c r="J350" s="235">
        <f>ROUND(I350*H350,2)</f>
        <v>0</v>
      </c>
      <c r="K350" s="236"/>
      <c r="L350" s="44"/>
      <c r="M350" s="237" t="s">
        <v>1</v>
      </c>
      <c r="N350" s="238" t="s">
        <v>41</v>
      </c>
      <c r="O350" s="91"/>
      <c r="P350" s="239">
        <f>O350*H350</f>
        <v>0</v>
      </c>
      <c r="Q350" s="239">
        <v>0</v>
      </c>
      <c r="R350" s="239">
        <f>Q350*H350</f>
        <v>0</v>
      </c>
      <c r="S350" s="239">
        <v>0</v>
      </c>
      <c r="T350" s="24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41" t="s">
        <v>284</v>
      </c>
      <c r="AT350" s="241" t="s">
        <v>281</v>
      </c>
      <c r="AU350" s="241" t="s">
        <v>86</v>
      </c>
      <c r="AY350" s="17" t="s">
        <v>280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7" t="s">
        <v>84</v>
      </c>
      <c r="BK350" s="242">
        <f>ROUND(I350*H350,2)</f>
        <v>0</v>
      </c>
      <c r="BL350" s="17" t="s">
        <v>284</v>
      </c>
      <c r="BM350" s="241" t="s">
        <v>5339</v>
      </c>
    </row>
    <row r="351" s="12" customFormat="1" ht="25.92" customHeight="1">
      <c r="A351" s="12"/>
      <c r="B351" s="213"/>
      <c r="C351" s="214"/>
      <c r="D351" s="215" t="s">
        <v>75</v>
      </c>
      <c r="E351" s="216" t="s">
        <v>927</v>
      </c>
      <c r="F351" s="216" t="s">
        <v>928</v>
      </c>
      <c r="G351" s="214"/>
      <c r="H351" s="214"/>
      <c r="I351" s="217"/>
      <c r="J351" s="218">
        <f>BK351</f>
        <v>0</v>
      </c>
      <c r="K351" s="214"/>
      <c r="L351" s="219"/>
      <c r="M351" s="220"/>
      <c r="N351" s="221"/>
      <c r="O351" s="221"/>
      <c r="P351" s="222">
        <f>P352+P368+P419+P465+P475+P477+P497+P499+P505+P526+P549+P597+P600+P617</f>
        <v>0</v>
      </c>
      <c r="Q351" s="221"/>
      <c r="R351" s="222">
        <f>R352+R368+R419+R465+R475+R477+R497+R499+R505+R526+R549+R597+R600+R617</f>
        <v>30.218065660000004</v>
      </c>
      <c r="S351" s="221"/>
      <c r="T351" s="223">
        <f>T352+T368+T419+T465+T475+T477+T497+T499+T505+T526+T549+T597+T600+T617</f>
        <v>16.181334550000003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24" t="s">
        <v>86</v>
      </c>
      <c r="AT351" s="225" t="s">
        <v>75</v>
      </c>
      <c r="AU351" s="225" t="s">
        <v>76</v>
      </c>
      <c r="AY351" s="224" t="s">
        <v>280</v>
      </c>
      <c r="BK351" s="226">
        <f>BK352+BK368+BK419+BK465+BK475+BK477+BK497+BK499+BK505+BK526+BK549+BK597+BK600+BK617</f>
        <v>0</v>
      </c>
    </row>
    <row r="352" s="12" customFormat="1" ht="22.8" customHeight="1">
      <c r="A352" s="12"/>
      <c r="B352" s="213"/>
      <c r="C352" s="214"/>
      <c r="D352" s="215" t="s">
        <v>75</v>
      </c>
      <c r="E352" s="227" t="s">
        <v>929</v>
      </c>
      <c r="F352" s="227" t="s">
        <v>930</v>
      </c>
      <c r="G352" s="214"/>
      <c r="H352" s="214"/>
      <c r="I352" s="217"/>
      <c r="J352" s="228">
        <f>BK352</f>
        <v>0</v>
      </c>
      <c r="K352" s="214"/>
      <c r="L352" s="219"/>
      <c r="M352" s="220"/>
      <c r="N352" s="221"/>
      <c r="O352" s="221"/>
      <c r="P352" s="222">
        <f>SUM(P353:P367)</f>
        <v>0</v>
      </c>
      <c r="Q352" s="221"/>
      <c r="R352" s="222">
        <f>SUM(R353:R367)</f>
        <v>0.74468980000000007</v>
      </c>
      <c r="S352" s="221"/>
      <c r="T352" s="223">
        <f>SUM(T353:T367)</f>
        <v>2.736612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4" t="s">
        <v>86</v>
      </c>
      <c r="AT352" s="225" t="s">
        <v>75</v>
      </c>
      <c r="AU352" s="225" t="s">
        <v>84</v>
      </c>
      <c r="AY352" s="224" t="s">
        <v>280</v>
      </c>
      <c r="BK352" s="226">
        <f>SUM(BK353:BK367)</f>
        <v>0</v>
      </c>
    </row>
    <row r="353" s="2" customFormat="1" ht="24.15" customHeight="1">
      <c r="A353" s="38"/>
      <c r="B353" s="39"/>
      <c r="C353" s="229" t="s">
        <v>753</v>
      </c>
      <c r="D353" s="229" t="s">
        <v>281</v>
      </c>
      <c r="E353" s="230" t="s">
        <v>932</v>
      </c>
      <c r="F353" s="231" t="s">
        <v>933</v>
      </c>
      <c r="G353" s="232" t="s">
        <v>194</v>
      </c>
      <c r="H353" s="233">
        <v>100.798</v>
      </c>
      <c r="I353" s="234"/>
      <c r="J353" s="235">
        <f>ROUND(I353*H353,2)</f>
        <v>0</v>
      </c>
      <c r="K353" s="236"/>
      <c r="L353" s="44"/>
      <c r="M353" s="237" t="s">
        <v>1</v>
      </c>
      <c r="N353" s="238" t="s">
        <v>41</v>
      </c>
      <c r="O353" s="91"/>
      <c r="P353" s="239">
        <f>O353*H353</f>
        <v>0</v>
      </c>
      <c r="Q353" s="239">
        <v>0</v>
      </c>
      <c r="R353" s="239">
        <f>Q353*H353</f>
        <v>0</v>
      </c>
      <c r="S353" s="239">
        <v>0</v>
      </c>
      <c r="T353" s="24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41" t="s">
        <v>185</v>
      </c>
      <c r="AT353" s="241" t="s">
        <v>281</v>
      </c>
      <c r="AU353" s="241" t="s">
        <v>86</v>
      </c>
      <c r="AY353" s="17" t="s">
        <v>280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7" t="s">
        <v>84</v>
      </c>
      <c r="BK353" s="242">
        <f>ROUND(I353*H353,2)</f>
        <v>0</v>
      </c>
      <c r="BL353" s="17" t="s">
        <v>185</v>
      </c>
      <c r="BM353" s="241" t="s">
        <v>5340</v>
      </c>
    </row>
    <row r="354" s="13" customFormat="1">
      <c r="A354" s="13"/>
      <c r="B354" s="243"/>
      <c r="C354" s="244"/>
      <c r="D354" s="245" t="s">
        <v>286</v>
      </c>
      <c r="E354" s="246" t="s">
        <v>1</v>
      </c>
      <c r="F354" s="247" t="s">
        <v>5108</v>
      </c>
      <c r="G354" s="244"/>
      <c r="H354" s="248">
        <v>100.798</v>
      </c>
      <c r="I354" s="249"/>
      <c r="J354" s="244"/>
      <c r="K354" s="244"/>
      <c r="L354" s="250"/>
      <c r="M354" s="251"/>
      <c r="N354" s="252"/>
      <c r="O354" s="252"/>
      <c r="P354" s="252"/>
      <c r="Q354" s="252"/>
      <c r="R354" s="252"/>
      <c r="S354" s="252"/>
      <c r="T354" s="25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4" t="s">
        <v>286</v>
      </c>
      <c r="AU354" s="254" t="s">
        <v>86</v>
      </c>
      <c r="AV354" s="13" t="s">
        <v>86</v>
      </c>
      <c r="AW354" s="13" t="s">
        <v>32</v>
      </c>
      <c r="AX354" s="13" t="s">
        <v>84</v>
      </c>
      <c r="AY354" s="254" t="s">
        <v>280</v>
      </c>
    </row>
    <row r="355" s="2" customFormat="1" ht="16.5" customHeight="1">
      <c r="A355" s="38"/>
      <c r="B355" s="39"/>
      <c r="C355" s="255" t="s">
        <v>758</v>
      </c>
      <c r="D355" s="255" t="s">
        <v>306</v>
      </c>
      <c r="E355" s="256" t="s">
        <v>936</v>
      </c>
      <c r="F355" s="257" t="s">
        <v>937</v>
      </c>
      <c r="G355" s="258" t="s">
        <v>938</v>
      </c>
      <c r="H355" s="259">
        <v>34.271000000000001</v>
      </c>
      <c r="I355" s="260"/>
      <c r="J355" s="261">
        <f>ROUND(I355*H355,2)</f>
        <v>0</v>
      </c>
      <c r="K355" s="262"/>
      <c r="L355" s="263"/>
      <c r="M355" s="264" t="s">
        <v>1</v>
      </c>
      <c r="N355" s="265" t="s">
        <v>41</v>
      </c>
      <c r="O355" s="91"/>
      <c r="P355" s="239">
        <f>O355*H355</f>
        <v>0</v>
      </c>
      <c r="Q355" s="239">
        <v>0.001</v>
      </c>
      <c r="R355" s="239">
        <f>Q355*H355</f>
        <v>0.034271000000000003</v>
      </c>
      <c r="S355" s="239">
        <v>0</v>
      </c>
      <c r="T355" s="24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41" t="s">
        <v>426</v>
      </c>
      <c r="AT355" s="241" t="s">
        <v>306</v>
      </c>
      <c r="AU355" s="241" t="s">
        <v>86</v>
      </c>
      <c r="AY355" s="17" t="s">
        <v>280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7" t="s">
        <v>84</v>
      </c>
      <c r="BK355" s="242">
        <f>ROUND(I355*H355,2)</f>
        <v>0</v>
      </c>
      <c r="BL355" s="17" t="s">
        <v>185</v>
      </c>
      <c r="BM355" s="241" t="s">
        <v>5341</v>
      </c>
    </row>
    <row r="356" s="13" customFormat="1">
      <c r="A356" s="13"/>
      <c r="B356" s="243"/>
      <c r="C356" s="244"/>
      <c r="D356" s="245" t="s">
        <v>286</v>
      </c>
      <c r="E356" s="244"/>
      <c r="F356" s="247" t="s">
        <v>5342</v>
      </c>
      <c r="G356" s="244"/>
      <c r="H356" s="248">
        <v>34.271000000000001</v>
      </c>
      <c r="I356" s="249"/>
      <c r="J356" s="244"/>
      <c r="K356" s="244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286</v>
      </c>
      <c r="AU356" s="254" t="s">
        <v>86</v>
      </c>
      <c r="AV356" s="13" t="s">
        <v>86</v>
      </c>
      <c r="AW356" s="13" t="s">
        <v>4</v>
      </c>
      <c r="AX356" s="13" t="s">
        <v>84</v>
      </c>
      <c r="AY356" s="254" t="s">
        <v>280</v>
      </c>
    </row>
    <row r="357" s="2" customFormat="1" ht="16.5" customHeight="1">
      <c r="A357" s="38"/>
      <c r="B357" s="39"/>
      <c r="C357" s="229" t="s">
        <v>763</v>
      </c>
      <c r="D357" s="229" t="s">
        <v>281</v>
      </c>
      <c r="E357" s="230" t="s">
        <v>942</v>
      </c>
      <c r="F357" s="231" t="s">
        <v>943</v>
      </c>
      <c r="G357" s="232" t="s">
        <v>194</v>
      </c>
      <c r="H357" s="233">
        <v>684.15300000000002</v>
      </c>
      <c r="I357" s="234"/>
      <c r="J357" s="235">
        <f>ROUND(I357*H357,2)</f>
        <v>0</v>
      </c>
      <c r="K357" s="236"/>
      <c r="L357" s="44"/>
      <c r="M357" s="237" t="s">
        <v>1</v>
      </c>
      <c r="N357" s="238" t="s">
        <v>41</v>
      </c>
      <c r="O357" s="91"/>
      <c r="P357" s="239">
        <f>O357*H357</f>
        <v>0</v>
      </c>
      <c r="Q357" s="239">
        <v>0</v>
      </c>
      <c r="R357" s="239">
        <f>Q357*H357</f>
        <v>0</v>
      </c>
      <c r="S357" s="239">
        <v>0.0040000000000000001</v>
      </c>
      <c r="T357" s="240">
        <f>S357*H357</f>
        <v>2.736612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41" t="s">
        <v>284</v>
      </c>
      <c r="AT357" s="241" t="s">
        <v>281</v>
      </c>
      <c r="AU357" s="241" t="s">
        <v>86</v>
      </c>
      <c r="AY357" s="17" t="s">
        <v>280</v>
      </c>
      <c r="BE357" s="242">
        <f>IF(N357="základní",J357,0)</f>
        <v>0</v>
      </c>
      <c r="BF357" s="242">
        <f>IF(N357="snížená",J357,0)</f>
        <v>0</v>
      </c>
      <c r="BG357" s="242">
        <f>IF(N357="zákl. přenesená",J357,0)</f>
        <v>0</v>
      </c>
      <c r="BH357" s="242">
        <f>IF(N357="sníž. přenesená",J357,0)</f>
        <v>0</v>
      </c>
      <c r="BI357" s="242">
        <f>IF(N357="nulová",J357,0)</f>
        <v>0</v>
      </c>
      <c r="BJ357" s="17" t="s">
        <v>84</v>
      </c>
      <c r="BK357" s="242">
        <f>ROUND(I357*H357,2)</f>
        <v>0</v>
      </c>
      <c r="BL357" s="17" t="s">
        <v>284</v>
      </c>
      <c r="BM357" s="241" t="s">
        <v>5343</v>
      </c>
    </row>
    <row r="358" s="13" customFormat="1">
      <c r="A358" s="13"/>
      <c r="B358" s="243"/>
      <c r="C358" s="244"/>
      <c r="D358" s="245" t="s">
        <v>286</v>
      </c>
      <c r="E358" s="246" t="s">
        <v>1</v>
      </c>
      <c r="F358" s="247" t="s">
        <v>5344</v>
      </c>
      <c r="G358" s="244"/>
      <c r="H358" s="248">
        <v>684.15300000000002</v>
      </c>
      <c r="I358" s="249"/>
      <c r="J358" s="244"/>
      <c r="K358" s="244"/>
      <c r="L358" s="250"/>
      <c r="M358" s="251"/>
      <c r="N358" s="252"/>
      <c r="O358" s="252"/>
      <c r="P358" s="252"/>
      <c r="Q358" s="252"/>
      <c r="R358" s="252"/>
      <c r="S358" s="252"/>
      <c r="T358" s="25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4" t="s">
        <v>286</v>
      </c>
      <c r="AU358" s="254" t="s">
        <v>86</v>
      </c>
      <c r="AV358" s="13" t="s">
        <v>86</v>
      </c>
      <c r="AW358" s="13" t="s">
        <v>32</v>
      </c>
      <c r="AX358" s="13" t="s">
        <v>76</v>
      </c>
      <c r="AY358" s="254" t="s">
        <v>280</v>
      </c>
    </row>
    <row r="359" s="14" customFormat="1">
      <c r="A359" s="14"/>
      <c r="B359" s="266"/>
      <c r="C359" s="267"/>
      <c r="D359" s="245" t="s">
        <v>286</v>
      </c>
      <c r="E359" s="268" t="s">
        <v>1</v>
      </c>
      <c r="F359" s="269" t="s">
        <v>378</v>
      </c>
      <c r="G359" s="267"/>
      <c r="H359" s="270">
        <v>684.15300000000002</v>
      </c>
      <c r="I359" s="271"/>
      <c r="J359" s="267"/>
      <c r="K359" s="267"/>
      <c r="L359" s="272"/>
      <c r="M359" s="273"/>
      <c r="N359" s="274"/>
      <c r="O359" s="274"/>
      <c r="P359" s="274"/>
      <c r="Q359" s="274"/>
      <c r="R359" s="274"/>
      <c r="S359" s="274"/>
      <c r="T359" s="27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6" t="s">
        <v>286</v>
      </c>
      <c r="AU359" s="276" t="s">
        <v>86</v>
      </c>
      <c r="AV359" s="14" t="s">
        <v>284</v>
      </c>
      <c r="AW359" s="14" t="s">
        <v>32</v>
      </c>
      <c r="AX359" s="14" t="s">
        <v>84</v>
      </c>
      <c r="AY359" s="276" t="s">
        <v>280</v>
      </c>
    </row>
    <row r="360" s="2" customFormat="1" ht="24.15" customHeight="1">
      <c r="A360" s="38"/>
      <c r="B360" s="39"/>
      <c r="C360" s="229" t="s">
        <v>768</v>
      </c>
      <c r="D360" s="229" t="s">
        <v>281</v>
      </c>
      <c r="E360" s="230" t="s">
        <v>952</v>
      </c>
      <c r="F360" s="231" t="s">
        <v>953</v>
      </c>
      <c r="G360" s="232" t="s">
        <v>194</v>
      </c>
      <c r="H360" s="233">
        <v>100.798</v>
      </c>
      <c r="I360" s="234"/>
      <c r="J360" s="235">
        <f>ROUND(I360*H360,2)</f>
        <v>0</v>
      </c>
      <c r="K360" s="236"/>
      <c r="L360" s="44"/>
      <c r="M360" s="237" t="s">
        <v>1</v>
      </c>
      <c r="N360" s="238" t="s">
        <v>41</v>
      </c>
      <c r="O360" s="91"/>
      <c r="P360" s="239">
        <f>O360*H360</f>
        <v>0</v>
      </c>
      <c r="Q360" s="239">
        <v>0.00040000000000000002</v>
      </c>
      <c r="R360" s="239">
        <f>Q360*H360</f>
        <v>0.040319199999999999</v>
      </c>
      <c r="S360" s="239">
        <v>0</v>
      </c>
      <c r="T360" s="24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41" t="s">
        <v>185</v>
      </c>
      <c r="AT360" s="241" t="s">
        <v>281</v>
      </c>
      <c r="AU360" s="241" t="s">
        <v>86</v>
      </c>
      <c r="AY360" s="17" t="s">
        <v>280</v>
      </c>
      <c r="BE360" s="242">
        <f>IF(N360="základní",J360,0)</f>
        <v>0</v>
      </c>
      <c r="BF360" s="242">
        <f>IF(N360="snížená",J360,0)</f>
        <v>0</v>
      </c>
      <c r="BG360" s="242">
        <f>IF(N360="zákl. přenesená",J360,0)</f>
        <v>0</v>
      </c>
      <c r="BH360" s="242">
        <f>IF(N360="sníž. přenesená",J360,0)</f>
        <v>0</v>
      </c>
      <c r="BI360" s="242">
        <f>IF(N360="nulová",J360,0)</f>
        <v>0</v>
      </c>
      <c r="BJ360" s="17" t="s">
        <v>84</v>
      </c>
      <c r="BK360" s="242">
        <f>ROUND(I360*H360,2)</f>
        <v>0</v>
      </c>
      <c r="BL360" s="17" t="s">
        <v>185</v>
      </c>
      <c r="BM360" s="241" t="s">
        <v>5345</v>
      </c>
    </row>
    <row r="361" s="13" customFormat="1">
      <c r="A361" s="13"/>
      <c r="B361" s="243"/>
      <c r="C361" s="244"/>
      <c r="D361" s="245" t="s">
        <v>286</v>
      </c>
      <c r="E361" s="246" t="s">
        <v>1</v>
      </c>
      <c r="F361" s="247" t="s">
        <v>5108</v>
      </c>
      <c r="G361" s="244"/>
      <c r="H361" s="248">
        <v>100.798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286</v>
      </c>
      <c r="AU361" s="254" t="s">
        <v>86</v>
      </c>
      <c r="AV361" s="13" t="s">
        <v>86</v>
      </c>
      <c r="AW361" s="13" t="s">
        <v>32</v>
      </c>
      <c r="AX361" s="13" t="s">
        <v>84</v>
      </c>
      <c r="AY361" s="254" t="s">
        <v>280</v>
      </c>
    </row>
    <row r="362" s="2" customFormat="1" ht="44.25" customHeight="1">
      <c r="A362" s="38"/>
      <c r="B362" s="39"/>
      <c r="C362" s="255" t="s">
        <v>773</v>
      </c>
      <c r="D362" s="255" t="s">
        <v>306</v>
      </c>
      <c r="E362" s="256" t="s">
        <v>956</v>
      </c>
      <c r="F362" s="257" t="s">
        <v>957</v>
      </c>
      <c r="G362" s="258" t="s">
        <v>194</v>
      </c>
      <c r="H362" s="259">
        <v>123.074</v>
      </c>
      <c r="I362" s="260"/>
      <c r="J362" s="261">
        <f>ROUND(I362*H362,2)</f>
        <v>0</v>
      </c>
      <c r="K362" s="262"/>
      <c r="L362" s="263"/>
      <c r="M362" s="264" t="s">
        <v>1</v>
      </c>
      <c r="N362" s="265" t="s">
        <v>41</v>
      </c>
      <c r="O362" s="91"/>
      <c r="P362" s="239">
        <f>O362*H362</f>
        <v>0</v>
      </c>
      <c r="Q362" s="239">
        <v>0.0054000000000000003</v>
      </c>
      <c r="R362" s="239">
        <f>Q362*H362</f>
        <v>0.66459960000000007</v>
      </c>
      <c r="S362" s="239">
        <v>0</v>
      </c>
      <c r="T362" s="24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41" t="s">
        <v>426</v>
      </c>
      <c r="AT362" s="241" t="s">
        <v>306</v>
      </c>
      <c r="AU362" s="241" t="s">
        <v>86</v>
      </c>
      <c r="AY362" s="17" t="s">
        <v>280</v>
      </c>
      <c r="BE362" s="242">
        <f>IF(N362="základní",J362,0)</f>
        <v>0</v>
      </c>
      <c r="BF362" s="242">
        <f>IF(N362="snížená",J362,0)</f>
        <v>0</v>
      </c>
      <c r="BG362" s="242">
        <f>IF(N362="zákl. přenesená",J362,0)</f>
        <v>0</v>
      </c>
      <c r="BH362" s="242">
        <f>IF(N362="sníž. přenesená",J362,0)</f>
        <v>0</v>
      </c>
      <c r="BI362" s="242">
        <f>IF(N362="nulová",J362,0)</f>
        <v>0</v>
      </c>
      <c r="BJ362" s="17" t="s">
        <v>84</v>
      </c>
      <c r="BK362" s="242">
        <f>ROUND(I362*H362,2)</f>
        <v>0</v>
      </c>
      <c r="BL362" s="17" t="s">
        <v>185</v>
      </c>
      <c r="BM362" s="241" t="s">
        <v>5346</v>
      </c>
    </row>
    <row r="363" s="13" customFormat="1">
      <c r="A363" s="13"/>
      <c r="B363" s="243"/>
      <c r="C363" s="244"/>
      <c r="D363" s="245" t="s">
        <v>286</v>
      </c>
      <c r="E363" s="244"/>
      <c r="F363" s="247" t="s">
        <v>5347</v>
      </c>
      <c r="G363" s="244"/>
      <c r="H363" s="248">
        <v>123.074</v>
      </c>
      <c r="I363" s="249"/>
      <c r="J363" s="244"/>
      <c r="K363" s="244"/>
      <c r="L363" s="250"/>
      <c r="M363" s="251"/>
      <c r="N363" s="252"/>
      <c r="O363" s="252"/>
      <c r="P363" s="252"/>
      <c r="Q363" s="252"/>
      <c r="R363" s="252"/>
      <c r="S363" s="252"/>
      <c r="T363" s="25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4" t="s">
        <v>286</v>
      </c>
      <c r="AU363" s="254" t="s">
        <v>86</v>
      </c>
      <c r="AV363" s="13" t="s">
        <v>86</v>
      </c>
      <c r="AW363" s="13" t="s">
        <v>4</v>
      </c>
      <c r="AX363" s="13" t="s">
        <v>84</v>
      </c>
      <c r="AY363" s="254" t="s">
        <v>280</v>
      </c>
    </row>
    <row r="364" s="2" customFormat="1" ht="24.15" customHeight="1">
      <c r="A364" s="38"/>
      <c r="B364" s="39"/>
      <c r="C364" s="229" t="s">
        <v>779</v>
      </c>
      <c r="D364" s="229" t="s">
        <v>281</v>
      </c>
      <c r="E364" s="230" t="s">
        <v>5348</v>
      </c>
      <c r="F364" s="231" t="s">
        <v>5349</v>
      </c>
      <c r="G364" s="232" t="s">
        <v>194</v>
      </c>
      <c r="H364" s="233">
        <v>5.5</v>
      </c>
      <c r="I364" s="234"/>
      <c r="J364" s="235">
        <f>ROUND(I364*H364,2)</f>
        <v>0</v>
      </c>
      <c r="K364" s="236"/>
      <c r="L364" s="44"/>
      <c r="M364" s="237" t="s">
        <v>1</v>
      </c>
      <c r="N364" s="238" t="s">
        <v>41</v>
      </c>
      <c r="O364" s="91"/>
      <c r="P364" s="239">
        <f>O364*H364</f>
        <v>0</v>
      </c>
      <c r="Q364" s="239">
        <v>0</v>
      </c>
      <c r="R364" s="239">
        <f>Q364*H364</f>
        <v>0</v>
      </c>
      <c r="S364" s="239">
        <v>0</v>
      </c>
      <c r="T364" s="240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41" t="s">
        <v>185</v>
      </c>
      <c r="AT364" s="241" t="s">
        <v>281</v>
      </c>
      <c r="AU364" s="241" t="s">
        <v>86</v>
      </c>
      <c r="AY364" s="17" t="s">
        <v>280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7" t="s">
        <v>84</v>
      </c>
      <c r="BK364" s="242">
        <f>ROUND(I364*H364,2)</f>
        <v>0</v>
      </c>
      <c r="BL364" s="17" t="s">
        <v>185</v>
      </c>
      <c r="BM364" s="241" t="s">
        <v>5350</v>
      </c>
    </row>
    <row r="365" s="13" customFormat="1">
      <c r="A365" s="13"/>
      <c r="B365" s="243"/>
      <c r="C365" s="244"/>
      <c r="D365" s="245" t="s">
        <v>286</v>
      </c>
      <c r="E365" s="246" t="s">
        <v>1</v>
      </c>
      <c r="F365" s="247" t="s">
        <v>5226</v>
      </c>
      <c r="G365" s="244"/>
      <c r="H365" s="248">
        <v>5.5</v>
      </c>
      <c r="I365" s="249"/>
      <c r="J365" s="244"/>
      <c r="K365" s="244"/>
      <c r="L365" s="250"/>
      <c r="M365" s="251"/>
      <c r="N365" s="252"/>
      <c r="O365" s="252"/>
      <c r="P365" s="252"/>
      <c r="Q365" s="252"/>
      <c r="R365" s="252"/>
      <c r="S365" s="252"/>
      <c r="T365" s="25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4" t="s">
        <v>286</v>
      </c>
      <c r="AU365" s="254" t="s">
        <v>86</v>
      </c>
      <c r="AV365" s="13" t="s">
        <v>86</v>
      </c>
      <c r="AW365" s="13" t="s">
        <v>32</v>
      </c>
      <c r="AX365" s="13" t="s">
        <v>84</v>
      </c>
      <c r="AY365" s="254" t="s">
        <v>280</v>
      </c>
    </row>
    <row r="366" s="2" customFormat="1" ht="33" customHeight="1">
      <c r="A366" s="38"/>
      <c r="B366" s="39"/>
      <c r="C366" s="255" t="s">
        <v>783</v>
      </c>
      <c r="D366" s="255" t="s">
        <v>306</v>
      </c>
      <c r="E366" s="256" t="s">
        <v>5351</v>
      </c>
      <c r="F366" s="257" t="s">
        <v>5352</v>
      </c>
      <c r="G366" s="258" t="s">
        <v>309</v>
      </c>
      <c r="H366" s="259">
        <v>5.5</v>
      </c>
      <c r="I366" s="260"/>
      <c r="J366" s="261">
        <f>ROUND(I366*H366,2)</f>
        <v>0</v>
      </c>
      <c r="K366" s="262"/>
      <c r="L366" s="263"/>
      <c r="M366" s="264" t="s">
        <v>1</v>
      </c>
      <c r="N366" s="265" t="s">
        <v>41</v>
      </c>
      <c r="O366" s="91"/>
      <c r="P366" s="239">
        <f>O366*H366</f>
        <v>0</v>
      </c>
      <c r="Q366" s="239">
        <v>0.001</v>
      </c>
      <c r="R366" s="239">
        <f>Q366*H366</f>
        <v>0.0054999999999999997</v>
      </c>
      <c r="S366" s="239">
        <v>0</v>
      </c>
      <c r="T366" s="24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41" t="s">
        <v>426</v>
      </c>
      <c r="AT366" s="241" t="s">
        <v>306</v>
      </c>
      <c r="AU366" s="241" t="s">
        <v>86</v>
      </c>
      <c r="AY366" s="17" t="s">
        <v>280</v>
      </c>
      <c r="BE366" s="242">
        <f>IF(N366="základní",J366,0)</f>
        <v>0</v>
      </c>
      <c r="BF366" s="242">
        <f>IF(N366="snížená",J366,0)</f>
        <v>0</v>
      </c>
      <c r="BG366" s="242">
        <f>IF(N366="zákl. přenesená",J366,0)</f>
        <v>0</v>
      </c>
      <c r="BH366" s="242">
        <f>IF(N366="sníž. přenesená",J366,0)</f>
        <v>0</v>
      </c>
      <c r="BI366" s="242">
        <f>IF(N366="nulová",J366,0)</f>
        <v>0</v>
      </c>
      <c r="BJ366" s="17" t="s">
        <v>84</v>
      </c>
      <c r="BK366" s="242">
        <f>ROUND(I366*H366,2)</f>
        <v>0</v>
      </c>
      <c r="BL366" s="17" t="s">
        <v>185</v>
      </c>
      <c r="BM366" s="241" t="s">
        <v>5353</v>
      </c>
    </row>
    <row r="367" s="2" customFormat="1" ht="24.15" customHeight="1">
      <c r="A367" s="38"/>
      <c r="B367" s="39"/>
      <c r="C367" s="229" t="s">
        <v>790</v>
      </c>
      <c r="D367" s="229" t="s">
        <v>281</v>
      </c>
      <c r="E367" s="230" t="s">
        <v>2002</v>
      </c>
      <c r="F367" s="231" t="s">
        <v>2003</v>
      </c>
      <c r="G367" s="232" t="s">
        <v>326</v>
      </c>
      <c r="H367" s="233">
        <v>0.745</v>
      </c>
      <c r="I367" s="234"/>
      <c r="J367" s="235">
        <f>ROUND(I367*H367,2)</f>
        <v>0</v>
      </c>
      <c r="K367" s="236"/>
      <c r="L367" s="44"/>
      <c r="M367" s="237" t="s">
        <v>1</v>
      </c>
      <c r="N367" s="238" t="s">
        <v>41</v>
      </c>
      <c r="O367" s="91"/>
      <c r="P367" s="239">
        <f>O367*H367</f>
        <v>0</v>
      </c>
      <c r="Q367" s="239">
        <v>0</v>
      </c>
      <c r="R367" s="239">
        <f>Q367*H367</f>
        <v>0</v>
      </c>
      <c r="S367" s="239">
        <v>0</v>
      </c>
      <c r="T367" s="24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41" t="s">
        <v>185</v>
      </c>
      <c r="AT367" s="241" t="s">
        <v>281</v>
      </c>
      <c r="AU367" s="241" t="s">
        <v>86</v>
      </c>
      <c r="AY367" s="17" t="s">
        <v>280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7" t="s">
        <v>84</v>
      </c>
      <c r="BK367" s="242">
        <f>ROUND(I367*H367,2)</f>
        <v>0</v>
      </c>
      <c r="BL367" s="17" t="s">
        <v>185</v>
      </c>
      <c r="BM367" s="241" t="s">
        <v>5354</v>
      </c>
    </row>
    <row r="368" s="12" customFormat="1" ht="22.8" customHeight="1">
      <c r="A368" s="12"/>
      <c r="B368" s="213"/>
      <c r="C368" s="214"/>
      <c r="D368" s="215" t="s">
        <v>75</v>
      </c>
      <c r="E368" s="227" t="s">
        <v>964</v>
      </c>
      <c r="F368" s="227" t="s">
        <v>965</v>
      </c>
      <c r="G368" s="214"/>
      <c r="H368" s="214"/>
      <c r="I368" s="217"/>
      <c r="J368" s="228">
        <f>BK368</f>
        <v>0</v>
      </c>
      <c r="K368" s="214"/>
      <c r="L368" s="219"/>
      <c r="M368" s="220"/>
      <c r="N368" s="221"/>
      <c r="O368" s="221"/>
      <c r="P368" s="222">
        <f>SUM(P369:P418)</f>
        <v>0</v>
      </c>
      <c r="Q368" s="221"/>
      <c r="R368" s="222">
        <f>SUM(R369:R418)</f>
        <v>11.232634700000002</v>
      </c>
      <c r="S368" s="221"/>
      <c r="T368" s="223">
        <f>SUM(T369:T418)</f>
        <v>3.2073227999999996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24" t="s">
        <v>86</v>
      </c>
      <c r="AT368" s="225" t="s">
        <v>75</v>
      </c>
      <c r="AU368" s="225" t="s">
        <v>84</v>
      </c>
      <c r="AY368" s="224" t="s">
        <v>280</v>
      </c>
      <c r="BK368" s="226">
        <f>SUM(BK369:BK418)</f>
        <v>0</v>
      </c>
    </row>
    <row r="369" s="2" customFormat="1" ht="16.5" customHeight="1">
      <c r="A369" s="38"/>
      <c r="B369" s="39"/>
      <c r="C369" s="229" t="s">
        <v>795</v>
      </c>
      <c r="D369" s="229" t="s">
        <v>281</v>
      </c>
      <c r="E369" s="230" t="s">
        <v>5355</v>
      </c>
      <c r="F369" s="231" t="s">
        <v>5356</v>
      </c>
      <c r="G369" s="232" t="s">
        <v>190</v>
      </c>
      <c r="H369" s="233">
        <v>400.19999999999999</v>
      </c>
      <c r="I369" s="234"/>
      <c r="J369" s="235">
        <f>ROUND(I369*H369,2)</f>
        <v>0</v>
      </c>
      <c r="K369" s="236"/>
      <c r="L369" s="44"/>
      <c r="M369" s="237" t="s">
        <v>1</v>
      </c>
      <c r="N369" s="238" t="s">
        <v>41</v>
      </c>
      <c r="O369" s="91"/>
      <c r="P369" s="239">
        <f>O369*H369</f>
        <v>0</v>
      </c>
      <c r="Q369" s="239">
        <v>0</v>
      </c>
      <c r="R369" s="239">
        <f>Q369*H369</f>
        <v>0</v>
      </c>
      <c r="S369" s="239">
        <v>0.0015</v>
      </c>
      <c r="T369" s="240">
        <f>S369*H369</f>
        <v>0.60029999999999994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41" t="s">
        <v>185</v>
      </c>
      <c r="AT369" s="241" t="s">
        <v>281</v>
      </c>
      <c r="AU369" s="241" t="s">
        <v>86</v>
      </c>
      <c r="AY369" s="17" t="s">
        <v>280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7" t="s">
        <v>84</v>
      </c>
      <c r="BK369" s="242">
        <f>ROUND(I369*H369,2)</f>
        <v>0</v>
      </c>
      <c r="BL369" s="17" t="s">
        <v>185</v>
      </c>
      <c r="BM369" s="241" t="s">
        <v>5357</v>
      </c>
    </row>
    <row r="370" s="13" customFormat="1">
      <c r="A370" s="13"/>
      <c r="B370" s="243"/>
      <c r="C370" s="244"/>
      <c r="D370" s="245" t="s">
        <v>286</v>
      </c>
      <c r="E370" s="246" t="s">
        <v>1</v>
      </c>
      <c r="F370" s="247" t="s">
        <v>5358</v>
      </c>
      <c r="G370" s="244"/>
      <c r="H370" s="248">
        <v>400.19999999999999</v>
      </c>
      <c r="I370" s="249"/>
      <c r="J370" s="244"/>
      <c r="K370" s="244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286</v>
      </c>
      <c r="AU370" s="254" t="s">
        <v>86</v>
      </c>
      <c r="AV370" s="13" t="s">
        <v>86</v>
      </c>
      <c r="AW370" s="13" t="s">
        <v>32</v>
      </c>
      <c r="AX370" s="13" t="s">
        <v>84</v>
      </c>
      <c r="AY370" s="254" t="s">
        <v>280</v>
      </c>
    </row>
    <row r="371" s="2" customFormat="1" ht="24.15" customHeight="1">
      <c r="A371" s="38"/>
      <c r="B371" s="39"/>
      <c r="C371" s="229" t="s">
        <v>799</v>
      </c>
      <c r="D371" s="229" t="s">
        <v>281</v>
      </c>
      <c r="E371" s="230" t="s">
        <v>971</v>
      </c>
      <c r="F371" s="231" t="s">
        <v>972</v>
      </c>
      <c r="G371" s="232" t="s">
        <v>194</v>
      </c>
      <c r="H371" s="233">
        <v>845.32000000000005</v>
      </c>
      <c r="I371" s="234"/>
      <c r="J371" s="235">
        <f>ROUND(I371*H371,2)</f>
        <v>0</v>
      </c>
      <c r="K371" s="236"/>
      <c r="L371" s="44"/>
      <c r="M371" s="237" t="s">
        <v>1</v>
      </c>
      <c r="N371" s="238" t="s">
        <v>41</v>
      </c>
      <c r="O371" s="91"/>
      <c r="P371" s="239">
        <f>O371*H371</f>
        <v>0</v>
      </c>
      <c r="Q371" s="239">
        <v>0</v>
      </c>
      <c r="R371" s="239">
        <f>Q371*H371</f>
        <v>0</v>
      </c>
      <c r="S371" s="239">
        <v>0</v>
      </c>
      <c r="T371" s="240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41" t="s">
        <v>185</v>
      </c>
      <c r="AT371" s="241" t="s">
        <v>281</v>
      </c>
      <c r="AU371" s="241" t="s">
        <v>86</v>
      </c>
      <c r="AY371" s="17" t="s">
        <v>280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7" t="s">
        <v>84</v>
      </c>
      <c r="BK371" s="242">
        <f>ROUND(I371*H371,2)</f>
        <v>0</v>
      </c>
      <c r="BL371" s="17" t="s">
        <v>185</v>
      </c>
      <c r="BM371" s="241" t="s">
        <v>5359</v>
      </c>
    </row>
    <row r="372" s="13" customFormat="1">
      <c r="A372" s="13"/>
      <c r="B372" s="243"/>
      <c r="C372" s="244"/>
      <c r="D372" s="245" t="s">
        <v>286</v>
      </c>
      <c r="E372" s="246" t="s">
        <v>1</v>
      </c>
      <c r="F372" s="247" t="s">
        <v>5360</v>
      </c>
      <c r="G372" s="244"/>
      <c r="H372" s="248">
        <v>801.63999999999999</v>
      </c>
      <c r="I372" s="249"/>
      <c r="J372" s="244"/>
      <c r="K372" s="244"/>
      <c r="L372" s="250"/>
      <c r="M372" s="251"/>
      <c r="N372" s="252"/>
      <c r="O372" s="252"/>
      <c r="P372" s="252"/>
      <c r="Q372" s="252"/>
      <c r="R372" s="252"/>
      <c r="S372" s="252"/>
      <c r="T372" s="25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4" t="s">
        <v>286</v>
      </c>
      <c r="AU372" s="254" t="s">
        <v>86</v>
      </c>
      <c r="AV372" s="13" t="s">
        <v>86</v>
      </c>
      <c r="AW372" s="13" t="s">
        <v>32</v>
      </c>
      <c r="AX372" s="13" t="s">
        <v>76</v>
      </c>
      <c r="AY372" s="254" t="s">
        <v>280</v>
      </c>
    </row>
    <row r="373" s="13" customFormat="1">
      <c r="A373" s="13"/>
      <c r="B373" s="243"/>
      <c r="C373" s="244"/>
      <c r="D373" s="245" t="s">
        <v>286</v>
      </c>
      <c r="E373" s="246" t="s">
        <v>1</v>
      </c>
      <c r="F373" s="247" t="s">
        <v>5361</v>
      </c>
      <c r="G373" s="244"/>
      <c r="H373" s="248">
        <v>43.68</v>
      </c>
      <c r="I373" s="249"/>
      <c r="J373" s="244"/>
      <c r="K373" s="244"/>
      <c r="L373" s="250"/>
      <c r="M373" s="251"/>
      <c r="N373" s="252"/>
      <c r="O373" s="252"/>
      <c r="P373" s="252"/>
      <c r="Q373" s="252"/>
      <c r="R373" s="252"/>
      <c r="S373" s="252"/>
      <c r="T373" s="25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4" t="s">
        <v>286</v>
      </c>
      <c r="AU373" s="254" t="s">
        <v>86</v>
      </c>
      <c r="AV373" s="13" t="s">
        <v>86</v>
      </c>
      <c r="AW373" s="13" t="s">
        <v>32</v>
      </c>
      <c r="AX373" s="13" t="s">
        <v>76</v>
      </c>
      <c r="AY373" s="254" t="s">
        <v>280</v>
      </c>
    </row>
    <row r="374" s="14" customFormat="1">
      <c r="A374" s="14"/>
      <c r="B374" s="266"/>
      <c r="C374" s="267"/>
      <c r="D374" s="245" t="s">
        <v>286</v>
      </c>
      <c r="E374" s="268" t="s">
        <v>1</v>
      </c>
      <c r="F374" s="269" t="s">
        <v>378</v>
      </c>
      <c r="G374" s="267"/>
      <c r="H374" s="270">
        <v>845.32000000000005</v>
      </c>
      <c r="I374" s="271"/>
      <c r="J374" s="267"/>
      <c r="K374" s="267"/>
      <c r="L374" s="272"/>
      <c r="M374" s="273"/>
      <c r="N374" s="274"/>
      <c r="O374" s="274"/>
      <c r="P374" s="274"/>
      <c r="Q374" s="274"/>
      <c r="R374" s="274"/>
      <c r="S374" s="274"/>
      <c r="T374" s="27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6" t="s">
        <v>286</v>
      </c>
      <c r="AU374" s="276" t="s">
        <v>86</v>
      </c>
      <c r="AV374" s="14" t="s">
        <v>284</v>
      </c>
      <c r="AW374" s="14" t="s">
        <v>32</v>
      </c>
      <c r="AX374" s="14" t="s">
        <v>84</v>
      </c>
      <c r="AY374" s="276" t="s">
        <v>280</v>
      </c>
    </row>
    <row r="375" s="2" customFormat="1" ht="16.5" customHeight="1">
      <c r="A375" s="38"/>
      <c r="B375" s="39"/>
      <c r="C375" s="255" t="s">
        <v>803</v>
      </c>
      <c r="D375" s="255" t="s">
        <v>306</v>
      </c>
      <c r="E375" s="256" t="s">
        <v>936</v>
      </c>
      <c r="F375" s="257" t="s">
        <v>937</v>
      </c>
      <c r="G375" s="258" t="s">
        <v>938</v>
      </c>
      <c r="H375" s="259">
        <v>270.50200000000001</v>
      </c>
      <c r="I375" s="260"/>
      <c r="J375" s="261">
        <f>ROUND(I375*H375,2)</f>
        <v>0</v>
      </c>
      <c r="K375" s="262"/>
      <c r="L375" s="263"/>
      <c r="M375" s="264" t="s">
        <v>1</v>
      </c>
      <c r="N375" s="265" t="s">
        <v>41</v>
      </c>
      <c r="O375" s="91"/>
      <c r="P375" s="239">
        <f>O375*H375</f>
        <v>0</v>
      </c>
      <c r="Q375" s="239">
        <v>0.001</v>
      </c>
      <c r="R375" s="239">
        <f>Q375*H375</f>
        <v>0.27050200000000002</v>
      </c>
      <c r="S375" s="239">
        <v>0</v>
      </c>
      <c r="T375" s="24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1" t="s">
        <v>426</v>
      </c>
      <c r="AT375" s="241" t="s">
        <v>306</v>
      </c>
      <c r="AU375" s="241" t="s">
        <v>86</v>
      </c>
      <c r="AY375" s="17" t="s">
        <v>280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7" t="s">
        <v>84</v>
      </c>
      <c r="BK375" s="242">
        <f>ROUND(I375*H375,2)</f>
        <v>0</v>
      </c>
      <c r="BL375" s="17" t="s">
        <v>185</v>
      </c>
      <c r="BM375" s="241" t="s">
        <v>5362</v>
      </c>
    </row>
    <row r="376" s="13" customFormat="1">
      <c r="A376" s="13"/>
      <c r="B376" s="243"/>
      <c r="C376" s="244"/>
      <c r="D376" s="245" t="s">
        <v>286</v>
      </c>
      <c r="E376" s="244"/>
      <c r="F376" s="247" t="s">
        <v>5363</v>
      </c>
      <c r="G376" s="244"/>
      <c r="H376" s="248">
        <v>270.50200000000001</v>
      </c>
      <c r="I376" s="249"/>
      <c r="J376" s="244"/>
      <c r="K376" s="244"/>
      <c r="L376" s="250"/>
      <c r="M376" s="251"/>
      <c r="N376" s="252"/>
      <c r="O376" s="252"/>
      <c r="P376" s="252"/>
      <c r="Q376" s="252"/>
      <c r="R376" s="252"/>
      <c r="S376" s="252"/>
      <c r="T376" s="25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286</v>
      </c>
      <c r="AU376" s="254" t="s">
        <v>86</v>
      </c>
      <c r="AV376" s="13" t="s">
        <v>86</v>
      </c>
      <c r="AW376" s="13" t="s">
        <v>4</v>
      </c>
      <c r="AX376" s="13" t="s">
        <v>84</v>
      </c>
      <c r="AY376" s="254" t="s">
        <v>280</v>
      </c>
    </row>
    <row r="377" s="2" customFormat="1" ht="24.15" customHeight="1">
      <c r="A377" s="38"/>
      <c r="B377" s="39"/>
      <c r="C377" s="229" t="s">
        <v>808</v>
      </c>
      <c r="D377" s="229" t="s">
        <v>281</v>
      </c>
      <c r="E377" s="230" t="s">
        <v>984</v>
      </c>
      <c r="F377" s="231" t="s">
        <v>985</v>
      </c>
      <c r="G377" s="232" t="s">
        <v>194</v>
      </c>
      <c r="H377" s="233">
        <v>845.32000000000005</v>
      </c>
      <c r="I377" s="234"/>
      <c r="J377" s="235">
        <f>ROUND(I377*H377,2)</f>
        <v>0</v>
      </c>
      <c r="K377" s="236"/>
      <c r="L377" s="44"/>
      <c r="M377" s="237" t="s">
        <v>1</v>
      </c>
      <c r="N377" s="238" t="s">
        <v>41</v>
      </c>
      <c r="O377" s="91"/>
      <c r="P377" s="239">
        <f>O377*H377</f>
        <v>0</v>
      </c>
      <c r="Q377" s="239">
        <v>0.00088000000000000003</v>
      </c>
      <c r="R377" s="239">
        <f>Q377*H377</f>
        <v>0.74388160000000003</v>
      </c>
      <c r="S377" s="239">
        <v>0</v>
      </c>
      <c r="T377" s="24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41" t="s">
        <v>185</v>
      </c>
      <c r="AT377" s="241" t="s">
        <v>281</v>
      </c>
      <c r="AU377" s="241" t="s">
        <v>86</v>
      </c>
      <c r="AY377" s="17" t="s">
        <v>280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7" t="s">
        <v>84</v>
      </c>
      <c r="BK377" s="242">
        <f>ROUND(I377*H377,2)</f>
        <v>0</v>
      </c>
      <c r="BL377" s="17" t="s">
        <v>185</v>
      </c>
      <c r="BM377" s="241" t="s">
        <v>5364</v>
      </c>
    </row>
    <row r="378" s="13" customFormat="1">
      <c r="A378" s="13"/>
      <c r="B378" s="243"/>
      <c r="C378" s="244"/>
      <c r="D378" s="245" t="s">
        <v>286</v>
      </c>
      <c r="E378" s="246" t="s">
        <v>1</v>
      </c>
      <c r="F378" s="247" t="s">
        <v>5360</v>
      </c>
      <c r="G378" s="244"/>
      <c r="H378" s="248">
        <v>801.63999999999999</v>
      </c>
      <c r="I378" s="249"/>
      <c r="J378" s="244"/>
      <c r="K378" s="244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286</v>
      </c>
      <c r="AU378" s="254" t="s">
        <v>86</v>
      </c>
      <c r="AV378" s="13" t="s">
        <v>86</v>
      </c>
      <c r="AW378" s="13" t="s">
        <v>32</v>
      </c>
      <c r="AX378" s="13" t="s">
        <v>76</v>
      </c>
      <c r="AY378" s="254" t="s">
        <v>280</v>
      </c>
    </row>
    <row r="379" s="13" customFormat="1">
      <c r="A379" s="13"/>
      <c r="B379" s="243"/>
      <c r="C379" s="244"/>
      <c r="D379" s="245" t="s">
        <v>286</v>
      </c>
      <c r="E379" s="246" t="s">
        <v>1</v>
      </c>
      <c r="F379" s="247" t="s">
        <v>5361</v>
      </c>
      <c r="G379" s="244"/>
      <c r="H379" s="248">
        <v>43.68</v>
      </c>
      <c r="I379" s="249"/>
      <c r="J379" s="244"/>
      <c r="K379" s="244"/>
      <c r="L379" s="250"/>
      <c r="M379" s="251"/>
      <c r="N379" s="252"/>
      <c r="O379" s="252"/>
      <c r="P379" s="252"/>
      <c r="Q379" s="252"/>
      <c r="R379" s="252"/>
      <c r="S379" s="252"/>
      <c r="T379" s="25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4" t="s">
        <v>286</v>
      </c>
      <c r="AU379" s="254" t="s">
        <v>86</v>
      </c>
      <c r="AV379" s="13" t="s">
        <v>86</v>
      </c>
      <c r="AW379" s="13" t="s">
        <v>32</v>
      </c>
      <c r="AX379" s="13" t="s">
        <v>76</v>
      </c>
      <c r="AY379" s="254" t="s">
        <v>280</v>
      </c>
    </row>
    <row r="380" s="14" customFormat="1">
      <c r="A380" s="14"/>
      <c r="B380" s="266"/>
      <c r="C380" s="267"/>
      <c r="D380" s="245" t="s">
        <v>286</v>
      </c>
      <c r="E380" s="268" t="s">
        <v>1</v>
      </c>
      <c r="F380" s="269" t="s">
        <v>378</v>
      </c>
      <c r="G380" s="267"/>
      <c r="H380" s="270">
        <v>845.32000000000005</v>
      </c>
      <c r="I380" s="271"/>
      <c r="J380" s="267"/>
      <c r="K380" s="267"/>
      <c r="L380" s="272"/>
      <c r="M380" s="273"/>
      <c r="N380" s="274"/>
      <c r="O380" s="274"/>
      <c r="P380" s="274"/>
      <c r="Q380" s="274"/>
      <c r="R380" s="274"/>
      <c r="S380" s="274"/>
      <c r="T380" s="27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6" t="s">
        <v>286</v>
      </c>
      <c r="AU380" s="276" t="s">
        <v>86</v>
      </c>
      <c r="AV380" s="14" t="s">
        <v>284</v>
      </c>
      <c r="AW380" s="14" t="s">
        <v>32</v>
      </c>
      <c r="AX380" s="14" t="s">
        <v>84</v>
      </c>
      <c r="AY380" s="276" t="s">
        <v>280</v>
      </c>
    </row>
    <row r="381" s="2" customFormat="1" ht="44.25" customHeight="1">
      <c r="A381" s="38"/>
      <c r="B381" s="39"/>
      <c r="C381" s="255" t="s">
        <v>812</v>
      </c>
      <c r="D381" s="255" t="s">
        <v>306</v>
      </c>
      <c r="E381" s="256" t="s">
        <v>956</v>
      </c>
      <c r="F381" s="257" t="s">
        <v>957</v>
      </c>
      <c r="G381" s="258" t="s">
        <v>194</v>
      </c>
      <c r="H381" s="259">
        <v>985.22000000000003</v>
      </c>
      <c r="I381" s="260"/>
      <c r="J381" s="261">
        <f>ROUND(I381*H381,2)</f>
        <v>0</v>
      </c>
      <c r="K381" s="262"/>
      <c r="L381" s="263"/>
      <c r="M381" s="264" t="s">
        <v>1</v>
      </c>
      <c r="N381" s="265" t="s">
        <v>41</v>
      </c>
      <c r="O381" s="91"/>
      <c r="P381" s="239">
        <f>O381*H381</f>
        <v>0</v>
      </c>
      <c r="Q381" s="239">
        <v>0.0054000000000000003</v>
      </c>
      <c r="R381" s="239">
        <f>Q381*H381</f>
        <v>5.3201880000000008</v>
      </c>
      <c r="S381" s="239">
        <v>0</v>
      </c>
      <c r="T381" s="240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41" t="s">
        <v>426</v>
      </c>
      <c r="AT381" s="241" t="s">
        <v>306</v>
      </c>
      <c r="AU381" s="241" t="s">
        <v>86</v>
      </c>
      <c r="AY381" s="17" t="s">
        <v>280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7" t="s">
        <v>84</v>
      </c>
      <c r="BK381" s="242">
        <f>ROUND(I381*H381,2)</f>
        <v>0</v>
      </c>
      <c r="BL381" s="17" t="s">
        <v>185</v>
      </c>
      <c r="BM381" s="241" t="s">
        <v>5365</v>
      </c>
    </row>
    <row r="382" s="13" customFormat="1">
      <c r="A382" s="13"/>
      <c r="B382" s="243"/>
      <c r="C382" s="244"/>
      <c r="D382" s="245" t="s">
        <v>286</v>
      </c>
      <c r="E382" s="244"/>
      <c r="F382" s="247" t="s">
        <v>5366</v>
      </c>
      <c r="G382" s="244"/>
      <c r="H382" s="248">
        <v>985.22000000000003</v>
      </c>
      <c r="I382" s="249"/>
      <c r="J382" s="244"/>
      <c r="K382" s="244"/>
      <c r="L382" s="250"/>
      <c r="M382" s="251"/>
      <c r="N382" s="252"/>
      <c r="O382" s="252"/>
      <c r="P382" s="252"/>
      <c r="Q382" s="252"/>
      <c r="R382" s="252"/>
      <c r="S382" s="252"/>
      <c r="T382" s="25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4" t="s">
        <v>286</v>
      </c>
      <c r="AU382" s="254" t="s">
        <v>86</v>
      </c>
      <c r="AV382" s="13" t="s">
        <v>86</v>
      </c>
      <c r="AW382" s="13" t="s">
        <v>4</v>
      </c>
      <c r="AX382" s="13" t="s">
        <v>84</v>
      </c>
      <c r="AY382" s="254" t="s">
        <v>280</v>
      </c>
    </row>
    <row r="383" s="2" customFormat="1" ht="37.8" customHeight="1">
      <c r="A383" s="38"/>
      <c r="B383" s="39"/>
      <c r="C383" s="229" t="s">
        <v>817</v>
      </c>
      <c r="D383" s="229" t="s">
        <v>281</v>
      </c>
      <c r="E383" s="230" t="s">
        <v>1004</v>
      </c>
      <c r="F383" s="231" t="s">
        <v>1005</v>
      </c>
      <c r="G383" s="232" t="s">
        <v>190</v>
      </c>
      <c r="H383" s="233">
        <v>224.69999999999999</v>
      </c>
      <c r="I383" s="234"/>
      <c r="J383" s="235">
        <f>ROUND(I383*H383,2)</f>
        <v>0</v>
      </c>
      <c r="K383" s="236"/>
      <c r="L383" s="44"/>
      <c r="M383" s="237" t="s">
        <v>1</v>
      </c>
      <c r="N383" s="238" t="s">
        <v>41</v>
      </c>
      <c r="O383" s="91"/>
      <c r="P383" s="239">
        <f>O383*H383</f>
        <v>0</v>
      </c>
      <c r="Q383" s="239">
        <v>0.00059999999999999995</v>
      </c>
      <c r="R383" s="239">
        <f>Q383*H383</f>
        <v>0.13481999999999997</v>
      </c>
      <c r="S383" s="239">
        <v>0</v>
      </c>
      <c r="T383" s="240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41" t="s">
        <v>185</v>
      </c>
      <c r="AT383" s="241" t="s">
        <v>281</v>
      </c>
      <c r="AU383" s="241" t="s">
        <v>86</v>
      </c>
      <c r="AY383" s="17" t="s">
        <v>280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7" t="s">
        <v>84</v>
      </c>
      <c r="BK383" s="242">
        <f>ROUND(I383*H383,2)</f>
        <v>0</v>
      </c>
      <c r="BL383" s="17" t="s">
        <v>185</v>
      </c>
      <c r="BM383" s="241" t="s">
        <v>5367</v>
      </c>
    </row>
    <row r="384" s="13" customFormat="1">
      <c r="A384" s="13"/>
      <c r="B384" s="243"/>
      <c r="C384" s="244"/>
      <c r="D384" s="245" t="s">
        <v>286</v>
      </c>
      <c r="E384" s="246" t="s">
        <v>1</v>
      </c>
      <c r="F384" s="247" t="s">
        <v>5368</v>
      </c>
      <c r="G384" s="244"/>
      <c r="H384" s="248">
        <v>224.69999999999999</v>
      </c>
      <c r="I384" s="249"/>
      <c r="J384" s="244"/>
      <c r="K384" s="244"/>
      <c r="L384" s="250"/>
      <c r="M384" s="251"/>
      <c r="N384" s="252"/>
      <c r="O384" s="252"/>
      <c r="P384" s="252"/>
      <c r="Q384" s="252"/>
      <c r="R384" s="252"/>
      <c r="S384" s="252"/>
      <c r="T384" s="25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4" t="s">
        <v>286</v>
      </c>
      <c r="AU384" s="254" t="s">
        <v>86</v>
      </c>
      <c r="AV384" s="13" t="s">
        <v>86</v>
      </c>
      <c r="AW384" s="13" t="s">
        <v>32</v>
      </c>
      <c r="AX384" s="13" t="s">
        <v>84</v>
      </c>
      <c r="AY384" s="254" t="s">
        <v>280</v>
      </c>
    </row>
    <row r="385" s="2" customFormat="1" ht="37.8" customHeight="1">
      <c r="A385" s="38"/>
      <c r="B385" s="39"/>
      <c r="C385" s="229" t="s">
        <v>822</v>
      </c>
      <c r="D385" s="229" t="s">
        <v>281</v>
      </c>
      <c r="E385" s="230" t="s">
        <v>1009</v>
      </c>
      <c r="F385" s="231" t="s">
        <v>1010</v>
      </c>
      <c r="G385" s="232" t="s">
        <v>190</v>
      </c>
      <c r="H385" s="233">
        <v>224.69999999999999</v>
      </c>
      <c r="I385" s="234"/>
      <c r="J385" s="235">
        <f>ROUND(I385*H385,2)</f>
        <v>0</v>
      </c>
      <c r="K385" s="236"/>
      <c r="L385" s="44"/>
      <c r="M385" s="237" t="s">
        <v>1</v>
      </c>
      <c r="N385" s="238" t="s">
        <v>41</v>
      </c>
      <c r="O385" s="91"/>
      <c r="P385" s="239">
        <f>O385*H385</f>
        <v>0</v>
      </c>
      <c r="Q385" s="239">
        <v>0.00059999999999999995</v>
      </c>
      <c r="R385" s="239">
        <f>Q385*H385</f>
        <v>0.13481999999999997</v>
      </c>
      <c r="S385" s="239">
        <v>0</v>
      </c>
      <c r="T385" s="24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41" t="s">
        <v>185</v>
      </c>
      <c r="AT385" s="241" t="s">
        <v>281</v>
      </c>
      <c r="AU385" s="241" t="s">
        <v>86</v>
      </c>
      <c r="AY385" s="17" t="s">
        <v>280</v>
      </c>
      <c r="BE385" s="242">
        <f>IF(N385="základní",J385,0)</f>
        <v>0</v>
      </c>
      <c r="BF385" s="242">
        <f>IF(N385="snížená",J385,0)</f>
        <v>0</v>
      </c>
      <c r="BG385" s="242">
        <f>IF(N385="zákl. přenesená",J385,0)</f>
        <v>0</v>
      </c>
      <c r="BH385" s="242">
        <f>IF(N385="sníž. přenesená",J385,0)</f>
        <v>0</v>
      </c>
      <c r="BI385" s="242">
        <f>IF(N385="nulová",J385,0)</f>
        <v>0</v>
      </c>
      <c r="BJ385" s="17" t="s">
        <v>84</v>
      </c>
      <c r="BK385" s="242">
        <f>ROUND(I385*H385,2)</f>
        <v>0</v>
      </c>
      <c r="BL385" s="17" t="s">
        <v>185</v>
      </c>
      <c r="BM385" s="241" t="s">
        <v>5369</v>
      </c>
    </row>
    <row r="386" s="13" customFormat="1">
      <c r="A386" s="13"/>
      <c r="B386" s="243"/>
      <c r="C386" s="244"/>
      <c r="D386" s="245" t="s">
        <v>286</v>
      </c>
      <c r="E386" s="246" t="s">
        <v>1</v>
      </c>
      <c r="F386" s="247" t="s">
        <v>5370</v>
      </c>
      <c r="G386" s="244"/>
      <c r="H386" s="248">
        <v>224.69999999999999</v>
      </c>
      <c r="I386" s="249"/>
      <c r="J386" s="244"/>
      <c r="K386" s="244"/>
      <c r="L386" s="250"/>
      <c r="M386" s="251"/>
      <c r="N386" s="252"/>
      <c r="O386" s="252"/>
      <c r="P386" s="252"/>
      <c r="Q386" s="252"/>
      <c r="R386" s="252"/>
      <c r="S386" s="252"/>
      <c r="T386" s="25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4" t="s">
        <v>286</v>
      </c>
      <c r="AU386" s="254" t="s">
        <v>86</v>
      </c>
      <c r="AV386" s="13" t="s">
        <v>86</v>
      </c>
      <c r="AW386" s="13" t="s">
        <v>32</v>
      </c>
      <c r="AX386" s="13" t="s">
        <v>84</v>
      </c>
      <c r="AY386" s="254" t="s">
        <v>280</v>
      </c>
    </row>
    <row r="387" s="2" customFormat="1" ht="37.8" customHeight="1">
      <c r="A387" s="38"/>
      <c r="B387" s="39"/>
      <c r="C387" s="229" t="s">
        <v>827</v>
      </c>
      <c r="D387" s="229" t="s">
        <v>281</v>
      </c>
      <c r="E387" s="230" t="s">
        <v>5371</v>
      </c>
      <c r="F387" s="231" t="s">
        <v>5372</v>
      </c>
      <c r="G387" s="232" t="s">
        <v>190</v>
      </c>
      <c r="H387" s="233">
        <v>43.200000000000003</v>
      </c>
      <c r="I387" s="234"/>
      <c r="J387" s="235">
        <f>ROUND(I387*H387,2)</f>
        <v>0</v>
      </c>
      <c r="K387" s="236"/>
      <c r="L387" s="44"/>
      <c r="M387" s="237" t="s">
        <v>1</v>
      </c>
      <c r="N387" s="238" t="s">
        <v>41</v>
      </c>
      <c r="O387" s="91"/>
      <c r="P387" s="239">
        <f>O387*H387</f>
        <v>0</v>
      </c>
      <c r="Q387" s="239">
        <v>0.0011999999999999999</v>
      </c>
      <c r="R387" s="239">
        <f>Q387*H387</f>
        <v>0.051839999999999997</v>
      </c>
      <c r="S387" s="239">
        <v>0</v>
      </c>
      <c r="T387" s="24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41" t="s">
        <v>185</v>
      </c>
      <c r="AT387" s="241" t="s">
        <v>281</v>
      </c>
      <c r="AU387" s="241" t="s">
        <v>86</v>
      </c>
      <c r="AY387" s="17" t="s">
        <v>280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7" t="s">
        <v>84</v>
      </c>
      <c r="BK387" s="242">
        <f>ROUND(I387*H387,2)</f>
        <v>0</v>
      </c>
      <c r="BL387" s="17" t="s">
        <v>185</v>
      </c>
      <c r="BM387" s="241" t="s">
        <v>5373</v>
      </c>
    </row>
    <row r="388" s="13" customFormat="1">
      <c r="A388" s="13"/>
      <c r="B388" s="243"/>
      <c r="C388" s="244"/>
      <c r="D388" s="245" t="s">
        <v>286</v>
      </c>
      <c r="E388" s="246" t="s">
        <v>1</v>
      </c>
      <c r="F388" s="247" t="s">
        <v>5374</v>
      </c>
      <c r="G388" s="244"/>
      <c r="H388" s="248">
        <v>43.200000000000003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286</v>
      </c>
      <c r="AU388" s="254" t="s">
        <v>86</v>
      </c>
      <c r="AV388" s="13" t="s">
        <v>86</v>
      </c>
      <c r="AW388" s="13" t="s">
        <v>32</v>
      </c>
      <c r="AX388" s="13" t="s">
        <v>84</v>
      </c>
      <c r="AY388" s="254" t="s">
        <v>280</v>
      </c>
    </row>
    <row r="389" s="2" customFormat="1" ht="24.15" customHeight="1">
      <c r="A389" s="38"/>
      <c r="B389" s="39"/>
      <c r="C389" s="229" t="s">
        <v>832</v>
      </c>
      <c r="D389" s="229" t="s">
        <v>281</v>
      </c>
      <c r="E389" s="230" t="s">
        <v>3690</v>
      </c>
      <c r="F389" s="231" t="s">
        <v>3691</v>
      </c>
      <c r="G389" s="232" t="s">
        <v>190</v>
      </c>
      <c r="H389" s="233">
        <v>59.600000000000001</v>
      </c>
      <c r="I389" s="234"/>
      <c r="J389" s="235">
        <f>ROUND(I389*H389,2)</f>
        <v>0</v>
      </c>
      <c r="K389" s="236"/>
      <c r="L389" s="44"/>
      <c r="M389" s="237" t="s">
        <v>1</v>
      </c>
      <c r="N389" s="238" t="s">
        <v>41</v>
      </c>
      <c r="O389" s="91"/>
      <c r="P389" s="239">
        <f>O389*H389</f>
        <v>0</v>
      </c>
      <c r="Q389" s="239">
        <v>0.00029999999999999997</v>
      </c>
      <c r="R389" s="239">
        <f>Q389*H389</f>
        <v>0.01788</v>
      </c>
      <c r="S389" s="239">
        <v>0</v>
      </c>
      <c r="T389" s="240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41" t="s">
        <v>185</v>
      </c>
      <c r="AT389" s="241" t="s">
        <v>281</v>
      </c>
      <c r="AU389" s="241" t="s">
        <v>86</v>
      </c>
      <c r="AY389" s="17" t="s">
        <v>280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7" t="s">
        <v>84</v>
      </c>
      <c r="BK389" s="242">
        <f>ROUND(I389*H389,2)</f>
        <v>0</v>
      </c>
      <c r="BL389" s="17" t="s">
        <v>185</v>
      </c>
      <c r="BM389" s="241" t="s">
        <v>5375</v>
      </c>
    </row>
    <row r="390" s="13" customFormat="1">
      <c r="A390" s="13"/>
      <c r="B390" s="243"/>
      <c r="C390" s="244"/>
      <c r="D390" s="245" t="s">
        <v>286</v>
      </c>
      <c r="E390" s="246" t="s">
        <v>1</v>
      </c>
      <c r="F390" s="247" t="s">
        <v>5376</v>
      </c>
      <c r="G390" s="244"/>
      <c r="H390" s="248">
        <v>59.600000000000001</v>
      </c>
      <c r="I390" s="249"/>
      <c r="J390" s="244"/>
      <c r="K390" s="244"/>
      <c r="L390" s="250"/>
      <c r="M390" s="251"/>
      <c r="N390" s="252"/>
      <c r="O390" s="252"/>
      <c r="P390" s="252"/>
      <c r="Q390" s="252"/>
      <c r="R390" s="252"/>
      <c r="S390" s="252"/>
      <c r="T390" s="25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4" t="s">
        <v>286</v>
      </c>
      <c r="AU390" s="254" t="s">
        <v>86</v>
      </c>
      <c r="AV390" s="13" t="s">
        <v>86</v>
      </c>
      <c r="AW390" s="13" t="s">
        <v>32</v>
      </c>
      <c r="AX390" s="13" t="s">
        <v>84</v>
      </c>
      <c r="AY390" s="254" t="s">
        <v>280</v>
      </c>
    </row>
    <row r="391" s="2" customFormat="1" ht="33" customHeight="1">
      <c r="A391" s="38"/>
      <c r="B391" s="39"/>
      <c r="C391" s="229" t="s">
        <v>837</v>
      </c>
      <c r="D391" s="229" t="s">
        <v>281</v>
      </c>
      <c r="E391" s="230" t="s">
        <v>5377</v>
      </c>
      <c r="F391" s="231" t="s">
        <v>5378</v>
      </c>
      <c r="G391" s="232" t="s">
        <v>194</v>
      </c>
      <c r="H391" s="233">
        <v>1.1699999999999999</v>
      </c>
      <c r="I391" s="234"/>
      <c r="J391" s="235">
        <f>ROUND(I391*H391,2)</f>
        <v>0</v>
      </c>
      <c r="K391" s="236"/>
      <c r="L391" s="44"/>
      <c r="M391" s="237" t="s">
        <v>1</v>
      </c>
      <c r="N391" s="238" t="s">
        <v>41</v>
      </c>
      <c r="O391" s="91"/>
      <c r="P391" s="239">
        <f>O391*H391</f>
        <v>0</v>
      </c>
      <c r="Q391" s="239">
        <v>0.010800000000000001</v>
      </c>
      <c r="R391" s="239">
        <f>Q391*H391</f>
        <v>0.012636</v>
      </c>
      <c r="S391" s="239">
        <v>0</v>
      </c>
      <c r="T391" s="240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41" t="s">
        <v>185</v>
      </c>
      <c r="AT391" s="241" t="s">
        <v>281</v>
      </c>
      <c r="AU391" s="241" t="s">
        <v>86</v>
      </c>
      <c r="AY391" s="17" t="s">
        <v>280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7" t="s">
        <v>84</v>
      </c>
      <c r="BK391" s="242">
        <f>ROUND(I391*H391,2)</f>
        <v>0</v>
      </c>
      <c r="BL391" s="17" t="s">
        <v>185</v>
      </c>
      <c r="BM391" s="241" t="s">
        <v>5379</v>
      </c>
    </row>
    <row r="392" s="13" customFormat="1">
      <c r="A392" s="13"/>
      <c r="B392" s="243"/>
      <c r="C392" s="244"/>
      <c r="D392" s="245" t="s">
        <v>286</v>
      </c>
      <c r="E392" s="246" t="s">
        <v>1</v>
      </c>
      <c r="F392" s="247" t="s">
        <v>5380</v>
      </c>
      <c r="G392" s="244"/>
      <c r="H392" s="248">
        <v>1.1699999999999999</v>
      </c>
      <c r="I392" s="249"/>
      <c r="J392" s="244"/>
      <c r="K392" s="244"/>
      <c r="L392" s="250"/>
      <c r="M392" s="251"/>
      <c r="N392" s="252"/>
      <c r="O392" s="252"/>
      <c r="P392" s="252"/>
      <c r="Q392" s="252"/>
      <c r="R392" s="252"/>
      <c r="S392" s="252"/>
      <c r="T392" s="25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4" t="s">
        <v>286</v>
      </c>
      <c r="AU392" s="254" t="s">
        <v>86</v>
      </c>
      <c r="AV392" s="13" t="s">
        <v>86</v>
      </c>
      <c r="AW392" s="13" t="s">
        <v>32</v>
      </c>
      <c r="AX392" s="13" t="s">
        <v>84</v>
      </c>
      <c r="AY392" s="254" t="s">
        <v>280</v>
      </c>
    </row>
    <row r="393" s="2" customFormat="1" ht="37.8" customHeight="1">
      <c r="A393" s="38"/>
      <c r="B393" s="39"/>
      <c r="C393" s="229" t="s">
        <v>842</v>
      </c>
      <c r="D393" s="229" t="s">
        <v>281</v>
      </c>
      <c r="E393" s="230" t="s">
        <v>5381</v>
      </c>
      <c r="F393" s="231" t="s">
        <v>1061</v>
      </c>
      <c r="G393" s="232" t="s">
        <v>190</v>
      </c>
      <c r="H393" s="233">
        <v>123.2</v>
      </c>
      <c r="I393" s="234"/>
      <c r="J393" s="235">
        <f>ROUND(I393*H393,2)</f>
        <v>0</v>
      </c>
      <c r="K393" s="236"/>
      <c r="L393" s="44"/>
      <c r="M393" s="237" t="s">
        <v>1</v>
      </c>
      <c r="N393" s="238" t="s">
        <v>41</v>
      </c>
      <c r="O393" s="91"/>
      <c r="P393" s="239">
        <f>O393*H393</f>
        <v>0</v>
      </c>
      <c r="Q393" s="239">
        <v>0.0015</v>
      </c>
      <c r="R393" s="239">
        <f>Q393*H393</f>
        <v>0.18480000000000002</v>
      </c>
      <c r="S393" s="239">
        <v>0</v>
      </c>
      <c r="T393" s="240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41" t="s">
        <v>185</v>
      </c>
      <c r="AT393" s="241" t="s">
        <v>281</v>
      </c>
      <c r="AU393" s="241" t="s">
        <v>86</v>
      </c>
      <c r="AY393" s="17" t="s">
        <v>280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7" t="s">
        <v>84</v>
      </c>
      <c r="BK393" s="242">
        <f>ROUND(I393*H393,2)</f>
        <v>0</v>
      </c>
      <c r="BL393" s="17" t="s">
        <v>185</v>
      </c>
      <c r="BM393" s="241" t="s">
        <v>5382</v>
      </c>
    </row>
    <row r="394" s="13" customFormat="1">
      <c r="A394" s="13"/>
      <c r="B394" s="243"/>
      <c r="C394" s="244"/>
      <c r="D394" s="245" t="s">
        <v>286</v>
      </c>
      <c r="E394" s="246" t="s">
        <v>1</v>
      </c>
      <c r="F394" s="247" t="s">
        <v>5383</v>
      </c>
      <c r="G394" s="244"/>
      <c r="H394" s="248">
        <v>123.2</v>
      </c>
      <c r="I394" s="249"/>
      <c r="J394" s="244"/>
      <c r="K394" s="244"/>
      <c r="L394" s="250"/>
      <c r="M394" s="251"/>
      <c r="N394" s="252"/>
      <c r="O394" s="252"/>
      <c r="P394" s="252"/>
      <c r="Q394" s="252"/>
      <c r="R394" s="252"/>
      <c r="S394" s="252"/>
      <c r="T394" s="25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4" t="s">
        <v>286</v>
      </c>
      <c r="AU394" s="254" t="s">
        <v>86</v>
      </c>
      <c r="AV394" s="13" t="s">
        <v>86</v>
      </c>
      <c r="AW394" s="13" t="s">
        <v>32</v>
      </c>
      <c r="AX394" s="13" t="s">
        <v>84</v>
      </c>
      <c r="AY394" s="254" t="s">
        <v>280</v>
      </c>
    </row>
    <row r="395" s="2" customFormat="1" ht="33" customHeight="1">
      <c r="A395" s="38"/>
      <c r="B395" s="39"/>
      <c r="C395" s="229" t="s">
        <v>847</v>
      </c>
      <c r="D395" s="229" t="s">
        <v>281</v>
      </c>
      <c r="E395" s="230" t="s">
        <v>1014</v>
      </c>
      <c r="F395" s="231" t="s">
        <v>1015</v>
      </c>
      <c r="G395" s="232" t="s">
        <v>194</v>
      </c>
      <c r="H395" s="233">
        <v>825.62</v>
      </c>
      <c r="I395" s="234"/>
      <c r="J395" s="235">
        <f>ROUND(I395*H395,2)</f>
        <v>0</v>
      </c>
      <c r="K395" s="236"/>
      <c r="L395" s="44"/>
      <c r="M395" s="237" t="s">
        <v>1</v>
      </c>
      <c r="N395" s="238" t="s">
        <v>41</v>
      </c>
      <c r="O395" s="91"/>
      <c r="P395" s="239">
        <f>O395*H395</f>
        <v>0</v>
      </c>
      <c r="Q395" s="239">
        <v>0.00027999999999999998</v>
      </c>
      <c r="R395" s="239">
        <f>Q395*H395</f>
        <v>0.23117359999999998</v>
      </c>
      <c r="S395" s="239">
        <v>0</v>
      </c>
      <c r="T395" s="240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41" t="s">
        <v>284</v>
      </c>
      <c r="AT395" s="241" t="s">
        <v>281</v>
      </c>
      <c r="AU395" s="241" t="s">
        <v>86</v>
      </c>
      <c r="AY395" s="17" t="s">
        <v>280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7" t="s">
        <v>84</v>
      </c>
      <c r="BK395" s="242">
        <f>ROUND(I395*H395,2)</f>
        <v>0</v>
      </c>
      <c r="BL395" s="17" t="s">
        <v>284</v>
      </c>
      <c r="BM395" s="241" t="s">
        <v>5384</v>
      </c>
    </row>
    <row r="396" s="13" customFormat="1">
      <c r="A396" s="13"/>
      <c r="B396" s="243"/>
      <c r="C396" s="244"/>
      <c r="D396" s="245" t="s">
        <v>286</v>
      </c>
      <c r="E396" s="246" t="s">
        <v>1</v>
      </c>
      <c r="F396" s="247" t="s">
        <v>5385</v>
      </c>
      <c r="G396" s="244"/>
      <c r="H396" s="248">
        <v>800.65999999999997</v>
      </c>
      <c r="I396" s="249"/>
      <c r="J396" s="244"/>
      <c r="K396" s="244"/>
      <c r="L396" s="250"/>
      <c r="M396" s="251"/>
      <c r="N396" s="252"/>
      <c r="O396" s="252"/>
      <c r="P396" s="252"/>
      <c r="Q396" s="252"/>
      <c r="R396" s="252"/>
      <c r="S396" s="252"/>
      <c r="T396" s="25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4" t="s">
        <v>286</v>
      </c>
      <c r="AU396" s="254" t="s">
        <v>86</v>
      </c>
      <c r="AV396" s="13" t="s">
        <v>86</v>
      </c>
      <c r="AW396" s="13" t="s">
        <v>32</v>
      </c>
      <c r="AX396" s="13" t="s">
        <v>76</v>
      </c>
      <c r="AY396" s="254" t="s">
        <v>280</v>
      </c>
    </row>
    <row r="397" s="13" customFormat="1">
      <c r="A397" s="13"/>
      <c r="B397" s="243"/>
      <c r="C397" s="244"/>
      <c r="D397" s="245" t="s">
        <v>286</v>
      </c>
      <c r="E397" s="246" t="s">
        <v>1</v>
      </c>
      <c r="F397" s="247" t="s">
        <v>5386</v>
      </c>
      <c r="G397" s="244"/>
      <c r="H397" s="248">
        <v>24.960000000000001</v>
      </c>
      <c r="I397" s="249"/>
      <c r="J397" s="244"/>
      <c r="K397" s="244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286</v>
      </c>
      <c r="AU397" s="254" t="s">
        <v>86</v>
      </c>
      <c r="AV397" s="13" t="s">
        <v>86</v>
      </c>
      <c r="AW397" s="13" t="s">
        <v>32</v>
      </c>
      <c r="AX397" s="13" t="s">
        <v>76</v>
      </c>
      <c r="AY397" s="254" t="s">
        <v>280</v>
      </c>
    </row>
    <row r="398" s="14" customFormat="1">
      <c r="A398" s="14"/>
      <c r="B398" s="266"/>
      <c r="C398" s="267"/>
      <c r="D398" s="245" t="s">
        <v>286</v>
      </c>
      <c r="E398" s="268" t="s">
        <v>1</v>
      </c>
      <c r="F398" s="269" t="s">
        <v>378</v>
      </c>
      <c r="G398" s="267"/>
      <c r="H398" s="270">
        <v>825.62</v>
      </c>
      <c r="I398" s="271"/>
      <c r="J398" s="267"/>
      <c r="K398" s="267"/>
      <c r="L398" s="272"/>
      <c r="M398" s="273"/>
      <c r="N398" s="274"/>
      <c r="O398" s="274"/>
      <c r="P398" s="274"/>
      <c r="Q398" s="274"/>
      <c r="R398" s="274"/>
      <c r="S398" s="274"/>
      <c r="T398" s="27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76" t="s">
        <v>286</v>
      </c>
      <c r="AU398" s="276" t="s">
        <v>86</v>
      </c>
      <c r="AV398" s="14" t="s">
        <v>284</v>
      </c>
      <c r="AW398" s="14" t="s">
        <v>32</v>
      </c>
      <c r="AX398" s="14" t="s">
        <v>84</v>
      </c>
      <c r="AY398" s="276" t="s">
        <v>280</v>
      </c>
    </row>
    <row r="399" s="2" customFormat="1" ht="37.8" customHeight="1">
      <c r="A399" s="38"/>
      <c r="B399" s="39"/>
      <c r="C399" s="255" t="s">
        <v>852</v>
      </c>
      <c r="D399" s="255" t="s">
        <v>306</v>
      </c>
      <c r="E399" s="256" t="s">
        <v>1019</v>
      </c>
      <c r="F399" s="257" t="s">
        <v>1020</v>
      </c>
      <c r="G399" s="258" t="s">
        <v>194</v>
      </c>
      <c r="H399" s="259">
        <v>962.25999999999999</v>
      </c>
      <c r="I399" s="260"/>
      <c r="J399" s="261">
        <f>ROUND(I399*H399,2)</f>
        <v>0</v>
      </c>
      <c r="K399" s="262"/>
      <c r="L399" s="263"/>
      <c r="M399" s="264" t="s">
        <v>1</v>
      </c>
      <c r="N399" s="265" t="s">
        <v>41</v>
      </c>
      <c r="O399" s="91"/>
      <c r="P399" s="239">
        <f>O399*H399</f>
        <v>0</v>
      </c>
      <c r="Q399" s="239">
        <v>0.0025000000000000001</v>
      </c>
      <c r="R399" s="239">
        <f>Q399*H399</f>
        <v>2.4056500000000001</v>
      </c>
      <c r="S399" s="239">
        <v>0</v>
      </c>
      <c r="T399" s="240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41" t="s">
        <v>426</v>
      </c>
      <c r="AT399" s="241" t="s">
        <v>306</v>
      </c>
      <c r="AU399" s="241" t="s">
        <v>86</v>
      </c>
      <c r="AY399" s="17" t="s">
        <v>280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7" t="s">
        <v>84</v>
      </c>
      <c r="BK399" s="242">
        <f>ROUND(I399*H399,2)</f>
        <v>0</v>
      </c>
      <c r="BL399" s="17" t="s">
        <v>185</v>
      </c>
      <c r="BM399" s="241" t="s">
        <v>5387</v>
      </c>
    </row>
    <row r="400" s="13" customFormat="1">
      <c r="A400" s="13"/>
      <c r="B400" s="243"/>
      <c r="C400" s="244"/>
      <c r="D400" s="245" t="s">
        <v>286</v>
      </c>
      <c r="E400" s="244"/>
      <c r="F400" s="247" t="s">
        <v>5388</v>
      </c>
      <c r="G400" s="244"/>
      <c r="H400" s="248">
        <v>962.25999999999999</v>
      </c>
      <c r="I400" s="249"/>
      <c r="J400" s="244"/>
      <c r="K400" s="244"/>
      <c r="L400" s="250"/>
      <c r="M400" s="251"/>
      <c r="N400" s="252"/>
      <c r="O400" s="252"/>
      <c r="P400" s="252"/>
      <c r="Q400" s="252"/>
      <c r="R400" s="252"/>
      <c r="S400" s="252"/>
      <c r="T400" s="25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4" t="s">
        <v>286</v>
      </c>
      <c r="AU400" s="254" t="s">
        <v>86</v>
      </c>
      <c r="AV400" s="13" t="s">
        <v>86</v>
      </c>
      <c r="AW400" s="13" t="s">
        <v>4</v>
      </c>
      <c r="AX400" s="13" t="s">
        <v>84</v>
      </c>
      <c r="AY400" s="254" t="s">
        <v>280</v>
      </c>
    </row>
    <row r="401" s="2" customFormat="1" ht="24.15" customHeight="1">
      <c r="A401" s="38"/>
      <c r="B401" s="39"/>
      <c r="C401" s="229" t="s">
        <v>857</v>
      </c>
      <c r="D401" s="229" t="s">
        <v>281</v>
      </c>
      <c r="E401" s="230" t="s">
        <v>2057</v>
      </c>
      <c r="F401" s="231" t="s">
        <v>2058</v>
      </c>
      <c r="G401" s="232" t="s">
        <v>194</v>
      </c>
      <c r="H401" s="233">
        <v>724.173</v>
      </c>
      <c r="I401" s="234"/>
      <c r="J401" s="235">
        <f>ROUND(I401*H401,2)</f>
        <v>0</v>
      </c>
      <c r="K401" s="236"/>
      <c r="L401" s="44"/>
      <c r="M401" s="237" t="s">
        <v>1</v>
      </c>
      <c r="N401" s="238" t="s">
        <v>41</v>
      </c>
      <c r="O401" s="91"/>
      <c r="P401" s="239">
        <f>O401*H401</f>
        <v>0</v>
      </c>
      <c r="Q401" s="239">
        <v>0</v>
      </c>
      <c r="R401" s="239">
        <f>Q401*H401</f>
        <v>0</v>
      </c>
      <c r="S401" s="239">
        <v>0.0035999999999999999</v>
      </c>
      <c r="T401" s="240">
        <f>S401*H401</f>
        <v>2.6070227999999998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41" t="s">
        <v>185</v>
      </c>
      <c r="AT401" s="241" t="s">
        <v>281</v>
      </c>
      <c r="AU401" s="241" t="s">
        <v>86</v>
      </c>
      <c r="AY401" s="17" t="s">
        <v>280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7" t="s">
        <v>84</v>
      </c>
      <c r="BK401" s="242">
        <f>ROUND(I401*H401,2)</f>
        <v>0</v>
      </c>
      <c r="BL401" s="17" t="s">
        <v>185</v>
      </c>
      <c r="BM401" s="241" t="s">
        <v>5389</v>
      </c>
    </row>
    <row r="402" s="13" customFormat="1">
      <c r="A402" s="13"/>
      <c r="B402" s="243"/>
      <c r="C402" s="244"/>
      <c r="D402" s="245" t="s">
        <v>286</v>
      </c>
      <c r="E402" s="246" t="s">
        <v>1</v>
      </c>
      <c r="F402" s="247" t="s">
        <v>5390</v>
      </c>
      <c r="G402" s="244"/>
      <c r="H402" s="248">
        <v>724.173</v>
      </c>
      <c r="I402" s="249"/>
      <c r="J402" s="244"/>
      <c r="K402" s="244"/>
      <c r="L402" s="250"/>
      <c r="M402" s="251"/>
      <c r="N402" s="252"/>
      <c r="O402" s="252"/>
      <c r="P402" s="252"/>
      <c r="Q402" s="252"/>
      <c r="R402" s="252"/>
      <c r="S402" s="252"/>
      <c r="T402" s="25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4" t="s">
        <v>286</v>
      </c>
      <c r="AU402" s="254" t="s">
        <v>86</v>
      </c>
      <c r="AV402" s="13" t="s">
        <v>86</v>
      </c>
      <c r="AW402" s="13" t="s">
        <v>32</v>
      </c>
      <c r="AX402" s="13" t="s">
        <v>84</v>
      </c>
      <c r="AY402" s="254" t="s">
        <v>280</v>
      </c>
    </row>
    <row r="403" s="2" customFormat="1" ht="24.15" customHeight="1">
      <c r="A403" s="38"/>
      <c r="B403" s="39"/>
      <c r="C403" s="229" t="s">
        <v>862</v>
      </c>
      <c r="D403" s="229" t="s">
        <v>281</v>
      </c>
      <c r="E403" s="230" t="s">
        <v>1024</v>
      </c>
      <c r="F403" s="231" t="s">
        <v>1025</v>
      </c>
      <c r="G403" s="232" t="s">
        <v>194</v>
      </c>
      <c r="H403" s="233">
        <v>825.62</v>
      </c>
      <c r="I403" s="234"/>
      <c r="J403" s="235">
        <f>ROUND(I403*H403,2)</f>
        <v>0</v>
      </c>
      <c r="K403" s="236"/>
      <c r="L403" s="44"/>
      <c r="M403" s="237" t="s">
        <v>1</v>
      </c>
      <c r="N403" s="238" t="s">
        <v>41</v>
      </c>
      <c r="O403" s="91"/>
      <c r="P403" s="239">
        <f>O403*H403</f>
        <v>0</v>
      </c>
      <c r="Q403" s="239">
        <v>0</v>
      </c>
      <c r="R403" s="239">
        <f>Q403*H403</f>
        <v>0</v>
      </c>
      <c r="S403" s="239">
        <v>0</v>
      </c>
      <c r="T403" s="24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41" t="s">
        <v>185</v>
      </c>
      <c r="AT403" s="241" t="s">
        <v>281</v>
      </c>
      <c r="AU403" s="241" t="s">
        <v>86</v>
      </c>
      <c r="AY403" s="17" t="s">
        <v>280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7" t="s">
        <v>84</v>
      </c>
      <c r="BK403" s="242">
        <f>ROUND(I403*H403,2)</f>
        <v>0</v>
      </c>
      <c r="BL403" s="17" t="s">
        <v>185</v>
      </c>
      <c r="BM403" s="241" t="s">
        <v>5391</v>
      </c>
    </row>
    <row r="404" s="13" customFormat="1">
      <c r="A404" s="13"/>
      <c r="B404" s="243"/>
      <c r="C404" s="244"/>
      <c r="D404" s="245" t="s">
        <v>286</v>
      </c>
      <c r="E404" s="246" t="s">
        <v>1</v>
      </c>
      <c r="F404" s="247" t="s">
        <v>5385</v>
      </c>
      <c r="G404" s="244"/>
      <c r="H404" s="248">
        <v>800.65999999999997</v>
      </c>
      <c r="I404" s="249"/>
      <c r="J404" s="244"/>
      <c r="K404" s="244"/>
      <c r="L404" s="250"/>
      <c r="M404" s="251"/>
      <c r="N404" s="252"/>
      <c r="O404" s="252"/>
      <c r="P404" s="252"/>
      <c r="Q404" s="252"/>
      <c r="R404" s="252"/>
      <c r="S404" s="252"/>
      <c r="T404" s="25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4" t="s">
        <v>286</v>
      </c>
      <c r="AU404" s="254" t="s">
        <v>86</v>
      </c>
      <c r="AV404" s="13" t="s">
        <v>86</v>
      </c>
      <c r="AW404" s="13" t="s">
        <v>32</v>
      </c>
      <c r="AX404" s="13" t="s">
        <v>76</v>
      </c>
      <c r="AY404" s="254" t="s">
        <v>280</v>
      </c>
    </row>
    <row r="405" s="13" customFormat="1">
      <c r="A405" s="13"/>
      <c r="B405" s="243"/>
      <c r="C405" s="244"/>
      <c r="D405" s="245" t="s">
        <v>286</v>
      </c>
      <c r="E405" s="246" t="s">
        <v>1</v>
      </c>
      <c r="F405" s="247" t="s">
        <v>5386</v>
      </c>
      <c r="G405" s="244"/>
      <c r="H405" s="248">
        <v>24.960000000000001</v>
      </c>
      <c r="I405" s="249"/>
      <c r="J405" s="244"/>
      <c r="K405" s="244"/>
      <c r="L405" s="250"/>
      <c r="M405" s="251"/>
      <c r="N405" s="252"/>
      <c r="O405" s="252"/>
      <c r="P405" s="252"/>
      <c r="Q405" s="252"/>
      <c r="R405" s="252"/>
      <c r="S405" s="252"/>
      <c r="T405" s="25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4" t="s">
        <v>286</v>
      </c>
      <c r="AU405" s="254" t="s">
        <v>86</v>
      </c>
      <c r="AV405" s="13" t="s">
        <v>86</v>
      </c>
      <c r="AW405" s="13" t="s">
        <v>32</v>
      </c>
      <c r="AX405" s="13" t="s">
        <v>76</v>
      </c>
      <c r="AY405" s="254" t="s">
        <v>280</v>
      </c>
    </row>
    <row r="406" s="14" customFormat="1">
      <c r="A406" s="14"/>
      <c r="B406" s="266"/>
      <c r="C406" s="267"/>
      <c r="D406" s="245" t="s">
        <v>286</v>
      </c>
      <c r="E406" s="268" t="s">
        <v>1</v>
      </c>
      <c r="F406" s="269" t="s">
        <v>378</v>
      </c>
      <c r="G406" s="267"/>
      <c r="H406" s="270">
        <v>825.62</v>
      </c>
      <c r="I406" s="271"/>
      <c r="J406" s="267"/>
      <c r="K406" s="267"/>
      <c r="L406" s="272"/>
      <c r="M406" s="273"/>
      <c r="N406" s="274"/>
      <c r="O406" s="274"/>
      <c r="P406" s="274"/>
      <c r="Q406" s="274"/>
      <c r="R406" s="274"/>
      <c r="S406" s="274"/>
      <c r="T406" s="27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6" t="s">
        <v>286</v>
      </c>
      <c r="AU406" s="276" t="s">
        <v>86</v>
      </c>
      <c r="AV406" s="14" t="s">
        <v>284</v>
      </c>
      <c r="AW406" s="14" t="s">
        <v>32</v>
      </c>
      <c r="AX406" s="14" t="s">
        <v>84</v>
      </c>
      <c r="AY406" s="276" t="s">
        <v>280</v>
      </c>
    </row>
    <row r="407" s="2" customFormat="1" ht="24.15" customHeight="1">
      <c r="A407" s="38"/>
      <c r="B407" s="39"/>
      <c r="C407" s="255" t="s">
        <v>867</v>
      </c>
      <c r="D407" s="255" t="s">
        <v>306</v>
      </c>
      <c r="E407" s="256" t="s">
        <v>2064</v>
      </c>
      <c r="F407" s="257" t="s">
        <v>2065</v>
      </c>
      <c r="G407" s="258" t="s">
        <v>194</v>
      </c>
      <c r="H407" s="259">
        <v>953.59100000000001</v>
      </c>
      <c r="I407" s="260"/>
      <c r="J407" s="261">
        <f>ROUND(I407*H407,2)</f>
        <v>0</v>
      </c>
      <c r="K407" s="262"/>
      <c r="L407" s="263"/>
      <c r="M407" s="264" t="s">
        <v>1</v>
      </c>
      <c r="N407" s="265" t="s">
        <v>41</v>
      </c>
      <c r="O407" s="91"/>
      <c r="P407" s="239">
        <f>O407*H407</f>
        <v>0</v>
      </c>
      <c r="Q407" s="239">
        <v>0.00050000000000000001</v>
      </c>
      <c r="R407" s="239">
        <f>Q407*H407</f>
        <v>0.47679550000000004</v>
      </c>
      <c r="S407" s="239">
        <v>0</v>
      </c>
      <c r="T407" s="24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41" t="s">
        <v>426</v>
      </c>
      <c r="AT407" s="241" t="s">
        <v>306</v>
      </c>
      <c r="AU407" s="241" t="s">
        <v>86</v>
      </c>
      <c r="AY407" s="17" t="s">
        <v>280</v>
      </c>
      <c r="BE407" s="242">
        <f>IF(N407="základní",J407,0)</f>
        <v>0</v>
      </c>
      <c r="BF407" s="242">
        <f>IF(N407="snížená",J407,0)</f>
        <v>0</v>
      </c>
      <c r="BG407" s="242">
        <f>IF(N407="zákl. přenesená",J407,0)</f>
        <v>0</v>
      </c>
      <c r="BH407" s="242">
        <f>IF(N407="sníž. přenesená",J407,0)</f>
        <v>0</v>
      </c>
      <c r="BI407" s="242">
        <f>IF(N407="nulová",J407,0)</f>
        <v>0</v>
      </c>
      <c r="BJ407" s="17" t="s">
        <v>84</v>
      </c>
      <c r="BK407" s="242">
        <f>ROUND(I407*H407,2)</f>
        <v>0</v>
      </c>
      <c r="BL407" s="17" t="s">
        <v>185</v>
      </c>
      <c r="BM407" s="241" t="s">
        <v>5392</v>
      </c>
    </row>
    <row r="408" s="13" customFormat="1">
      <c r="A408" s="13"/>
      <c r="B408" s="243"/>
      <c r="C408" s="244"/>
      <c r="D408" s="245" t="s">
        <v>286</v>
      </c>
      <c r="E408" s="244"/>
      <c r="F408" s="247" t="s">
        <v>5393</v>
      </c>
      <c r="G408" s="244"/>
      <c r="H408" s="248">
        <v>953.59100000000001</v>
      </c>
      <c r="I408" s="249"/>
      <c r="J408" s="244"/>
      <c r="K408" s="244"/>
      <c r="L408" s="250"/>
      <c r="M408" s="251"/>
      <c r="N408" s="252"/>
      <c r="O408" s="252"/>
      <c r="P408" s="252"/>
      <c r="Q408" s="252"/>
      <c r="R408" s="252"/>
      <c r="S408" s="252"/>
      <c r="T408" s="25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4" t="s">
        <v>286</v>
      </c>
      <c r="AU408" s="254" t="s">
        <v>86</v>
      </c>
      <c r="AV408" s="13" t="s">
        <v>86</v>
      </c>
      <c r="AW408" s="13" t="s">
        <v>4</v>
      </c>
      <c r="AX408" s="13" t="s">
        <v>84</v>
      </c>
      <c r="AY408" s="254" t="s">
        <v>280</v>
      </c>
    </row>
    <row r="409" s="2" customFormat="1" ht="24.15" customHeight="1">
      <c r="A409" s="38"/>
      <c r="B409" s="39"/>
      <c r="C409" s="229" t="s">
        <v>872</v>
      </c>
      <c r="D409" s="229" t="s">
        <v>281</v>
      </c>
      <c r="E409" s="230" t="s">
        <v>1033</v>
      </c>
      <c r="F409" s="231" t="s">
        <v>1034</v>
      </c>
      <c r="G409" s="232" t="s">
        <v>194</v>
      </c>
      <c r="H409" s="233">
        <v>46.799999999999997</v>
      </c>
      <c r="I409" s="234"/>
      <c r="J409" s="235">
        <f>ROUND(I409*H409,2)</f>
        <v>0</v>
      </c>
      <c r="K409" s="236"/>
      <c r="L409" s="44"/>
      <c r="M409" s="237" t="s">
        <v>1</v>
      </c>
      <c r="N409" s="238" t="s">
        <v>41</v>
      </c>
      <c r="O409" s="91"/>
      <c r="P409" s="239">
        <f>O409*H409</f>
        <v>0</v>
      </c>
      <c r="Q409" s="239">
        <v>0.020160000000000001</v>
      </c>
      <c r="R409" s="239">
        <f>Q409*H409</f>
        <v>0.94348799999999999</v>
      </c>
      <c r="S409" s="239">
        <v>0</v>
      </c>
      <c r="T409" s="24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41" t="s">
        <v>185</v>
      </c>
      <c r="AT409" s="241" t="s">
        <v>281</v>
      </c>
      <c r="AU409" s="241" t="s">
        <v>86</v>
      </c>
      <c r="AY409" s="17" t="s">
        <v>280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7" t="s">
        <v>84</v>
      </c>
      <c r="BK409" s="242">
        <f>ROUND(I409*H409,2)</f>
        <v>0</v>
      </c>
      <c r="BL409" s="17" t="s">
        <v>185</v>
      </c>
      <c r="BM409" s="241" t="s">
        <v>5394</v>
      </c>
    </row>
    <row r="410" s="13" customFormat="1">
      <c r="A410" s="13"/>
      <c r="B410" s="243"/>
      <c r="C410" s="244"/>
      <c r="D410" s="245" t="s">
        <v>286</v>
      </c>
      <c r="E410" s="246" t="s">
        <v>1</v>
      </c>
      <c r="F410" s="247" t="s">
        <v>5395</v>
      </c>
      <c r="G410" s="244"/>
      <c r="H410" s="248">
        <v>46.799999999999997</v>
      </c>
      <c r="I410" s="249"/>
      <c r="J410" s="244"/>
      <c r="K410" s="244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286</v>
      </c>
      <c r="AU410" s="254" t="s">
        <v>86</v>
      </c>
      <c r="AV410" s="13" t="s">
        <v>86</v>
      </c>
      <c r="AW410" s="13" t="s">
        <v>32</v>
      </c>
      <c r="AX410" s="13" t="s">
        <v>84</v>
      </c>
      <c r="AY410" s="254" t="s">
        <v>280</v>
      </c>
    </row>
    <row r="411" s="2" customFormat="1" ht="16.5" customHeight="1">
      <c r="A411" s="38"/>
      <c r="B411" s="39"/>
      <c r="C411" s="255" t="s">
        <v>877</v>
      </c>
      <c r="D411" s="255" t="s">
        <v>306</v>
      </c>
      <c r="E411" s="256" t="s">
        <v>1038</v>
      </c>
      <c r="F411" s="257" t="s">
        <v>1039</v>
      </c>
      <c r="G411" s="258" t="s">
        <v>354</v>
      </c>
      <c r="H411" s="259">
        <v>130</v>
      </c>
      <c r="I411" s="260"/>
      <c r="J411" s="261">
        <f>ROUND(I411*H411,2)</f>
        <v>0</v>
      </c>
      <c r="K411" s="262"/>
      <c r="L411" s="263"/>
      <c r="M411" s="264" t="s">
        <v>1</v>
      </c>
      <c r="N411" s="265" t="s">
        <v>41</v>
      </c>
      <c r="O411" s="91"/>
      <c r="P411" s="239">
        <f>O411*H411</f>
        <v>0</v>
      </c>
      <c r="Q411" s="239">
        <v>0.0023</v>
      </c>
      <c r="R411" s="239">
        <f>Q411*H411</f>
        <v>0.29899999999999999</v>
      </c>
      <c r="S411" s="239">
        <v>0</v>
      </c>
      <c r="T411" s="240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41" t="s">
        <v>426</v>
      </c>
      <c r="AT411" s="241" t="s">
        <v>306</v>
      </c>
      <c r="AU411" s="241" t="s">
        <v>86</v>
      </c>
      <c r="AY411" s="17" t="s">
        <v>280</v>
      </c>
      <c r="BE411" s="242">
        <f>IF(N411="základní",J411,0)</f>
        <v>0</v>
      </c>
      <c r="BF411" s="242">
        <f>IF(N411="snížená",J411,0)</f>
        <v>0</v>
      </c>
      <c r="BG411" s="242">
        <f>IF(N411="zákl. přenesená",J411,0)</f>
        <v>0</v>
      </c>
      <c r="BH411" s="242">
        <f>IF(N411="sníž. přenesená",J411,0)</f>
        <v>0</v>
      </c>
      <c r="BI411" s="242">
        <f>IF(N411="nulová",J411,0)</f>
        <v>0</v>
      </c>
      <c r="BJ411" s="17" t="s">
        <v>84</v>
      </c>
      <c r="BK411" s="242">
        <f>ROUND(I411*H411,2)</f>
        <v>0</v>
      </c>
      <c r="BL411" s="17" t="s">
        <v>185</v>
      </c>
      <c r="BM411" s="241" t="s">
        <v>5396</v>
      </c>
    </row>
    <row r="412" s="2" customFormat="1">
      <c r="A412" s="38"/>
      <c r="B412" s="39"/>
      <c r="C412" s="40"/>
      <c r="D412" s="245" t="s">
        <v>540</v>
      </c>
      <c r="E412" s="40"/>
      <c r="F412" s="287" t="s">
        <v>1041</v>
      </c>
      <c r="G412" s="40"/>
      <c r="H412" s="40"/>
      <c r="I412" s="288"/>
      <c r="J412" s="40"/>
      <c r="K412" s="40"/>
      <c r="L412" s="44"/>
      <c r="M412" s="289"/>
      <c r="N412" s="290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540</v>
      </c>
      <c r="AU412" s="17" t="s">
        <v>86</v>
      </c>
    </row>
    <row r="413" s="2" customFormat="1" ht="16.5" customHeight="1">
      <c r="A413" s="38"/>
      <c r="B413" s="39"/>
      <c r="C413" s="229" t="s">
        <v>882</v>
      </c>
      <c r="D413" s="229" t="s">
        <v>281</v>
      </c>
      <c r="E413" s="230" t="s">
        <v>1043</v>
      </c>
      <c r="F413" s="231" t="s">
        <v>1044</v>
      </c>
      <c r="G413" s="232" t="s">
        <v>354</v>
      </c>
      <c r="H413" s="233">
        <v>4</v>
      </c>
      <c r="I413" s="234"/>
      <c r="J413" s="235">
        <f>ROUND(I413*H413,2)</f>
        <v>0</v>
      </c>
      <c r="K413" s="236"/>
      <c r="L413" s="44"/>
      <c r="M413" s="237" t="s">
        <v>1</v>
      </c>
      <c r="N413" s="238" t="s">
        <v>41</v>
      </c>
      <c r="O413" s="91"/>
      <c r="P413" s="239">
        <f>O413*H413</f>
        <v>0</v>
      </c>
      <c r="Q413" s="239">
        <v>6.9999999999999994E-05</v>
      </c>
      <c r="R413" s="239">
        <f>Q413*H413</f>
        <v>0.00027999999999999998</v>
      </c>
      <c r="S413" s="239">
        <v>0</v>
      </c>
      <c r="T413" s="24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41" t="s">
        <v>284</v>
      </c>
      <c r="AT413" s="241" t="s">
        <v>281</v>
      </c>
      <c r="AU413" s="241" t="s">
        <v>86</v>
      </c>
      <c r="AY413" s="17" t="s">
        <v>280</v>
      </c>
      <c r="BE413" s="242">
        <f>IF(N413="základní",J413,0)</f>
        <v>0</v>
      </c>
      <c r="BF413" s="242">
        <f>IF(N413="snížená",J413,0)</f>
        <v>0</v>
      </c>
      <c r="BG413" s="242">
        <f>IF(N413="zákl. přenesená",J413,0)</f>
        <v>0</v>
      </c>
      <c r="BH413" s="242">
        <f>IF(N413="sníž. přenesená",J413,0)</f>
        <v>0</v>
      </c>
      <c r="BI413" s="242">
        <f>IF(N413="nulová",J413,0)</f>
        <v>0</v>
      </c>
      <c r="BJ413" s="17" t="s">
        <v>84</v>
      </c>
      <c r="BK413" s="242">
        <f>ROUND(I413*H413,2)</f>
        <v>0</v>
      </c>
      <c r="BL413" s="17" t="s">
        <v>284</v>
      </c>
      <c r="BM413" s="241" t="s">
        <v>5397</v>
      </c>
    </row>
    <row r="414" s="2" customFormat="1" ht="24.15" customHeight="1">
      <c r="A414" s="38"/>
      <c r="B414" s="39"/>
      <c r="C414" s="255" t="s">
        <v>887</v>
      </c>
      <c r="D414" s="255" t="s">
        <v>306</v>
      </c>
      <c r="E414" s="256" t="s">
        <v>1047</v>
      </c>
      <c r="F414" s="257" t="s">
        <v>1048</v>
      </c>
      <c r="G414" s="258" t="s">
        <v>354</v>
      </c>
      <c r="H414" s="259">
        <v>4</v>
      </c>
      <c r="I414" s="260"/>
      <c r="J414" s="261">
        <f>ROUND(I414*H414,2)</f>
        <v>0</v>
      </c>
      <c r="K414" s="262"/>
      <c r="L414" s="263"/>
      <c r="M414" s="264" t="s">
        <v>1</v>
      </c>
      <c r="N414" s="265" t="s">
        <v>41</v>
      </c>
      <c r="O414" s="91"/>
      <c r="P414" s="239">
        <f>O414*H414</f>
        <v>0</v>
      </c>
      <c r="Q414" s="239">
        <v>0.00089999999999999998</v>
      </c>
      <c r="R414" s="239">
        <f>Q414*H414</f>
        <v>0.0035999999999999999</v>
      </c>
      <c r="S414" s="239">
        <v>0</v>
      </c>
      <c r="T414" s="240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41" t="s">
        <v>310</v>
      </c>
      <c r="AT414" s="241" t="s">
        <v>306</v>
      </c>
      <c r="AU414" s="241" t="s">
        <v>86</v>
      </c>
      <c r="AY414" s="17" t="s">
        <v>280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7" t="s">
        <v>84</v>
      </c>
      <c r="BK414" s="242">
        <f>ROUND(I414*H414,2)</f>
        <v>0</v>
      </c>
      <c r="BL414" s="17" t="s">
        <v>284</v>
      </c>
      <c r="BM414" s="241" t="s">
        <v>5398</v>
      </c>
    </row>
    <row r="415" s="13" customFormat="1">
      <c r="A415" s="13"/>
      <c r="B415" s="243"/>
      <c r="C415" s="244"/>
      <c r="D415" s="245" t="s">
        <v>286</v>
      </c>
      <c r="E415" s="246" t="s">
        <v>1</v>
      </c>
      <c r="F415" s="247" t="s">
        <v>3709</v>
      </c>
      <c r="G415" s="244"/>
      <c r="H415" s="248">
        <v>4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286</v>
      </c>
      <c r="AU415" s="254" t="s">
        <v>86</v>
      </c>
      <c r="AV415" s="13" t="s">
        <v>86</v>
      </c>
      <c r="AW415" s="13" t="s">
        <v>32</v>
      </c>
      <c r="AX415" s="13" t="s">
        <v>84</v>
      </c>
      <c r="AY415" s="254" t="s">
        <v>280</v>
      </c>
    </row>
    <row r="416" s="2" customFormat="1" ht="24.15" customHeight="1">
      <c r="A416" s="38"/>
      <c r="B416" s="39"/>
      <c r="C416" s="229" t="s">
        <v>892</v>
      </c>
      <c r="D416" s="229" t="s">
        <v>281</v>
      </c>
      <c r="E416" s="230" t="s">
        <v>1052</v>
      </c>
      <c r="F416" s="231" t="s">
        <v>1053</v>
      </c>
      <c r="G416" s="232" t="s">
        <v>354</v>
      </c>
      <c r="H416" s="233">
        <v>4</v>
      </c>
      <c r="I416" s="234"/>
      <c r="J416" s="235">
        <f>ROUND(I416*H416,2)</f>
        <v>0</v>
      </c>
      <c r="K416" s="236"/>
      <c r="L416" s="44"/>
      <c r="M416" s="237" t="s">
        <v>1</v>
      </c>
      <c r="N416" s="238" t="s">
        <v>41</v>
      </c>
      <c r="O416" s="91"/>
      <c r="P416" s="239">
        <f>O416*H416</f>
        <v>0</v>
      </c>
      <c r="Q416" s="239">
        <v>0</v>
      </c>
      <c r="R416" s="239">
        <f>Q416*H416</f>
        <v>0</v>
      </c>
      <c r="S416" s="239">
        <v>0</v>
      </c>
      <c r="T416" s="24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41" t="s">
        <v>284</v>
      </c>
      <c r="AT416" s="241" t="s">
        <v>281</v>
      </c>
      <c r="AU416" s="241" t="s">
        <v>86</v>
      </c>
      <c r="AY416" s="17" t="s">
        <v>280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7" t="s">
        <v>84</v>
      </c>
      <c r="BK416" s="242">
        <f>ROUND(I416*H416,2)</f>
        <v>0</v>
      </c>
      <c r="BL416" s="17" t="s">
        <v>284</v>
      </c>
      <c r="BM416" s="241" t="s">
        <v>5399</v>
      </c>
    </row>
    <row r="417" s="2" customFormat="1" ht="24.15" customHeight="1">
      <c r="A417" s="38"/>
      <c r="B417" s="39"/>
      <c r="C417" s="255" t="s">
        <v>897</v>
      </c>
      <c r="D417" s="255" t="s">
        <v>306</v>
      </c>
      <c r="E417" s="256" t="s">
        <v>1056</v>
      </c>
      <c r="F417" s="257" t="s">
        <v>1057</v>
      </c>
      <c r="G417" s="258" t="s">
        <v>354</v>
      </c>
      <c r="H417" s="259">
        <v>4</v>
      </c>
      <c r="I417" s="260"/>
      <c r="J417" s="261">
        <f>ROUND(I417*H417,2)</f>
        <v>0</v>
      </c>
      <c r="K417" s="262"/>
      <c r="L417" s="263"/>
      <c r="M417" s="264" t="s">
        <v>1</v>
      </c>
      <c r="N417" s="265" t="s">
        <v>41</v>
      </c>
      <c r="O417" s="91"/>
      <c r="P417" s="239">
        <f>O417*H417</f>
        <v>0</v>
      </c>
      <c r="Q417" s="239">
        <v>0.00032000000000000003</v>
      </c>
      <c r="R417" s="239">
        <f>Q417*H417</f>
        <v>0.0012800000000000001</v>
      </c>
      <c r="S417" s="239">
        <v>0</v>
      </c>
      <c r="T417" s="240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41" t="s">
        <v>310</v>
      </c>
      <c r="AT417" s="241" t="s">
        <v>306</v>
      </c>
      <c r="AU417" s="241" t="s">
        <v>86</v>
      </c>
      <c r="AY417" s="17" t="s">
        <v>280</v>
      </c>
      <c r="BE417" s="242">
        <f>IF(N417="základní",J417,0)</f>
        <v>0</v>
      </c>
      <c r="BF417" s="242">
        <f>IF(N417="snížená",J417,0)</f>
        <v>0</v>
      </c>
      <c r="BG417" s="242">
        <f>IF(N417="zákl. přenesená",J417,0)</f>
        <v>0</v>
      </c>
      <c r="BH417" s="242">
        <f>IF(N417="sníž. přenesená",J417,0)</f>
        <v>0</v>
      </c>
      <c r="BI417" s="242">
        <f>IF(N417="nulová",J417,0)</f>
        <v>0</v>
      </c>
      <c r="BJ417" s="17" t="s">
        <v>84</v>
      </c>
      <c r="BK417" s="242">
        <f>ROUND(I417*H417,2)</f>
        <v>0</v>
      </c>
      <c r="BL417" s="17" t="s">
        <v>284</v>
      </c>
      <c r="BM417" s="241" t="s">
        <v>5400</v>
      </c>
    </row>
    <row r="418" s="2" customFormat="1" ht="24.15" customHeight="1">
      <c r="A418" s="38"/>
      <c r="B418" s="39"/>
      <c r="C418" s="229" t="s">
        <v>902</v>
      </c>
      <c r="D418" s="229" t="s">
        <v>281</v>
      </c>
      <c r="E418" s="230" t="s">
        <v>2091</v>
      </c>
      <c r="F418" s="231" t="s">
        <v>2092</v>
      </c>
      <c r="G418" s="232" t="s">
        <v>326</v>
      </c>
      <c r="H418" s="233">
        <v>10.996</v>
      </c>
      <c r="I418" s="234"/>
      <c r="J418" s="235">
        <f>ROUND(I418*H418,2)</f>
        <v>0</v>
      </c>
      <c r="K418" s="236"/>
      <c r="L418" s="44"/>
      <c r="M418" s="237" t="s">
        <v>1</v>
      </c>
      <c r="N418" s="238" t="s">
        <v>41</v>
      </c>
      <c r="O418" s="91"/>
      <c r="P418" s="239">
        <f>O418*H418</f>
        <v>0</v>
      </c>
      <c r="Q418" s="239">
        <v>0</v>
      </c>
      <c r="R418" s="239">
        <f>Q418*H418</f>
        <v>0</v>
      </c>
      <c r="S418" s="239">
        <v>0</v>
      </c>
      <c r="T418" s="24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41" t="s">
        <v>185</v>
      </c>
      <c r="AT418" s="241" t="s">
        <v>281</v>
      </c>
      <c r="AU418" s="241" t="s">
        <v>86</v>
      </c>
      <c r="AY418" s="17" t="s">
        <v>280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7" t="s">
        <v>84</v>
      </c>
      <c r="BK418" s="242">
        <f>ROUND(I418*H418,2)</f>
        <v>0</v>
      </c>
      <c r="BL418" s="17" t="s">
        <v>185</v>
      </c>
      <c r="BM418" s="241" t="s">
        <v>5401</v>
      </c>
    </row>
    <row r="419" s="12" customFormat="1" ht="22.8" customHeight="1">
      <c r="A419" s="12"/>
      <c r="B419" s="213"/>
      <c r="C419" s="214"/>
      <c r="D419" s="215" t="s">
        <v>75</v>
      </c>
      <c r="E419" s="227" t="s">
        <v>1068</v>
      </c>
      <c r="F419" s="227" t="s">
        <v>1069</v>
      </c>
      <c r="G419" s="214"/>
      <c r="H419" s="214"/>
      <c r="I419" s="217"/>
      <c r="J419" s="228">
        <f>BK419</f>
        <v>0</v>
      </c>
      <c r="K419" s="214"/>
      <c r="L419" s="219"/>
      <c r="M419" s="220"/>
      <c r="N419" s="221"/>
      <c r="O419" s="221"/>
      <c r="P419" s="222">
        <f>SUM(P420:P464)</f>
        <v>0</v>
      </c>
      <c r="Q419" s="221"/>
      <c r="R419" s="222">
        <f>SUM(R420:R464)</f>
        <v>7.1318511200000003</v>
      </c>
      <c r="S419" s="221"/>
      <c r="T419" s="223">
        <f>SUM(T420:T464)</f>
        <v>3.2786107499999999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24" t="s">
        <v>86</v>
      </c>
      <c r="AT419" s="225" t="s">
        <v>75</v>
      </c>
      <c r="AU419" s="225" t="s">
        <v>84</v>
      </c>
      <c r="AY419" s="224" t="s">
        <v>280</v>
      </c>
      <c r="BK419" s="226">
        <f>SUM(BK420:BK464)</f>
        <v>0</v>
      </c>
    </row>
    <row r="420" s="2" customFormat="1" ht="37.8" customHeight="1">
      <c r="A420" s="38"/>
      <c r="B420" s="39"/>
      <c r="C420" s="229" t="s">
        <v>906</v>
      </c>
      <c r="D420" s="229" t="s">
        <v>281</v>
      </c>
      <c r="E420" s="230" t="s">
        <v>1085</v>
      </c>
      <c r="F420" s="231" t="s">
        <v>1086</v>
      </c>
      <c r="G420" s="232" t="s">
        <v>194</v>
      </c>
      <c r="H420" s="233">
        <v>231.87100000000001</v>
      </c>
      <c r="I420" s="234"/>
      <c r="J420" s="235">
        <f>ROUND(I420*H420,2)</f>
        <v>0</v>
      </c>
      <c r="K420" s="236"/>
      <c r="L420" s="44"/>
      <c r="M420" s="237" t="s">
        <v>1</v>
      </c>
      <c r="N420" s="238" t="s">
        <v>41</v>
      </c>
      <c r="O420" s="91"/>
      <c r="P420" s="239">
        <f>O420*H420</f>
        <v>0</v>
      </c>
      <c r="Q420" s="239">
        <v>0.0060600000000000003</v>
      </c>
      <c r="R420" s="239">
        <f>Q420*H420</f>
        <v>1.4051382600000002</v>
      </c>
      <c r="S420" s="239">
        <v>0</v>
      </c>
      <c r="T420" s="240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41" t="s">
        <v>185</v>
      </c>
      <c r="AT420" s="241" t="s">
        <v>281</v>
      </c>
      <c r="AU420" s="241" t="s">
        <v>86</v>
      </c>
      <c r="AY420" s="17" t="s">
        <v>280</v>
      </c>
      <c r="BE420" s="242">
        <f>IF(N420="základní",J420,0)</f>
        <v>0</v>
      </c>
      <c r="BF420" s="242">
        <f>IF(N420="snížená",J420,0)</f>
        <v>0</v>
      </c>
      <c r="BG420" s="242">
        <f>IF(N420="zákl. přenesená",J420,0)</f>
        <v>0</v>
      </c>
      <c r="BH420" s="242">
        <f>IF(N420="sníž. přenesená",J420,0)</f>
        <v>0</v>
      </c>
      <c r="BI420" s="242">
        <f>IF(N420="nulová",J420,0)</f>
        <v>0</v>
      </c>
      <c r="BJ420" s="17" t="s">
        <v>84</v>
      </c>
      <c r="BK420" s="242">
        <f>ROUND(I420*H420,2)</f>
        <v>0</v>
      </c>
      <c r="BL420" s="17" t="s">
        <v>185</v>
      </c>
      <c r="BM420" s="241" t="s">
        <v>5402</v>
      </c>
    </row>
    <row r="421" s="13" customFormat="1">
      <c r="A421" s="13"/>
      <c r="B421" s="243"/>
      <c r="C421" s="244"/>
      <c r="D421" s="245" t="s">
        <v>286</v>
      </c>
      <c r="E421" s="246" t="s">
        <v>1</v>
      </c>
      <c r="F421" s="247" t="s">
        <v>5152</v>
      </c>
      <c r="G421" s="244"/>
      <c r="H421" s="248">
        <v>188.191</v>
      </c>
      <c r="I421" s="249"/>
      <c r="J421" s="244"/>
      <c r="K421" s="244"/>
      <c r="L421" s="250"/>
      <c r="M421" s="251"/>
      <c r="N421" s="252"/>
      <c r="O421" s="252"/>
      <c r="P421" s="252"/>
      <c r="Q421" s="252"/>
      <c r="R421" s="252"/>
      <c r="S421" s="252"/>
      <c r="T421" s="25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4" t="s">
        <v>286</v>
      </c>
      <c r="AU421" s="254" t="s">
        <v>86</v>
      </c>
      <c r="AV421" s="13" t="s">
        <v>86</v>
      </c>
      <c r="AW421" s="13" t="s">
        <v>32</v>
      </c>
      <c r="AX421" s="13" t="s">
        <v>76</v>
      </c>
      <c r="AY421" s="254" t="s">
        <v>280</v>
      </c>
    </row>
    <row r="422" s="13" customFormat="1">
      <c r="A422" s="13"/>
      <c r="B422" s="243"/>
      <c r="C422" s="244"/>
      <c r="D422" s="245" t="s">
        <v>286</v>
      </c>
      <c r="E422" s="246" t="s">
        <v>1</v>
      </c>
      <c r="F422" s="247" t="s">
        <v>5361</v>
      </c>
      <c r="G422" s="244"/>
      <c r="H422" s="248">
        <v>43.68</v>
      </c>
      <c r="I422" s="249"/>
      <c r="J422" s="244"/>
      <c r="K422" s="244"/>
      <c r="L422" s="250"/>
      <c r="M422" s="251"/>
      <c r="N422" s="252"/>
      <c r="O422" s="252"/>
      <c r="P422" s="252"/>
      <c r="Q422" s="252"/>
      <c r="R422" s="252"/>
      <c r="S422" s="252"/>
      <c r="T422" s="25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4" t="s">
        <v>286</v>
      </c>
      <c r="AU422" s="254" t="s">
        <v>86</v>
      </c>
      <c r="AV422" s="13" t="s">
        <v>86</v>
      </c>
      <c r="AW422" s="13" t="s">
        <v>32</v>
      </c>
      <c r="AX422" s="13" t="s">
        <v>76</v>
      </c>
      <c r="AY422" s="254" t="s">
        <v>280</v>
      </c>
    </row>
    <row r="423" s="14" customFormat="1">
      <c r="A423" s="14"/>
      <c r="B423" s="266"/>
      <c r="C423" s="267"/>
      <c r="D423" s="245" t="s">
        <v>286</v>
      </c>
      <c r="E423" s="268" t="s">
        <v>1</v>
      </c>
      <c r="F423" s="269" t="s">
        <v>378</v>
      </c>
      <c r="G423" s="267"/>
      <c r="H423" s="270">
        <v>231.87100000000001</v>
      </c>
      <c r="I423" s="271"/>
      <c r="J423" s="267"/>
      <c r="K423" s="267"/>
      <c r="L423" s="272"/>
      <c r="M423" s="273"/>
      <c r="N423" s="274"/>
      <c r="O423" s="274"/>
      <c r="P423" s="274"/>
      <c r="Q423" s="274"/>
      <c r="R423" s="274"/>
      <c r="S423" s="274"/>
      <c r="T423" s="27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6" t="s">
        <v>286</v>
      </c>
      <c r="AU423" s="276" t="s">
        <v>86</v>
      </c>
      <c r="AV423" s="14" t="s">
        <v>284</v>
      </c>
      <c r="AW423" s="14" t="s">
        <v>32</v>
      </c>
      <c r="AX423" s="14" t="s">
        <v>84</v>
      </c>
      <c r="AY423" s="276" t="s">
        <v>280</v>
      </c>
    </row>
    <row r="424" s="2" customFormat="1" ht="24.15" customHeight="1">
      <c r="A424" s="38"/>
      <c r="B424" s="39"/>
      <c r="C424" s="255" t="s">
        <v>911</v>
      </c>
      <c r="D424" s="255" t="s">
        <v>306</v>
      </c>
      <c r="E424" s="256" t="s">
        <v>1090</v>
      </c>
      <c r="F424" s="257" t="s">
        <v>1091</v>
      </c>
      <c r="G424" s="258" t="s">
        <v>194</v>
      </c>
      <c r="H424" s="259">
        <v>243.465</v>
      </c>
      <c r="I424" s="260"/>
      <c r="J424" s="261">
        <f>ROUND(I424*H424,2)</f>
        <v>0</v>
      </c>
      <c r="K424" s="262"/>
      <c r="L424" s="263"/>
      <c r="M424" s="264" t="s">
        <v>1</v>
      </c>
      <c r="N424" s="265" t="s">
        <v>41</v>
      </c>
      <c r="O424" s="91"/>
      <c r="P424" s="239">
        <f>O424*H424</f>
        <v>0</v>
      </c>
      <c r="Q424" s="239">
        <v>0.0028999999999999998</v>
      </c>
      <c r="R424" s="239">
        <f>Q424*H424</f>
        <v>0.70604849999999997</v>
      </c>
      <c r="S424" s="239">
        <v>0</v>
      </c>
      <c r="T424" s="240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41" t="s">
        <v>426</v>
      </c>
      <c r="AT424" s="241" t="s">
        <v>306</v>
      </c>
      <c r="AU424" s="241" t="s">
        <v>86</v>
      </c>
      <c r="AY424" s="17" t="s">
        <v>280</v>
      </c>
      <c r="BE424" s="242">
        <f>IF(N424="základní",J424,0)</f>
        <v>0</v>
      </c>
      <c r="BF424" s="242">
        <f>IF(N424="snížená",J424,0)</f>
        <v>0</v>
      </c>
      <c r="BG424" s="242">
        <f>IF(N424="zákl. přenesená",J424,0)</f>
        <v>0</v>
      </c>
      <c r="BH424" s="242">
        <f>IF(N424="sníž. přenesená",J424,0)</f>
        <v>0</v>
      </c>
      <c r="BI424" s="242">
        <f>IF(N424="nulová",J424,0)</f>
        <v>0</v>
      </c>
      <c r="BJ424" s="17" t="s">
        <v>84</v>
      </c>
      <c r="BK424" s="242">
        <f>ROUND(I424*H424,2)</f>
        <v>0</v>
      </c>
      <c r="BL424" s="17" t="s">
        <v>185</v>
      </c>
      <c r="BM424" s="241" t="s">
        <v>5403</v>
      </c>
    </row>
    <row r="425" s="13" customFormat="1">
      <c r="A425" s="13"/>
      <c r="B425" s="243"/>
      <c r="C425" s="244"/>
      <c r="D425" s="245" t="s">
        <v>286</v>
      </c>
      <c r="E425" s="246" t="s">
        <v>1</v>
      </c>
      <c r="F425" s="247" t="s">
        <v>5152</v>
      </c>
      <c r="G425" s="244"/>
      <c r="H425" s="248">
        <v>188.191</v>
      </c>
      <c r="I425" s="249"/>
      <c r="J425" s="244"/>
      <c r="K425" s="244"/>
      <c r="L425" s="250"/>
      <c r="M425" s="251"/>
      <c r="N425" s="252"/>
      <c r="O425" s="252"/>
      <c r="P425" s="252"/>
      <c r="Q425" s="252"/>
      <c r="R425" s="252"/>
      <c r="S425" s="252"/>
      <c r="T425" s="25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4" t="s">
        <v>286</v>
      </c>
      <c r="AU425" s="254" t="s">
        <v>86</v>
      </c>
      <c r="AV425" s="13" t="s">
        <v>86</v>
      </c>
      <c r="AW425" s="13" t="s">
        <v>32</v>
      </c>
      <c r="AX425" s="13" t="s">
        <v>76</v>
      </c>
      <c r="AY425" s="254" t="s">
        <v>280</v>
      </c>
    </row>
    <row r="426" s="13" customFormat="1">
      <c r="A426" s="13"/>
      <c r="B426" s="243"/>
      <c r="C426" s="244"/>
      <c r="D426" s="245" t="s">
        <v>286</v>
      </c>
      <c r="E426" s="246" t="s">
        <v>1</v>
      </c>
      <c r="F426" s="247" t="s">
        <v>5361</v>
      </c>
      <c r="G426" s="244"/>
      <c r="H426" s="248">
        <v>43.68</v>
      </c>
      <c r="I426" s="249"/>
      <c r="J426" s="244"/>
      <c r="K426" s="244"/>
      <c r="L426" s="250"/>
      <c r="M426" s="251"/>
      <c r="N426" s="252"/>
      <c r="O426" s="252"/>
      <c r="P426" s="252"/>
      <c r="Q426" s="252"/>
      <c r="R426" s="252"/>
      <c r="S426" s="252"/>
      <c r="T426" s="25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4" t="s">
        <v>286</v>
      </c>
      <c r="AU426" s="254" t="s">
        <v>86</v>
      </c>
      <c r="AV426" s="13" t="s">
        <v>86</v>
      </c>
      <c r="AW426" s="13" t="s">
        <v>32</v>
      </c>
      <c r="AX426" s="13" t="s">
        <v>76</v>
      </c>
      <c r="AY426" s="254" t="s">
        <v>280</v>
      </c>
    </row>
    <row r="427" s="14" customFormat="1">
      <c r="A427" s="14"/>
      <c r="B427" s="266"/>
      <c r="C427" s="267"/>
      <c r="D427" s="245" t="s">
        <v>286</v>
      </c>
      <c r="E427" s="268" t="s">
        <v>1</v>
      </c>
      <c r="F427" s="269" t="s">
        <v>378</v>
      </c>
      <c r="G427" s="267"/>
      <c r="H427" s="270">
        <v>231.87100000000001</v>
      </c>
      <c r="I427" s="271"/>
      <c r="J427" s="267"/>
      <c r="K427" s="267"/>
      <c r="L427" s="272"/>
      <c r="M427" s="273"/>
      <c r="N427" s="274"/>
      <c r="O427" s="274"/>
      <c r="P427" s="274"/>
      <c r="Q427" s="274"/>
      <c r="R427" s="274"/>
      <c r="S427" s="274"/>
      <c r="T427" s="27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76" t="s">
        <v>286</v>
      </c>
      <c r="AU427" s="276" t="s">
        <v>86</v>
      </c>
      <c r="AV427" s="14" t="s">
        <v>284</v>
      </c>
      <c r="AW427" s="14" t="s">
        <v>32</v>
      </c>
      <c r="AX427" s="14" t="s">
        <v>84</v>
      </c>
      <c r="AY427" s="276" t="s">
        <v>280</v>
      </c>
    </row>
    <row r="428" s="13" customFormat="1">
      <c r="A428" s="13"/>
      <c r="B428" s="243"/>
      <c r="C428" s="244"/>
      <c r="D428" s="245" t="s">
        <v>286</v>
      </c>
      <c r="E428" s="244"/>
      <c r="F428" s="247" t="s">
        <v>5404</v>
      </c>
      <c r="G428" s="244"/>
      <c r="H428" s="248">
        <v>243.465</v>
      </c>
      <c r="I428" s="249"/>
      <c r="J428" s="244"/>
      <c r="K428" s="244"/>
      <c r="L428" s="250"/>
      <c r="M428" s="251"/>
      <c r="N428" s="252"/>
      <c r="O428" s="252"/>
      <c r="P428" s="252"/>
      <c r="Q428" s="252"/>
      <c r="R428" s="252"/>
      <c r="S428" s="252"/>
      <c r="T428" s="25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4" t="s">
        <v>286</v>
      </c>
      <c r="AU428" s="254" t="s">
        <v>86</v>
      </c>
      <c r="AV428" s="13" t="s">
        <v>86</v>
      </c>
      <c r="AW428" s="13" t="s">
        <v>4</v>
      </c>
      <c r="AX428" s="13" t="s">
        <v>84</v>
      </c>
      <c r="AY428" s="254" t="s">
        <v>280</v>
      </c>
    </row>
    <row r="429" s="2" customFormat="1" ht="33" customHeight="1">
      <c r="A429" s="38"/>
      <c r="B429" s="39"/>
      <c r="C429" s="229" t="s">
        <v>916</v>
      </c>
      <c r="D429" s="229" t="s">
        <v>281</v>
      </c>
      <c r="E429" s="230" t="s">
        <v>2106</v>
      </c>
      <c r="F429" s="231" t="s">
        <v>2107</v>
      </c>
      <c r="G429" s="232" t="s">
        <v>194</v>
      </c>
      <c r="H429" s="233">
        <v>140.06999999999999</v>
      </c>
      <c r="I429" s="234"/>
      <c r="J429" s="235">
        <f>ROUND(I429*H429,2)</f>
        <v>0</v>
      </c>
      <c r="K429" s="236"/>
      <c r="L429" s="44"/>
      <c r="M429" s="237" t="s">
        <v>1</v>
      </c>
      <c r="N429" s="238" t="s">
        <v>41</v>
      </c>
      <c r="O429" s="91"/>
      <c r="P429" s="239">
        <f>O429*H429</f>
        <v>0</v>
      </c>
      <c r="Q429" s="239">
        <v>0</v>
      </c>
      <c r="R429" s="239">
        <f>Q429*H429</f>
        <v>0</v>
      </c>
      <c r="S429" s="239">
        <v>0.00175</v>
      </c>
      <c r="T429" s="240">
        <f>S429*H429</f>
        <v>0.24512249999999999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41" t="s">
        <v>185</v>
      </c>
      <c r="AT429" s="241" t="s">
        <v>281</v>
      </c>
      <c r="AU429" s="241" t="s">
        <v>86</v>
      </c>
      <c r="AY429" s="17" t="s">
        <v>280</v>
      </c>
      <c r="BE429" s="242">
        <f>IF(N429="základní",J429,0)</f>
        <v>0</v>
      </c>
      <c r="BF429" s="242">
        <f>IF(N429="snížená",J429,0)</f>
        <v>0</v>
      </c>
      <c r="BG429" s="242">
        <f>IF(N429="zákl. přenesená",J429,0)</f>
        <v>0</v>
      </c>
      <c r="BH429" s="242">
        <f>IF(N429="sníž. přenesená",J429,0)</f>
        <v>0</v>
      </c>
      <c r="BI429" s="242">
        <f>IF(N429="nulová",J429,0)</f>
        <v>0</v>
      </c>
      <c r="BJ429" s="17" t="s">
        <v>84</v>
      </c>
      <c r="BK429" s="242">
        <f>ROUND(I429*H429,2)</f>
        <v>0</v>
      </c>
      <c r="BL429" s="17" t="s">
        <v>185</v>
      </c>
      <c r="BM429" s="241" t="s">
        <v>5405</v>
      </c>
    </row>
    <row r="430" s="13" customFormat="1">
      <c r="A430" s="13"/>
      <c r="B430" s="243"/>
      <c r="C430" s="244"/>
      <c r="D430" s="245" t="s">
        <v>286</v>
      </c>
      <c r="E430" s="246" t="s">
        <v>1</v>
      </c>
      <c r="F430" s="247" t="s">
        <v>5406</v>
      </c>
      <c r="G430" s="244"/>
      <c r="H430" s="248">
        <v>140.06999999999999</v>
      </c>
      <c r="I430" s="249"/>
      <c r="J430" s="244"/>
      <c r="K430" s="244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286</v>
      </c>
      <c r="AU430" s="254" t="s">
        <v>86</v>
      </c>
      <c r="AV430" s="13" t="s">
        <v>86</v>
      </c>
      <c r="AW430" s="13" t="s">
        <v>32</v>
      </c>
      <c r="AX430" s="13" t="s">
        <v>84</v>
      </c>
      <c r="AY430" s="254" t="s">
        <v>280</v>
      </c>
    </row>
    <row r="431" s="2" customFormat="1" ht="33" customHeight="1">
      <c r="A431" s="38"/>
      <c r="B431" s="39"/>
      <c r="C431" s="229" t="s">
        <v>923</v>
      </c>
      <c r="D431" s="229" t="s">
        <v>281</v>
      </c>
      <c r="E431" s="230" t="s">
        <v>5407</v>
      </c>
      <c r="F431" s="231" t="s">
        <v>5408</v>
      </c>
      <c r="G431" s="232" t="s">
        <v>194</v>
      </c>
      <c r="H431" s="233">
        <v>564.09299999999996</v>
      </c>
      <c r="I431" s="234"/>
      <c r="J431" s="235">
        <f>ROUND(I431*H431,2)</f>
        <v>0</v>
      </c>
      <c r="K431" s="236"/>
      <c r="L431" s="44"/>
      <c r="M431" s="237" t="s">
        <v>1</v>
      </c>
      <c r="N431" s="238" t="s">
        <v>41</v>
      </c>
      <c r="O431" s="91"/>
      <c r="P431" s="239">
        <f>O431*H431</f>
        <v>0</v>
      </c>
      <c r="Q431" s="239">
        <v>0</v>
      </c>
      <c r="R431" s="239">
        <f>Q431*H431</f>
        <v>0</v>
      </c>
      <c r="S431" s="239">
        <v>0.0052500000000000003</v>
      </c>
      <c r="T431" s="240">
        <f>S431*H431</f>
        <v>2.9614882499999999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41" t="s">
        <v>185</v>
      </c>
      <c r="AT431" s="241" t="s">
        <v>281</v>
      </c>
      <c r="AU431" s="241" t="s">
        <v>86</v>
      </c>
      <c r="AY431" s="17" t="s">
        <v>280</v>
      </c>
      <c r="BE431" s="242">
        <f>IF(N431="základní",J431,0)</f>
        <v>0</v>
      </c>
      <c r="BF431" s="242">
        <f>IF(N431="snížená",J431,0)</f>
        <v>0</v>
      </c>
      <c r="BG431" s="242">
        <f>IF(N431="zákl. přenesená",J431,0)</f>
        <v>0</v>
      </c>
      <c r="BH431" s="242">
        <f>IF(N431="sníž. přenesená",J431,0)</f>
        <v>0</v>
      </c>
      <c r="BI431" s="242">
        <f>IF(N431="nulová",J431,0)</f>
        <v>0</v>
      </c>
      <c r="BJ431" s="17" t="s">
        <v>84</v>
      </c>
      <c r="BK431" s="242">
        <f>ROUND(I431*H431,2)</f>
        <v>0</v>
      </c>
      <c r="BL431" s="17" t="s">
        <v>185</v>
      </c>
      <c r="BM431" s="241" t="s">
        <v>5409</v>
      </c>
    </row>
    <row r="432" s="13" customFormat="1">
      <c r="A432" s="13"/>
      <c r="B432" s="243"/>
      <c r="C432" s="244"/>
      <c r="D432" s="245" t="s">
        <v>286</v>
      </c>
      <c r="E432" s="246" t="s">
        <v>1</v>
      </c>
      <c r="F432" s="247" t="s">
        <v>5133</v>
      </c>
      <c r="G432" s="244"/>
      <c r="H432" s="248">
        <v>564.09299999999996</v>
      </c>
      <c r="I432" s="249"/>
      <c r="J432" s="244"/>
      <c r="K432" s="244"/>
      <c r="L432" s="250"/>
      <c r="M432" s="251"/>
      <c r="N432" s="252"/>
      <c r="O432" s="252"/>
      <c r="P432" s="252"/>
      <c r="Q432" s="252"/>
      <c r="R432" s="252"/>
      <c r="S432" s="252"/>
      <c r="T432" s="25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4" t="s">
        <v>286</v>
      </c>
      <c r="AU432" s="254" t="s">
        <v>86</v>
      </c>
      <c r="AV432" s="13" t="s">
        <v>86</v>
      </c>
      <c r="AW432" s="13" t="s">
        <v>32</v>
      </c>
      <c r="AX432" s="13" t="s">
        <v>84</v>
      </c>
      <c r="AY432" s="254" t="s">
        <v>280</v>
      </c>
    </row>
    <row r="433" s="2" customFormat="1" ht="24.15" customHeight="1">
      <c r="A433" s="38"/>
      <c r="B433" s="39"/>
      <c r="C433" s="229" t="s">
        <v>931</v>
      </c>
      <c r="D433" s="229" t="s">
        <v>281</v>
      </c>
      <c r="E433" s="230" t="s">
        <v>1100</v>
      </c>
      <c r="F433" s="231" t="s">
        <v>1101</v>
      </c>
      <c r="G433" s="232" t="s">
        <v>194</v>
      </c>
      <c r="H433" s="233">
        <v>577.24800000000005</v>
      </c>
      <c r="I433" s="234"/>
      <c r="J433" s="235">
        <f>ROUND(I433*H433,2)</f>
        <v>0</v>
      </c>
      <c r="K433" s="236"/>
      <c r="L433" s="44"/>
      <c r="M433" s="237" t="s">
        <v>1</v>
      </c>
      <c r="N433" s="238" t="s">
        <v>41</v>
      </c>
      <c r="O433" s="91"/>
      <c r="P433" s="239">
        <f>O433*H433</f>
        <v>0</v>
      </c>
      <c r="Q433" s="239">
        <v>0</v>
      </c>
      <c r="R433" s="239">
        <f>Q433*H433</f>
        <v>0</v>
      </c>
      <c r="S433" s="239">
        <v>0</v>
      </c>
      <c r="T433" s="240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41" t="s">
        <v>185</v>
      </c>
      <c r="AT433" s="241" t="s">
        <v>281</v>
      </c>
      <c r="AU433" s="241" t="s">
        <v>86</v>
      </c>
      <c r="AY433" s="17" t="s">
        <v>280</v>
      </c>
      <c r="BE433" s="242">
        <f>IF(N433="základní",J433,0)</f>
        <v>0</v>
      </c>
      <c r="BF433" s="242">
        <f>IF(N433="snížená",J433,0)</f>
        <v>0</v>
      </c>
      <c r="BG433" s="242">
        <f>IF(N433="zákl. přenesená",J433,0)</f>
        <v>0</v>
      </c>
      <c r="BH433" s="242">
        <f>IF(N433="sníž. přenesená",J433,0)</f>
        <v>0</v>
      </c>
      <c r="BI433" s="242">
        <f>IF(N433="nulová",J433,0)</f>
        <v>0</v>
      </c>
      <c r="BJ433" s="17" t="s">
        <v>84</v>
      </c>
      <c r="BK433" s="242">
        <f>ROUND(I433*H433,2)</f>
        <v>0</v>
      </c>
      <c r="BL433" s="17" t="s">
        <v>185</v>
      </c>
      <c r="BM433" s="241" t="s">
        <v>5410</v>
      </c>
    </row>
    <row r="434" s="13" customFormat="1">
      <c r="A434" s="13"/>
      <c r="B434" s="243"/>
      <c r="C434" s="244"/>
      <c r="D434" s="245" t="s">
        <v>286</v>
      </c>
      <c r="E434" s="246" t="s">
        <v>1</v>
      </c>
      <c r="F434" s="247" t="s">
        <v>5146</v>
      </c>
      <c r="G434" s="244"/>
      <c r="H434" s="248">
        <v>577.24800000000005</v>
      </c>
      <c r="I434" s="249"/>
      <c r="J434" s="244"/>
      <c r="K434" s="244"/>
      <c r="L434" s="250"/>
      <c r="M434" s="251"/>
      <c r="N434" s="252"/>
      <c r="O434" s="252"/>
      <c r="P434" s="252"/>
      <c r="Q434" s="252"/>
      <c r="R434" s="252"/>
      <c r="S434" s="252"/>
      <c r="T434" s="25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4" t="s">
        <v>286</v>
      </c>
      <c r="AU434" s="254" t="s">
        <v>86</v>
      </c>
      <c r="AV434" s="13" t="s">
        <v>86</v>
      </c>
      <c r="AW434" s="13" t="s">
        <v>32</v>
      </c>
      <c r="AX434" s="13" t="s">
        <v>84</v>
      </c>
      <c r="AY434" s="254" t="s">
        <v>280</v>
      </c>
    </row>
    <row r="435" s="2" customFormat="1" ht="33" customHeight="1">
      <c r="A435" s="38"/>
      <c r="B435" s="39"/>
      <c r="C435" s="255" t="s">
        <v>935</v>
      </c>
      <c r="D435" s="255" t="s">
        <v>306</v>
      </c>
      <c r="E435" s="256" t="s">
        <v>1104</v>
      </c>
      <c r="F435" s="257" t="s">
        <v>1105</v>
      </c>
      <c r="G435" s="258" t="s">
        <v>194</v>
      </c>
      <c r="H435" s="259">
        <v>606.11000000000001</v>
      </c>
      <c r="I435" s="260"/>
      <c r="J435" s="261">
        <f>ROUND(I435*H435,2)</f>
        <v>0</v>
      </c>
      <c r="K435" s="262"/>
      <c r="L435" s="263"/>
      <c r="M435" s="264" t="s">
        <v>1</v>
      </c>
      <c r="N435" s="265" t="s">
        <v>41</v>
      </c>
      <c r="O435" s="91"/>
      <c r="P435" s="239">
        <f>O435*H435</f>
        <v>0</v>
      </c>
      <c r="Q435" s="239">
        <v>0.0030000000000000001</v>
      </c>
      <c r="R435" s="239">
        <f>Q435*H435</f>
        <v>1.81833</v>
      </c>
      <c r="S435" s="239">
        <v>0</v>
      </c>
      <c r="T435" s="240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41" t="s">
        <v>426</v>
      </c>
      <c r="AT435" s="241" t="s">
        <v>306</v>
      </c>
      <c r="AU435" s="241" t="s">
        <v>86</v>
      </c>
      <c r="AY435" s="17" t="s">
        <v>280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7" t="s">
        <v>84</v>
      </c>
      <c r="BK435" s="242">
        <f>ROUND(I435*H435,2)</f>
        <v>0</v>
      </c>
      <c r="BL435" s="17" t="s">
        <v>185</v>
      </c>
      <c r="BM435" s="241" t="s">
        <v>5411</v>
      </c>
    </row>
    <row r="436" s="13" customFormat="1">
      <c r="A436" s="13"/>
      <c r="B436" s="243"/>
      <c r="C436" s="244"/>
      <c r="D436" s="245" t="s">
        <v>286</v>
      </c>
      <c r="E436" s="246" t="s">
        <v>1</v>
      </c>
      <c r="F436" s="247" t="s">
        <v>5146</v>
      </c>
      <c r="G436" s="244"/>
      <c r="H436" s="248">
        <v>577.24800000000005</v>
      </c>
      <c r="I436" s="249"/>
      <c r="J436" s="244"/>
      <c r="K436" s="244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286</v>
      </c>
      <c r="AU436" s="254" t="s">
        <v>86</v>
      </c>
      <c r="AV436" s="13" t="s">
        <v>86</v>
      </c>
      <c r="AW436" s="13" t="s">
        <v>32</v>
      </c>
      <c r="AX436" s="13" t="s">
        <v>84</v>
      </c>
      <c r="AY436" s="254" t="s">
        <v>280</v>
      </c>
    </row>
    <row r="437" s="13" customFormat="1">
      <c r="A437" s="13"/>
      <c r="B437" s="243"/>
      <c r="C437" s="244"/>
      <c r="D437" s="245" t="s">
        <v>286</v>
      </c>
      <c r="E437" s="244"/>
      <c r="F437" s="247" t="s">
        <v>5412</v>
      </c>
      <c r="G437" s="244"/>
      <c r="H437" s="248">
        <v>606.11000000000001</v>
      </c>
      <c r="I437" s="249"/>
      <c r="J437" s="244"/>
      <c r="K437" s="244"/>
      <c r="L437" s="250"/>
      <c r="M437" s="251"/>
      <c r="N437" s="252"/>
      <c r="O437" s="252"/>
      <c r="P437" s="252"/>
      <c r="Q437" s="252"/>
      <c r="R437" s="252"/>
      <c r="S437" s="252"/>
      <c r="T437" s="25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4" t="s">
        <v>286</v>
      </c>
      <c r="AU437" s="254" t="s">
        <v>86</v>
      </c>
      <c r="AV437" s="13" t="s">
        <v>86</v>
      </c>
      <c r="AW437" s="13" t="s">
        <v>4</v>
      </c>
      <c r="AX437" s="13" t="s">
        <v>84</v>
      </c>
      <c r="AY437" s="254" t="s">
        <v>280</v>
      </c>
    </row>
    <row r="438" s="2" customFormat="1" ht="24.15" customHeight="1">
      <c r="A438" s="38"/>
      <c r="B438" s="39"/>
      <c r="C438" s="255" t="s">
        <v>941</v>
      </c>
      <c r="D438" s="255" t="s">
        <v>306</v>
      </c>
      <c r="E438" s="256" t="s">
        <v>1109</v>
      </c>
      <c r="F438" s="257" t="s">
        <v>1110</v>
      </c>
      <c r="G438" s="258" t="s">
        <v>194</v>
      </c>
      <c r="H438" s="259">
        <v>606.11000000000001</v>
      </c>
      <c r="I438" s="260"/>
      <c r="J438" s="261">
        <f>ROUND(I438*H438,2)</f>
        <v>0</v>
      </c>
      <c r="K438" s="262"/>
      <c r="L438" s="263"/>
      <c r="M438" s="264" t="s">
        <v>1</v>
      </c>
      <c r="N438" s="265" t="s">
        <v>41</v>
      </c>
      <c r="O438" s="91"/>
      <c r="P438" s="239">
        <f>O438*H438</f>
        <v>0</v>
      </c>
      <c r="Q438" s="239">
        <v>0.0015</v>
      </c>
      <c r="R438" s="239">
        <f>Q438*H438</f>
        <v>0.909165</v>
      </c>
      <c r="S438" s="239">
        <v>0</v>
      </c>
      <c r="T438" s="240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41" t="s">
        <v>426</v>
      </c>
      <c r="AT438" s="241" t="s">
        <v>306</v>
      </c>
      <c r="AU438" s="241" t="s">
        <v>86</v>
      </c>
      <c r="AY438" s="17" t="s">
        <v>280</v>
      </c>
      <c r="BE438" s="242">
        <f>IF(N438="základní",J438,0)</f>
        <v>0</v>
      </c>
      <c r="BF438" s="242">
        <f>IF(N438="snížená",J438,0)</f>
        <v>0</v>
      </c>
      <c r="BG438" s="242">
        <f>IF(N438="zákl. přenesená",J438,0)</f>
        <v>0</v>
      </c>
      <c r="BH438" s="242">
        <f>IF(N438="sníž. přenesená",J438,0)</f>
        <v>0</v>
      </c>
      <c r="BI438" s="242">
        <f>IF(N438="nulová",J438,0)</f>
        <v>0</v>
      </c>
      <c r="BJ438" s="17" t="s">
        <v>84</v>
      </c>
      <c r="BK438" s="242">
        <f>ROUND(I438*H438,2)</f>
        <v>0</v>
      </c>
      <c r="BL438" s="17" t="s">
        <v>185</v>
      </c>
      <c r="BM438" s="241" t="s">
        <v>5413</v>
      </c>
    </row>
    <row r="439" s="13" customFormat="1">
      <c r="A439" s="13"/>
      <c r="B439" s="243"/>
      <c r="C439" s="244"/>
      <c r="D439" s="245" t="s">
        <v>286</v>
      </c>
      <c r="E439" s="246" t="s">
        <v>1</v>
      </c>
      <c r="F439" s="247" t="s">
        <v>5146</v>
      </c>
      <c r="G439" s="244"/>
      <c r="H439" s="248">
        <v>577.24800000000005</v>
      </c>
      <c r="I439" s="249"/>
      <c r="J439" s="244"/>
      <c r="K439" s="244"/>
      <c r="L439" s="250"/>
      <c r="M439" s="251"/>
      <c r="N439" s="252"/>
      <c r="O439" s="252"/>
      <c r="P439" s="252"/>
      <c r="Q439" s="252"/>
      <c r="R439" s="252"/>
      <c r="S439" s="252"/>
      <c r="T439" s="25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4" t="s">
        <v>286</v>
      </c>
      <c r="AU439" s="254" t="s">
        <v>86</v>
      </c>
      <c r="AV439" s="13" t="s">
        <v>86</v>
      </c>
      <c r="AW439" s="13" t="s">
        <v>32</v>
      </c>
      <c r="AX439" s="13" t="s">
        <v>84</v>
      </c>
      <c r="AY439" s="254" t="s">
        <v>280</v>
      </c>
    </row>
    <row r="440" s="13" customFormat="1">
      <c r="A440" s="13"/>
      <c r="B440" s="243"/>
      <c r="C440" s="244"/>
      <c r="D440" s="245" t="s">
        <v>286</v>
      </c>
      <c r="E440" s="244"/>
      <c r="F440" s="247" t="s">
        <v>5412</v>
      </c>
      <c r="G440" s="244"/>
      <c r="H440" s="248">
        <v>606.11000000000001</v>
      </c>
      <c r="I440" s="249"/>
      <c r="J440" s="244"/>
      <c r="K440" s="244"/>
      <c r="L440" s="250"/>
      <c r="M440" s="251"/>
      <c r="N440" s="252"/>
      <c r="O440" s="252"/>
      <c r="P440" s="252"/>
      <c r="Q440" s="252"/>
      <c r="R440" s="252"/>
      <c r="S440" s="252"/>
      <c r="T440" s="25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4" t="s">
        <v>286</v>
      </c>
      <c r="AU440" s="254" t="s">
        <v>86</v>
      </c>
      <c r="AV440" s="13" t="s">
        <v>86</v>
      </c>
      <c r="AW440" s="13" t="s">
        <v>4</v>
      </c>
      <c r="AX440" s="13" t="s">
        <v>84</v>
      </c>
      <c r="AY440" s="254" t="s">
        <v>280</v>
      </c>
    </row>
    <row r="441" s="2" customFormat="1" ht="24.15" customHeight="1">
      <c r="A441" s="38"/>
      <c r="B441" s="39"/>
      <c r="C441" s="229" t="s">
        <v>946</v>
      </c>
      <c r="D441" s="229" t="s">
        <v>281</v>
      </c>
      <c r="E441" s="230" t="s">
        <v>1113</v>
      </c>
      <c r="F441" s="231" t="s">
        <v>1114</v>
      </c>
      <c r="G441" s="232" t="s">
        <v>190</v>
      </c>
      <c r="H441" s="233">
        <v>225.22</v>
      </c>
      <c r="I441" s="234"/>
      <c r="J441" s="235">
        <f>ROUND(I441*H441,2)</f>
        <v>0</v>
      </c>
      <c r="K441" s="236"/>
      <c r="L441" s="44"/>
      <c r="M441" s="237" t="s">
        <v>1</v>
      </c>
      <c r="N441" s="238" t="s">
        <v>41</v>
      </c>
      <c r="O441" s="91"/>
      <c r="P441" s="239">
        <f>O441*H441</f>
        <v>0</v>
      </c>
      <c r="Q441" s="239">
        <v>0</v>
      </c>
      <c r="R441" s="239">
        <f>Q441*H441</f>
        <v>0</v>
      </c>
      <c r="S441" s="239">
        <v>0</v>
      </c>
      <c r="T441" s="240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41" t="s">
        <v>185</v>
      </c>
      <c r="AT441" s="241" t="s">
        <v>281</v>
      </c>
      <c r="AU441" s="241" t="s">
        <v>86</v>
      </c>
      <c r="AY441" s="17" t="s">
        <v>280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7" t="s">
        <v>84</v>
      </c>
      <c r="BK441" s="242">
        <f>ROUND(I441*H441,2)</f>
        <v>0</v>
      </c>
      <c r="BL441" s="17" t="s">
        <v>185</v>
      </c>
      <c r="BM441" s="241" t="s">
        <v>5414</v>
      </c>
    </row>
    <row r="442" s="13" customFormat="1">
      <c r="A442" s="13"/>
      <c r="B442" s="243"/>
      <c r="C442" s="244"/>
      <c r="D442" s="245" t="s">
        <v>286</v>
      </c>
      <c r="E442" s="246" t="s">
        <v>1</v>
      </c>
      <c r="F442" s="247" t="s">
        <v>5415</v>
      </c>
      <c r="G442" s="244"/>
      <c r="H442" s="248">
        <v>162.81999999999999</v>
      </c>
      <c r="I442" s="249"/>
      <c r="J442" s="244"/>
      <c r="K442" s="244"/>
      <c r="L442" s="250"/>
      <c r="M442" s="251"/>
      <c r="N442" s="252"/>
      <c r="O442" s="252"/>
      <c r="P442" s="252"/>
      <c r="Q442" s="252"/>
      <c r="R442" s="252"/>
      <c r="S442" s="252"/>
      <c r="T442" s="25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4" t="s">
        <v>286</v>
      </c>
      <c r="AU442" s="254" t="s">
        <v>86</v>
      </c>
      <c r="AV442" s="13" t="s">
        <v>86</v>
      </c>
      <c r="AW442" s="13" t="s">
        <v>32</v>
      </c>
      <c r="AX442" s="13" t="s">
        <v>76</v>
      </c>
      <c r="AY442" s="254" t="s">
        <v>280</v>
      </c>
    </row>
    <row r="443" s="13" customFormat="1">
      <c r="A443" s="13"/>
      <c r="B443" s="243"/>
      <c r="C443" s="244"/>
      <c r="D443" s="245" t="s">
        <v>286</v>
      </c>
      <c r="E443" s="246" t="s">
        <v>1</v>
      </c>
      <c r="F443" s="247" t="s">
        <v>5416</v>
      </c>
      <c r="G443" s="244"/>
      <c r="H443" s="248">
        <v>62.399999999999999</v>
      </c>
      <c r="I443" s="249"/>
      <c r="J443" s="244"/>
      <c r="K443" s="244"/>
      <c r="L443" s="250"/>
      <c r="M443" s="251"/>
      <c r="N443" s="252"/>
      <c r="O443" s="252"/>
      <c r="P443" s="252"/>
      <c r="Q443" s="252"/>
      <c r="R443" s="252"/>
      <c r="S443" s="252"/>
      <c r="T443" s="25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4" t="s">
        <v>286</v>
      </c>
      <c r="AU443" s="254" t="s">
        <v>86</v>
      </c>
      <c r="AV443" s="13" t="s">
        <v>86</v>
      </c>
      <c r="AW443" s="13" t="s">
        <v>32</v>
      </c>
      <c r="AX443" s="13" t="s">
        <v>76</v>
      </c>
      <c r="AY443" s="254" t="s">
        <v>280</v>
      </c>
    </row>
    <row r="444" s="14" customFormat="1">
      <c r="A444" s="14"/>
      <c r="B444" s="266"/>
      <c r="C444" s="267"/>
      <c r="D444" s="245" t="s">
        <v>286</v>
      </c>
      <c r="E444" s="268" t="s">
        <v>1</v>
      </c>
      <c r="F444" s="269" t="s">
        <v>378</v>
      </c>
      <c r="G444" s="267"/>
      <c r="H444" s="270">
        <v>225.22</v>
      </c>
      <c r="I444" s="271"/>
      <c r="J444" s="267"/>
      <c r="K444" s="267"/>
      <c r="L444" s="272"/>
      <c r="M444" s="273"/>
      <c r="N444" s="274"/>
      <c r="O444" s="274"/>
      <c r="P444" s="274"/>
      <c r="Q444" s="274"/>
      <c r="R444" s="274"/>
      <c r="S444" s="274"/>
      <c r="T444" s="27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76" t="s">
        <v>286</v>
      </c>
      <c r="AU444" s="276" t="s">
        <v>86</v>
      </c>
      <c r="AV444" s="14" t="s">
        <v>284</v>
      </c>
      <c r="AW444" s="14" t="s">
        <v>32</v>
      </c>
      <c r="AX444" s="14" t="s">
        <v>84</v>
      </c>
      <c r="AY444" s="276" t="s">
        <v>280</v>
      </c>
    </row>
    <row r="445" s="2" customFormat="1" ht="24.15" customHeight="1">
      <c r="A445" s="38"/>
      <c r="B445" s="39"/>
      <c r="C445" s="255" t="s">
        <v>951</v>
      </c>
      <c r="D445" s="255" t="s">
        <v>306</v>
      </c>
      <c r="E445" s="256" t="s">
        <v>1117</v>
      </c>
      <c r="F445" s="257" t="s">
        <v>1118</v>
      </c>
      <c r="G445" s="258" t="s">
        <v>190</v>
      </c>
      <c r="H445" s="259">
        <v>229.72399999999999</v>
      </c>
      <c r="I445" s="260"/>
      <c r="J445" s="261">
        <f>ROUND(I445*H445,2)</f>
        <v>0</v>
      </c>
      <c r="K445" s="262"/>
      <c r="L445" s="263"/>
      <c r="M445" s="264" t="s">
        <v>1</v>
      </c>
      <c r="N445" s="265" t="s">
        <v>41</v>
      </c>
      <c r="O445" s="91"/>
      <c r="P445" s="239">
        <f>O445*H445</f>
        <v>0</v>
      </c>
      <c r="Q445" s="239">
        <v>0.00038000000000000002</v>
      </c>
      <c r="R445" s="239">
        <f>Q445*H445</f>
        <v>0.087295120000000004</v>
      </c>
      <c r="S445" s="239">
        <v>0</v>
      </c>
      <c r="T445" s="240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41" t="s">
        <v>426</v>
      </c>
      <c r="AT445" s="241" t="s">
        <v>306</v>
      </c>
      <c r="AU445" s="241" t="s">
        <v>86</v>
      </c>
      <c r="AY445" s="17" t="s">
        <v>280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7" t="s">
        <v>84</v>
      </c>
      <c r="BK445" s="242">
        <f>ROUND(I445*H445,2)</f>
        <v>0</v>
      </c>
      <c r="BL445" s="17" t="s">
        <v>185</v>
      </c>
      <c r="BM445" s="241" t="s">
        <v>5417</v>
      </c>
    </row>
    <row r="446" s="13" customFormat="1">
      <c r="A446" s="13"/>
      <c r="B446" s="243"/>
      <c r="C446" s="244"/>
      <c r="D446" s="245" t="s">
        <v>286</v>
      </c>
      <c r="E446" s="244"/>
      <c r="F446" s="247" t="s">
        <v>5418</v>
      </c>
      <c r="G446" s="244"/>
      <c r="H446" s="248">
        <v>229.72399999999999</v>
      </c>
      <c r="I446" s="249"/>
      <c r="J446" s="244"/>
      <c r="K446" s="244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286</v>
      </c>
      <c r="AU446" s="254" t="s">
        <v>86</v>
      </c>
      <c r="AV446" s="13" t="s">
        <v>86</v>
      </c>
      <c r="AW446" s="13" t="s">
        <v>4</v>
      </c>
      <c r="AX446" s="13" t="s">
        <v>84</v>
      </c>
      <c r="AY446" s="254" t="s">
        <v>280</v>
      </c>
    </row>
    <row r="447" s="2" customFormat="1" ht="24.15" customHeight="1">
      <c r="A447" s="38"/>
      <c r="B447" s="39"/>
      <c r="C447" s="229" t="s">
        <v>955</v>
      </c>
      <c r="D447" s="229" t="s">
        <v>281</v>
      </c>
      <c r="E447" s="230" t="s">
        <v>1122</v>
      </c>
      <c r="F447" s="231" t="s">
        <v>1123</v>
      </c>
      <c r="G447" s="232" t="s">
        <v>194</v>
      </c>
      <c r="H447" s="233">
        <v>577.24800000000005</v>
      </c>
      <c r="I447" s="234"/>
      <c r="J447" s="235">
        <f>ROUND(I447*H447,2)</f>
        <v>0</v>
      </c>
      <c r="K447" s="236"/>
      <c r="L447" s="44"/>
      <c r="M447" s="237" t="s">
        <v>1</v>
      </c>
      <c r="N447" s="238" t="s">
        <v>41</v>
      </c>
      <c r="O447" s="91"/>
      <c r="P447" s="239">
        <f>O447*H447</f>
        <v>0</v>
      </c>
      <c r="Q447" s="239">
        <v>3.0000000000000001E-05</v>
      </c>
      <c r="R447" s="239">
        <f>Q447*H447</f>
        <v>0.017317440000000003</v>
      </c>
      <c r="S447" s="239">
        <v>0</v>
      </c>
      <c r="T447" s="240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41" t="s">
        <v>185</v>
      </c>
      <c r="AT447" s="241" t="s">
        <v>281</v>
      </c>
      <c r="AU447" s="241" t="s">
        <v>86</v>
      </c>
      <c r="AY447" s="17" t="s">
        <v>280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7" t="s">
        <v>84</v>
      </c>
      <c r="BK447" s="242">
        <f>ROUND(I447*H447,2)</f>
        <v>0</v>
      </c>
      <c r="BL447" s="17" t="s">
        <v>185</v>
      </c>
      <c r="BM447" s="241" t="s">
        <v>5419</v>
      </c>
    </row>
    <row r="448" s="13" customFormat="1">
      <c r="A448" s="13"/>
      <c r="B448" s="243"/>
      <c r="C448" s="244"/>
      <c r="D448" s="245" t="s">
        <v>286</v>
      </c>
      <c r="E448" s="246" t="s">
        <v>1</v>
      </c>
      <c r="F448" s="247" t="s">
        <v>5420</v>
      </c>
      <c r="G448" s="244"/>
      <c r="H448" s="248">
        <v>577.24800000000005</v>
      </c>
      <c r="I448" s="249"/>
      <c r="J448" s="244"/>
      <c r="K448" s="244"/>
      <c r="L448" s="250"/>
      <c r="M448" s="251"/>
      <c r="N448" s="252"/>
      <c r="O448" s="252"/>
      <c r="P448" s="252"/>
      <c r="Q448" s="252"/>
      <c r="R448" s="252"/>
      <c r="S448" s="252"/>
      <c r="T448" s="25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4" t="s">
        <v>286</v>
      </c>
      <c r="AU448" s="254" t="s">
        <v>86</v>
      </c>
      <c r="AV448" s="13" t="s">
        <v>86</v>
      </c>
      <c r="AW448" s="13" t="s">
        <v>32</v>
      </c>
      <c r="AX448" s="13" t="s">
        <v>84</v>
      </c>
      <c r="AY448" s="254" t="s">
        <v>280</v>
      </c>
    </row>
    <row r="449" s="2" customFormat="1" ht="24.15" customHeight="1">
      <c r="A449" s="38"/>
      <c r="B449" s="39"/>
      <c r="C449" s="229" t="s">
        <v>960</v>
      </c>
      <c r="D449" s="229" t="s">
        <v>281</v>
      </c>
      <c r="E449" s="230" t="s">
        <v>1127</v>
      </c>
      <c r="F449" s="231" t="s">
        <v>1128</v>
      </c>
      <c r="G449" s="232" t="s">
        <v>194</v>
      </c>
      <c r="H449" s="233">
        <v>577.24800000000005</v>
      </c>
      <c r="I449" s="234"/>
      <c r="J449" s="235">
        <f>ROUND(I449*H449,2)</f>
        <v>0</v>
      </c>
      <c r="K449" s="236"/>
      <c r="L449" s="44"/>
      <c r="M449" s="237" t="s">
        <v>1</v>
      </c>
      <c r="N449" s="238" t="s">
        <v>41</v>
      </c>
      <c r="O449" s="91"/>
      <c r="P449" s="239">
        <f>O449*H449</f>
        <v>0</v>
      </c>
      <c r="Q449" s="239">
        <v>0</v>
      </c>
      <c r="R449" s="239">
        <f>Q449*H449</f>
        <v>0</v>
      </c>
      <c r="S449" s="239">
        <v>0</v>
      </c>
      <c r="T449" s="240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41" t="s">
        <v>185</v>
      </c>
      <c r="AT449" s="241" t="s">
        <v>281</v>
      </c>
      <c r="AU449" s="241" t="s">
        <v>86</v>
      </c>
      <c r="AY449" s="17" t="s">
        <v>280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7" t="s">
        <v>84</v>
      </c>
      <c r="BK449" s="242">
        <f>ROUND(I449*H449,2)</f>
        <v>0</v>
      </c>
      <c r="BL449" s="17" t="s">
        <v>185</v>
      </c>
      <c r="BM449" s="241" t="s">
        <v>5421</v>
      </c>
    </row>
    <row r="450" s="13" customFormat="1">
      <c r="A450" s="13"/>
      <c r="B450" s="243"/>
      <c r="C450" s="244"/>
      <c r="D450" s="245" t="s">
        <v>286</v>
      </c>
      <c r="E450" s="246" t="s">
        <v>1</v>
      </c>
      <c r="F450" s="247" t="s">
        <v>5146</v>
      </c>
      <c r="G450" s="244"/>
      <c r="H450" s="248">
        <v>577.24800000000005</v>
      </c>
      <c r="I450" s="249"/>
      <c r="J450" s="244"/>
      <c r="K450" s="244"/>
      <c r="L450" s="250"/>
      <c r="M450" s="251"/>
      <c r="N450" s="252"/>
      <c r="O450" s="252"/>
      <c r="P450" s="252"/>
      <c r="Q450" s="252"/>
      <c r="R450" s="252"/>
      <c r="S450" s="252"/>
      <c r="T450" s="25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4" t="s">
        <v>286</v>
      </c>
      <c r="AU450" s="254" t="s">
        <v>86</v>
      </c>
      <c r="AV450" s="13" t="s">
        <v>86</v>
      </c>
      <c r="AW450" s="13" t="s">
        <v>32</v>
      </c>
      <c r="AX450" s="13" t="s">
        <v>84</v>
      </c>
      <c r="AY450" s="254" t="s">
        <v>280</v>
      </c>
    </row>
    <row r="451" s="2" customFormat="1" ht="24.15" customHeight="1">
      <c r="A451" s="38"/>
      <c r="B451" s="39"/>
      <c r="C451" s="255" t="s">
        <v>966</v>
      </c>
      <c r="D451" s="255" t="s">
        <v>306</v>
      </c>
      <c r="E451" s="256" t="s">
        <v>1131</v>
      </c>
      <c r="F451" s="257" t="s">
        <v>1132</v>
      </c>
      <c r="G451" s="258" t="s">
        <v>319</v>
      </c>
      <c r="H451" s="259">
        <v>80.567999999999998</v>
      </c>
      <c r="I451" s="260"/>
      <c r="J451" s="261">
        <f>ROUND(I451*H451,2)</f>
        <v>0</v>
      </c>
      <c r="K451" s="262"/>
      <c r="L451" s="263"/>
      <c r="M451" s="264" t="s">
        <v>1</v>
      </c>
      <c r="N451" s="265" t="s">
        <v>41</v>
      </c>
      <c r="O451" s="91"/>
      <c r="P451" s="239">
        <f>O451*H451</f>
        <v>0</v>
      </c>
      <c r="Q451" s="239">
        <v>0.025000000000000001</v>
      </c>
      <c r="R451" s="239">
        <f>Q451*H451</f>
        <v>2.0142000000000002</v>
      </c>
      <c r="S451" s="239">
        <v>0</v>
      </c>
      <c r="T451" s="240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41" t="s">
        <v>426</v>
      </c>
      <c r="AT451" s="241" t="s">
        <v>306</v>
      </c>
      <c r="AU451" s="241" t="s">
        <v>86</v>
      </c>
      <c r="AY451" s="17" t="s">
        <v>280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7" t="s">
        <v>84</v>
      </c>
      <c r="BK451" s="242">
        <f>ROUND(I451*H451,2)</f>
        <v>0</v>
      </c>
      <c r="BL451" s="17" t="s">
        <v>185</v>
      </c>
      <c r="BM451" s="241" t="s">
        <v>5422</v>
      </c>
    </row>
    <row r="452" s="13" customFormat="1">
      <c r="A452" s="13"/>
      <c r="B452" s="243"/>
      <c r="C452" s="244"/>
      <c r="D452" s="245" t="s">
        <v>286</v>
      </c>
      <c r="E452" s="246" t="s">
        <v>1</v>
      </c>
      <c r="F452" s="247" t="s">
        <v>5423</v>
      </c>
      <c r="G452" s="244"/>
      <c r="H452" s="248">
        <v>1.6890000000000001</v>
      </c>
      <c r="I452" s="249"/>
      <c r="J452" s="244"/>
      <c r="K452" s="244"/>
      <c r="L452" s="250"/>
      <c r="M452" s="251"/>
      <c r="N452" s="252"/>
      <c r="O452" s="252"/>
      <c r="P452" s="252"/>
      <c r="Q452" s="252"/>
      <c r="R452" s="252"/>
      <c r="S452" s="252"/>
      <c r="T452" s="25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4" t="s">
        <v>286</v>
      </c>
      <c r="AU452" s="254" t="s">
        <v>86</v>
      </c>
      <c r="AV452" s="13" t="s">
        <v>86</v>
      </c>
      <c r="AW452" s="13" t="s">
        <v>32</v>
      </c>
      <c r="AX452" s="13" t="s">
        <v>76</v>
      </c>
      <c r="AY452" s="254" t="s">
        <v>280</v>
      </c>
    </row>
    <row r="453" s="13" customFormat="1">
      <c r="A453" s="13"/>
      <c r="B453" s="243"/>
      <c r="C453" s="244"/>
      <c r="D453" s="245" t="s">
        <v>286</v>
      </c>
      <c r="E453" s="246" t="s">
        <v>1</v>
      </c>
      <c r="F453" s="247" t="s">
        <v>5424</v>
      </c>
      <c r="G453" s="244"/>
      <c r="H453" s="248">
        <v>75.042000000000002</v>
      </c>
      <c r="I453" s="249"/>
      <c r="J453" s="244"/>
      <c r="K453" s="244"/>
      <c r="L453" s="250"/>
      <c r="M453" s="251"/>
      <c r="N453" s="252"/>
      <c r="O453" s="252"/>
      <c r="P453" s="252"/>
      <c r="Q453" s="252"/>
      <c r="R453" s="252"/>
      <c r="S453" s="252"/>
      <c r="T453" s="25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4" t="s">
        <v>286</v>
      </c>
      <c r="AU453" s="254" t="s">
        <v>86</v>
      </c>
      <c r="AV453" s="13" t="s">
        <v>86</v>
      </c>
      <c r="AW453" s="13" t="s">
        <v>32</v>
      </c>
      <c r="AX453" s="13" t="s">
        <v>76</v>
      </c>
      <c r="AY453" s="254" t="s">
        <v>280</v>
      </c>
    </row>
    <row r="454" s="14" customFormat="1">
      <c r="A454" s="14"/>
      <c r="B454" s="266"/>
      <c r="C454" s="267"/>
      <c r="D454" s="245" t="s">
        <v>286</v>
      </c>
      <c r="E454" s="268" t="s">
        <v>1</v>
      </c>
      <c r="F454" s="269" t="s">
        <v>378</v>
      </c>
      <c r="G454" s="267"/>
      <c r="H454" s="270">
        <v>76.730999999999995</v>
      </c>
      <c r="I454" s="271"/>
      <c r="J454" s="267"/>
      <c r="K454" s="267"/>
      <c r="L454" s="272"/>
      <c r="M454" s="273"/>
      <c r="N454" s="274"/>
      <c r="O454" s="274"/>
      <c r="P454" s="274"/>
      <c r="Q454" s="274"/>
      <c r="R454" s="274"/>
      <c r="S454" s="274"/>
      <c r="T454" s="27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76" t="s">
        <v>286</v>
      </c>
      <c r="AU454" s="276" t="s">
        <v>86</v>
      </c>
      <c r="AV454" s="14" t="s">
        <v>284</v>
      </c>
      <c r="AW454" s="14" t="s">
        <v>32</v>
      </c>
      <c r="AX454" s="14" t="s">
        <v>84</v>
      </c>
      <c r="AY454" s="276" t="s">
        <v>280</v>
      </c>
    </row>
    <row r="455" s="13" customFormat="1">
      <c r="A455" s="13"/>
      <c r="B455" s="243"/>
      <c r="C455" s="244"/>
      <c r="D455" s="245" t="s">
        <v>286</v>
      </c>
      <c r="E455" s="244"/>
      <c r="F455" s="247" t="s">
        <v>5425</v>
      </c>
      <c r="G455" s="244"/>
      <c r="H455" s="248">
        <v>80.567999999999998</v>
      </c>
      <c r="I455" s="249"/>
      <c r="J455" s="244"/>
      <c r="K455" s="244"/>
      <c r="L455" s="250"/>
      <c r="M455" s="251"/>
      <c r="N455" s="252"/>
      <c r="O455" s="252"/>
      <c r="P455" s="252"/>
      <c r="Q455" s="252"/>
      <c r="R455" s="252"/>
      <c r="S455" s="252"/>
      <c r="T455" s="25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4" t="s">
        <v>286</v>
      </c>
      <c r="AU455" s="254" t="s">
        <v>86</v>
      </c>
      <c r="AV455" s="13" t="s">
        <v>86</v>
      </c>
      <c r="AW455" s="13" t="s">
        <v>4</v>
      </c>
      <c r="AX455" s="13" t="s">
        <v>84</v>
      </c>
      <c r="AY455" s="254" t="s">
        <v>280</v>
      </c>
    </row>
    <row r="456" s="2" customFormat="1" ht="24.15" customHeight="1">
      <c r="A456" s="38"/>
      <c r="B456" s="39"/>
      <c r="C456" s="229" t="s">
        <v>970</v>
      </c>
      <c r="D456" s="229" t="s">
        <v>281</v>
      </c>
      <c r="E456" s="230" t="s">
        <v>1138</v>
      </c>
      <c r="F456" s="231" t="s">
        <v>1139</v>
      </c>
      <c r="G456" s="232" t="s">
        <v>190</v>
      </c>
      <c r="H456" s="233">
        <v>120.67</v>
      </c>
      <c r="I456" s="234"/>
      <c r="J456" s="235">
        <f>ROUND(I456*H456,2)</f>
        <v>0</v>
      </c>
      <c r="K456" s="236"/>
      <c r="L456" s="44"/>
      <c r="M456" s="237" t="s">
        <v>1</v>
      </c>
      <c r="N456" s="238" t="s">
        <v>41</v>
      </c>
      <c r="O456" s="91"/>
      <c r="P456" s="239">
        <f>O456*H456</f>
        <v>0</v>
      </c>
      <c r="Q456" s="239">
        <v>0.00016000000000000001</v>
      </c>
      <c r="R456" s="239">
        <f>Q456*H456</f>
        <v>0.019307200000000004</v>
      </c>
      <c r="S456" s="239">
        <v>0</v>
      </c>
      <c r="T456" s="240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41" t="s">
        <v>185</v>
      </c>
      <c r="AT456" s="241" t="s">
        <v>281</v>
      </c>
      <c r="AU456" s="241" t="s">
        <v>86</v>
      </c>
      <c r="AY456" s="17" t="s">
        <v>280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7" t="s">
        <v>84</v>
      </c>
      <c r="BK456" s="242">
        <f>ROUND(I456*H456,2)</f>
        <v>0</v>
      </c>
      <c r="BL456" s="17" t="s">
        <v>185</v>
      </c>
      <c r="BM456" s="241" t="s">
        <v>5426</v>
      </c>
    </row>
    <row r="457" s="13" customFormat="1">
      <c r="A457" s="13"/>
      <c r="B457" s="243"/>
      <c r="C457" s="244"/>
      <c r="D457" s="245" t="s">
        <v>286</v>
      </c>
      <c r="E457" s="246" t="s">
        <v>1</v>
      </c>
      <c r="F457" s="247" t="s">
        <v>5136</v>
      </c>
      <c r="G457" s="244"/>
      <c r="H457" s="248">
        <v>120.67</v>
      </c>
      <c r="I457" s="249"/>
      <c r="J457" s="244"/>
      <c r="K457" s="244"/>
      <c r="L457" s="250"/>
      <c r="M457" s="251"/>
      <c r="N457" s="252"/>
      <c r="O457" s="252"/>
      <c r="P457" s="252"/>
      <c r="Q457" s="252"/>
      <c r="R457" s="252"/>
      <c r="S457" s="252"/>
      <c r="T457" s="25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4" t="s">
        <v>286</v>
      </c>
      <c r="AU457" s="254" t="s">
        <v>86</v>
      </c>
      <c r="AV457" s="13" t="s">
        <v>86</v>
      </c>
      <c r="AW457" s="13" t="s">
        <v>32</v>
      </c>
      <c r="AX457" s="13" t="s">
        <v>84</v>
      </c>
      <c r="AY457" s="254" t="s">
        <v>280</v>
      </c>
    </row>
    <row r="458" s="2" customFormat="1" ht="37.8" customHeight="1">
      <c r="A458" s="38"/>
      <c r="B458" s="39"/>
      <c r="C458" s="229" t="s">
        <v>975</v>
      </c>
      <c r="D458" s="229" t="s">
        <v>281</v>
      </c>
      <c r="E458" s="230" t="s">
        <v>1142</v>
      </c>
      <c r="F458" s="231" t="s">
        <v>1143</v>
      </c>
      <c r="G458" s="232" t="s">
        <v>194</v>
      </c>
      <c r="H458" s="233">
        <v>577.24800000000005</v>
      </c>
      <c r="I458" s="234"/>
      <c r="J458" s="235">
        <f>ROUND(I458*H458,2)</f>
        <v>0</v>
      </c>
      <c r="K458" s="236"/>
      <c r="L458" s="44"/>
      <c r="M458" s="237" t="s">
        <v>1</v>
      </c>
      <c r="N458" s="238" t="s">
        <v>41</v>
      </c>
      <c r="O458" s="91"/>
      <c r="P458" s="239">
        <f>O458*H458</f>
        <v>0</v>
      </c>
      <c r="Q458" s="239">
        <v>0.00020000000000000001</v>
      </c>
      <c r="R458" s="239">
        <f>Q458*H458</f>
        <v>0.11544960000000001</v>
      </c>
      <c r="S458" s="239">
        <v>0</v>
      </c>
      <c r="T458" s="240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41" t="s">
        <v>185</v>
      </c>
      <c r="AT458" s="241" t="s">
        <v>281</v>
      </c>
      <c r="AU458" s="241" t="s">
        <v>86</v>
      </c>
      <c r="AY458" s="17" t="s">
        <v>280</v>
      </c>
      <c r="BE458" s="242">
        <f>IF(N458="základní",J458,0)</f>
        <v>0</v>
      </c>
      <c r="BF458" s="242">
        <f>IF(N458="snížená",J458,0)</f>
        <v>0</v>
      </c>
      <c r="BG458" s="242">
        <f>IF(N458="zákl. přenesená",J458,0)</f>
        <v>0</v>
      </c>
      <c r="BH458" s="242">
        <f>IF(N458="sníž. přenesená",J458,0)</f>
        <v>0</v>
      </c>
      <c r="BI458" s="242">
        <f>IF(N458="nulová",J458,0)</f>
        <v>0</v>
      </c>
      <c r="BJ458" s="17" t="s">
        <v>84</v>
      </c>
      <c r="BK458" s="242">
        <f>ROUND(I458*H458,2)</f>
        <v>0</v>
      </c>
      <c r="BL458" s="17" t="s">
        <v>185</v>
      </c>
      <c r="BM458" s="241" t="s">
        <v>5427</v>
      </c>
    </row>
    <row r="459" s="13" customFormat="1">
      <c r="A459" s="13"/>
      <c r="B459" s="243"/>
      <c r="C459" s="244"/>
      <c r="D459" s="245" t="s">
        <v>286</v>
      </c>
      <c r="E459" s="246" t="s">
        <v>1</v>
      </c>
      <c r="F459" s="247" t="s">
        <v>5146</v>
      </c>
      <c r="G459" s="244"/>
      <c r="H459" s="248">
        <v>577.24800000000005</v>
      </c>
      <c r="I459" s="249"/>
      <c r="J459" s="244"/>
      <c r="K459" s="244"/>
      <c r="L459" s="250"/>
      <c r="M459" s="251"/>
      <c r="N459" s="252"/>
      <c r="O459" s="252"/>
      <c r="P459" s="252"/>
      <c r="Q459" s="252"/>
      <c r="R459" s="252"/>
      <c r="S459" s="252"/>
      <c r="T459" s="25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4" t="s">
        <v>286</v>
      </c>
      <c r="AU459" s="254" t="s">
        <v>86</v>
      </c>
      <c r="AV459" s="13" t="s">
        <v>86</v>
      </c>
      <c r="AW459" s="13" t="s">
        <v>32</v>
      </c>
      <c r="AX459" s="13" t="s">
        <v>84</v>
      </c>
      <c r="AY459" s="254" t="s">
        <v>280</v>
      </c>
    </row>
    <row r="460" s="2" customFormat="1" ht="24.15" customHeight="1">
      <c r="A460" s="38"/>
      <c r="B460" s="39"/>
      <c r="C460" s="229" t="s">
        <v>978</v>
      </c>
      <c r="D460" s="229" t="s">
        <v>281</v>
      </c>
      <c r="E460" s="230" t="s">
        <v>5428</v>
      </c>
      <c r="F460" s="231" t="s">
        <v>5429</v>
      </c>
      <c r="G460" s="232" t="s">
        <v>354</v>
      </c>
      <c r="H460" s="233">
        <v>24</v>
      </c>
      <c r="I460" s="234"/>
      <c r="J460" s="235">
        <f>ROUND(I460*H460,2)</f>
        <v>0</v>
      </c>
      <c r="K460" s="236"/>
      <c r="L460" s="44"/>
      <c r="M460" s="237" t="s">
        <v>1</v>
      </c>
      <c r="N460" s="238" t="s">
        <v>41</v>
      </c>
      <c r="O460" s="91"/>
      <c r="P460" s="239">
        <f>O460*H460</f>
        <v>0</v>
      </c>
      <c r="Q460" s="239">
        <v>0</v>
      </c>
      <c r="R460" s="239">
        <f>Q460*H460</f>
        <v>0</v>
      </c>
      <c r="S460" s="239">
        <v>0.0030000000000000001</v>
      </c>
      <c r="T460" s="240">
        <f>S460*H460</f>
        <v>0.072000000000000008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41" t="s">
        <v>185</v>
      </c>
      <c r="AT460" s="241" t="s">
        <v>281</v>
      </c>
      <c r="AU460" s="241" t="s">
        <v>86</v>
      </c>
      <c r="AY460" s="17" t="s">
        <v>280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7" t="s">
        <v>84</v>
      </c>
      <c r="BK460" s="242">
        <f>ROUND(I460*H460,2)</f>
        <v>0</v>
      </c>
      <c r="BL460" s="17" t="s">
        <v>185</v>
      </c>
      <c r="BM460" s="241" t="s">
        <v>5430</v>
      </c>
    </row>
    <row r="461" s="2" customFormat="1" ht="24.15" customHeight="1">
      <c r="A461" s="38"/>
      <c r="B461" s="39"/>
      <c r="C461" s="229" t="s">
        <v>983</v>
      </c>
      <c r="D461" s="229" t="s">
        <v>281</v>
      </c>
      <c r="E461" s="230" t="s">
        <v>2712</v>
      </c>
      <c r="F461" s="231" t="s">
        <v>2713</v>
      </c>
      <c r="G461" s="232" t="s">
        <v>354</v>
      </c>
      <c r="H461" s="233">
        <v>24</v>
      </c>
      <c r="I461" s="234"/>
      <c r="J461" s="235">
        <f>ROUND(I461*H461,2)</f>
        <v>0</v>
      </c>
      <c r="K461" s="236"/>
      <c r="L461" s="44"/>
      <c r="M461" s="237" t="s">
        <v>1</v>
      </c>
      <c r="N461" s="238" t="s">
        <v>41</v>
      </c>
      <c r="O461" s="91"/>
      <c r="P461" s="239">
        <f>O461*H461</f>
        <v>0</v>
      </c>
      <c r="Q461" s="239">
        <v>0</v>
      </c>
      <c r="R461" s="239">
        <f>Q461*H461</f>
        <v>0</v>
      </c>
      <c r="S461" s="239">
        <v>0</v>
      </c>
      <c r="T461" s="240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41" t="s">
        <v>185</v>
      </c>
      <c r="AT461" s="241" t="s">
        <v>281</v>
      </c>
      <c r="AU461" s="241" t="s">
        <v>86</v>
      </c>
      <c r="AY461" s="17" t="s">
        <v>280</v>
      </c>
      <c r="BE461" s="242">
        <f>IF(N461="základní",J461,0)</f>
        <v>0</v>
      </c>
      <c r="BF461" s="242">
        <f>IF(N461="snížená",J461,0)</f>
        <v>0</v>
      </c>
      <c r="BG461" s="242">
        <f>IF(N461="zákl. přenesená",J461,0)</f>
        <v>0</v>
      </c>
      <c r="BH461" s="242">
        <f>IF(N461="sníž. přenesená",J461,0)</f>
        <v>0</v>
      </c>
      <c r="BI461" s="242">
        <f>IF(N461="nulová",J461,0)</f>
        <v>0</v>
      </c>
      <c r="BJ461" s="17" t="s">
        <v>84</v>
      </c>
      <c r="BK461" s="242">
        <f>ROUND(I461*H461,2)</f>
        <v>0</v>
      </c>
      <c r="BL461" s="17" t="s">
        <v>185</v>
      </c>
      <c r="BM461" s="241" t="s">
        <v>5431</v>
      </c>
    </row>
    <row r="462" s="2" customFormat="1" ht="24.15" customHeight="1">
      <c r="A462" s="38"/>
      <c r="B462" s="39"/>
      <c r="C462" s="255" t="s">
        <v>987</v>
      </c>
      <c r="D462" s="255" t="s">
        <v>306</v>
      </c>
      <c r="E462" s="256" t="s">
        <v>5432</v>
      </c>
      <c r="F462" s="257" t="s">
        <v>5433</v>
      </c>
      <c r="G462" s="258" t="s">
        <v>354</v>
      </c>
      <c r="H462" s="259">
        <v>24</v>
      </c>
      <c r="I462" s="260"/>
      <c r="J462" s="261">
        <f>ROUND(I462*H462,2)</f>
        <v>0</v>
      </c>
      <c r="K462" s="262"/>
      <c r="L462" s="263"/>
      <c r="M462" s="264" t="s">
        <v>1</v>
      </c>
      <c r="N462" s="265" t="s">
        <v>41</v>
      </c>
      <c r="O462" s="91"/>
      <c r="P462" s="239">
        <f>O462*H462</f>
        <v>0</v>
      </c>
      <c r="Q462" s="239">
        <v>0.00165</v>
      </c>
      <c r="R462" s="239">
        <f>Q462*H462</f>
        <v>0.039599999999999996</v>
      </c>
      <c r="S462" s="239">
        <v>0</v>
      </c>
      <c r="T462" s="240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41" t="s">
        <v>426</v>
      </c>
      <c r="AT462" s="241" t="s">
        <v>306</v>
      </c>
      <c r="AU462" s="241" t="s">
        <v>86</v>
      </c>
      <c r="AY462" s="17" t="s">
        <v>280</v>
      </c>
      <c r="BE462" s="242">
        <f>IF(N462="základní",J462,0)</f>
        <v>0</v>
      </c>
      <c r="BF462" s="242">
        <f>IF(N462="snížená",J462,0)</f>
        <v>0</v>
      </c>
      <c r="BG462" s="242">
        <f>IF(N462="zákl. přenesená",J462,0)</f>
        <v>0</v>
      </c>
      <c r="BH462" s="242">
        <f>IF(N462="sníž. přenesená",J462,0)</f>
        <v>0</v>
      </c>
      <c r="BI462" s="242">
        <f>IF(N462="nulová",J462,0)</f>
        <v>0</v>
      </c>
      <c r="BJ462" s="17" t="s">
        <v>84</v>
      </c>
      <c r="BK462" s="242">
        <f>ROUND(I462*H462,2)</f>
        <v>0</v>
      </c>
      <c r="BL462" s="17" t="s">
        <v>185</v>
      </c>
      <c r="BM462" s="241" t="s">
        <v>5434</v>
      </c>
    </row>
    <row r="463" s="13" customFormat="1">
      <c r="A463" s="13"/>
      <c r="B463" s="243"/>
      <c r="C463" s="244"/>
      <c r="D463" s="245" t="s">
        <v>286</v>
      </c>
      <c r="E463" s="246" t="s">
        <v>1</v>
      </c>
      <c r="F463" s="247" t="s">
        <v>5435</v>
      </c>
      <c r="G463" s="244"/>
      <c r="H463" s="248">
        <v>24</v>
      </c>
      <c r="I463" s="249"/>
      <c r="J463" s="244"/>
      <c r="K463" s="244"/>
      <c r="L463" s="250"/>
      <c r="M463" s="251"/>
      <c r="N463" s="252"/>
      <c r="O463" s="252"/>
      <c r="P463" s="252"/>
      <c r="Q463" s="252"/>
      <c r="R463" s="252"/>
      <c r="S463" s="252"/>
      <c r="T463" s="25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4" t="s">
        <v>286</v>
      </c>
      <c r="AU463" s="254" t="s">
        <v>86</v>
      </c>
      <c r="AV463" s="13" t="s">
        <v>86</v>
      </c>
      <c r="AW463" s="13" t="s">
        <v>32</v>
      </c>
      <c r="AX463" s="13" t="s">
        <v>84</v>
      </c>
      <c r="AY463" s="254" t="s">
        <v>280</v>
      </c>
    </row>
    <row r="464" s="2" customFormat="1" ht="24.15" customHeight="1">
      <c r="A464" s="38"/>
      <c r="B464" s="39"/>
      <c r="C464" s="229" t="s">
        <v>990</v>
      </c>
      <c r="D464" s="229" t="s">
        <v>281</v>
      </c>
      <c r="E464" s="230" t="s">
        <v>4974</v>
      </c>
      <c r="F464" s="231" t="s">
        <v>4975</v>
      </c>
      <c r="G464" s="232" t="s">
        <v>326</v>
      </c>
      <c r="H464" s="233">
        <v>7.1319999999999997</v>
      </c>
      <c r="I464" s="234"/>
      <c r="J464" s="235">
        <f>ROUND(I464*H464,2)</f>
        <v>0</v>
      </c>
      <c r="K464" s="236"/>
      <c r="L464" s="44"/>
      <c r="M464" s="237" t="s">
        <v>1</v>
      </c>
      <c r="N464" s="238" t="s">
        <v>41</v>
      </c>
      <c r="O464" s="91"/>
      <c r="P464" s="239">
        <f>O464*H464</f>
        <v>0</v>
      </c>
      <c r="Q464" s="239">
        <v>0</v>
      </c>
      <c r="R464" s="239">
        <f>Q464*H464</f>
        <v>0</v>
      </c>
      <c r="S464" s="239">
        <v>0</v>
      </c>
      <c r="T464" s="240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41" t="s">
        <v>185</v>
      </c>
      <c r="AT464" s="241" t="s">
        <v>281</v>
      </c>
      <c r="AU464" s="241" t="s">
        <v>86</v>
      </c>
      <c r="AY464" s="17" t="s">
        <v>280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7" t="s">
        <v>84</v>
      </c>
      <c r="BK464" s="242">
        <f>ROUND(I464*H464,2)</f>
        <v>0</v>
      </c>
      <c r="BL464" s="17" t="s">
        <v>185</v>
      </c>
      <c r="BM464" s="241" t="s">
        <v>5436</v>
      </c>
    </row>
    <row r="465" s="12" customFormat="1" ht="22.8" customHeight="1">
      <c r="A465" s="12"/>
      <c r="B465" s="213"/>
      <c r="C465" s="214"/>
      <c r="D465" s="215" t="s">
        <v>75</v>
      </c>
      <c r="E465" s="227" t="s">
        <v>1158</v>
      </c>
      <c r="F465" s="227" t="s">
        <v>1159</v>
      </c>
      <c r="G465" s="214"/>
      <c r="H465" s="214"/>
      <c r="I465" s="217"/>
      <c r="J465" s="228">
        <f>BK465</f>
        <v>0</v>
      </c>
      <c r="K465" s="214"/>
      <c r="L465" s="219"/>
      <c r="M465" s="220"/>
      <c r="N465" s="221"/>
      <c r="O465" s="221"/>
      <c r="P465" s="222">
        <f>SUM(P466:P474)</f>
        <v>0</v>
      </c>
      <c r="Q465" s="221"/>
      <c r="R465" s="222">
        <f>SUM(R466:R474)</f>
        <v>0.038039999999999997</v>
      </c>
      <c r="S465" s="221"/>
      <c r="T465" s="223">
        <f>SUM(T466:T474)</f>
        <v>0.092280000000000001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24" t="s">
        <v>86</v>
      </c>
      <c r="AT465" s="225" t="s">
        <v>75</v>
      </c>
      <c r="AU465" s="225" t="s">
        <v>84</v>
      </c>
      <c r="AY465" s="224" t="s">
        <v>280</v>
      </c>
      <c r="BK465" s="226">
        <f>SUM(BK466:BK474)</f>
        <v>0</v>
      </c>
    </row>
    <row r="466" s="2" customFormat="1" ht="21.75" customHeight="1">
      <c r="A466" s="38"/>
      <c r="B466" s="39"/>
      <c r="C466" s="229" t="s">
        <v>994</v>
      </c>
      <c r="D466" s="229" t="s">
        <v>281</v>
      </c>
      <c r="E466" s="230" t="s">
        <v>1161</v>
      </c>
      <c r="F466" s="231" t="s">
        <v>1162</v>
      </c>
      <c r="G466" s="232" t="s">
        <v>190</v>
      </c>
      <c r="H466" s="233">
        <v>4</v>
      </c>
      <c r="I466" s="234"/>
      <c r="J466" s="235">
        <f>ROUND(I466*H466,2)</f>
        <v>0</v>
      </c>
      <c r="K466" s="236"/>
      <c r="L466" s="44"/>
      <c r="M466" s="237" t="s">
        <v>1</v>
      </c>
      <c r="N466" s="238" t="s">
        <v>41</v>
      </c>
      <c r="O466" s="91"/>
      <c r="P466" s="239">
        <f>O466*H466</f>
        <v>0</v>
      </c>
      <c r="Q466" s="239">
        <v>0.0030799999999999998</v>
      </c>
      <c r="R466" s="239">
        <f>Q466*H466</f>
        <v>0.012319999999999999</v>
      </c>
      <c r="S466" s="239">
        <v>0</v>
      </c>
      <c r="T466" s="240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41" t="s">
        <v>185</v>
      </c>
      <c r="AT466" s="241" t="s">
        <v>281</v>
      </c>
      <c r="AU466" s="241" t="s">
        <v>86</v>
      </c>
      <c r="AY466" s="17" t="s">
        <v>280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7" t="s">
        <v>84</v>
      </c>
      <c r="BK466" s="242">
        <f>ROUND(I466*H466,2)</f>
        <v>0</v>
      </c>
      <c r="BL466" s="17" t="s">
        <v>185</v>
      </c>
      <c r="BM466" s="241" t="s">
        <v>5437</v>
      </c>
    </row>
    <row r="467" s="2" customFormat="1" ht="16.5" customHeight="1">
      <c r="A467" s="38"/>
      <c r="B467" s="39"/>
      <c r="C467" s="229" t="s">
        <v>999</v>
      </c>
      <c r="D467" s="229" t="s">
        <v>281</v>
      </c>
      <c r="E467" s="230" t="s">
        <v>2146</v>
      </c>
      <c r="F467" s="231" t="s">
        <v>2147</v>
      </c>
      <c r="G467" s="232" t="s">
        <v>354</v>
      </c>
      <c r="H467" s="233">
        <v>4</v>
      </c>
      <c r="I467" s="234"/>
      <c r="J467" s="235">
        <f>ROUND(I467*H467,2)</f>
        <v>0</v>
      </c>
      <c r="K467" s="236"/>
      <c r="L467" s="44"/>
      <c r="M467" s="237" t="s">
        <v>1</v>
      </c>
      <c r="N467" s="238" t="s">
        <v>41</v>
      </c>
      <c r="O467" s="91"/>
      <c r="P467" s="239">
        <f>O467*H467</f>
        <v>0</v>
      </c>
      <c r="Q467" s="239">
        <v>0</v>
      </c>
      <c r="R467" s="239">
        <f>Q467*H467</f>
        <v>0</v>
      </c>
      <c r="S467" s="239">
        <v>0.02307</v>
      </c>
      <c r="T467" s="240">
        <f>S467*H467</f>
        <v>0.092280000000000001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41" t="s">
        <v>185</v>
      </c>
      <c r="AT467" s="241" t="s">
        <v>281</v>
      </c>
      <c r="AU467" s="241" t="s">
        <v>86</v>
      </c>
      <c r="AY467" s="17" t="s">
        <v>280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7" t="s">
        <v>84</v>
      </c>
      <c r="BK467" s="242">
        <f>ROUND(I467*H467,2)</f>
        <v>0</v>
      </c>
      <c r="BL467" s="17" t="s">
        <v>185</v>
      </c>
      <c r="BM467" s="241" t="s">
        <v>5438</v>
      </c>
    </row>
    <row r="468" s="2" customFormat="1" ht="24.15" customHeight="1">
      <c r="A468" s="38"/>
      <c r="B468" s="39"/>
      <c r="C468" s="229" t="s">
        <v>1003</v>
      </c>
      <c r="D468" s="229" t="s">
        <v>281</v>
      </c>
      <c r="E468" s="230" t="s">
        <v>2149</v>
      </c>
      <c r="F468" s="231" t="s">
        <v>2150</v>
      </c>
      <c r="G468" s="232" t="s">
        <v>354</v>
      </c>
      <c r="H468" s="233">
        <v>4</v>
      </c>
      <c r="I468" s="234"/>
      <c r="J468" s="235">
        <f>ROUND(I468*H468,2)</f>
        <v>0</v>
      </c>
      <c r="K468" s="236"/>
      <c r="L468" s="44"/>
      <c r="M468" s="237" t="s">
        <v>1</v>
      </c>
      <c r="N468" s="238" t="s">
        <v>41</v>
      </c>
      <c r="O468" s="91"/>
      <c r="P468" s="239">
        <f>O468*H468</f>
        <v>0</v>
      </c>
      <c r="Q468" s="239">
        <v>0.00115</v>
      </c>
      <c r="R468" s="239">
        <f>Q468*H468</f>
        <v>0.0045999999999999999</v>
      </c>
      <c r="S468" s="239">
        <v>0</v>
      </c>
      <c r="T468" s="240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41" t="s">
        <v>185</v>
      </c>
      <c r="AT468" s="241" t="s">
        <v>281</v>
      </c>
      <c r="AU468" s="241" t="s">
        <v>86</v>
      </c>
      <c r="AY468" s="17" t="s">
        <v>280</v>
      </c>
      <c r="BE468" s="242">
        <f>IF(N468="základní",J468,0)</f>
        <v>0</v>
      </c>
      <c r="BF468" s="242">
        <f>IF(N468="snížená",J468,0)</f>
        <v>0</v>
      </c>
      <c r="BG468" s="242">
        <f>IF(N468="zákl. přenesená",J468,0)</f>
        <v>0</v>
      </c>
      <c r="BH468" s="242">
        <f>IF(N468="sníž. přenesená",J468,0)</f>
        <v>0</v>
      </c>
      <c r="BI468" s="242">
        <f>IF(N468="nulová",J468,0)</f>
        <v>0</v>
      </c>
      <c r="BJ468" s="17" t="s">
        <v>84</v>
      </c>
      <c r="BK468" s="242">
        <f>ROUND(I468*H468,2)</f>
        <v>0</v>
      </c>
      <c r="BL468" s="17" t="s">
        <v>185</v>
      </c>
      <c r="BM468" s="241" t="s">
        <v>5439</v>
      </c>
    </row>
    <row r="469" s="2" customFormat="1" ht="37.8" customHeight="1">
      <c r="A469" s="38"/>
      <c r="B469" s="39"/>
      <c r="C469" s="255" t="s">
        <v>1008</v>
      </c>
      <c r="D469" s="255" t="s">
        <v>306</v>
      </c>
      <c r="E469" s="256" t="s">
        <v>2152</v>
      </c>
      <c r="F469" s="257" t="s">
        <v>2153</v>
      </c>
      <c r="G469" s="258" t="s">
        <v>354</v>
      </c>
      <c r="H469" s="259">
        <v>4</v>
      </c>
      <c r="I469" s="260"/>
      <c r="J469" s="261">
        <f>ROUND(I469*H469,2)</f>
        <v>0</v>
      </c>
      <c r="K469" s="262"/>
      <c r="L469" s="263"/>
      <c r="M469" s="264" t="s">
        <v>1</v>
      </c>
      <c r="N469" s="265" t="s">
        <v>41</v>
      </c>
      <c r="O469" s="91"/>
      <c r="P469" s="239">
        <f>O469*H469</f>
        <v>0</v>
      </c>
      <c r="Q469" s="239">
        <v>0.0030999999999999999</v>
      </c>
      <c r="R469" s="239">
        <f>Q469*H469</f>
        <v>0.0124</v>
      </c>
      <c r="S469" s="239">
        <v>0</v>
      </c>
      <c r="T469" s="240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41" t="s">
        <v>426</v>
      </c>
      <c r="AT469" s="241" t="s">
        <v>306</v>
      </c>
      <c r="AU469" s="241" t="s">
        <v>86</v>
      </c>
      <c r="AY469" s="17" t="s">
        <v>280</v>
      </c>
      <c r="BE469" s="242">
        <f>IF(N469="základní",J469,0)</f>
        <v>0</v>
      </c>
      <c r="BF469" s="242">
        <f>IF(N469="snížená",J469,0)</f>
        <v>0</v>
      </c>
      <c r="BG469" s="242">
        <f>IF(N469="zákl. přenesená",J469,0)</f>
        <v>0</v>
      </c>
      <c r="BH469" s="242">
        <f>IF(N469="sníž. přenesená",J469,0)</f>
        <v>0</v>
      </c>
      <c r="BI469" s="242">
        <f>IF(N469="nulová",J469,0)</f>
        <v>0</v>
      </c>
      <c r="BJ469" s="17" t="s">
        <v>84</v>
      </c>
      <c r="BK469" s="242">
        <f>ROUND(I469*H469,2)</f>
        <v>0</v>
      </c>
      <c r="BL469" s="17" t="s">
        <v>185</v>
      </c>
      <c r="BM469" s="241" t="s">
        <v>5440</v>
      </c>
    </row>
    <row r="470" s="13" customFormat="1">
      <c r="A470" s="13"/>
      <c r="B470" s="243"/>
      <c r="C470" s="244"/>
      <c r="D470" s="245" t="s">
        <v>286</v>
      </c>
      <c r="E470" s="246" t="s">
        <v>1</v>
      </c>
      <c r="F470" s="247" t="s">
        <v>5441</v>
      </c>
      <c r="G470" s="244"/>
      <c r="H470" s="248">
        <v>4</v>
      </c>
      <c r="I470" s="249"/>
      <c r="J470" s="244"/>
      <c r="K470" s="244"/>
      <c r="L470" s="250"/>
      <c r="M470" s="251"/>
      <c r="N470" s="252"/>
      <c r="O470" s="252"/>
      <c r="P470" s="252"/>
      <c r="Q470" s="252"/>
      <c r="R470" s="252"/>
      <c r="S470" s="252"/>
      <c r="T470" s="25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4" t="s">
        <v>286</v>
      </c>
      <c r="AU470" s="254" t="s">
        <v>86</v>
      </c>
      <c r="AV470" s="13" t="s">
        <v>86</v>
      </c>
      <c r="AW470" s="13" t="s">
        <v>32</v>
      </c>
      <c r="AX470" s="13" t="s">
        <v>84</v>
      </c>
      <c r="AY470" s="254" t="s">
        <v>280</v>
      </c>
    </row>
    <row r="471" s="2" customFormat="1" ht="24.15" customHeight="1">
      <c r="A471" s="38"/>
      <c r="B471" s="39"/>
      <c r="C471" s="229" t="s">
        <v>1013</v>
      </c>
      <c r="D471" s="229" t="s">
        <v>281</v>
      </c>
      <c r="E471" s="230" t="s">
        <v>5442</v>
      </c>
      <c r="F471" s="231" t="s">
        <v>5443</v>
      </c>
      <c r="G471" s="232" t="s">
        <v>354</v>
      </c>
      <c r="H471" s="233">
        <v>4</v>
      </c>
      <c r="I471" s="234"/>
      <c r="J471" s="235">
        <f>ROUND(I471*H471,2)</f>
        <v>0</v>
      </c>
      <c r="K471" s="236"/>
      <c r="L471" s="44"/>
      <c r="M471" s="237" t="s">
        <v>1</v>
      </c>
      <c r="N471" s="238" t="s">
        <v>41</v>
      </c>
      <c r="O471" s="91"/>
      <c r="P471" s="239">
        <f>O471*H471</f>
        <v>0</v>
      </c>
      <c r="Q471" s="239">
        <v>0.0015</v>
      </c>
      <c r="R471" s="239">
        <f>Q471*H471</f>
        <v>0.0060000000000000001</v>
      </c>
      <c r="S471" s="239">
        <v>0</v>
      </c>
      <c r="T471" s="240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41" t="s">
        <v>185</v>
      </c>
      <c r="AT471" s="241" t="s">
        <v>281</v>
      </c>
      <c r="AU471" s="241" t="s">
        <v>86</v>
      </c>
      <c r="AY471" s="17" t="s">
        <v>280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7" t="s">
        <v>84</v>
      </c>
      <c r="BK471" s="242">
        <f>ROUND(I471*H471,2)</f>
        <v>0</v>
      </c>
      <c r="BL471" s="17" t="s">
        <v>185</v>
      </c>
      <c r="BM471" s="241" t="s">
        <v>5444</v>
      </c>
    </row>
    <row r="472" s="13" customFormat="1">
      <c r="A472" s="13"/>
      <c r="B472" s="243"/>
      <c r="C472" s="244"/>
      <c r="D472" s="245" t="s">
        <v>286</v>
      </c>
      <c r="E472" s="246" t="s">
        <v>1</v>
      </c>
      <c r="F472" s="247" t="s">
        <v>5445</v>
      </c>
      <c r="G472" s="244"/>
      <c r="H472" s="248">
        <v>4</v>
      </c>
      <c r="I472" s="249"/>
      <c r="J472" s="244"/>
      <c r="K472" s="244"/>
      <c r="L472" s="250"/>
      <c r="M472" s="251"/>
      <c r="N472" s="252"/>
      <c r="O472" s="252"/>
      <c r="P472" s="252"/>
      <c r="Q472" s="252"/>
      <c r="R472" s="252"/>
      <c r="S472" s="252"/>
      <c r="T472" s="25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4" t="s">
        <v>286</v>
      </c>
      <c r="AU472" s="254" t="s">
        <v>86</v>
      </c>
      <c r="AV472" s="13" t="s">
        <v>86</v>
      </c>
      <c r="AW472" s="13" t="s">
        <v>32</v>
      </c>
      <c r="AX472" s="13" t="s">
        <v>84</v>
      </c>
      <c r="AY472" s="254" t="s">
        <v>280</v>
      </c>
    </row>
    <row r="473" s="2" customFormat="1" ht="24.15" customHeight="1">
      <c r="A473" s="38"/>
      <c r="B473" s="39"/>
      <c r="C473" s="229" t="s">
        <v>1018</v>
      </c>
      <c r="D473" s="229" t="s">
        <v>281</v>
      </c>
      <c r="E473" s="230" t="s">
        <v>5446</v>
      </c>
      <c r="F473" s="231" t="s">
        <v>1177</v>
      </c>
      <c r="G473" s="232" t="s">
        <v>354</v>
      </c>
      <c r="H473" s="233">
        <v>4</v>
      </c>
      <c r="I473" s="234"/>
      <c r="J473" s="235">
        <f>ROUND(I473*H473,2)</f>
        <v>0</v>
      </c>
      <c r="K473" s="236"/>
      <c r="L473" s="44"/>
      <c r="M473" s="237" t="s">
        <v>1</v>
      </c>
      <c r="N473" s="238" t="s">
        <v>41</v>
      </c>
      <c r="O473" s="91"/>
      <c r="P473" s="239">
        <f>O473*H473</f>
        <v>0</v>
      </c>
      <c r="Q473" s="239">
        <v>0.00068000000000000005</v>
      </c>
      <c r="R473" s="239">
        <f>Q473*H473</f>
        <v>0.0027200000000000002</v>
      </c>
      <c r="S473" s="239">
        <v>0</v>
      </c>
      <c r="T473" s="240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41" t="s">
        <v>185</v>
      </c>
      <c r="AT473" s="241" t="s">
        <v>281</v>
      </c>
      <c r="AU473" s="241" t="s">
        <v>86</v>
      </c>
      <c r="AY473" s="17" t="s">
        <v>280</v>
      </c>
      <c r="BE473" s="242">
        <f>IF(N473="základní",J473,0)</f>
        <v>0</v>
      </c>
      <c r="BF473" s="242">
        <f>IF(N473="snížená",J473,0)</f>
        <v>0</v>
      </c>
      <c r="BG473" s="242">
        <f>IF(N473="zákl. přenesená",J473,0)</f>
        <v>0</v>
      </c>
      <c r="BH473" s="242">
        <f>IF(N473="sníž. přenesená",J473,0)</f>
        <v>0</v>
      </c>
      <c r="BI473" s="242">
        <f>IF(N473="nulová",J473,0)</f>
        <v>0</v>
      </c>
      <c r="BJ473" s="17" t="s">
        <v>84</v>
      </c>
      <c r="BK473" s="242">
        <f>ROUND(I473*H473,2)</f>
        <v>0</v>
      </c>
      <c r="BL473" s="17" t="s">
        <v>185</v>
      </c>
      <c r="BM473" s="241" t="s">
        <v>5447</v>
      </c>
    </row>
    <row r="474" s="2" customFormat="1" ht="24.15" customHeight="1">
      <c r="A474" s="38"/>
      <c r="B474" s="39"/>
      <c r="C474" s="229" t="s">
        <v>1023</v>
      </c>
      <c r="D474" s="229" t="s">
        <v>281</v>
      </c>
      <c r="E474" s="230" t="s">
        <v>4985</v>
      </c>
      <c r="F474" s="231" t="s">
        <v>4986</v>
      </c>
      <c r="G474" s="232" t="s">
        <v>326</v>
      </c>
      <c r="H474" s="233">
        <v>0.037999999999999999</v>
      </c>
      <c r="I474" s="234"/>
      <c r="J474" s="235">
        <f>ROUND(I474*H474,2)</f>
        <v>0</v>
      </c>
      <c r="K474" s="236"/>
      <c r="L474" s="44"/>
      <c r="M474" s="237" t="s">
        <v>1</v>
      </c>
      <c r="N474" s="238" t="s">
        <v>41</v>
      </c>
      <c r="O474" s="91"/>
      <c r="P474" s="239">
        <f>O474*H474</f>
        <v>0</v>
      </c>
      <c r="Q474" s="239">
        <v>0</v>
      </c>
      <c r="R474" s="239">
        <f>Q474*H474</f>
        <v>0</v>
      </c>
      <c r="S474" s="239">
        <v>0</v>
      </c>
      <c r="T474" s="240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41" t="s">
        <v>185</v>
      </c>
      <c r="AT474" s="241" t="s">
        <v>281</v>
      </c>
      <c r="AU474" s="241" t="s">
        <v>86</v>
      </c>
      <c r="AY474" s="17" t="s">
        <v>280</v>
      </c>
      <c r="BE474" s="242">
        <f>IF(N474="základní",J474,0)</f>
        <v>0</v>
      </c>
      <c r="BF474" s="242">
        <f>IF(N474="snížená",J474,0)</f>
        <v>0</v>
      </c>
      <c r="BG474" s="242">
        <f>IF(N474="zákl. přenesená",J474,0)</f>
        <v>0</v>
      </c>
      <c r="BH474" s="242">
        <f>IF(N474="sníž. přenesená",J474,0)</f>
        <v>0</v>
      </c>
      <c r="BI474" s="242">
        <f>IF(N474="nulová",J474,0)</f>
        <v>0</v>
      </c>
      <c r="BJ474" s="17" t="s">
        <v>84</v>
      </c>
      <c r="BK474" s="242">
        <f>ROUND(I474*H474,2)</f>
        <v>0</v>
      </c>
      <c r="BL474" s="17" t="s">
        <v>185</v>
      </c>
      <c r="BM474" s="241" t="s">
        <v>5448</v>
      </c>
    </row>
    <row r="475" s="12" customFormat="1" ht="22.8" customHeight="1">
      <c r="A475" s="12"/>
      <c r="B475" s="213"/>
      <c r="C475" s="214"/>
      <c r="D475" s="215" t="s">
        <v>75</v>
      </c>
      <c r="E475" s="227" t="s">
        <v>1194</v>
      </c>
      <c r="F475" s="227" t="s">
        <v>1195</v>
      </c>
      <c r="G475" s="214"/>
      <c r="H475" s="214"/>
      <c r="I475" s="217"/>
      <c r="J475" s="228">
        <f>BK475</f>
        <v>0</v>
      </c>
      <c r="K475" s="214"/>
      <c r="L475" s="219"/>
      <c r="M475" s="220"/>
      <c r="N475" s="221"/>
      <c r="O475" s="221"/>
      <c r="P475" s="222">
        <f>P476</f>
        <v>0</v>
      </c>
      <c r="Q475" s="221"/>
      <c r="R475" s="222">
        <f>R476</f>
        <v>0</v>
      </c>
      <c r="S475" s="221"/>
      <c r="T475" s="223">
        <f>T476</f>
        <v>0.002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24" t="s">
        <v>86</v>
      </c>
      <c r="AT475" s="225" t="s">
        <v>75</v>
      </c>
      <c r="AU475" s="225" t="s">
        <v>84</v>
      </c>
      <c r="AY475" s="224" t="s">
        <v>280</v>
      </c>
      <c r="BK475" s="226">
        <f>BK476</f>
        <v>0</v>
      </c>
    </row>
    <row r="476" s="2" customFormat="1" ht="16.5" customHeight="1">
      <c r="A476" s="38"/>
      <c r="B476" s="39"/>
      <c r="C476" s="229" t="s">
        <v>1027</v>
      </c>
      <c r="D476" s="229" t="s">
        <v>281</v>
      </c>
      <c r="E476" s="230" t="s">
        <v>5449</v>
      </c>
      <c r="F476" s="231" t="s">
        <v>2729</v>
      </c>
      <c r="G476" s="232" t="s">
        <v>1603</v>
      </c>
      <c r="H476" s="233">
        <v>1</v>
      </c>
      <c r="I476" s="234"/>
      <c r="J476" s="235">
        <f>ROUND(I476*H476,2)</f>
        <v>0</v>
      </c>
      <c r="K476" s="236"/>
      <c r="L476" s="44"/>
      <c r="M476" s="237" t="s">
        <v>1</v>
      </c>
      <c r="N476" s="238" t="s">
        <v>41</v>
      </c>
      <c r="O476" s="91"/>
      <c r="P476" s="239">
        <f>O476*H476</f>
        <v>0</v>
      </c>
      <c r="Q476" s="239">
        <v>0</v>
      </c>
      <c r="R476" s="239">
        <f>Q476*H476</f>
        <v>0</v>
      </c>
      <c r="S476" s="239">
        <v>0.002</v>
      </c>
      <c r="T476" s="240">
        <f>S476*H476</f>
        <v>0.002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41" t="s">
        <v>185</v>
      </c>
      <c r="AT476" s="241" t="s">
        <v>281</v>
      </c>
      <c r="AU476" s="241" t="s">
        <v>86</v>
      </c>
      <c r="AY476" s="17" t="s">
        <v>280</v>
      </c>
      <c r="BE476" s="242">
        <f>IF(N476="základní",J476,0)</f>
        <v>0</v>
      </c>
      <c r="BF476" s="242">
        <f>IF(N476="snížená",J476,0)</f>
        <v>0</v>
      </c>
      <c r="BG476" s="242">
        <f>IF(N476="zákl. přenesená",J476,0)</f>
        <v>0</v>
      </c>
      <c r="BH476" s="242">
        <f>IF(N476="sníž. přenesená",J476,0)</f>
        <v>0</v>
      </c>
      <c r="BI476" s="242">
        <f>IF(N476="nulová",J476,0)</f>
        <v>0</v>
      </c>
      <c r="BJ476" s="17" t="s">
        <v>84</v>
      </c>
      <c r="BK476" s="242">
        <f>ROUND(I476*H476,2)</f>
        <v>0</v>
      </c>
      <c r="BL476" s="17" t="s">
        <v>185</v>
      </c>
      <c r="BM476" s="241" t="s">
        <v>5450</v>
      </c>
    </row>
    <row r="477" s="12" customFormat="1" ht="22.8" customHeight="1">
      <c r="A477" s="12"/>
      <c r="B477" s="213"/>
      <c r="C477" s="214"/>
      <c r="D477" s="215" t="s">
        <v>75</v>
      </c>
      <c r="E477" s="227" t="s">
        <v>1208</v>
      </c>
      <c r="F477" s="227" t="s">
        <v>128</v>
      </c>
      <c r="G477" s="214"/>
      <c r="H477" s="214"/>
      <c r="I477" s="217"/>
      <c r="J477" s="228">
        <f>BK477</f>
        <v>0</v>
      </c>
      <c r="K477" s="214"/>
      <c r="L477" s="219"/>
      <c r="M477" s="220"/>
      <c r="N477" s="221"/>
      <c r="O477" s="221"/>
      <c r="P477" s="222">
        <f>SUM(P478:P496)</f>
        <v>0</v>
      </c>
      <c r="Q477" s="221"/>
      <c r="R477" s="222">
        <f>SUM(R478:R496)</f>
        <v>0.076300000000000007</v>
      </c>
      <c r="S477" s="221"/>
      <c r="T477" s="223">
        <f>SUM(T478:T496)</f>
        <v>0.0016000000000000001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24" t="s">
        <v>86</v>
      </c>
      <c r="AT477" s="225" t="s">
        <v>75</v>
      </c>
      <c r="AU477" s="225" t="s">
        <v>84</v>
      </c>
      <c r="AY477" s="224" t="s">
        <v>280</v>
      </c>
      <c r="BK477" s="226">
        <f>SUM(BK478:BK496)</f>
        <v>0</v>
      </c>
    </row>
    <row r="478" s="2" customFormat="1" ht="24.15" customHeight="1">
      <c r="A478" s="38"/>
      <c r="B478" s="39"/>
      <c r="C478" s="229" t="s">
        <v>1032</v>
      </c>
      <c r="D478" s="229" t="s">
        <v>281</v>
      </c>
      <c r="E478" s="230" t="s">
        <v>5451</v>
      </c>
      <c r="F478" s="231" t="s">
        <v>5452</v>
      </c>
      <c r="G478" s="232" t="s">
        <v>354</v>
      </c>
      <c r="H478" s="233">
        <v>2</v>
      </c>
      <c r="I478" s="234"/>
      <c r="J478" s="235">
        <f>ROUND(I478*H478,2)</f>
        <v>0</v>
      </c>
      <c r="K478" s="236"/>
      <c r="L478" s="44"/>
      <c r="M478" s="237" t="s">
        <v>1</v>
      </c>
      <c r="N478" s="238" t="s">
        <v>41</v>
      </c>
      <c r="O478" s="91"/>
      <c r="P478" s="239">
        <f>O478*H478</f>
        <v>0</v>
      </c>
      <c r="Q478" s="239">
        <v>0.0033300000000000001</v>
      </c>
      <c r="R478" s="239">
        <f>Q478*H478</f>
        <v>0.0066600000000000001</v>
      </c>
      <c r="S478" s="239">
        <v>0</v>
      </c>
      <c r="T478" s="240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41" t="s">
        <v>185</v>
      </c>
      <c r="AT478" s="241" t="s">
        <v>281</v>
      </c>
      <c r="AU478" s="241" t="s">
        <v>86</v>
      </c>
      <c r="AY478" s="17" t="s">
        <v>280</v>
      </c>
      <c r="BE478" s="242">
        <f>IF(N478="základní",J478,0)</f>
        <v>0</v>
      </c>
      <c r="BF478" s="242">
        <f>IF(N478="snížená",J478,0)</f>
        <v>0</v>
      </c>
      <c r="BG478" s="242">
        <f>IF(N478="zákl. přenesená",J478,0)</f>
        <v>0</v>
      </c>
      <c r="BH478" s="242">
        <f>IF(N478="sníž. přenesená",J478,0)</f>
        <v>0</v>
      </c>
      <c r="BI478" s="242">
        <f>IF(N478="nulová",J478,0)</f>
        <v>0</v>
      </c>
      <c r="BJ478" s="17" t="s">
        <v>84</v>
      </c>
      <c r="BK478" s="242">
        <f>ROUND(I478*H478,2)</f>
        <v>0</v>
      </c>
      <c r="BL478" s="17" t="s">
        <v>185</v>
      </c>
      <c r="BM478" s="241" t="s">
        <v>5453</v>
      </c>
    </row>
    <row r="479" s="13" customFormat="1">
      <c r="A479" s="13"/>
      <c r="B479" s="243"/>
      <c r="C479" s="244"/>
      <c r="D479" s="245" t="s">
        <v>286</v>
      </c>
      <c r="E479" s="246" t="s">
        <v>1</v>
      </c>
      <c r="F479" s="247" t="s">
        <v>5454</v>
      </c>
      <c r="G479" s="244"/>
      <c r="H479" s="248">
        <v>2</v>
      </c>
      <c r="I479" s="249"/>
      <c r="J479" s="244"/>
      <c r="K479" s="244"/>
      <c r="L479" s="250"/>
      <c r="M479" s="251"/>
      <c r="N479" s="252"/>
      <c r="O479" s="252"/>
      <c r="P479" s="252"/>
      <c r="Q479" s="252"/>
      <c r="R479" s="252"/>
      <c r="S479" s="252"/>
      <c r="T479" s="25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4" t="s">
        <v>286</v>
      </c>
      <c r="AU479" s="254" t="s">
        <v>86</v>
      </c>
      <c r="AV479" s="13" t="s">
        <v>86</v>
      </c>
      <c r="AW479" s="13" t="s">
        <v>32</v>
      </c>
      <c r="AX479" s="13" t="s">
        <v>84</v>
      </c>
      <c r="AY479" s="254" t="s">
        <v>280</v>
      </c>
    </row>
    <row r="480" s="2" customFormat="1" ht="24.15" customHeight="1">
      <c r="A480" s="38"/>
      <c r="B480" s="39"/>
      <c r="C480" s="229" t="s">
        <v>1037</v>
      </c>
      <c r="D480" s="229" t="s">
        <v>281</v>
      </c>
      <c r="E480" s="230" t="s">
        <v>1210</v>
      </c>
      <c r="F480" s="231" t="s">
        <v>1211</v>
      </c>
      <c r="G480" s="232" t="s">
        <v>354</v>
      </c>
      <c r="H480" s="233">
        <v>6</v>
      </c>
      <c r="I480" s="234"/>
      <c r="J480" s="235">
        <f>ROUND(I480*H480,2)</f>
        <v>0</v>
      </c>
      <c r="K480" s="236"/>
      <c r="L480" s="44"/>
      <c r="M480" s="237" t="s">
        <v>1</v>
      </c>
      <c r="N480" s="238" t="s">
        <v>41</v>
      </c>
      <c r="O480" s="91"/>
      <c r="P480" s="239">
        <f>O480*H480</f>
        <v>0</v>
      </c>
      <c r="Q480" s="239">
        <v>0</v>
      </c>
      <c r="R480" s="239">
        <f>Q480*H480</f>
        <v>0</v>
      </c>
      <c r="S480" s="239">
        <v>0</v>
      </c>
      <c r="T480" s="240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41" t="s">
        <v>185</v>
      </c>
      <c r="AT480" s="241" t="s">
        <v>281</v>
      </c>
      <c r="AU480" s="241" t="s">
        <v>86</v>
      </c>
      <c r="AY480" s="17" t="s">
        <v>280</v>
      </c>
      <c r="BE480" s="242">
        <f>IF(N480="základní",J480,0)</f>
        <v>0</v>
      </c>
      <c r="BF480" s="242">
        <f>IF(N480="snížená",J480,0)</f>
        <v>0</v>
      </c>
      <c r="BG480" s="242">
        <f>IF(N480="zákl. přenesená",J480,0)</f>
        <v>0</v>
      </c>
      <c r="BH480" s="242">
        <f>IF(N480="sníž. přenesená",J480,0)</f>
        <v>0</v>
      </c>
      <c r="BI480" s="242">
        <f>IF(N480="nulová",J480,0)</f>
        <v>0</v>
      </c>
      <c r="BJ480" s="17" t="s">
        <v>84</v>
      </c>
      <c r="BK480" s="242">
        <f>ROUND(I480*H480,2)</f>
        <v>0</v>
      </c>
      <c r="BL480" s="17" t="s">
        <v>185</v>
      </c>
      <c r="BM480" s="241" t="s">
        <v>5455</v>
      </c>
    </row>
    <row r="481" s="2" customFormat="1" ht="24.15" customHeight="1">
      <c r="A481" s="38"/>
      <c r="B481" s="39"/>
      <c r="C481" s="255" t="s">
        <v>1042</v>
      </c>
      <c r="D481" s="255" t="s">
        <v>306</v>
      </c>
      <c r="E481" s="256" t="s">
        <v>2164</v>
      </c>
      <c r="F481" s="257" t="s">
        <v>2165</v>
      </c>
      <c r="G481" s="258" t="s">
        <v>354</v>
      </c>
      <c r="H481" s="259">
        <v>2</v>
      </c>
      <c r="I481" s="260"/>
      <c r="J481" s="261">
        <f>ROUND(I481*H481,2)</f>
        <v>0</v>
      </c>
      <c r="K481" s="262"/>
      <c r="L481" s="263"/>
      <c r="M481" s="264" t="s">
        <v>1</v>
      </c>
      <c r="N481" s="265" t="s">
        <v>41</v>
      </c>
      <c r="O481" s="91"/>
      <c r="P481" s="239">
        <f>O481*H481</f>
        <v>0</v>
      </c>
      <c r="Q481" s="239">
        <v>0.0028</v>
      </c>
      <c r="R481" s="239">
        <f>Q481*H481</f>
        <v>0.0055999999999999999</v>
      </c>
      <c r="S481" s="239">
        <v>0</v>
      </c>
      <c r="T481" s="240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41" t="s">
        <v>426</v>
      </c>
      <c r="AT481" s="241" t="s">
        <v>306</v>
      </c>
      <c r="AU481" s="241" t="s">
        <v>86</v>
      </c>
      <c r="AY481" s="17" t="s">
        <v>280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7" t="s">
        <v>84</v>
      </c>
      <c r="BK481" s="242">
        <f>ROUND(I481*H481,2)</f>
        <v>0</v>
      </c>
      <c r="BL481" s="17" t="s">
        <v>185</v>
      </c>
      <c r="BM481" s="241" t="s">
        <v>5456</v>
      </c>
    </row>
    <row r="482" s="13" customFormat="1">
      <c r="A482" s="13"/>
      <c r="B482" s="243"/>
      <c r="C482" s="244"/>
      <c r="D482" s="245" t="s">
        <v>286</v>
      </c>
      <c r="E482" s="246" t="s">
        <v>1</v>
      </c>
      <c r="F482" s="247" t="s">
        <v>5457</v>
      </c>
      <c r="G482" s="244"/>
      <c r="H482" s="248">
        <v>2</v>
      </c>
      <c r="I482" s="249"/>
      <c r="J482" s="244"/>
      <c r="K482" s="244"/>
      <c r="L482" s="250"/>
      <c r="M482" s="251"/>
      <c r="N482" s="252"/>
      <c r="O482" s="252"/>
      <c r="P482" s="252"/>
      <c r="Q482" s="252"/>
      <c r="R482" s="252"/>
      <c r="S482" s="252"/>
      <c r="T482" s="25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4" t="s">
        <v>286</v>
      </c>
      <c r="AU482" s="254" t="s">
        <v>86</v>
      </c>
      <c r="AV482" s="13" t="s">
        <v>86</v>
      </c>
      <c r="AW482" s="13" t="s">
        <v>32</v>
      </c>
      <c r="AX482" s="13" t="s">
        <v>84</v>
      </c>
      <c r="AY482" s="254" t="s">
        <v>280</v>
      </c>
    </row>
    <row r="483" s="2" customFormat="1" ht="24.15" customHeight="1">
      <c r="A483" s="38"/>
      <c r="B483" s="39"/>
      <c r="C483" s="255" t="s">
        <v>1046</v>
      </c>
      <c r="D483" s="255" t="s">
        <v>306</v>
      </c>
      <c r="E483" s="256" t="s">
        <v>1214</v>
      </c>
      <c r="F483" s="257" t="s">
        <v>1215</v>
      </c>
      <c r="G483" s="258" t="s">
        <v>354</v>
      </c>
      <c r="H483" s="259">
        <v>3</v>
      </c>
      <c r="I483" s="260"/>
      <c r="J483" s="261">
        <f>ROUND(I483*H483,2)</f>
        <v>0</v>
      </c>
      <c r="K483" s="262"/>
      <c r="L483" s="263"/>
      <c r="M483" s="264" t="s">
        <v>1</v>
      </c>
      <c r="N483" s="265" t="s">
        <v>41</v>
      </c>
      <c r="O483" s="91"/>
      <c r="P483" s="239">
        <f>O483*H483</f>
        <v>0</v>
      </c>
      <c r="Q483" s="239">
        <v>0.0047999999999999996</v>
      </c>
      <c r="R483" s="239">
        <f>Q483*H483</f>
        <v>0.0144</v>
      </c>
      <c r="S483" s="239">
        <v>0</v>
      </c>
      <c r="T483" s="240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41" t="s">
        <v>426</v>
      </c>
      <c r="AT483" s="241" t="s">
        <v>306</v>
      </c>
      <c r="AU483" s="241" t="s">
        <v>86</v>
      </c>
      <c r="AY483" s="17" t="s">
        <v>280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7" t="s">
        <v>84</v>
      </c>
      <c r="BK483" s="242">
        <f>ROUND(I483*H483,2)</f>
        <v>0</v>
      </c>
      <c r="BL483" s="17" t="s">
        <v>185</v>
      </c>
      <c r="BM483" s="241" t="s">
        <v>5458</v>
      </c>
    </row>
    <row r="484" s="13" customFormat="1">
      <c r="A484" s="13"/>
      <c r="B484" s="243"/>
      <c r="C484" s="244"/>
      <c r="D484" s="245" t="s">
        <v>286</v>
      </c>
      <c r="E484" s="246" t="s">
        <v>1</v>
      </c>
      <c r="F484" s="247" t="s">
        <v>5459</v>
      </c>
      <c r="G484" s="244"/>
      <c r="H484" s="248">
        <v>3</v>
      </c>
      <c r="I484" s="249"/>
      <c r="J484" s="244"/>
      <c r="K484" s="244"/>
      <c r="L484" s="250"/>
      <c r="M484" s="251"/>
      <c r="N484" s="252"/>
      <c r="O484" s="252"/>
      <c r="P484" s="252"/>
      <c r="Q484" s="252"/>
      <c r="R484" s="252"/>
      <c r="S484" s="252"/>
      <c r="T484" s="25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4" t="s">
        <v>286</v>
      </c>
      <c r="AU484" s="254" t="s">
        <v>86</v>
      </c>
      <c r="AV484" s="13" t="s">
        <v>86</v>
      </c>
      <c r="AW484" s="13" t="s">
        <v>32</v>
      </c>
      <c r="AX484" s="13" t="s">
        <v>84</v>
      </c>
      <c r="AY484" s="254" t="s">
        <v>280</v>
      </c>
    </row>
    <row r="485" s="2" customFormat="1" ht="24.15" customHeight="1">
      <c r="A485" s="38"/>
      <c r="B485" s="39"/>
      <c r="C485" s="255" t="s">
        <v>1051</v>
      </c>
      <c r="D485" s="255" t="s">
        <v>306</v>
      </c>
      <c r="E485" s="256" t="s">
        <v>5460</v>
      </c>
      <c r="F485" s="257" t="s">
        <v>2171</v>
      </c>
      <c r="G485" s="258" t="s">
        <v>354</v>
      </c>
      <c r="H485" s="259">
        <v>1</v>
      </c>
      <c r="I485" s="260"/>
      <c r="J485" s="261">
        <f>ROUND(I485*H485,2)</f>
        <v>0</v>
      </c>
      <c r="K485" s="262"/>
      <c r="L485" s="263"/>
      <c r="M485" s="264" t="s">
        <v>1</v>
      </c>
      <c r="N485" s="265" t="s">
        <v>41</v>
      </c>
      <c r="O485" s="91"/>
      <c r="P485" s="239">
        <f>O485*H485</f>
        <v>0</v>
      </c>
      <c r="Q485" s="239">
        <v>0.0053400000000000001</v>
      </c>
      <c r="R485" s="239">
        <f>Q485*H485</f>
        <v>0.0053400000000000001</v>
      </c>
      <c r="S485" s="239">
        <v>0</v>
      </c>
      <c r="T485" s="240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41" t="s">
        <v>426</v>
      </c>
      <c r="AT485" s="241" t="s">
        <v>306</v>
      </c>
      <c r="AU485" s="241" t="s">
        <v>86</v>
      </c>
      <c r="AY485" s="17" t="s">
        <v>280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7" t="s">
        <v>84</v>
      </c>
      <c r="BK485" s="242">
        <f>ROUND(I485*H485,2)</f>
        <v>0</v>
      </c>
      <c r="BL485" s="17" t="s">
        <v>185</v>
      </c>
      <c r="BM485" s="241" t="s">
        <v>5461</v>
      </c>
    </row>
    <row r="486" s="13" customFormat="1">
      <c r="A486" s="13"/>
      <c r="B486" s="243"/>
      <c r="C486" s="244"/>
      <c r="D486" s="245" t="s">
        <v>286</v>
      </c>
      <c r="E486" s="246" t="s">
        <v>1</v>
      </c>
      <c r="F486" s="247" t="s">
        <v>5462</v>
      </c>
      <c r="G486" s="244"/>
      <c r="H486" s="248">
        <v>1</v>
      </c>
      <c r="I486" s="249"/>
      <c r="J486" s="244"/>
      <c r="K486" s="244"/>
      <c r="L486" s="250"/>
      <c r="M486" s="251"/>
      <c r="N486" s="252"/>
      <c r="O486" s="252"/>
      <c r="P486" s="252"/>
      <c r="Q486" s="252"/>
      <c r="R486" s="252"/>
      <c r="S486" s="252"/>
      <c r="T486" s="25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4" t="s">
        <v>286</v>
      </c>
      <c r="AU486" s="254" t="s">
        <v>86</v>
      </c>
      <c r="AV486" s="13" t="s">
        <v>86</v>
      </c>
      <c r="AW486" s="13" t="s">
        <v>32</v>
      </c>
      <c r="AX486" s="13" t="s">
        <v>84</v>
      </c>
      <c r="AY486" s="254" t="s">
        <v>280</v>
      </c>
    </row>
    <row r="487" s="2" customFormat="1" ht="24.15" customHeight="1">
      <c r="A487" s="38"/>
      <c r="B487" s="39"/>
      <c r="C487" s="229" t="s">
        <v>1055</v>
      </c>
      <c r="D487" s="229" t="s">
        <v>281</v>
      </c>
      <c r="E487" s="230" t="s">
        <v>2174</v>
      </c>
      <c r="F487" s="231" t="s">
        <v>2175</v>
      </c>
      <c r="G487" s="232" t="s">
        <v>354</v>
      </c>
      <c r="H487" s="233">
        <v>1</v>
      </c>
      <c r="I487" s="234"/>
      <c r="J487" s="235">
        <f>ROUND(I487*H487,2)</f>
        <v>0</v>
      </c>
      <c r="K487" s="236"/>
      <c r="L487" s="44"/>
      <c r="M487" s="237" t="s">
        <v>1</v>
      </c>
      <c r="N487" s="238" t="s">
        <v>41</v>
      </c>
      <c r="O487" s="91"/>
      <c r="P487" s="239">
        <f>O487*H487</f>
        <v>0</v>
      </c>
      <c r="Q487" s="239">
        <v>0</v>
      </c>
      <c r="R487" s="239">
        <f>Q487*H487</f>
        <v>0</v>
      </c>
      <c r="S487" s="239">
        <v>0</v>
      </c>
      <c r="T487" s="240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41" t="s">
        <v>185</v>
      </c>
      <c r="AT487" s="241" t="s">
        <v>281</v>
      </c>
      <c r="AU487" s="241" t="s">
        <v>86</v>
      </c>
      <c r="AY487" s="17" t="s">
        <v>280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7" t="s">
        <v>84</v>
      </c>
      <c r="BK487" s="242">
        <f>ROUND(I487*H487,2)</f>
        <v>0</v>
      </c>
      <c r="BL487" s="17" t="s">
        <v>185</v>
      </c>
      <c r="BM487" s="241" t="s">
        <v>5463</v>
      </c>
    </row>
    <row r="488" s="2" customFormat="1" ht="24.15" customHeight="1">
      <c r="A488" s="38"/>
      <c r="B488" s="39"/>
      <c r="C488" s="255" t="s">
        <v>1059</v>
      </c>
      <c r="D488" s="255" t="s">
        <v>306</v>
      </c>
      <c r="E488" s="256" t="s">
        <v>2177</v>
      </c>
      <c r="F488" s="257" t="s">
        <v>2178</v>
      </c>
      <c r="G488" s="258" t="s">
        <v>354</v>
      </c>
      <c r="H488" s="259">
        <v>1</v>
      </c>
      <c r="I488" s="260"/>
      <c r="J488" s="261">
        <f>ROUND(I488*H488,2)</f>
        <v>0</v>
      </c>
      <c r="K488" s="262"/>
      <c r="L488" s="263"/>
      <c r="M488" s="264" t="s">
        <v>1</v>
      </c>
      <c r="N488" s="265" t="s">
        <v>41</v>
      </c>
      <c r="O488" s="91"/>
      <c r="P488" s="239">
        <f>O488*H488</f>
        <v>0</v>
      </c>
      <c r="Q488" s="239">
        <v>0.0088999999999999999</v>
      </c>
      <c r="R488" s="239">
        <f>Q488*H488</f>
        <v>0.0088999999999999999</v>
      </c>
      <c r="S488" s="239">
        <v>0</v>
      </c>
      <c r="T488" s="240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41" t="s">
        <v>426</v>
      </c>
      <c r="AT488" s="241" t="s">
        <v>306</v>
      </c>
      <c r="AU488" s="241" t="s">
        <v>86</v>
      </c>
      <c r="AY488" s="17" t="s">
        <v>280</v>
      </c>
      <c r="BE488" s="242">
        <f>IF(N488="základní",J488,0)</f>
        <v>0</v>
      </c>
      <c r="BF488" s="242">
        <f>IF(N488="snížená",J488,0)</f>
        <v>0</v>
      </c>
      <c r="BG488" s="242">
        <f>IF(N488="zákl. přenesená",J488,0)</f>
        <v>0</v>
      </c>
      <c r="BH488" s="242">
        <f>IF(N488="sníž. přenesená",J488,0)</f>
        <v>0</v>
      </c>
      <c r="BI488" s="242">
        <f>IF(N488="nulová",J488,0)</f>
        <v>0</v>
      </c>
      <c r="BJ488" s="17" t="s">
        <v>84</v>
      </c>
      <c r="BK488" s="242">
        <f>ROUND(I488*H488,2)</f>
        <v>0</v>
      </c>
      <c r="BL488" s="17" t="s">
        <v>185</v>
      </c>
      <c r="BM488" s="241" t="s">
        <v>5464</v>
      </c>
    </row>
    <row r="489" s="13" customFormat="1">
      <c r="A489" s="13"/>
      <c r="B489" s="243"/>
      <c r="C489" s="244"/>
      <c r="D489" s="245" t="s">
        <v>286</v>
      </c>
      <c r="E489" s="246" t="s">
        <v>1</v>
      </c>
      <c r="F489" s="247" t="s">
        <v>5465</v>
      </c>
      <c r="G489" s="244"/>
      <c r="H489" s="248">
        <v>1</v>
      </c>
      <c r="I489" s="249"/>
      <c r="J489" s="244"/>
      <c r="K489" s="244"/>
      <c r="L489" s="250"/>
      <c r="M489" s="251"/>
      <c r="N489" s="252"/>
      <c r="O489" s="252"/>
      <c r="P489" s="252"/>
      <c r="Q489" s="252"/>
      <c r="R489" s="252"/>
      <c r="S489" s="252"/>
      <c r="T489" s="25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4" t="s">
        <v>286</v>
      </c>
      <c r="AU489" s="254" t="s">
        <v>86</v>
      </c>
      <c r="AV489" s="13" t="s">
        <v>86</v>
      </c>
      <c r="AW489" s="13" t="s">
        <v>32</v>
      </c>
      <c r="AX489" s="13" t="s">
        <v>84</v>
      </c>
      <c r="AY489" s="254" t="s">
        <v>280</v>
      </c>
    </row>
    <row r="490" s="2" customFormat="1" ht="24.15" customHeight="1">
      <c r="A490" s="38"/>
      <c r="B490" s="39"/>
      <c r="C490" s="229" t="s">
        <v>1064</v>
      </c>
      <c r="D490" s="229" t="s">
        <v>281</v>
      </c>
      <c r="E490" s="230" t="s">
        <v>5466</v>
      </c>
      <c r="F490" s="231" t="s">
        <v>5467</v>
      </c>
      <c r="G490" s="232" t="s">
        <v>354</v>
      </c>
      <c r="H490" s="233">
        <v>3</v>
      </c>
      <c r="I490" s="234"/>
      <c r="J490" s="235">
        <f>ROUND(I490*H490,2)</f>
        <v>0</v>
      </c>
      <c r="K490" s="236"/>
      <c r="L490" s="44"/>
      <c r="M490" s="237" t="s">
        <v>1</v>
      </c>
      <c r="N490" s="238" t="s">
        <v>41</v>
      </c>
      <c r="O490" s="91"/>
      <c r="P490" s="239">
        <f>O490*H490</f>
        <v>0</v>
      </c>
      <c r="Q490" s="239">
        <v>0</v>
      </c>
      <c r="R490" s="239">
        <f>Q490*H490</f>
        <v>0</v>
      </c>
      <c r="S490" s="239">
        <v>0</v>
      </c>
      <c r="T490" s="240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41" t="s">
        <v>185</v>
      </c>
      <c r="AT490" s="241" t="s">
        <v>281</v>
      </c>
      <c r="AU490" s="241" t="s">
        <v>86</v>
      </c>
      <c r="AY490" s="17" t="s">
        <v>280</v>
      </c>
      <c r="BE490" s="242">
        <f>IF(N490="základní",J490,0)</f>
        <v>0</v>
      </c>
      <c r="BF490" s="242">
        <f>IF(N490="snížená",J490,0)</f>
        <v>0</v>
      </c>
      <c r="BG490" s="242">
        <f>IF(N490="zákl. přenesená",J490,0)</f>
        <v>0</v>
      </c>
      <c r="BH490" s="242">
        <f>IF(N490="sníž. přenesená",J490,0)</f>
        <v>0</v>
      </c>
      <c r="BI490" s="242">
        <f>IF(N490="nulová",J490,0)</f>
        <v>0</v>
      </c>
      <c r="BJ490" s="17" t="s">
        <v>84</v>
      </c>
      <c r="BK490" s="242">
        <f>ROUND(I490*H490,2)</f>
        <v>0</v>
      </c>
      <c r="BL490" s="17" t="s">
        <v>185</v>
      </c>
      <c r="BM490" s="241" t="s">
        <v>5468</v>
      </c>
    </row>
    <row r="491" s="2" customFormat="1" ht="24.15" customHeight="1">
      <c r="A491" s="38"/>
      <c r="B491" s="39"/>
      <c r="C491" s="255" t="s">
        <v>1070</v>
      </c>
      <c r="D491" s="255" t="s">
        <v>306</v>
      </c>
      <c r="E491" s="256" t="s">
        <v>5469</v>
      </c>
      <c r="F491" s="257" t="s">
        <v>5470</v>
      </c>
      <c r="G491" s="258" t="s">
        <v>354</v>
      </c>
      <c r="H491" s="259">
        <v>3</v>
      </c>
      <c r="I491" s="260"/>
      <c r="J491" s="261">
        <f>ROUND(I491*H491,2)</f>
        <v>0</v>
      </c>
      <c r="K491" s="262"/>
      <c r="L491" s="263"/>
      <c r="M491" s="264" t="s">
        <v>1</v>
      </c>
      <c r="N491" s="265" t="s">
        <v>41</v>
      </c>
      <c r="O491" s="91"/>
      <c r="P491" s="239">
        <f>O491*H491</f>
        <v>0</v>
      </c>
      <c r="Q491" s="239">
        <v>0.010800000000000001</v>
      </c>
      <c r="R491" s="239">
        <f>Q491*H491</f>
        <v>0.032399999999999998</v>
      </c>
      <c r="S491" s="239">
        <v>0</v>
      </c>
      <c r="T491" s="240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41" t="s">
        <v>426</v>
      </c>
      <c r="AT491" s="241" t="s">
        <v>306</v>
      </c>
      <c r="AU491" s="241" t="s">
        <v>86</v>
      </c>
      <c r="AY491" s="17" t="s">
        <v>280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7" t="s">
        <v>84</v>
      </c>
      <c r="BK491" s="242">
        <f>ROUND(I491*H491,2)</f>
        <v>0</v>
      </c>
      <c r="BL491" s="17" t="s">
        <v>185</v>
      </c>
      <c r="BM491" s="241" t="s">
        <v>5471</v>
      </c>
    </row>
    <row r="492" s="2" customFormat="1" ht="37.8" customHeight="1">
      <c r="A492" s="38"/>
      <c r="B492" s="39"/>
      <c r="C492" s="229" t="s">
        <v>1075</v>
      </c>
      <c r="D492" s="229" t="s">
        <v>281</v>
      </c>
      <c r="E492" s="230" t="s">
        <v>2183</v>
      </c>
      <c r="F492" s="231" t="s">
        <v>2184</v>
      </c>
      <c r="G492" s="232" t="s">
        <v>354</v>
      </c>
      <c r="H492" s="233">
        <v>1</v>
      </c>
      <c r="I492" s="234"/>
      <c r="J492" s="235">
        <f>ROUND(I492*H492,2)</f>
        <v>0</v>
      </c>
      <c r="K492" s="236"/>
      <c r="L492" s="44"/>
      <c r="M492" s="237" t="s">
        <v>1</v>
      </c>
      <c r="N492" s="238" t="s">
        <v>41</v>
      </c>
      <c r="O492" s="91"/>
      <c r="P492" s="239">
        <f>O492*H492</f>
        <v>0</v>
      </c>
      <c r="Q492" s="239">
        <v>0</v>
      </c>
      <c r="R492" s="239">
        <f>Q492*H492</f>
        <v>0</v>
      </c>
      <c r="S492" s="239">
        <v>0</v>
      </c>
      <c r="T492" s="240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41" t="s">
        <v>185</v>
      </c>
      <c r="AT492" s="241" t="s">
        <v>281</v>
      </c>
      <c r="AU492" s="241" t="s">
        <v>86</v>
      </c>
      <c r="AY492" s="17" t="s">
        <v>280</v>
      </c>
      <c r="BE492" s="242">
        <f>IF(N492="základní",J492,0)</f>
        <v>0</v>
      </c>
      <c r="BF492" s="242">
        <f>IF(N492="snížená",J492,0)</f>
        <v>0</v>
      </c>
      <c r="BG492" s="242">
        <f>IF(N492="zákl. přenesená",J492,0)</f>
        <v>0</v>
      </c>
      <c r="BH492" s="242">
        <f>IF(N492="sníž. přenesená",J492,0)</f>
        <v>0</v>
      </c>
      <c r="BI492" s="242">
        <f>IF(N492="nulová",J492,0)</f>
        <v>0</v>
      </c>
      <c r="BJ492" s="17" t="s">
        <v>84</v>
      </c>
      <c r="BK492" s="242">
        <f>ROUND(I492*H492,2)</f>
        <v>0</v>
      </c>
      <c r="BL492" s="17" t="s">
        <v>185</v>
      </c>
      <c r="BM492" s="241" t="s">
        <v>5472</v>
      </c>
    </row>
    <row r="493" s="2" customFormat="1" ht="24.15" customHeight="1">
      <c r="A493" s="38"/>
      <c r="B493" s="39"/>
      <c r="C493" s="255" t="s">
        <v>1079</v>
      </c>
      <c r="D493" s="255" t="s">
        <v>306</v>
      </c>
      <c r="E493" s="256" t="s">
        <v>5473</v>
      </c>
      <c r="F493" s="257" t="s">
        <v>2187</v>
      </c>
      <c r="G493" s="258" t="s">
        <v>354</v>
      </c>
      <c r="H493" s="259">
        <v>1</v>
      </c>
      <c r="I493" s="260"/>
      <c r="J493" s="261">
        <f>ROUND(I493*H493,2)</f>
        <v>0</v>
      </c>
      <c r="K493" s="262"/>
      <c r="L493" s="263"/>
      <c r="M493" s="264" t="s">
        <v>1</v>
      </c>
      <c r="N493" s="265" t="s">
        <v>41</v>
      </c>
      <c r="O493" s="91"/>
      <c r="P493" s="239">
        <f>O493*H493</f>
        <v>0</v>
      </c>
      <c r="Q493" s="239">
        <v>0.0030000000000000001</v>
      </c>
      <c r="R493" s="239">
        <f>Q493*H493</f>
        <v>0.0030000000000000001</v>
      </c>
      <c r="S493" s="239">
        <v>0</v>
      </c>
      <c r="T493" s="240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41" t="s">
        <v>426</v>
      </c>
      <c r="AT493" s="241" t="s">
        <v>306</v>
      </c>
      <c r="AU493" s="241" t="s">
        <v>86</v>
      </c>
      <c r="AY493" s="17" t="s">
        <v>280</v>
      </c>
      <c r="BE493" s="242">
        <f>IF(N493="základní",J493,0)</f>
        <v>0</v>
      </c>
      <c r="BF493" s="242">
        <f>IF(N493="snížená",J493,0)</f>
        <v>0</v>
      </c>
      <c r="BG493" s="242">
        <f>IF(N493="zákl. přenesená",J493,0)</f>
        <v>0</v>
      </c>
      <c r="BH493" s="242">
        <f>IF(N493="sníž. přenesená",J493,0)</f>
        <v>0</v>
      </c>
      <c r="BI493" s="242">
        <f>IF(N493="nulová",J493,0)</f>
        <v>0</v>
      </c>
      <c r="BJ493" s="17" t="s">
        <v>84</v>
      </c>
      <c r="BK493" s="242">
        <f>ROUND(I493*H493,2)</f>
        <v>0</v>
      </c>
      <c r="BL493" s="17" t="s">
        <v>185</v>
      </c>
      <c r="BM493" s="241" t="s">
        <v>5474</v>
      </c>
    </row>
    <row r="494" s="13" customFormat="1">
      <c r="A494" s="13"/>
      <c r="B494" s="243"/>
      <c r="C494" s="244"/>
      <c r="D494" s="245" t="s">
        <v>286</v>
      </c>
      <c r="E494" s="246" t="s">
        <v>1</v>
      </c>
      <c r="F494" s="247" t="s">
        <v>5475</v>
      </c>
      <c r="G494" s="244"/>
      <c r="H494" s="248">
        <v>1</v>
      </c>
      <c r="I494" s="249"/>
      <c r="J494" s="244"/>
      <c r="K494" s="244"/>
      <c r="L494" s="250"/>
      <c r="M494" s="251"/>
      <c r="N494" s="252"/>
      <c r="O494" s="252"/>
      <c r="P494" s="252"/>
      <c r="Q494" s="252"/>
      <c r="R494" s="252"/>
      <c r="S494" s="252"/>
      <c r="T494" s="25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4" t="s">
        <v>286</v>
      </c>
      <c r="AU494" s="254" t="s">
        <v>86</v>
      </c>
      <c r="AV494" s="13" t="s">
        <v>86</v>
      </c>
      <c r="AW494" s="13" t="s">
        <v>32</v>
      </c>
      <c r="AX494" s="13" t="s">
        <v>84</v>
      </c>
      <c r="AY494" s="254" t="s">
        <v>280</v>
      </c>
    </row>
    <row r="495" s="2" customFormat="1" ht="21.75" customHeight="1">
      <c r="A495" s="38"/>
      <c r="B495" s="39"/>
      <c r="C495" s="229" t="s">
        <v>1084</v>
      </c>
      <c r="D495" s="229" t="s">
        <v>281</v>
      </c>
      <c r="E495" s="230" t="s">
        <v>1219</v>
      </c>
      <c r="F495" s="231" t="s">
        <v>1220</v>
      </c>
      <c r="G495" s="232" t="s">
        <v>354</v>
      </c>
      <c r="H495" s="233">
        <v>32</v>
      </c>
      <c r="I495" s="234"/>
      <c r="J495" s="235">
        <f>ROUND(I495*H495,2)</f>
        <v>0</v>
      </c>
      <c r="K495" s="236"/>
      <c r="L495" s="44"/>
      <c r="M495" s="237" t="s">
        <v>1</v>
      </c>
      <c r="N495" s="238" t="s">
        <v>41</v>
      </c>
      <c r="O495" s="91"/>
      <c r="P495" s="239">
        <f>O495*H495</f>
        <v>0</v>
      </c>
      <c r="Q495" s="239">
        <v>0</v>
      </c>
      <c r="R495" s="239">
        <f>Q495*H495</f>
        <v>0</v>
      </c>
      <c r="S495" s="239">
        <v>5.0000000000000002E-05</v>
      </c>
      <c r="T495" s="240">
        <f>S495*H495</f>
        <v>0.0016000000000000001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41" t="s">
        <v>185</v>
      </c>
      <c r="AT495" s="241" t="s">
        <v>281</v>
      </c>
      <c r="AU495" s="241" t="s">
        <v>86</v>
      </c>
      <c r="AY495" s="17" t="s">
        <v>280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7" t="s">
        <v>84</v>
      </c>
      <c r="BK495" s="242">
        <f>ROUND(I495*H495,2)</f>
        <v>0</v>
      </c>
      <c r="BL495" s="17" t="s">
        <v>185</v>
      </c>
      <c r="BM495" s="241" t="s">
        <v>5476</v>
      </c>
    </row>
    <row r="496" s="2" customFormat="1" ht="24.15" customHeight="1">
      <c r="A496" s="38"/>
      <c r="B496" s="39"/>
      <c r="C496" s="229" t="s">
        <v>1089</v>
      </c>
      <c r="D496" s="229" t="s">
        <v>281</v>
      </c>
      <c r="E496" s="230" t="s">
        <v>1253</v>
      </c>
      <c r="F496" s="231" t="s">
        <v>1254</v>
      </c>
      <c r="G496" s="232" t="s">
        <v>326</v>
      </c>
      <c r="H496" s="233">
        <v>0.075999999999999998</v>
      </c>
      <c r="I496" s="234"/>
      <c r="J496" s="235">
        <f>ROUND(I496*H496,2)</f>
        <v>0</v>
      </c>
      <c r="K496" s="236"/>
      <c r="L496" s="44"/>
      <c r="M496" s="237" t="s">
        <v>1</v>
      </c>
      <c r="N496" s="238" t="s">
        <v>41</v>
      </c>
      <c r="O496" s="91"/>
      <c r="P496" s="239">
        <f>O496*H496</f>
        <v>0</v>
      </c>
      <c r="Q496" s="239">
        <v>0</v>
      </c>
      <c r="R496" s="239">
        <f>Q496*H496</f>
        <v>0</v>
      </c>
      <c r="S496" s="239">
        <v>0</v>
      </c>
      <c r="T496" s="240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41" t="s">
        <v>185</v>
      </c>
      <c r="AT496" s="241" t="s">
        <v>281</v>
      </c>
      <c r="AU496" s="241" t="s">
        <v>86</v>
      </c>
      <c r="AY496" s="17" t="s">
        <v>280</v>
      </c>
      <c r="BE496" s="242">
        <f>IF(N496="základní",J496,0)</f>
        <v>0</v>
      </c>
      <c r="BF496" s="242">
        <f>IF(N496="snížená",J496,0)</f>
        <v>0</v>
      </c>
      <c r="BG496" s="242">
        <f>IF(N496="zákl. přenesená",J496,0)</f>
        <v>0</v>
      </c>
      <c r="BH496" s="242">
        <f>IF(N496="sníž. přenesená",J496,0)</f>
        <v>0</v>
      </c>
      <c r="BI496" s="242">
        <f>IF(N496="nulová",J496,0)</f>
        <v>0</v>
      </c>
      <c r="BJ496" s="17" t="s">
        <v>84</v>
      </c>
      <c r="BK496" s="242">
        <f>ROUND(I496*H496,2)</f>
        <v>0</v>
      </c>
      <c r="BL496" s="17" t="s">
        <v>185</v>
      </c>
      <c r="BM496" s="241" t="s">
        <v>5477</v>
      </c>
    </row>
    <row r="497" s="12" customFormat="1" ht="22.8" customHeight="1">
      <c r="A497" s="12"/>
      <c r="B497" s="213"/>
      <c r="C497" s="214"/>
      <c r="D497" s="215" t="s">
        <v>75</v>
      </c>
      <c r="E497" s="227" t="s">
        <v>2755</v>
      </c>
      <c r="F497" s="227" t="s">
        <v>2756</v>
      </c>
      <c r="G497" s="214"/>
      <c r="H497" s="214"/>
      <c r="I497" s="217"/>
      <c r="J497" s="228">
        <f>BK497</f>
        <v>0</v>
      </c>
      <c r="K497" s="214"/>
      <c r="L497" s="219"/>
      <c r="M497" s="220"/>
      <c r="N497" s="221"/>
      <c r="O497" s="221"/>
      <c r="P497" s="222">
        <f>P498</f>
        <v>0</v>
      </c>
      <c r="Q497" s="221"/>
      <c r="R497" s="222">
        <f>R498</f>
        <v>0</v>
      </c>
      <c r="S497" s="221"/>
      <c r="T497" s="223">
        <f>T498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24" t="s">
        <v>86</v>
      </c>
      <c r="AT497" s="225" t="s">
        <v>75</v>
      </c>
      <c r="AU497" s="225" t="s">
        <v>84</v>
      </c>
      <c r="AY497" s="224" t="s">
        <v>280</v>
      </c>
      <c r="BK497" s="226">
        <f>BK498</f>
        <v>0</v>
      </c>
    </row>
    <row r="498" s="2" customFormat="1" ht="24.15" customHeight="1">
      <c r="A498" s="38"/>
      <c r="B498" s="39"/>
      <c r="C498" s="229" t="s">
        <v>1095</v>
      </c>
      <c r="D498" s="229" t="s">
        <v>281</v>
      </c>
      <c r="E498" s="230" t="s">
        <v>5478</v>
      </c>
      <c r="F498" s="231" t="s">
        <v>5479</v>
      </c>
      <c r="G498" s="232" t="s">
        <v>354</v>
      </c>
      <c r="H498" s="233">
        <v>2</v>
      </c>
      <c r="I498" s="234"/>
      <c r="J498" s="235">
        <f>ROUND(I498*H498,2)</f>
        <v>0</v>
      </c>
      <c r="K498" s="236"/>
      <c r="L498" s="44"/>
      <c r="M498" s="237" t="s">
        <v>1</v>
      </c>
      <c r="N498" s="238" t="s">
        <v>41</v>
      </c>
      <c r="O498" s="91"/>
      <c r="P498" s="239">
        <f>O498*H498</f>
        <v>0</v>
      </c>
      <c r="Q498" s="239">
        <v>0</v>
      </c>
      <c r="R498" s="239">
        <f>Q498*H498</f>
        <v>0</v>
      </c>
      <c r="S498" s="239">
        <v>0</v>
      </c>
      <c r="T498" s="240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41" t="s">
        <v>185</v>
      </c>
      <c r="AT498" s="241" t="s">
        <v>281</v>
      </c>
      <c r="AU498" s="241" t="s">
        <v>86</v>
      </c>
      <c r="AY498" s="17" t="s">
        <v>280</v>
      </c>
      <c r="BE498" s="242">
        <f>IF(N498="základní",J498,0)</f>
        <v>0</v>
      </c>
      <c r="BF498" s="242">
        <f>IF(N498="snížená",J498,0)</f>
        <v>0</v>
      </c>
      <c r="BG498" s="242">
        <f>IF(N498="zákl. přenesená",J498,0)</f>
        <v>0</v>
      </c>
      <c r="BH498" s="242">
        <f>IF(N498="sníž. přenesená",J498,0)</f>
        <v>0</v>
      </c>
      <c r="BI498" s="242">
        <f>IF(N498="nulová",J498,0)</f>
        <v>0</v>
      </c>
      <c r="BJ498" s="17" t="s">
        <v>84</v>
      </c>
      <c r="BK498" s="242">
        <f>ROUND(I498*H498,2)</f>
        <v>0</v>
      </c>
      <c r="BL498" s="17" t="s">
        <v>185</v>
      </c>
      <c r="BM498" s="241" t="s">
        <v>5480</v>
      </c>
    </row>
    <row r="499" s="12" customFormat="1" ht="22.8" customHeight="1">
      <c r="A499" s="12"/>
      <c r="B499" s="213"/>
      <c r="C499" s="214"/>
      <c r="D499" s="215" t="s">
        <v>75</v>
      </c>
      <c r="E499" s="227" t="s">
        <v>1256</v>
      </c>
      <c r="F499" s="227" t="s">
        <v>1257</v>
      </c>
      <c r="G499" s="214"/>
      <c r="H499" s="214"/>
      <c r="I499" s="217"/>
      <c r="J499" s="228">
        <f>BK499</f>
        <v>0</v>
      </c>
      <c r="K499" s="214"/>
      <c r="L499" s="219"/>
      <c r="M499" s="220"/>
      <c r="N499" s="221"/>
      <c r="O499" s="221"/>
      <c r="P499" s="222">
        <f>SUM(P500:P504)</f>
        <v>0</v>
      </c>
      <c r="Q499" s="221"/>
      <c r="R499" s="222">
        <f>SUM(R500:R504)</f>
        <v>1.7854381499999998</v>
      </c>
      <c r="S499" s="221"/>
      <c r="T499" s="223">
        <f>SUM(T500:T504)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24" t="s">
        <v>86</v>
      </c>
      <c r="AT499" s="225" t="s">
        <v>75</v>
      </c>
      <c r="AU499" s="225" t="s">
        <v>84</v>
      </c>
      <c r="AY499" s="224" t="s">
        <v>280</v>
      </c>
      <c r="BK499" s="226">
        <f>SUM(BK500:BK504)</f>
        <v>0</v>
      </c>
    </row>
    <row r="500" s="2" customFormat="1" ht="24.15" customHeight="1">
      <c r="A500" s="38"/>
      <c r="B500" s="39"/>
      <c r="C500" s="229" t="s">
        <v>1099</v>
      </c>
      <c r="D500" s="229" t="s">
        <v>281</v>
      </c>
      <c r="E500" s="230" t="s">
        <v>5481</v>
      </c>
      <c r="F500" s="231" t="s">
        <v>5482</v>
      </c>
      <c r="G500" s="232" t="s">
        <v>194</v>
      </c>
      <c r="H500" s="233">
        <v>21.524999999999999</v>
      </c>
      <c r="I500" s="234"/>
      <c r="J500" s="235">
        <f>ROUND(I500*H500,2)</f>
        <v>0</v>
      </c>
      <c r="K500" s="236"/>
      <c r="L500" s="44"/>
      <c r="M500" s="237" t="s">
        <v>1</v>
      </c>
      <c r="N500" s="238" t="s">
        <v>41</v>
      </c>
      <c r="O500" s="91"/>
      <c r="P500" s="239">
        <f>O500*H500</f>
        <v>0</v>
      </c>
      <c r="Q500" s="239">
        <v>0.015789999999999998</v>
      </c>
      <c r="R500" s="239">
        <f>Q500*H500</f>
        <v>0.33987974999999992</v>
      </c>
      <c r="S500" s="239">
        <v>0</v>
      </c>
      <c r="T500" s="240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41" t="s">
        <v>185</v>
      </c>
      <c r="AT500" s="241" t="s">
        <v>281</v>
      </c>
      <c r="AU500" s="241" t="s">
        <v>86</v>
      </c>
      <c r="AY500" s="17" t="s">
        <v>280</v>
      </c>
      <c r="BE500" s="242">
        <f>IF(N500="základní",J500,0)</f>
        <v>0</v>
      </c>
      <c r="BF500" s="242">
        <f>IF(N500="snížená",J500,0)</f>
        <v>0</v>
      </c>
      <c r="BG500" s="242">
        <f>IF(N500="zákl. přenesená",J500,0)</f>
        <v>0</v>
      </c>
      <c r="BH500" s="242">
        <f>IF(N500="sníž. přenesená",J500,0)</f>
        <v>0</v>
      </c>
      <c r="BI500" s="242">
        <f>IF(N500="nulová",J500,0)</f>
        <v>0</v>
      </c>
      <c r="BJ500" s="17" t="s">
        <v>84</v>
      </c>
      <c r="BK500" s="242">
        <f>ROUND(I500*H500,2)</f>
        <v>0</v>
      </c>
      <c r="BL500" s="17" t="s">
        <v>185</v>
      </c>
      <c r="BM500" s="241" t="s">
        <v>5483</v>
      </c>
    </row>
    <row r="501" s="13" customFormat="1">
      <c r="A501" s="13"/>
      <c r="B501" s="243"/>
      <c r="C501" s="244"/>
      <c r="D501" s="245" t="s">
        <v>286</v>
      </c>
      <c r="E501" s="246" t="s">
        <v>1</v>
      </c>
      <c r="F501" s="247" t="s">
        <v>5484</v>
      </c>
      <c r="G501" s="244"/>
      <c r="H501" s="248">
        <v>21.524999999999999</v>
      </c>
      <c r="I501" s="249"/>
      <c r="J501" s="244"/>
      <c r="K501" s="244"/>
      <c r="L501" s="250"/>
      <c r="M501" s="251"/>
      <c r="N501" s="252"/>
      <c r="O501" s="252"/>
      <c r="P501" s="252"/>
      <c r="Q501" s="252"/>
      <c r="R501" s="252"/>
      <c r="S501" s="252"/>
      <c r="T501" s="25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4" t="s">
        <v>286</v>
      </c>
      <c r="AU501" s="254" t="s">
        <v>86</v>
      </c>
      <c r="AV501" s="13" t="s">
        <v>86</v>
      </c>
      <c r="AW501" s="13" t="s">
        <v>32</v>
      </c>
      <c r="AX501" s="13" t="s">
        <v>84</v>
      </c>
      <c r="AY501" s="254" t="s">
        <v>280</v>
      </c>
    </row>
    <row r="502" s="2" customFormat="1" ht="24.15" customHeight="1">
      <c r="A502" s="38"/>
      <c r="B502" s="39"/>
      <c r="C502" s="229" t="s">
        <v>1103</v>
      </c>
      <c r="D502" s="229" t="s">
        <v>281</v>
      </c>
      <c r="E502" s="230" t="s">
        <v>1269</v>
      </c>
      <c r="F502" s="231" t="s">
        <v>1270</v>
      </c>
      <c r="G502" s="232" t="s">
        <v>194</v>
      </c>
      <c r="H502" s="233">
        <v>89.099999999999994</v>
      </c>
      <c r="I502" s="234"/>
      <c r="J502" s="235">
        <f>ROUND(I502*H502,2)</f>
        <v>0</v>
      </c>
      <c r="K502" s="236"/>
      <c r="L502" s="44"/>
      <c r="M502" s="237" t="s">
        <v>1</v>
      </c>
      <c r="N502" s="238" t="s">
        <v>41</v>
      </c>
      <c r="O502" s="91"/>
      <c r="P502" s="239">
        <f>O502*H502</f>
        <v>0</v>
      </c>
      <c r="Q502" s="239">
        <v>0.016223999999999999</v>
      </c>
      <c r="R502" s="239">
        <f>Q502*H502</f>
        <v>1.4455583999999999</v>
      </c>
      <c r="S502" s="239">
        <v>0</v>
      </c>
      <c r="T502" s="240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41" t="s">
        <v>185</v>
      </c>
      <c r="AT502" s="241" t="s">
        <v>281</v>
      </c>
      <c r="AU502" s="241" t="s">
        <v>86</v>
      </c>
      <c r="AY502" s="17" t="s">
        <v>280</v>
      </c>
      <c r="BE502" s="242">
        <f>IF(N502="základní",J502,0)</f>
        <v>0</v>
      </c>
      <c r="BF502" s="242">
        <f>IF(N502="snížená",J502,0)</f>
        <v>0</v>
      </c>
      <c r="BG502" s="242">
        <f>IF(N502="zákl. přenesená",J502,0)</f>
        <v>0</v>
      </c>
      <c r="BH502" s="242">
        <f>IF(N502="sníž. přenesená",J502,0)</f>
        <v>0</v>
      </c>
      <c r="BI502" s="242">
        <f>IF(N502="nulová",J502,0)</f>
        <v>0</v>
      </c>
      <c r="BJ502" s="17" t="s">
        <v>84</v>
      </c>
      <c r="BK502" s="242">
        <f>ROUND(I502*H502,2)</f>
        <v>0</v>
      </c>
      <c r="BL502" s="17" t="s">
        <v>185</v>
      </c>
      <c r="BM502" s="241" t="s">
        <v>5485</v>
      </c>
    </row>
    <row r="503" s="13" customFormat="1">
      <c r="A503" s="13"/>
      <c r="B503" s="243"/>
      <c r="C503" s="244"/>
      <c r="D503" s="245" t="s">
        <v>286</v>
      </c>
      <c r="E503" s="246" t="s">
        <v>1</v>
      </c>
      <c r="F503" s="247" t="s">
        <v>5486</v>
      </c>
      <c r="G503" s="244"/>
      <c r="H503" s="248">
        <v>89.099999999999994</v>
      </c>
      <c r="I503" s="249"/>
      <c r="J503" s="244"/>
      <c r="K503" s="244"/>
      <c r="L503" s="250"/>
      <c r="M503" s="251"/>
      <c r="N503" s="252"/>
      <c r="O503" s="252"/>
      <c r="P503" s="252"/>
      <c r="Q503" s="252"/>
      <c r="R503" s="252"/>
      <c r="S503" s="252"/>
      <c r="T503" s="25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4" t="s">
        <v>286</v>
      </c>
      <c r="AU503" s="254" t="s">
        <v>86</v>
      </c>
      <c r="AV503" s="13" t="s">
        <v>86</v>
      </c>
      <c r="AW503" s="13" t="s">
        <v>32</v>
      </c>
      <c r="AX503" s="13" t="s">
        <v>84</v>
      </c>
      <c r="AY503" s="254" t="s">
        <v>280</v>
      </c>
    </row>
    <row r="504" s="2" customFormat="1" ht="24.15" customHeight="1">
      <c r="A504" s="38"/>
      <c r="B504" s="39"/>
      <c r="C504" s="229" t="s">
        <v>1108</v>
      </c>
      <c r="D504" s="229" t="s">
        <v>281</v>
      </c>
      <c r="E504" s="230" t="s">
        <v>5005</v>
      </c>
      <c r="F504" s="231" t="s">
        <v>5006</v>
      </c>
      <c r="G504" s="232" t="s">
        <v>326</v>
      </c>
      <c r="H504" s="233">
        <v>1.7849999999999999</v>
      </c>
      <c r="I504" s="234"/>
      <c r="J504" s="235">
        <f>ROUND(I504*H504,2)</f>
        <v>0</v>
      </c>
      <c r="K504" s="236"/>
      <c r="L504" s="44"/>
      <c r="M504" s="237" t="s">
        <v>1</v>
      </c>
      <c r="N504" s="238" t="s">
        <v>41</v>
      </c>
      <c r="O504" s="91"/>
      <c r="P504" s="239">
        <f>O504*H504</f>
        <v>0</v>
      </c>
      <c r="Q504" s="239">
        <v>0</v>
      </c>
      <c r="R504" s="239">
        <f>Q504*H504</f>
        <v>0</v>
      </c>
      <c r="S504" s="239">
        <v>0</v>
      </c>
      <c r="T504" s="240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41" t="s">
        <v>185</v>
      </c>
      <c r="AT504" s="241" t="s">
        <v>281</v>
      </c>
      <c r="AU504" s="241" t="s">
        <v>86</v>
      </c>
      <c r="AY504" s="17" t="s">
        <v>280</v>
      </c>
      <c r="BE504" s="242">
        <f>IF(N504="základní",J504,0)</f>
        <v>0</v>
      </c>
      <c r="BF504" s="242">
        <f>IF(N504="snížená",J504,0)</f>
        <v>0</v>
      </c>
      <c r="BG504" s="242">
        <f>IF(N504="zákl. přenesená",J504,0)</f>
        <v>0</v>
      </c>
      <c r="BH504" s="242">
        <f>IF(N504="sníž. přenesená",J504,0)</f>
        <v>0</v>
      </c>
      <c r="BI504" s="242">
        <f>IF(N504="nulová",J504,0)</f>
        <v>0</v>
      </c>
      <c r="BJ504" s="17" t="s">
        <v>84</v>
      </c>
      <c r="BK504" s="242">
        <f>ROUND(I504*H504,2)</f>
        <v>0</v>
      </c>
      <c r="BL504" s="17" t="s">
        <v>185</v>
      </c>
      <c r="BM504" s="241" t="s">
        <v>5487</v>
      </c>
    </row>
    <row r="505" s="12" customFormat="1" ht="22.8" customHeight="1">
      <c r="A505" s="12"/>
      <c r="B505" s="213"/>
      <c r="C505" s="214"/>
      <c r="D505" s="215" t="s">
        <v>75</v>
      </c>
      <c r="E505" s="227" t="s">
        <v>1324</v>
      </c>
      <c r="F505" s="227" t="s">
        <v>1325</v>
      </c>
      <c r="G505" s="214"/>
      <c r="H505" s="214"/>
      <c r="I505" s="217"/>
      <c r="J505" s="228">
        <f>BK505</f>
        <v>0</v>
      </c>
      <c r="K505" s="214"/>
      <c r="L505" s="219"/>
      <c r="M505" s="220"/>
      <c r="N505" s="221"/>
      <c r="O505" s="221"/>
      <c r="P505" s="222">
        <f>SUM(P506:P525)</f>
        <v>0</v>
      </c>
      <c r="Q505" s="221"/>
      <c r="R505" s="222">
        <f>SUM(R506:R525)</f>
        <v>0.28049029999999997</v>
      </c>
      <c r="S505" s="221"/>
      <c r="T505" s="223">
        <f>SUM(T506:T525)</f>
        <v>0.060287000000000007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24" t="s">
        <v>86</v>
      </c>
      <c r="AT505" s="225" t="s">
        <v>75</v>
      </c>
      <c r="AU505" s="225" t="s">
        <v>84</v>
      </c>
      <c r="AY505" s="224" t="s">
        <v>280</v>
      </c>
      <c r="BK505" s="226">
        <f>SUM(BK506:BK525)</f>
        <v>0</v>
      </c>
    </row>
    <row r="506" s="2" customFormat="1" ht="16.5" customHeight="1">
      <c r="A506" s="38"/>
      <c r="B506" s="39"/>
      <c r="C506" s="229" t="s">
        <v>1112</v>
      </c>
      <c r="D506" s="229" t="s">
        <v>281</v>
      </c>
      <c r="E506" s="230" t="s">
        <v>1335</v>
      </c>
      <c r="F506" s="231" t="s">
        <v>1336</v>
      </c>
      <c r="G506" s="232" t="s">
        <v>190</v>
      </c>
      <c r="H506" s="233">
        <v>36.100000000000001</v>
      </c>
      <c r="I506" s="234"/>
      <c r="J506" s="235">
        <f>ROUND(I506*H506,2)</f>
        <v>0</v>
      </c>
      <c r="K506" s="236"/>
      <c r="L506" s="44"/>
      <c r="M506" s="237" t="s">
        <v>1</v>
      </c>
      <c r="N506" s="238" t="s">
        <v>41</v>
      </c>
      <c r="O506" s="91"/>
      <c r="P506" s="239">
        <f>O506*H506</f>
        <v>0</v>
      </c>
      <c r="Q506" s="239">
        <v>0</v>
      </c>
      <c r="R506" s="239">
        <f>Q506*H506</f>
        <v>0</v>
      </c>
      <c r="S506" s="239">
        <v>0.00167</v>
      </c>
      <c r="T506" s="240">
        <f>S506*H506</f>
        <v>0.060287000000000007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41" t="s">
        <v>185</v>
      </c>
      <c r="AT506" s="241" t="s">
        <v>281</v>
      </c>
      <c r="AU506" s="241" t="s">
        <v>86</v>
      </c>
      <c r="AY506" s="17" t="s">
        <v>280</v>
      </c>
      <c r="BE506" s="242">
        <f>IF(N506="základní",J506,0)</f>
        <v>0</v>
      </c>
      <c r="BF506" s="242">
        <f>IF(N506="snížená",J506,0)</f>
        <v>0</v>
      </c>
      <c r="BG506" s="242">
        <f>IF(N506="zákl. přenesená",J506,0)</f>
        <v>0</v>
      </c>
      <c r="BH506" s="242">
        <f>IF(N506="sníž. přenesená",J506,0)</f>
        <v>0</v>
      </c>
      <c r="BI506" s="242">
        <f>IF(N506="nulová",J506,0)</f>
        <v>0</v>
      </c>
      <c r="BJ506" s="17" t="s">
        <v>84</v>
      </c>
      <c r="BK506" s="242">
        <f>ROUND(I506*H506,2)</f>
        <v>0</v>
      </c>
      <c r="BL506" s="17" t="s">
        <v>185</v>
      </c>
      <c r="BM506" s="241" t="s">
        <v>5488</v>
      </c>
    </row>
    <row r="507" s="13" customFormat="1">
      <c r="A507" s="13"/>
      <c r="B507" s="243"/>
      <c r="C507" s="244"/>
      <c r="D507" s="245" t="s">
        <v>286</v>
      </c>
      <c r="E507" s="246" t="s">
        <v>1</v>
      </c>
      <c r="F507" s="247" t="s">
        <v>5119</v>
      </c>
      <c r="G507" s="244"/>
      <c r="H507" s="248">
        <v>36.100000000000001</v>
      </c>
      <c r="I507" s="249"/>
      <c r="J507" s="244"/>
      <c r="K507" s="244"/>
      <c r="L507" s="250"/>
      <c r="M507" s="251"/>
      <c r="N507" s="252"/>
      <c r="O507" s="252"/>
      <c r="P507" s="252"/>
      <c r="Q507" s="252"/>
      <c r="R507" s="252"/>
      <c r="S507" s="252"/>
      <c r="T507" s="25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4" t="s">
        <v>286</v>
      </c>
      <c r="AU507" s="254" t="s">
        <v>86</v>
      </c>
      <c r="AV507" s="13" t="s">
        <v>86</v>
      </c>
      <c r="AW507" s="13" t="s">
        <v>32</v>
      </c>
      <c r="AX507" s="13" t="s">
        <v>84</v>
      </c>
      <c r="AY507" s="254" t="s">
        <v>280</v>
      </c>
    </row>
    <row r="508" s="2" customFormat="1" ht="24.15" customHeight="1">
      <c r="A508" s="38"/>
      <c r="B508" s="39"/>
      <c r="C508" s="229" t="s">
        <v>1116</v>
      </c>
      <c r="D508" s="229" t="s">
        <v>281</v>
      </c>
      <c r="E508" s="230" t="s">
        <v>1354</v>
      </c>
      <c r="F508" s="231" t="s">
        <v>1355</v>
      </c>
      <c r="G508" s="232" t="s">
        <v>190</v>
      </c>
      <c r="H508" s="233">
        <v>36.185000000000002</v>
      </c>
      <c r="I508" s="234"/>
      <c r="J508" s="235">
        <f>ROUND(I508*H508,2)</f>
        <v>0</v>
      </c>
      <c r="K508" s="236"/>
      <c r="L508" s="44"/>
      <c r="M508" s="237" t="s">
        <v>1</v>
      </c>
      <c r="N508" s="238" t="s">
        <v>41</v>
      </c>
      <c r="O508" s="91"/>
      <c r="P508" s="239">
        <f>O508*H508</f>
        <v>0</v>
      </c>
      <c r="Q508" s="239">
        <v>0.0035799999999999998</v>
      </c>
      <c r="R508" s="239">
        <f>Q508*H508</f>
        <v>0.1295423</v>
      </c>
      <c r="S508" s="239">
        <v>0</v>
      </c>
      <c r="T508" s="240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41" t="s">
        <v>185</v>
      </c>
      <c r="AT508" s="241" t="s">
        <v>281</v>
      </c>
      <c r="AU508" s="241" t="s">
        <v>86</v>
      </c>
      <c r="AY508" s="17" t="s">
        <v>280</v>
      </c>
      <c r="BE508" s="242">
        <f>IF(N508="základní",J508,0)</f>
        <v>0</v>
      </c>
      <c r="BF508" s="242">
        <f>IF(N508="snížená",J508,0)</f>
        <v>0</v>
      </c>
      <c r="BG508" s="242">
        <f>IF(N508="zákl. přenesená",J508,0)</f>
        <v>0</v>
      </c>
      <c r="BH508" s="242">
        <f>IF(N508="sníž. přenesená",J508,0)</f>
        <v>0</v>
      </c>
      <c r="BI508" s="242">
        <f>IF(N508="nulová",J508,0)</f>
        <v>0</v>
      </c>
      <c r="BJ508" s="17" t="s">
        <v>84</v>
      </c>
      <c r="BK508" s="242">
        <f>ROUND(I508*H508,2)</f>
        <v>0</v>
      </c>
      <c r="BL508" s="17" t="s">
        <v>185</v>
      </c>
      <c r="BM508" s="241" t="s">
        <v>5489</v>
      </c>
    </row>
    <row r="509" s="13" customFormat="1">
      <c r="A509" s="13"/>
      <c r="B509" s="243"/>
      <c r="C509" s="244"/>
      <c r="D509" s="245" t="s">
        <v>286</v>
      </c>
      <c r="E509" s="246" t="s">
        <v>1</v>
      </c>
      <c r="F509" s="247" t="s">
        <v>5490</v>
      </c>
      <c r="G509" s="244"/>
      <c r="H509" s="248">
        <v>3.6850000000000001</v>
      </c>
      <c r="I509" s="249"/>
      <c r="J509" s="244"/>
      <c r="K509" s="244"/>
      <c r="L509" s="250"/>
      <c r="M509" s="251"/>
      <c r="N509" s="252"/>
      <c r="O509" s="252"/>
      <c r="P509" s="252"/>
      <c r="Q509" s="252"/>
      <c r="R509" s="252"/>
      <c r="S509" s="252"/>
      <c r="T509" s="25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4" t="s">
        <v>286</v>
      </c>
      <c r="AU509" s="254" t="s">
        <v>86</v>
      </c>
      <c r="AV509" s="13" t="s">
        <v>86</v>
      </c>
      <c r="AW509" s="13" t="s">
        <v>32</v>
      </c>
      <c r="AX509" s="13" t="s">
        <v>76</v>
      </c>
      <c r="AY509" s="254" t="s">
        <v>280</v>
      </c>
    </row>
    <row r="510" s="13" customFormat="1">
      <c r="A510" s="13"/>
      <c r="B510" s="243"/>
      <c r="C510" s="244"/>
      <c r="D510" s="245" t="s">
        <v>286</v>
      </c>
      <c r="E510" s="246" t="s">
        <v>1</v>
      </c>
      <c r="F510" s="247" t="s">
        <v>5491</v>
      </c>
      <c r="G510" s="244"/>
      <c r="H510" s="248">
        <v>6</v>
      </c>
      <c r="I510" s="249"/>
      <c r="J510" s="244"/>
      <c r="K510" s="244"/>
      <c r="L510" s="250"/>
      <c r="M510" s="251"/>
      <c r="N510" s="252"/>
      <c r="O510" s="252"/>
      <c r="P510" s="252"/>
      <c r="Q510" s="252"/>
      <c r="R510" s="252"/>
      <c r="S510" s="252"/>
      <c r="T510" s="25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4" t="s">
        <v>286</v>
      </c>
      <c r="AU510" s="254" t="s">
        <v>86</v>
      </c>
      <c r="AV510" s="13" t="s">
        <v>86</v>
      </c>
      <c r="AW510" s="13" t="s">
        <v>32</v>
      </c>
      <c r="AX510" s="13" t="s">
        <v>76</v>
      </c>
      <c r="AY510" s="254" t="s">
        <v>280</v>
      </c>
    </row>
    <row r="511" s="13" customFormat="1">
      <c r="A511" s="13"/>
      <c r="B511" s="243"/>
      <c r="C511" s="244"/>
      <c r="D511" s="245" t="s">
        <v>286</v>
      </c>
      <c r="E511" s="246" t="s">
        <v>1</v>
      </c>
      <c r="F511" s="247" t="s">
        <v>5492</v>
      </c>
      <c r="G511" s="244"/>
      <c r="H511" s="248">
        <v>3</v>
      </c>
      <c r="I511" s="249"/>
      <c r="J511" s="244"/>
      <c r="K511" s="244"/>
      <c r="L511" s="250"/>
      <c r="M511" s="251"/>
      <c r="N511" s="252"/>
      <c r="O511" s="252"/>
      <c r="P511" s="252"/>
      <c r="Q511" s="252"/>
      <c r="R511" s="252"/>
      <c r="S511" s="252"/>
      <c r="T511" s="25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4" t="s">
        <v>286</v>
      </c>
      <c r="AU511" s="254" t="s">
        <v>86</v>
      </c>
      <c r="AV511" s="13" t="s">
        <v>86</v>
      </c>
      <c r="AW511" s="13" t="s">
        <v>32</v>
      </c>
      <c r="AX511" s="13" t="s">
        <v>76</v>
      </c>
      <c r="AY511" s="254" t="s">
        <v>280</v>
      </c>
    </row>
    <row r="512" s="13" customFormat="1">
      <c r="A512" s="13"/>
      <c r="B512" s="243"/>
      <c r="C512" s="244"/>
      <c r="D512" s="245" t="s">
        <v>286</v>
      </c>
      <c r="E512" s="246" t="s">
        <v>1</v>
      </c>
      <c r="F512" s="247" t="s">
        <v>5493</v>
      </c>
      <c r="G512" s="244"/>
      <c r="H512" s="248">
        <v>19.800000000000001</v>
      </c>
      <c r="I512" s="249"/>
      <c r="J512" s="244"/>
      <c r="K512" s="244"/>
      <c r="L512" s="250"/>
      <c r="M512" s="251"/>
      <c r="N512" s="252"/>
      <c r="O512" s="252"/>
      <c r="P512" s="252"/>
      <c r="Q512" s="252"/>
      <c r="R512" s="252"/>
      <c r="S512" s="252"/>
      <c r="T512" s="25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4" t="s">
        <v>286</v>
      </c>
      <c r="AU512" s="254" t="s">
        <v>86</v>
      </c>
      <c r="AV512" s="13" t="s">
        <v>86</v>
      </c>
      <c r="AW512" s="13" t="s">
        <v>32</v>
      </c>
      <c r="AX512" s="13" t="s">
        <v>76</v>
      </c>
      <c r="AY512" s="254" t="s">
        <v>280</v>
      </c>
    </row>
    <row r="513" s="13" customFormat="1">
      <c r="A513" s="13"/>
      <c r="B513" s="243"/>
      <c r="C513" s="244"/>
      <c r="D513" s="245" t="s">
        <v>286</v>
      </c>
      <c r="E513" s="246" t="s">
        <v>1</v>
      </c>
      <c r="F513" s="247" t="s">
        <v>5494</v>
      </c>
      <c r="G513" s="244"/>
      <c r="H513" s="248">
        <v>2.7000000000000002</v>
      </c>
      <c r="I513" s="249"/>
      <c r="J513" s="244"/>
      <c r="K513" s="244"/>
      <c r="L513" s="250"/>
      <c r="M513" s="251"/>
      <c r="N513" s="252"/>
      <c r="O513" s="252"/>
      <c r="P513" s="252"/>
      <c r="Q513" s="252"/>
      <c r="R513" s="252"/>
      <c r="S513" s="252"/>
      <c r="T513" s="25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4" t="s">
        <v>286</v>
      </c>
      <c r="AU513" s="254" t="s">
        <v>86</v>
      </c>
      <c r="AV513" s="13" t="s">
        <v>86</v>
      </c>
      <c r="AW513" s="13" t="s">
        <v>32</v>
      </c>
      <c r="AX513" s="13" t="s">
        <v>76</v>
      </c>
      <c r="AY513" s="254" t="s">
        <v>280</v>
      </c>
    </row>
    <row r="514" s="13" customFormat="1">
      <c r="A514" s="13"/>
      <c r="B514" s="243"/>
      <c r="C514" s="244"/>
      <c r="D514" s="245" t="s">
        <v>286</v>
      </c>
      <c r="E514" s="246" t="s">
        <v>1</v>
      </c>
      <c r="F514" s="247" t="s">
        <v>5495</v>
      </c>
      <c r="G514" s="244"/>
      <c r="H514" s="248">
        <v>1</v>
      </c>
      <c r="I514" s="249"/>
      <c r="J514" s="244"/>
      <c r="K514" s="244"/>
      <c r="L514" s="250"/>
      <c r="M514" s="251"/>
      <c r="N514" s="252"/>
      <c r="O514" s="252"/>
      <c r="P514" s="252"/>
      <c r="Q514" s="252"/>
      <c r="R514" s="252"/>
      <c r="S514" s="252"/>
      <c r="T514" s="25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4" t="s">
        <v>286</v>
      </c>
      <c r="AU514" s="254" t="s">
        <v>86</v>
      </c>
      <c r="AV514" s="13" t="s">
        <v>86</v>
      </c>
      <c r="AW514" s="13" t="s">
        <v>32</v>
      </c>
      <c r="AX514" s="13" t="s">
        <v>76</v>
      </c>
      <c r="AY514" s="254" t="s">
        <v>280</v>
      </c>
    </row>
    <row r="515" s="14" customFormat="1">
      <c r="A515" s="14"/>
      <c r="B515" s="266"/>
      <c r="C515" s="267"/>
      <c r="D515" s="245" t="s">
        <v>286</v>
      </c>
      <c r="E515" s="268" t="s">
        <v>1</v>
      </c>
      <c r="F515" s="269" t="s">
        <v>378</v>
      </c>
      <c r="G515" s="267"/>
      <c r="H515" s="270">
        <v>36.185000000000002</v>
      </c>
      <c r="I515" s="271"/>
      <c r="J515" s="267"/>
      <c r="K515" s="267"/>
      <c r="L515" s="272"/>
      <c r="M515" s="273"/>
      <c r="N515" s="274"/>
      <c r="O515" s="274"/>
      <c r="P515" s="274"/>
      <c r="Q515" s="274"/>
      <c r="R515" s="274"/>
      <c r="S515" s="274"/>
      <c r="T515" s="27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6" t="s">
        <v>286</v>
      </c>
      <c r="AU515" s="276" t="s">
        <v>86</v>
      </c>
      <c r="AV515" s="14" t="s">
        <v>284</v>
      </c>
      <c r="AW515" s="14" t="s">
        <v>32</v>
      </c>
      <c r="AX515" s="14" t="s">
        <v>84</v>
      </c>
      <c r="AY515" s="276" t="s">
        <v>280</v>
      </c>
    </row>
    <row r="516" s="2" customFormat="1" ht="24.15" customHeight="1">
      <c r="A516" s="38"/>
      <c r="B516" s="39"/>
      <c r="C516" s="229" t="s">
        <v>1121</v>
      </c>
      <c r="D516" s="229" t="s">
        <v>281</v>
      </c>
      <c r="E516" s="230" t="s">
        <v>2235</v>
      </c>
      <c r="F516" s="231" t="s">
        <v>2236</v>
      </c>
      <c r="G516" s="232" t="s">
        <v>190</v>
      </c>
      <c r="H516" s="233">
        <v>43.200000000000003</v>
      </c>
      <c r="I516" s="234"/>
      <c r="J516" s="235">
        <f>ROUND(I516*H516,2)</f>
        <v>0</v>
      </c>
      <c r="K516" s="236"/>
      <c r="L516" s="44"/>
      <c r="M516" s="237" t="s">
        <v>1</v>
      </c>
      <c r="N516" s="238" t="s">
        <v>41</v>
      </c>
      <c r="O516" s="91"/>
      <c r="P516" s="239">
        <f>O516*H516</f>
        <v>0</v>
      </c>
      <c r="Q516" s="239">
        <v>0.0022799999999999999</v>
      </c>
      <c r="R516" s="239">
        <f>Q516*H516</f>
        <v>0.098496</v>
      </c>
      <c r="S516" s="239">
        <v>0</v>
      </c>
      <c r="T516" s="240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41" t="s">
        <v>185</v>
      </c>
      <c r="AT516" s="241" t="s">
        <v>281</v>
      </c>
      <c r="AU516" s="241" t="s">
        <v>86</v>
      </c>
      <c r="AY516" s="17" t="s">
        <v>280</v>
      </c>
      <c r="BE516" s="242">
        <f>IF(N516="základní",J516,0)</f>
        <v>0</v>
      </c>
      <c r="BF516" s="242">
        <f>IF(N516="snížená",J516,0)</f>
        <v>0</v>
      </c>
      <c r="BG516" s="242">
        <f>IF(N516="zákl. přenesená",J516,0)</f>
        <v>0</v>
      </c>
      <c r="BH516" s="242">
        <f>IF(N516="sníž. přenesená",J516,0)</f>
        <v>0</v>
      </c>
      <c r="BI516" s="242">
        <f>IF(N516="nulová",J516,0)</f>
        <v>0</v>
      </c>
      <c r="BJ516" s="17" t="s">
        <v>84</v>
      </c>
      <c r="BK516" s="242">
        <f>ROUND(I516*H516,2)</f>
        <v>0</v>
      </c>
      <c r="BL516" s="17" t="s">
        <v>185</v>
      </c>
      <c r="BM516" s="241" t="s">
        <v>5496</v>
      </c>
    </row>
    <row r="517" s="13" customFormat="1">
      <c r="A517" s="13"/>
      <c r="B517" s="243"/>
      <c r="C517" s="244"/>
      <c r="D517" s="245" t="s">
        <v>286</v>
      </c>
      <c r="E517" s="246" t="s">
        <v>1</v>
      </c>
      <c r="F517" s="247" t="s">
        <v>5497</v>
      </c>
      <c r="G517" s="244"/>
      <c r="H517" s="248">
        <v>22.800000000000001</v>
      </c>
      <c r="I517" s="249"/>
      <c r="J517" s="244"/>
      <c r="K517" s="244"/>
      <c r="L517" s="250"/>
      <c r="M517" s="251"/>
      <c r="N517" s="252"/>
      <c r="O517" s="252"/>
      <c r="P517" s="252"/>
      <c r="Q517" s="252"/>
      <c r="R517" s="252"/>
      <c r="S517" s="252"/>
      <c r="T517" s="25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4" t="s">
        <v>286</v>
      </c>
      <c r="AU517" s="254" t="s">
        <v>86</v>
      </c>
      <c r="AV517" s="13" t="s">
        <v>86</v>
      </c>
      <c r="AW517" s="13" t="s">
        <v>32</v>
      </c>
      <c r="AX517" s="13" t="s">
        <v>76</v>
      </c>
      <c r="AY517" s="254" t="s">
        <v>280</v>
      </c>
    </row>
    <row r="518" s="13" customFormat="1">
      <c r="A518" s="13"/>
      <c r="B518" s="243"/>
      <c r="C518" s="244"/>
      <c r="D518" s="245" t="s">
        <v>286</v>
      </c>
      <c r="E518" s="246" t="s">
        <v>1</v>
      </c>
      <c r="F518" s="247" t="s">
        <v>5498</v>
      </c>
      <c r="G518" s="244"/>
      <c r="H518" s="248">
        <v>20.399999999999999</v>
      </c>
      <c r="I518" s="249"/>
      <c r="J518" s="244"/>
      <c r="K518" s="244"/>
      <c r="L518" s="250"/>
      <c r="M518" s="251"/>
      <c r="N518" s="252"/>
      <c r="O518" s="252"/>
      <c r="P518" s="252"/>
      <c r="Q518" s="252"/>
      <c r="R518" s="252"/>
      <c r="S518" s="252"/>
      <c r="T518" s="25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4" t="s">
        <v>286</v>
      </c>
      <c r="AU518" s="254" t="s">
        <v>86</v>
      </c>
      <c r="AV518" s="13" t="s">
        <v>86</v>
      </c>
      <c r="AW518" s="13" t="s">
        <v>32</v>
      </c>
      <c r="AX518" s="13" t="s">
        <v>76</v>
      </c>
      <c r="AY518" s="254" t="s">
        <v>280</v>
      </c>
    </row>
    <row r="519" s="14" customFormat="1">
      <c r="A519" s="14"/>
      <c r="B519" s="266"/>
      <c r="C519" s="267"/>
      <c r="D519" s="245" t="s">
        <v>286</v>
      </c>
      <c r="E519" s="268" t="s">
        <v>1</v>
      </c>
      <c r="F519" s="269" t="s">
        <v>378</v>
      </c>
      <c r="G519" s="267"/>
      <c r="H519" s="270">
        <v>43.200000000000003</v>
      </c>
      <c r="I519" s="271"/>
      <c r="J519" s="267"/>
      <c r="K519" s="267"/>
      <c r="L519" s="272"/>
      <c r="M519" s="273"/>
      <c r="N519" s="274"/>
      <c r="O519" s="274"/>
      <c r="P519" s="274"/>
      <c r="Q519" s="274"/>
      <c r="R519" s="274"/>
      <c r="S519" s="274"/>
      <c r="T519" s="27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76" t="s">
        <v>286</v>
      </c>
      <c r="AU519" s="276" t="s">
        <v>86</v>
      </c>
      <c r="AV519" s="14" t="s">
        <v>284</v>
      </c>
      <c r="AW519" s="14" t="s">
        <v>32</v>
      </c>
      <c r="AX519" s="14" t="s">
        <v>84</v>
      </c>
      <c r="AY519" s="276" t="s">
        <v>280</v>
      </c>
    </row>
    <row r="520" s="2" customFormat="1" ht="24.15" customHeight="1">
      <c r="A520" s="38"/>
      <c r="B520" s="39"/>
      <c r="C520" s="229" t="s">
        <v>1126</v>
      </c>
      <c r="D520" s="229" t="s">
        <v>281</v>
      </c>
      <c r="E520" s="230" t="s">
        <v>2240</v>
      </c>
      <c r="F520" s="231" t="s">
        <v>2241</v>
      </c>
      <c r="G520" s="232" t="s">
        <v>354</v>
      </c>
      <c r="H520" s="233">
        <v>4</v>
      </c>
      <c r="I520" s="234"/>
      <c r="J520" s="235">
        <f>ROUND(I520*H520,2)</f>
        <v>0</v>
      </c>
      <c r="K520" s="236"/>
      <c r="L520" s="44"/>
      <c r="M520" s="237" t="s">
        <v>1</v>
      </c>
      <c r="N520" s="238" t="s">
        <v>41</v>
      </c>
      <c r="O520" s="91"/>
      <c r="P520" s="239">
        <f>O520*H520</f>
        <v>0</v>
      </c>
      <c r="Q520" s="239">
        <v>0.00031</v>
      </c>
      <c r="R520" s="239">
        <f>Q520*H520</f>
        <v>0.00124</v>
      </c>
      <c r="S520" s="239">
        <v>0</v>
      </c>
      <c r="T520" s="240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41" t="s">
        <v>185</v>
      </c>
      <c r="AT520" s="241" t="s">
        <v>281</v>
      </c>
      <c r="AU520" s="241" t="s">
        <v>86</v>
      </c>
      <c r="AY520" s="17" t="s">
        <v>280</v>
      </c>
      <c r="BE520" s="242">
        <f>IF(N520="základní",J520,0)</f>
        <v>0</v>
      </c>
      <c r="BF520" s="242">
        <f>IF(N520="snížená",J520,0)</f>
        <v>0</v>
      </c>
      <c r="BG520" s="242">
        <f>IF(N520="zákl. přenesená",J520,0)</f>
        <v>0</v>
      </c>
      <c r="BH520" s="242">
        <f>IF(N520="sníž. přenesená",J520,0)</f>
        <v>0</v>
      </c>
      <c r="BI520" s="242">
        <f>IF(N520="nulová",J520,0)</f>
        <v>0</v>
      </c>
      <c r="BJ520" s="17" t="s">
        <v>84</v>
      </c>
      <c r="BK520" s="242">
        <f>ROUND(I520*H520,2)</f>
        <v>0</v>
      </c>
      <c r="BL520" s="17" t="s">
        <v>185</v>
      </c>
      <c r="BM520" s="241" t="s">
        <v>5499</v>
      </c>
    </row>
    <row r="521" s="2" customFormat="1" ht="24.15" customHeight="1">
      <c r="A521" s="38"/>
      <c r="B521" s="39"/>
      <c r="C521" s="229" t="s">
        <v>1130</v>
      </c>
      <c r="D521" s="229" t="s">
        <v>281</v>
      </c>
      <c r="E521" s="230" t="s">
        <v>2243</v>
      </c>
      <c r="F521" s="231" t="s">
        <v>2244</v>
      </c>
      <c r="G521" s="232" t="s">
        <v>190</v>
      </c>
      <c r="H521" s="233">
        <v>23.600000000000001</v>
      </c>
      <c r="I521" s="234"/>
      <c r="J521" s="235">
        <f>ROUND(I521*H521,2)</f>
        <v>0</v>
      </c>
      <c r="K521" s="236"/>
      <c r="L521" s="44"/>
      <c r="M521" s="237" t="s">
        <v>1</v>
      </c>
      <c r="N521" s="238" t="s">
        <v>41</v>
      </c>
      <c r="O521" s="91"/>
      <c r="P521" s="239">
        <f>O521*H521</f>
        <v>0</v>
      </c>
      <c r="Q521" s="239">
        <v>0.0021700000000000001</v>
      </c>
      <c r="R521" s="239">
        <f>Q521*H521</f>
        <v>0.051212000000000008</v>
      </c>
      <c r="S521" s="239">
        <v>0</v>
      </c>
      <c r="T521" s="240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41" t="s">
        <v>185</v>
      </c>
      <c r="AT521" s="241" t="s">
        <v>281</v>
      </c>
      <c r="AU521" s="241" t="s">
        <v>86</v>
      </c>
      <c r="AY521" s="17" t="s">
        <v>280</v>
      </c>
      <c r="BE521" s="242">
        <f>IF(N521="základní",J521,0)</f>
        <v>0</v>
      </c>
      <c r="BF521" s="242">
        <f>IF(N521="snížená",J521,0)</f>
        <v>0</v>
      </c>
      <c r="BG521" s="242">
        <f>IF(N521="zákl. přenesená",J521,0)</f>
        <v>0</v>
      </c>
      <c r="BH521" s="242">
        <f>IF(N521="sníž. přenesená",J521,0)</f>
        <v>0</v>
      </c>
      <c r="BI521" s="242">
        <f>IF(N521="nulová",J521,0)</f>
        <v>0</v>
      </c>
      <c r="BJ521" s="17" t="s">
        <v>84</v>
      </c>
      <c r="BK521" s="242">
        <f>ROUND(I521*H521,2)</f>
        <v>0</v>
      </c>
      <c r="BL521" s="17" t="s">
        <v>185</v>
      </c>
      <c r="BM521" s="241" t="s">
        <v>5500</v>
      </c>
    </row>
    <row r="522" s="13" customFormat="1">
      <c r="A522" s="13"/>
      <c r="B522" s="243"/>
      <c r="C522" s="244"/>
      <c r="D522" s="245" t="s">
        <v>286</v>
      </c>
      <c r="E522" s="246" t="s">
        <v>1</v>
      </c>
      <c r="F522" s="247" t="s">
        <v>5501</v>
      </c>
      <c r="G522" s="244"/>
      <c r="H522" s="248">
        <v>12.199999999999999</v>
      </c>
      <c r="I522" s="249"/>
      <c r="J522" s="244"/>
      <c r="K522" s="244"/>
      <c r="L522" s="250"/>
      <c r="M522" s="251"/>
      <c r="N522" s="252"/>
      <c r="O522" s="252"/>
      <c r="P522" s="252"/>
      <c r="Q522" s="252"/>
      <c r="R522" s="252"/>
      <c r="S522" s="252"/>
      <c r="T522" s="25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4" t="s">
        <v>286</v>
      </c>
      <c r="AU522" s="254" t="s">
        <v>86</v>
      </c>
      <c r="AV522" s="13" t="s">
        <v>86</v>
      </c>
      <c r="AW522" s="13" t="s">
        <v>32</v>
      </c>
      <c r="AX522" s="13" t="s">
        <v>76</v>
      </c>
      <c r="AY522" s="254" t="s">
        <v>280</v>
      </c>
    </row>
    <row r="523" s="13" customFormat="1">
      <c r="A523" s="13"/>
      <c r="B523" s="243"/>
      <c r="C523" s="244"/>
      <c r="D523" s="245" t="s">
        <v>286</v>
      </c>
      <c r="E523" s="246" t="s">
        <v>1</v>
      </c>
      <c r="F523" s="247" t="s">
        <v>5502</v>
      </c>
      <c r="G523" s="244"/>
      <c r="H523" s="248">
        <v>11.4</v>
      </c>
      <c r="I523" s="249"/>
      <c r="J523" s="244"/>
      <c r="K523" s="244"/>
      <c r="L523" s="250"/>
      <c r="M523" s="251"/>
      <c r="N523" s="252"/>
      <c r="O523" s="252"/>
      <c r="P523" s="252"/>
      <c r="Q523" s="252"/>
      <c r="R523" s="252"/>
      <c r="S523" s="252"/>
      <c r="T523" s="25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4" t="s">
        <v>286</v>
      </c>
      <c r="AU523" s="254" t="s">
        <v>86</v>
      </c>
      <c r="AV523" s="13" t="s">
        <v>86</v>
      </c>
      <c r="AW523" s="13" t="s">
        <v>32</v>
      </c>
      <c r="AX523" s="13" t="s">
        <v>76</v>
      </c>
      <c r="AY523" s="254" t="s">
        <v>280</v>
      </c>
    </row>
    <row r="524" s="14" customFormat="1">
      <c r="A524" s="14"/>
      <c r="B524" s="266"/>
      <c r="C524" s="267"/>
      <c r="D524" s="245" t="s">
        <v>286</v>
      </c>
      <c r="E524" s="268" t="s">
        <v>1</v>
      </c>
      <c r="F524" s="269" t="s">
        <v>378</v>
      </c>
      <c r="G524" s="267"/>
      <c r="H524" s="270">
        <v>23.600000000000001</v>
      </c>
      <c r="I524" s="271"/>
      <c r="J524" s="267"/>
      <c r="K524" s="267"/>
      <c r="L524" s="272"/>
      <c r="M524" s="273"/>
      <c r="N524" s="274"/>
      <c r="O524" s="274"/>
      <c r="P524" s="274"/>
      <c r="Q524" s="274"/>
      <c r="R524" s="274"/>
      <c r="S524" s="274"/>
      <c r="T524" s="27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76" t="s">
        <v>286</v>
      </c>
      <c r="AU524" s="276" t="s">
        <v>86</v>
      </c>
      <c r="AV524" s="14" t="s">
        <v>284</v>
      </c>
      <c r="AW524" s="14" t="s">
        <v>32</v>
      </c>
      <c r="AX524" s="14" t="s">
        <v>84</v>
      </c>
      <c r="AY524" s="276" t="s">
        <v>280</v>
      </c>
    </row>
    <row r="525" s="2" customFormat="1" ht="24.15" customHeight="1">
      <c r="A525" s="38"/>
      <c r="B525" s="39"/>
      <c r="C525" s="229" t="s">
        <v>1137</v>
      </c>
      <c r="D525" s="229" t="s">
        <v>281</v>
      </c>
      <c r="E525" s="230" t="s">
        <v>5026</v>
      </c>
      <c r="F525" s="231" t="s">
        <v>5027</v>
      </c>
      <c r="G525" s="232" t="s">
        <v>326</v>
      </c>
      <c r="H525" s="233">
        <v>0.28000000000000003</v>
      </c>
      <c r="I525" s="234"/>
      <c r="J525" s="235">
        <f>ROUND(I525*H525,2)</f>
        <v>0</v>
      </c>
      <c r="K525" s="236"/>
      <c r="L525" s="44"/>
      <c r="M525" s="237" t="s">
        <v>1</v>
      </c>
      <c r="N525" s="238" t="s">
        <v>41</v>
      </c>
      <c r="O525" s="91"/>
      <c r="P525" s="239">
        <f>O525*H525</f>
        <v>0</v>
      </c>
      <c r="Q525" s="239">
        <v>0</v>
      </c>
      <c r="R525" s="239">
        <f>Q525*H525</f>
        <v>0</v>
      </c>
      <c r="S525" s="239">
        <v>0</v>
      </c>
      <c r="T525" s="240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41" t="s">
        <v>185</v>
      </c>
      <c r="AT525" s="241" t="s">
        <v>281</v>
      </c>
      <c r="AU525" s="241" t="s">
        <v>86</v>
      </c>
      <c r="AY525" s="17" t="s">
        <v>280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7" t="s">
        <v>84</v>
      </c>
      <c r="BK525" s="242">
        <f>ROUND(I525*H525,2)</f>
        <v>0</v>
      </c>
      <c r="BL525" s="17" t="s">
        <v>185</v>
      </c>
      <c r="BM525" s="241" t="s">
        <v>5503</v>
      </c>
    </row>
    <row r="526" s="12" customFormat="1" ht="22.8" customHeight="1">
      <c r="A526" s="12"/>
      <c r="B526" s="213"/>
      <c r="C526" s="214"/>
      <c r="D526" s="215" t="s">
        <v>75</v>
      </c>
      <c r="E526" s="227" t="s">
        <v>1367</v>
      </c>
      <c r="F526" s="227" t="s">
        <v>1368</v>
      </c>
      <c r="G526" s="214"/>
      <c r="H526" s="214"/>
      <c r="I526" s="217"/>
      <c r="J526" s="228">
        <f>BK526</f>
        <v>0</v>
      </c>
      <c r="K526" s="214"/>
      <c r="L526" s="219"/>
      <c r="M526" s="220"/>
      <c r="N526" s="221"/>
      <c r="O526" s="221"/>
      <c r="P526" s="222">
        <f>SUM(P527:P548)</f>
        <v>0</v>
      </c>
      <c r="Q526" s="221"/>
      <c r="R526" s="222">
        <f>SUM(R527:R548)</f>
        <v>2.9621955999999994</v>
      </c>
      <c r="S526" s="221"/>
      <c r="T526" s="223">
        <f>SUM(T527:T548)</f>
        <v>0.105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24" t="s">
        <v>86</v>
      </c>
      <c r="AT526" s="225" t="s">
        <v>75</v>
      </c>
      <c r="AU526" s="225" t="s">
        <v>84</v>
      </c>
      <c r="AY526" s="224" t="s">
        <v>280</v>
      </c>
      <c r="BK526" s="226">
        <f>SUM(BK527:BK548)</f>
        <v>0</v>
      </c>
    </row>
    <row r="527" s="2" customFormat="1" ht="24.15" customHeight="1">
      <c r="A527" s="38"/>
      <c r="B527" s="39"/>
      <c r="C527" s="229" t="s">
        <v>1141</v>
      </c>
      <c r="D527" s="229" t="s">
        <v>281</v>
      </c>
      <c r="E527" s="230" t="s">
        <v>1379</v>
      </c>
      <c r="F527" s="231" t="s">
        <v>1380</v>
      </c>
      <c r="G527" s="232" t="s">
        <v>354</v>
      </c>
      <c r="H527" s="233">
        <v>21</v>
      </c>
      <c r="I527" s="234"/>
      <c r="J527" s="235">
        <f>ROUND(I527*H527,2)</f>
        <v>0</v>
      </c>
      <c r="K527" s="236"/>
      <c r="L527" s="44"/>
      <c r="M527" s="237" t="s">
        <v>1</v>
      </c>
      <c r="N527" s="238" t="s">
        <v>41</v>
      </c>
      <c r="O527" s="91"/>
      <c r="P527" s="239">
        <f>O527*H527</f>
        <v>0</v>
      </c>
      <c r="Q527" s="239">
        <v>0</v>
      </c>
      <c r="R527" s="239">
        <f>Q527*H527</f>
        <v>0</v>
      </c>
      <c r="S527" s="239">
        <v>0.0050000000000000001</v>
      </c>
      <c r="T527" s="240">
        <f>S527*H527</f>
        <v>0.105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41" t="s">
        <v>185</v>
      </c>
      <c r="AT527" s="241" t="s">
        <v>281</v>
      </c>
      <c r="AU527" s="241" t="s">
        <v>86</v>
      </c>
      <c r="AY527" s="17" t="s">
        <v>280</v>
      </c>
      <c r="BE527" s="242">
        <f>IF(N527="základní",J527,0)</f>
        <v>0</v>
      </c>
      <c r="BF527" s="242">
        <f>IF(N527="snížená",J527,0)</f>
        <v>0</v>
      </c>
      <c r="BG527" s="242">
        <f>IF(N527="zákl. přenesená",J527,0)</f>
        <v>0</v>
      </c>
      <c r="BH527" s="242">
        <f>IF(N527="sníž. přenesená",J527,0)</f>
        <v>0</v>
      </c>
      <c r="BI527" s="242">
        <f>IF(N527="nulová",J527,0)</f>
        <v>0</v>
      </c>
      <c r="BJ527" s="17" t="s">
        <v>84</v>
      </c>
      <c r="BK527" s="242">
        <f>ROUND(I527*H527,2)</f>
        <v>0</v>
      </c>
      <c r="BL527" s="17" t="s">
        <v>185</v>
      </c>
      <c r="BM527" s="241" t="s">
        <v>5504</v>
      </c>
    </row>
    <row r="528" s="2" customFormat="1" ht="24.15" customHeight="1">
      <c r="A528" s="38"/>
      <c r="B528" s="39"/>
      <c r="C528" s="229" t="s">
        <v>1145</v>
      </c>
      <c r="D528" s="229" t="s">
        <v>281</v>
      </c>
      <c r="E528" s="230" t="s">
        <v>1383</v>
      </c>
      <c r="F528" s="231" t="s">
        <v>1384</v>
      </c>
      <c r="G528" s="232" t="s">
        <v>190</v>
      </c>
      <c r="H528" s="233">
        <v>242.84</v>
      </c>
      <c r="I528" s="234"/>
      <c r="J528" s="235">
        <f>ROUND(I528*H528,2)</f>
        <v>0</v>
      </c>
      <c r="K528" s="236"/>
      <c r="L528" s="44"/>
      <c r="M528" s="237" t="s">
        <v>1</v>
      </c>
      <c r="N528" s="238" t="s">
        <v>41</v>
      </c>
      <c r="O528" s="91"/>
      <c r="P528" s="239">
        <f>O528*H528</f>
        <v>0</v>
      </c>
      <c r="Q528" s="239">
        <v>0.00027999999999999998</v>
      </c>
      <c r="R528" s="239">
        <f>Q528*H528</f>
        <v>0.067995199999999992</v>
      </c>
      <c r="S528" s="239">
        <v>0</v>
      </c>
      <c r="T528" s="240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41" t="s">
        <v>185</v>
      </c>
      <c r="AT528" s="241" t="s">
        <v>281</v>
      </c>
      <c r="AU528" s="241" t="s">
        <v>86</v>
      </c>
      <c r="AY528" s="17" t="s">
        <v>280</v>
      </c>
      <c r="BE528" s="242">
        <f>IF(N528="základní",J528,0)</f>
        <v>0</v>
      </c>
      <c r="BF528" s="242">
        <f>IF(N528="snížená",J528,0)</f>
        <v>0</v>
      </c>
      <c r="BG528" s="242">
        <f>IF(N528="zákl. přenesená",J528,0)</f>
        <v>0</v>
      </c>
      <c r="BH528" s="242">
        <f>IF(N528="sníž. přenesená",J528,0)</f>
        <v>0</v>
      </c>
      <c r="BI528" s="242">
        <f>IF(N528="nulová",J528,0)</f>
        <v>0</v>
      </c>
      <c r="BJ528" s="17" t="s">
        <v>84</v>
      </c>
      <c r="BK528" s="242">
        <f>ROUND(I528*H528,2)</f>
        <v>0</v>
      </c>
      <c r="BL528" s="17" t="s">
        <v>185</v>
      </c>
      <c r="BM528" s="241" t="s">
        <v>5505</v>
      </c>
    </row>
    <row r="529" s="13" customFormat="1">
      <c r="A529" s="13"/>
      <c r="B529" s="243"/>
      <c r="C529" s="244"/>
      <c r="D529" s="245" t="s">
        <v>286</v>
      </c>
      <c r="E529" s="246" t="s">
        <v>1</v>
      </c>
      <c r="F529" s="247" t="s">
        <v>5506</v>
      </c>
      <c r="G529" s="244"/>
      <c r="H529" s="248">
        <v>242.84</v>
      </c>
      <c r="I529" s="249"/>
      <c r="J529" s="244"/>
      <c r="K529" s="244"/>
      <c r="L529" s="250"/>
      <c r="M529" s="251"/>
      <c r="N529" s="252"/>
      <c r="O529" s="252"/>
      <c r="P529" s="252"/>
      <c r="Q529" s="252"/>
      <c r="R529" s="252"/>
      <c r="S529" s="252"/>
      <c r="T529" s="25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4" t="s">
        <v>286</v>
      </c>
      <c r="AU529" s="254" t="s">
        <v>86</v>
      </c>
      <c r="AV529" s="13" t="s">
        <v>86</v>
      </c>
      <c r="AW529" s="13" t="s">
        <v>32</v>
      </c>
      <c r="AX529" s="13" t="s">
        <v>84</v>
      </c>
      <c r="AY529" s="254" t="s">
        <v>280</v>
      </c>
    </row>
    <row r="530" s="2" customFormat="1" ht="24.15" customHeight="1">
      <c r="A530" s="38"/>
      <c r="B530" s="39"/>
      <c r="C530" s="229" t="s">
        <v>1149</v>
      </c>
      <c r="D530" s="229" t="s">
        <v>281</v>
      </c>
      <c r="E530" s="230" t="s">
        <v>2782</v>
      </c>
      <c r="F530" s="231" t="s">
        <v>2783</v>
      </c>
      <c r="G530" s="232" t="s">
        <v>354</v>
      </c>
      <c r="H530" s="233">
        <v>4</v>
      </c>
      <c r="I530" s="234"/>
      <c r="J530" s="235">
        <f>ROUND(I530*H530,2)</f>
        <v>0</v>
      </c>
      <c r="K530" s="236"/>
      <c r="L530" s="44"/>
      <c r="M530" s="237" t="s">
        <v>1</v>
      </c>
      <c r="N530" s="238" t="s">
        <v>41</v>
      </c>
      <c r="O530" s="91"/>
      <c r="P530" s="239">
        <f>O530*H530</f>
        <v>0</v>
      </c>
      <c r="Q530" s="239">
        <v>0</v>
      </c>
      <c r="R530" s="239">
        <f>Q530*H530</f>
        <v>0</v>
      </c>
      <c r="S530" s="239">
        <v>0</v>
      </c>
      <c r="T530" s="240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41" t="s">
        <v>185</v>
      </c>
      <c r="AT530" s="241" t="s">
        <v>281</v>
      </c>
      <c r="AU530" s="241" t="s">
        <v>86</v>
      </c>
      <c r="AY530" s="17" t="s">
        <v>280</v>
      </c>
      <c r="BE530" s="242">
        <f>IF(N530="základní",J530,0)</f>
        <v>0</v>
      </c>
      <c r="BF530" s="242">
        <f>IF(N530="snížená",J530,0)</f>
        <v>0</v>
      </c>
      <c r="BG530" s="242">
        <f>IF(N530="zákl. přenesená",J530,0)</f>
        <v>0</v>
      </c>
      <c r="BH530" s="242">
        <f>IF(N530="sníž. přenesená",J530,0)</f>
        <v>0</v>
      </c>
      <c r="BI530" s="242">
        <f>IF(N530="nulová",J530,0)</f>
        <v>0</v>
      </c>
      <c r="BJ530" s="17" t="s">
        <v>84</v>
      </c>
      <c r="BK530" s="242">
        <f>ROUND(I530*H530,2)</f>
        <v>0</v>
      </c>
      <c r="BL530" s="17" t="s">
        <v>185</v>
      </c>
      <c r="BM530" s="241" t="s">
        <v>5507</v>
      </c>
    </row>
    <row r="531" s="2" customFormat="1" ht="24.15" customHeight="1">
      <c r="A531" s="38"/>
      <c r="B531" s="39"/>
      <c r="C531" s="229" t="s">
        <v>1154</v>
      </c>
      <c r="D531" s="229" t="s">
        <v>281</v>
      </c>
      <c r="E531" s="230" t="s">
        <v>1424</v>
      </c>
      <c r="F531" s="231" t="s">
        <v>1425</v>
      </c>
      <c r="G531" s="232" t="s">
        <v>354</v>
      </c>
      <c r="H531" s="233">
        <v>4</v>
      </c>
      <c r="I531" s="234"/>
      <c r="J531" s="235">
        <f>ROUND(I531*H531,2)</f>
        <v>0</v>
      </c>
      <c r="K531" s="236"/>
      <c r="L531" s="44"/>
      <c r="M531" s="237" t="s">
        <v>1</v>
      </c>
      <c r="N531" s="238" t="s">
        <v>41</v>
      </c>
      <c r="O531" s="91"/>
      <c r="P531" s="239">
        <f>O531*H531</f>
        <v>0</v>
      </c>
      <c r="Q531" s="239">
        <v>0</v>
      </c>
      <c r="R531" s="239">
        <f>Q531*H531</f>
        <v>0</v>
      </c>
      <c r="S531" s="239">
        <v>0</v>
      </c>
      <c r="T531" s="240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41" t="s">
        <v>185</v>
      </c>
      <c r="AT531" s="241" t="s">
        <v>281</v>
      </c>
      <c r="AU531" s="241" t="s">
        <v>86</v>
      </c>
      <c r="AY531" s="17" t="s">
        <v>280</v>
      </c>
      <c r="BE531" s="242">
        <f>IF(N531="základní",J531,0)</f>
        <v>0</v>
      </c>
      <c r="BF531" s="242">
        <f>IF(N531="snížená",J531,0)</f>
        <v>0</v>
      </c>
      <c r="BG531" s="242">
        <f>IF(N531="zákl. přenesená",J531,0)</f>
        <v>0</v>
      </c>
      <c r="BH531" s="242">
        <f>IF(N531="sníž. přenesená",J531,0)</f>
        <v>0</v>
      </c>
      <c r="BI531" s="242">
        <f>IF(N531="nulová",J531,0)</f>
        <v>0</v>
      </c>
      <c r="BJ531" s="17" t="s">
        <v>84</v>
      </c>
      <c r="BK531" s="242">
        <f>ROUND(I531*H531,2)</f>
        <v>0</v>
      </c>
      <c r="BL531" s="17" t="s">
        <v>185</v>
      </c>
      <c r="BM531" s="241" t="s">
        <v>5508</v>
      </c>
    </row>
    <row r="532" s="2" customFormat="1" ht="24.15" customHeight="1">
      <c r="A532" s="38"/>
      <c r="B532" s="39"/>
      <c r="C532" s="229" t="s">
        <v>1160</v>
      </c>
      <c r="D532" s="229" t="s">
        <v>281</v>
      </c>
      <c r="E532" s="230" t="s">
        <v>3797</v>
      </c>
      <c r="F532" s="231" t="s">
        <v>3798</v>
      </c>
      <c r="G532" s="232" t="s">
        <v>354</v>
      </c>
      <c r="H532" s="233">
        <v>11</v>
      </c>
      <c r="I532" s="234"/>
      <c r="J532" s="235">
        <f>ROUND(I532*H532,2)</f>
        <v>0</v>
      </c>
      <c r="K532" s="236"/>
      <c r="L532" s="44"/>
      <c r="M532" s="237" t="s">
        <v>1</v>
      </c>
      <c r="N532" s="238" t="s">
        <v>41</v>
      </c>
      <c r="O532" s="91"/>
      <c r="P532" s="239">
        <f>O532*H532</f>
        <v>0</v>
      </c>
      <c r="Q532" s="239">
        <v>0</v>
      </c>
      <c r="R532" s="239">
        <f>Q532*H532</f>
        <v>0</v>
      </c>
      <c r="S532" s="239">
        <v>0</v>
      </c>
      <c r="T532" s="240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41" t="s">
        <v>185</v>
      </c>
      <c r="AT532" s="241" t="s">
        <v>281</v>
      </c>
      <c r="AU532" s="241" t="s">
        <v>86</v>
      </c>
      <c r="AY532" s="17" t="s">
        <v>280</v>
      </c>
      <c r="BE532" s="242">
        <f>IF(N532="základní",J532,0)</f>
        <v>0</v>
      </c>
      <c r="BF532" s="242">
        <f>IF(N532="snížená",J532,0)</f>
        <v>0</v>
      </c>
      <c r="BG532" s="242">
        <f>IF(N532="zákl. přenesená",J532,0)</f>
        <v>0</v>
      </c>
      <c r="BH532" s="242">
        <f>IF(N532="sníž. přenesená",J532,0)</f>
        <v>0</v>
      </c>
      <c r="BI532" s="242">
        <f>IF(N532="nulová",J532,0)</f>
        <v>0</v>
      </c>
      <c r="BJ532" s="17" t="s">
        <v>84</v>
      </c>
      <c r="BK532" s="242">
        <f>ROUND(I532*H532,2)</f>
        <v>0</v>
      </c>
      <c r="BL532" s="17" t="s">
        <v>185</v>
      </c>
      <c r="BM532" s="241" t="s">
        <v>5509</v>
      </c>
    </row>
    <row r="533" s="2" customFormat="1" ht="24.15" customHeight="1">
      <c r="A533" s="38"/>
      <c r="B533" s="39"/>
      <c r="C533" s="229" t="s">
        <v>1165</v>
      </c>
      <c r="D533" s="229" t="s">
        <v>281</v>
      </c>
      <c r="E533" s="230" t="s">
        <v>5510</v>
      </c>
      <c r="F533" s="231" t="s">
        <v>5511</v>
      </c>
      <c r="G533" s="232" t="s">
        <v>354</v>
      </c>
      <c r="H533" s="233">
        <v>2</v>
      </c>
      <c r="I533" s="234"/>
      <c r="J533" s="235">
        <f>ROUND(I533*H533,2)</f>
        <v>0</v>
      </c>
      <c r="K533" s="236"/>
      <c r="L533" s="44"/>
      <c r="M533" s="237" t="s">
        <v>1</v>
      </c>
      <c r="N533" s="238" t="s">
        <v>41</v>
      </c>
      <c r="O533" s="91"/>
      <c r="P533" s="239">
        <f>O533*H533</f>
        <v>0</v>
      </c>
      <c r="Q533" s="239">
        <v>0</v>
      </c>
      <c r="R533" s="239">
        <f>Q533*H533</f>
        <v>0</v>
      </c>
      <c r="S533" s="239">
        <v>0</v>
      </c>
      <c r="T533" s="240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41" t="s">
        <v>185</v>
      </c>
      <c r="AT533" s="241" t="s">
        <v>281</v>
      </c>
      <c r="AU533" s="241" t="s">
        <v>86</v>
      </c>
      <c r="AY533" s="17" t="s">
        <v>280</v>
      </c>
      <c r="BE533" s="242">
        <f>IF(N533="základní",J533,0)</f>
        <v>0</v>
      </c>
      <c r="BF533" s="242">
        <f>IF(N533="snížená",J533,0)</f>
        <v>0</v>
      </c>
      <c r="BG533" s="242">
        <f>IF(N533="zákl. přenesená",J533,0)</f>
        <v>0</v>
      </c>
      <c r="BH533" s="242">
        <f>IF(N533="sníž. přenesená",J533,0)</f>
        <v>0</v>
      </c>
      <c r="BI533" s="242">
        <f>IF(N533="nulová",J533,0)</f>
        <v>0</v>
      </c>
      <c r="BJ533" s="17" t="s">
        <v>84</v>
      </c>
      <c r="BK533" s="242">
        <f>ROUND(I533*H533,2)</f>
        <v>0</v>
      </c>
      <c r="BL533" s="17" t="s">
        <v>185</v>
      </c>
      <c r="BM533" s="241" t="s">
        <v>5512</v>
      </c>
    </row>
    <row r="534" s="2" customFormat="1" ht="21.75" customHeight="1">
      <c r="A534" s="38"/>
      <c r="B534" s="39"/>
      <c r="C534" s="255" t="s">
        <v>1170</v>
      </c>
      <c r="D534" s="255" t="s">
        <v>306</v>
      </c>
      <c r="E534" s="256" t="s">
        <v>1449</v>
      </c>
      <c r="F534" s="257" t="s">
        <v>1450</v>
      </c>
      <c r="G534" s="258" t="s">
        <v>190</v>
      </c>
      <c r="H534" s="259">
        <v>36.100000000000001</v>
      </c>
      <c r="I534" s="260"/>
      <c r="J534" s="261">
        <f>ROUND(I534*H534,2)</f>
        <v>0</v>
      </c>
      <c r="K534" s="262"/>
      <c r="L534" s="263"/>
      <c r="M534" s="264" t="s">
        <v>1</v>
      </c>
      <c r="N534" s="265" t="s">
        <v>41</v>
      </c>
      <c r="O534" s="91"/>
      <c r="P534" s="239">
        <f>O534*H534</f>
        <v>0</v>
      </c>
      <c r="Q534" s="239">
        <v>0.0015</v>
      </c>
      <c r="R534" s="239">
        <f>Q534*H534</f>
        <v>0.054150000000000004</v>
      </c>
      <c r="S534" s="239">
        <v>0</v>
      </c>
      <c r="T534" s="240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41" t="s">
        <v>426</v>
      </c>
      <c r="AT534" s="241" t="s">
        <v>306</v>
      </c>
      <c r="AU534" s="241" t="s">
        <v>86</v>
      </c>
      <c r="AY534" s="17" t="s">
        <v>280</v>
      </c>
      <c r="BE534" s="242">
        <f>IF(N534="základní",J534,0)</f>
        <v>0</v>
      </c>
      <c r="BF534" s="242">
        <f>IF(N534="snížená",J534,0)</f>
        <v>0</v>
      </c>
      <c r="BG534" s="242">
        <f>IF(N534="zákl. přenesená",J534,0)</f>
        <v>0</v>
      </c>
      <c r="BH534" s="242">
        <f>IF(N534="sníž. přenesená",J534,0)</f>
        <v>0</v>
      </c>
      <c r="BI534" s="242">
        <f>IF(N534="nulová",J534,0)</f>
        <v>0</v>
      </c>
      <c r="BJ534" s="17" t="s">
        <v>84</v>
      </c>
      <c r="BK534" s="242">
        <f>ROUND(I534*H534,2)</f>
        <v>0</v>
      </c>
      <c r="BL534" s="17" t="s">
        <v>185</v>
      </c>
      <c r="BM534" s="241" t="s">
        <v>5513</v>
      </c>
    </row>
    <row r="535" s="13" customFormat="1">
      <c r="A535" s="13"/>
      <c r="B535" s="243"/>
      <c r="C535" s="244"/>
      <c r="D535" s="245" t="s">
        <v>286</v>
      </c>
      <c r="E535" s="246" t="s">
        <v>1</v>
      </c>
      <c r="F535" s="247" t="s">
        <v>5119</v>
      </c>
      <c r="G535" s="244"/>
      <c r="H535" s="248">
        <v>36.100000000000001</v>
      </c>
      <c r="I535" s="249"/>
      <c r="J535" s="244"/>
      <c r="K535" s="244"/>
      <c r="L535" s="250"/>
      <c r="M535" s="251"/>
      <c r="N535" s="252"/>
      <c r="O535" s="252"/>
      <c r="P535" s="252"/>
      <c r="Q535" s="252"/>
      <c r="R535" s="252"/>
      <c r="S535" s="252"/>
      <c r="T535" s="25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4" t="s">
        <v>286</v>
      </c>
      <c r="AU535" s="254" t="s">
        <v>86</v>
      </c>
      <c r="AV535" s="13" t="s">
        <v>86</v>
      </c>
      <c r="AW535" s="13" t="s">
        <v>32</v>
      </c>
      <c r="AX535" s="13" t="s">
        <v>84</v>
      </c>
      <c r="AY535" s="254" t="s">
        <v>280</v>
      </c>
    </row>
    <row r="536" s="2" customFormat="1" ht="16.5" customHeight="1">
      <c r="A536" s="38"/>
      <c r="B536" s="39"/>
      <c r="C536" s="255" t="s">
        <v>1175</v>
      </c>
      <c r="D536" s="255" t="s">
        <v>306</v>
      </c>
      <c r="E536" s="256" t="s">
        <v>1454</v>
      </c>
      <c r="F536" s="257" t="s">
        <v>1455</v>
      </c>
      <c r="G536" s="258" t="s">
        <v>693</v>
      </c>
      <c r="H536" s="259">
        <v>21</v>
      </c>
      <c r="I536" s="260"/>
      <c r="J536" s="261">
        <f>ROUND(I536*H536,2)</f>
        <v>0</v>
      </c>
      <c r="K536" s="262"/>
      <c r="L536" s="263"/>
      <c r="M536" s="264" t="s">
        <v>1</v>
      </c>
      <c r="N536" s="265" t="s">
        <v>41</v>
      </c>
      <c r="O536" s="91"/>
      <c r="P536" s="239">
        <f>O536*H536</f>
        <v>0</v>
      </c>
      <c r="Q536" s="239">
        <v>0.00020000000000000001</v>
      </c>
      <c r="R536" s="239">
        <f>Q536*H536</f>
        <v>0.0042000000000000006</v>
      </c>
      <c r="S536" s="239">
        <v>0</v>
      </c>
      <c r="T536" s="240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41" t="s">
        <v>426</v>
      </c>
      <c r="AT536" s="241" t="s">
        <v>306</v>
      </c>
      <c r="AU536" s="241" t="s">
        <v>86</v>
      </c>
      <c r="AY536" s="17" t="s">
        <v>280</v>
      </c>
      <c r="BE536" s="242">
        <f>IF(N536="základní",J536,0)</f>
        <v>0</v>
      </c>
      <c r="BF536" s="242">
        <f>IF(N536="snížená",J536,0)</f>
        <v>0</v>
      </c>
      <c r="BG536" s="242">
        <f>IF(N536="zákl. přenesená",J536,0)</f>
        <v>0</v>
      </c>
      <c r="BH536" s="242">
        <f>IF(N536="sníž. přenesená",J536,0)</f>
        <v>0</v>
      </c>
      <c r="BI536" s="242">
        <f>IF(N536="nulová",J536,0)</f>
        <v>0</v>
      </c>
      <c r="BJ536" s="17" t="s">
        <v>84</v>
      </c>
      <c r="BK536" s="242">
        <f>ROUND(I536*H536,2)</f>
        <v>0</v>
      </c>
      <c r="BL536" s="17" t="s">
        <v>185</v>
      </c>
      <c r="BM536" s="241" t="s">
        <v>5514</v>
      </c>
    </row>
    <row r="537" s="2" customFormat="1" ht="16.5" customHeight="1">
      <c r="A537" s="38"/>
      <c r="B537" s="39"/>
      <c r="C537" s="229" t="s">
        <v>1179</v>
      </c>
      <c r="D537" s="229" t="s">
        <v>281</v>
      </c>
      <c r="E537" s="230" t="s">
        <v>5515</v>
      </c>
      <c r="F537" s="231" t="s">
        <v>1459</v>
      </c>
      <c r="G537" s="232" t="s">
        <v>190</v>
      </c>
      <c r="H537" s="233">
        <v>222.03999999999999</v>
      </c>
      <c r="I537" s="234"/>
      <c r="J537" s="235">
        <f>ROUND(I537*H537,2)</f>
        <v>0</v>
      </c>
      <c r="K537" s="236"/>
      <c r="L537" s="44"/>
      <c r="M537" s="237" t="s">
        <v>1</v>
      </c>
      <c r="N537" s="238" t="s">
        <v>41</v>
      </c>
      <c r="O537" s="91"/>
      <c r="P537" s="239">
        <f>O537*H537</f>
        <v>0</v>
      </c>
      <c r="Q537" s="239">
        <v>0.00025999999999999998</v>
      </c>
      <c r="R537" s="239">
        <f>Q537*H537</f>
        <v>0.057730399999999994</v>
      </c>
      <c r="S537" s="239">
        <v>0</v>
      </c>
      <c r="T537" s="240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41" t="s">
        <v>185</v>
      </c>
      <c r="AT537" s="241" t="s">
        <v>281</v>
      </c>
      <c r="AU537" s="241" t="s">
        <v>86</v>
      </c>
      <c r="AY537" s="17" t="s">
        <v>280</v>
      </c>
      <c r="BE537" s="242">
        <f>IF(N537="základní",J537,0)</f>
        <v>0</v>
      </c>
      <c r="BF537" s="242">
        <f>IF(N537="snížená",J537,0)</f>
        <v>0</v>
      </c>
      <c r="BG537" s="242">
        <f>IF(N537="zákl. přenesená",J537,0)</f>
        <v>0</v>
      </c>
      <c r="BH537" s="242">
        <f>IF(N537="sníž. přenesená",J537,0)</f>
        <v>0</v>
      </c>
      <c r="BI537" s="242">
        <f>IF(N537="nulová",J537,0)</f>
        <v>0</v>
      </c>
      <c r="BJ537" s="17" t="s">
        <v>84</v>
      </c>
      <c r="BK537" s="242">
        <f>ROUND(I537*H537,2)</f>
        <v>0</v>
      </c>
      <c r="BL537" s="17" t="s">
        <v>185</v>
      </c>
      <c r="BM537" s="241" t="s">
        <v>5516</v>
      </c>
    </row>
    <row r="538" s="13" customFormat="1">
      <c r="A538" s="13"/>
      <c r="B538" s="243"/>
      <c r="C538" s="244"/>
      <c r="D538" s="245" t="s">
        <v>286</v>
      </c>
      <c r="E538" s="246" t="s">
        <v>1</v>
      </c>
      <c r="F538" s="247" t="s">
        <v>5517</v>
      </c>
      <c r="G538" s="244"/>
      <c r="H538" s="248">
        <v>222.03999999999999</v>
      </c>
      <c r="I538" s="249"/>
      <c r="J538" s="244"/>
      <c r="K538" s="244"/>
      <c r="L538" s="250"/>
      <c r="M538" s="251"/>
      <c r="N538" s="252"/>
      <c r="O538" s="252"/>
      <c r="P538" s="252"/>
      <c r="Q538" s="252"/>
      <c r="R538" s="252"/>
      <c r="S538" s="252"/>
      <c r="T538" s="25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4" t="s">
        <v>286</v>
      </c>
      <c r="AU538" s="254" t="s">
        <v>86</v>
      </c>
      <c r="AV538" s="13" t="s">
        <v>86</v>
      </c>
      <c r="AW538" s="13" t="s">
        <v>32</v>
      </c>
      <c r="AX538" s="13" t="s">
        <v>84</v>
      </c>
      <c r="AY538" s="254" t="s">
        <v>280</v>
      </c>
    </row>
    <row r="539" s="2" customFormat="1" ht="24.15" customHeight="1">
      <c r="A539" s="38"/>
      <c r="B539" s="39"/>
      <c r="C539" s="255" t="s">
        <v>1185</v>
      </c>
      <c r="D539" s="255" t="s">
        <v>306</v>
      </c>
      <c r="E539" s="256" t="s">
        <v>5518</v>
      </c>
      <c r="F539" s="257" t="s">
        <v>5519</v>
      </c>
      <c r="G539" s="258" t="s">
        <v>354</v>
      </c>
      <c r="H539" s="259">
        <v>1</v>
      </c>
      <c r="I539" s="260"/>
      <c r="J539" s="261">
        <f>ROUND(I539*H539,2)</f>
        <v>0</v>
      </c>
      <c r="K539" s="262"/>
      <c r="L539" s="263"/>
      <c r="M539" s="264" t="s">
        <v>1</v>
      </c>
      <c r="N539" s="265" t="s">
        <v>41</v>
      </c>
      <c r="O539" s="91"/>
      <c r="P539" s="239">
        <f>O539*H539</f>
        <v>0</v>
      </c>
      <c r="Q539" s="239">
        <v>0.40679999999999999</v>
      </c>
      <c r="R539" s="239">
        <f>Q539*H539</f>
        <v>0.40679999999999999</v>
      </c>
      <c r="S539" s="239">
        <v>0</v>
      </c>
      <c r="T539" s="240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41" t="s">
        <v>426</v>
      </c>
      <c r="AT539" s="241" t="s">
        <v>306</v>
      </c>
      <c r="AU539" s="241" t="s">
        <v>86</v>
      </c>
      <c r="AY539" s="17" t="s">
        <v>280</v>
      </c>
      <c r="BE539" s="242">
        <f>IF(N539="základní",J539,0)</f>
        <v>0</v>
      </c>
      <c r="BF539" s="242">
        <f>IF(N539="snížená",J539,0)</f>
        <v>0</v>
      </c>
      <c r="BG539" s="242">
        <f>IF(N539="zákl. přenesená",J539,0)</f>
        <v>0</v>
      </c>
      <c r="BH539" s="242">
        <f>IF(N539="sníž. přenesená",J539,0)</f>
        <v>0</v>
      </c>
      <c r="BI539" s="242">
        <f>IF(N539="nulová",J539,0)</f>
        <v>0</v>
      </c>
      <c r="BJ539" s="17" t="s">
        <v>84</v>
      </c>
      <c r="BK539" s="242">
        <f>ROUND(I539*H539,2)</f>
        <v>0</v>
      </c>
      <c r="BL539" s="17" t="s">
        <v>185</v>
      </c>
      <c r="BM539" s="241" t="s">
        <v>5520</v>
      </c>
    </row>
    <row r="540" s="2" customFormat="1" ht="24.15" customHeight="1">
      <c r="A540" s="38"/>
      <c r="B540" s="39"/>
      <c r="C540" s="255" t="s">
        <v>1190</v>
      </c>
      <c r="D540" s="255" t="s">
        <v>306</v>
      </c>
      <c r="E540" s="256" t="s">
        <v>5521</v>
      </c>
      <c r="F540" s="257" t="s">
        <v>5522</v>
      </c>
      <c r="G540" s="258" t="s">
        <v>354</v>
      </c>
      <c r="H540" s="259">
        <v>2</v>
      </c>
      <c r="I540" s="260"/>
      <c r="J540" s="261">
        <f>ROUND(I540*H540,2)</f>
        <v>0</v>
      </c>
      <c r="K540" s="262"/>
      <c r="L540" s="263"/>
      <c r="M540" s="264" t="s">
        <v>1</v>
      </c>
      <c r="N540" s="265" t="s">
        <v>41</v>
      </c>
      <c r="O540" s="91"/>
      <c r="P540" s="239">
        <f>O540*H540</f>
        <v>0</v>
      </c>
      <c r="Q540" s="239">
        <v>0.11015999999999999</v>
      </c>
      <c r="R540" s="239">
        <f>Q540*H540</f>
        <v>0.22031999999999999</v>
      </c>
      <c r="S540" s="239">
        <v>0</v>
      </c>
      <c r="T540" s="240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41" t="s">
        <v>426</v>
      </c>
      <c r="AT540" s="241" t="s">
        <v>306</v>
      </c>
      <c r="AU540" s="241" t="s">
        <v>86</v>
      </c>
      <c r="AY540" s="17" t="s">
        <v>280</v>
      </c>
      <c r="BE540" s="242">
        <f>IF(N540="základní",J540,0)</f>
        <v>0</v>
      </c>
      <c r="BF540" s="242">
        <f>IF(N540="snížená",J540,0)</f>
        <v>0</v>
      </c>
      <c r="BG540" s="242">
        <f>IF(N540="zákl. přenesená",J540,0)</f>
        <v>0</v>
      </c>
      <c r="BH540" s="242">
        <f>IF(N540="sníž. přenesená",J540,0)</f>
        <v>0</v>
      </c>
      <c r="BI540" s="242">
        <f>IF(N540="nulová",J540,0)</f>
        <v>0</v>
      </c>
      <c r="BJ540" s="17" t="s">
        <v>84</v>
      </c>
      <c r="BK540" s="242">
        <f>ROUND(I540*H540,2)</f>
        <v>0</v>
      </c>
      <c r="BL540" s="17" t="s">
        <v>185</v>
      </c>
      <c r="BM540" s="241" t="s">
        <v>5523</v>
      </c>
    </row>
    <row r="541" s="2" customFormat="1" ht="24.15" customHeight="1">
      <c r="A541" s="38"/>
      <c r="B541" s="39"/>
      <c r="C541" s="255" t="s">
        <v>1196</v>
      </c>
      <c r="D541" s="255" t="s">
        <v>306</v>
      </c>
      <c r="E541" s="256" t="s">
        <v>5524</v>
      </c>
      <c r="F541" s="257" t="s">
        <v>5525</v>
      </c>
      <c r="G541" s="258" t="s">
        <v>354</v>
      </c>
      <c r="H541" s="259">
        <v>2</v>
      </c>
      <c r="I541" s="260"/>
      <c r="J541" s="261">
        <f>ROUND(I541*H541,2)</f>
        <v>0</v>
      </c>
      <c r="K541" s="262"/>
      <c r="L541" s="263"/>
      <c r="M541" s="264" t="s">
        <v>1</v>
      </c>
      <c r="N541" s="265" t="s">
        <v>41</v>
      </c>
      <c r="O541" s="91"/>
      <c r="P541" s="239">
        <f>O541*H541</f>
        <v>0</v>
      </c>
      <c r="Q541" s="239">
        <v>0.064799999999999996</v>
      </c>
      <c r="R541" s="239">
        <f>Q541*H541</f>
        <v>0.12959999999999999</v>
      </c>
      <c r="S541" s="239">
        <v>0</v>
      </c>
      <c r="T541" s="240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41" t="s">
        <v>426</v>
      </c>
      <c r="AT541" s="241" t="s">
        <v>306</v>
      </c>
      <c r="AU541" s="241" t="s">
        <v>86</v>
      </c>
      <c r="AY541" s="17" t="s">
        <v>280</v>
      </c>
      <c r="BE541" s="242">
        <f>IF(N541="základní",J541,0)</f>
        <v>0</v>
      </c>
      <c r="BF541" s="242">
        <f>IF(N541="snížená",J541,0)</f>
        <v>0</v>
      </c>
      <c r="BG541" s="242">
        <f>IF(N541="zákl. přenesená",J541,0)</f>
        <v>0</v>
      </c>
      <c r="BH541" s="242">
        <f>IF(N541="sníž. přenesená",J541,0)</f>
        <v>0</v>
      </c>
      <c r="BI541" s="242">
        <f>IF(N541="nulová",J541,0)</f>
        <v>0</v>
      </c>
      <c r="BJ541" s="17" t="s">
        <v>84</v>
      </c>
      <c r="BK541" s="242">
        <f>ROUND(I541*H541,2)</f>
        <v>0</v>
      </c>
      <c r="BL541" s="17" t="s">
        <v>185</v>
      </c>
      <c r="BM541" s="241" t="s">
        <v>5526</v>
      </c>
    </row>
    <row r="542" s="2" customFormat="1" ht="24.15" customHeight="1">
      <c r="A542" s="38"/>
      <c r="B542" s="39"/>
      <c r="C542" s="255" t="s">
        <v>1200</v>
      </c>
      <c r="D542" s="255" t="s">
        <v>306</v>
      </c>
      <c r="E542" s="256" t="s">
        <v>5527</v>
      </c>
      <c r="F542" s="257" t="s">
        <v>5528</v>
      </c>
      <c r="G542" s="258" t="s">
        <v>354</v>
      </c>
      <c r="H542" s="259">
        <v>2</v>
      </c>
      <c r="I542" s="260"/>
      <c r="J542" s="261">
        <f>ROUND(I542*H542,2)</f>
        <v>0</v>
      </c>
      <c r="K542" s="262"/>
      <c r="L542" s="263"/>
      <c r="M542" s="264" t="s">
        <v>1</v>
      </c>
      <c r="N542" s="265" t="s">
        <v>41</v>
      </c>
      <c r="O542" s="91"/>
      <c r="P542" s="239">
        <f>O542*H542</f>
        <v>0</v>
      </c>
      <c r="Q542" s="239">
        <v>0.032399999999999998</v>
      </c>
      <c r="R542" s="239">
        <f>Q542*H542</f>
        <v>0.064799999999999996</v>
      </c>
      <c r="S542" s="239">
        <v>0</v>
      </c>
      <c r="T542" s="240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41" t="s">
        <v>426</v>
      </c>
      <c r="AT542" s="241" t="s">
        <v>306</v>
      </c>
      <c r="AU542" s="241" t="s">
        <v>86</v>
      </c>
      <c r="AY542" s="17" t="s">
        <v>280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7" t="s">
        <v>84</v>
      </c>
      <c r="BK542" s="242">
        <f>ROUND(I542*H542,2)</f>
        <v>0</v>
      </c>
      <c r="BL542" s="17" t="s">
        <v>185</v>
      </c>
      <c r="BM542" s="241" t="s">
        <v>5529</v>
      </c>
    </row>
    <row r="543" s="2" customFormat="1" ht="24.15" customHeight="1">
      <c r="A543" s="38"/>
      <c r="B543" s="39"/>
      <c r="C543" s="255" t="s">
        <v>1204</v>
      </c>
      <c r="D543" s="255" t="s">
        <v>306</v>
      </c>
      <c r="E543" s="256" t="s">
        <v>5530</v>
      </c>
      <c r="F543" s="257" t="s">
        <v>5531</v>
      </c>
      <c r="G543" s="258" t="s">
        <v>354</v>
      </c>
      <c r="H543" s="259">
        <v>1</v>
      </c>
      <c r="I543" s="260"/>
      <c r="J543" s="261">
        <f>ROUND(I543*H543,2)</f>
        <v>0</v>
      </c>
      <c r="K543" s="262"/>
      <c r="L543" s="263"/>
      <c r="M543" s="264" t="s">
        <v>1</v>
      </c>
      <c r="N543" s="265" t="s">
        <v>41</v>
      </c>
      <c r="O543" s="91"/>
      <c r="P543" s="239">
        <f>O543*H543</f>
        <v>0</v>
      </c>
      <c r="Q543" s="239">
        <v>0.33119999999999999</v>
      </c>
      <c r="R543" s="239">
        <f>Q543*H543</f>
        <v>0.33119999999999999</v>
      </c>
      <c r="S543" s="239">
        <v>0</v>
      </c>
      <c r="T543" s="240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41" t="s">
        <v>426</v>
      </c>
      <c r="AT543" s="241" t="s">
        <v>306</v>
      </c>
      <c r="AU543" s="241" t="s">
        <v>86</v>
      </c>
      <c r="AY543" s="17" t="s">
        <v>280</v>
      </c>
      <c r="BE543" s="242">
        <f>IF(N543="základní",J543,0)</f>
        <v>0</v>
      </c>
      <c r="BF543" s="242">
        <f>IF(N543="snížená",J543,0)</f>
        <v>0</v>
      </c>
      <c r="BG543" s="242">
        <f>IF(N543="zákl. přenesená",J543,0)</f>
        <v>0</v>
      </c>
      <c r="BH543" s="242">
        <f>IF(N543="sníž. přenesená",J543,0)</f>
        <v>0</v>
      </c>
      <c r="BI543" s="242">
        <f>IF(N543="nulová",J543,0)</f>
        <v>0</v>
      </c>
      <c r="BJ543" s="17" t="s">
        <v>84</v>
      </c>
      <c r="BK543" s="242">
        <f>ROUND(I543*H543,2)</f>
        <v>0</v>
      </c>
      <c r="BL543" s="17" t="s">
        <v>185</v>
      </c>
      <c r="BM543" s="241" t="s">
        <v>5532</v>
      </c>
    </row>
    <row r="544" s="2" customFormat="1" ht="24.15" customHeight="1">
      <c r="A544" s="38"/>
      <c r="B544" s="39"/>
      <c r="C544" s="255" t="s">
        <v>1209</v>
      </c>
      <c r="D544" s="255" t="s">
        <v>306</v>
      </c>
      <c r="E544" s="256" t="s">
        <v>5533</v>
      </c>
      <c r="F544" s="257" t="s">
        <v>5534</v>
      </c>
      <c r="G544" s="258" t="s">
        <v>354</v>
      </c>
      <c r="H544" s="259">
        <v>11</v>
      </c>
      <c r="I544" s="260"/>
      <c r="J544" s="261">
        <f>ROUND(I544*H544,2)</f>
        <v>0</v>
      </c>
      <c r="K544" s="262"/>
      <c r="L544" s="263"/>
      <c r="M544" s="264" t="s">
        <v>1</v>
      </c>
      <c r="N544" s="265" t="s">
        <v>41</v>
      </c>
      <c r="O544" s="91"/>
      <c r="P544" s="239">
        <f>O544*H544</f>
        <v>0</v>
      </c>
      <c r="Q544" s="239">
        <v>0.13608000000000001</v>
      </c>
      <c r="R544" s="239">
        <f>Q544*H544</f>
        <v>1.49688</v>
      </c>
      <c r="S544" s="239">
        <v>0</v>
      </c>
      <c r="T544" s="240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41" t="s">
        <v>426</v>
      </c>
      <c r="AT544" s="241" t="s">
        <v>306</v>
      </c>
      <c r="AU544" s="241" t="s">
        <v>86</v>
      </c>
      <c r="AY544" s="17" t="s">
        <v>280</v>
      </c>
      <c r="BE544" s="242">
        <f>IF(N544="základní",J544,0)</f>
        <v>0</v>
      </c>
      <c r="BF544" s="242">
        <f>IF(N544="snížená",J544,0)</f>
        <v>0</v>
      </c>
      <c r="BG544" s="242">
        <f>IF(N544="zákl. přenesená",J544,0)</f>
        <v>0</v>
      </c>
      <c r="BH544" s="242">
        <f>IF(N544="sníž. přenesená",J544,0)</f>
        <v>0</v>
      </c>
      <c r="BI544" s="242">
        <f>IF(N544="nulová",J544,0)</f>
        <v>0</v>
      </c>
      <c r="BJ544" s="17" t="s">
        <v>84</v>
      </c>
      <c r="BK544" s="242">
        <f>ROUND(I544*H544,2)</f>
        <v>0</v>
      </c>
      <c r="BL544" s="17" t="s">
        <v>185</v>
      </c>
      <c r="BM544" s="241" t="s">
        <v>5535</v>
      </c>
    </row>
    <row r="545" s="2" customFormat="1" ht="24.15" customHeight="1">
      <c r="A545" s="38"/>
      <c r="B545" s="39"/>
      <c r="C545" s="255" t="s">
        <v>1213</v>
      </c>
      <c r="D545" s="255" t="s">
        <v>306</v>
      </c>
      <c r="E545" s="256" t="s">
        <v>5536</v>
      </c>
      <c r="F545" s="257" t="s">
        <v>5537</v>
      </c>
      <c r="G545" s="258" t="s">
        <v>354</v>
      </c>
      <c r="H545" s="259">
        <v>2</v>
      </c>
      <c r="I545" s="260"/>
      <c r="J545" s="261">
        <f>ROUND(I545*H545,2)</f>
        <v>0</v>
      </c>
      <c r="K545" s="262"/>
      <c r="L545" s="263"/>
      <c r="M545" s="264" t="s">
        <v>1</v>
      </c>
      <c r="N545" s="265" t="s">
        <v>41</v>
      </c>
      <c r="O545" s="91"/>
      <c r="P545" s="239">
        <f>O545*H545</f>
        <v>0</v>
      </c>
      <c r="Q545" s="239">
        <v>0.019439999999999999</v>
      </c>
      <c r="R545" s="239">
        <f>Q545*H545</f>
        <v>0.038879999999999998</v>
      </c>
      <c r="S545" s="239">
        <v>0</v>
      </c>
      <c r="T545" s="240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41" t="s">
        <v>426</v>
      </c>
      <c r="AT545" s="241" t="s">
        <v>306</v>
      </c>
      <c r="AU545" s="241" t="s">
        <v>86</v>
      </c>
      <c r="AY545" s="17" t="s">
        <v>280</v>
      </c>
      <c r="BE545" s="242">
        <f>IF(N545="základní",J545,0)</f>
        <v>0</v>
      </c>
      <c r="BF545" s="242">
        <f>IF(N545="snížená",J545,0)</f>
        <v>0</v>
      </c>
      <c r="BG545" s="242">
        <f>IF(N545="zákl. přenesená",J545,0)</f>
        <v>0</v>
      </c>
      <c r="BH545" s="242">
        <f>IF(N545="sníž. přenesená",J545,0)</f>
        <v>0</v>
      </c>
      <c r="BI545" s="242">
        <f>IF(N545="nulová",J545,0)</f>
        <v>0</v>
      </c>
      <c r="BJ545" s="17" t="s">
        <v>84</v>
      </c>
      <c r="BK545" s="242">
        <f>ROUND(I545*H545,2)</f>
        <v>0</v>
      </c>
      <c r="BL545" s="17" t="s">
        <v>185</v>
      </c>
      <c r="BM545" s="241" t="s">
        <v>5538</v>
      </c>
    </row>
    <row r="546" s="2" customFormat="1" ht="24.15" customHeight="1">
      <c r="A546" s="38"/>
      <c r="B546" s="39"/>
      <c r="C546" s="255" t="s">
        <v>1218</v>
      </c>
      <c r="D546" s="255" t="s">
        <v>306</v>
      </c>
      <c r="E546" s="256" t="s">
        <v>5539</v>
      </c>
      <c r="F546" s="257" t="s">
        <v>5540</v>
      </c>
      <c r="G546" s="258" t="s">
        <v>354</v>
      </c>
      <c r="H546" s="259">
        <v>1</v>
      </c>
      <c r="I546" s="260"/>
      <c r="J546" s="261">
        <f>ROUND(I546*H546,2)</f>
        <v>0</v>
      </c>
      <c r="K546" s="262"/>
      <c r="L546" s="263"/>
      <c r="M546" s="264" t="s">
        <v>1</v>
      </c>
      <c r="N546" s="265" t="s">
        <v>41</v>
      </c>
      <c r="O546" s="91"/>
      <c r="P546" s="239">
        <f>O546*H546</f>
        <v>0</v>
      </c>
      <c r="Q546" s="239">
        <v>0.021600000000000001</v>
      </c>
      <c r="R546" s="239">
        <f>Q546*H546</f>
        <v>0.021600000000000001</v>
      </c>
      <c r="S546" s="239">
        <v>0</v>
      </c>
      <c r="T546" s="240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41" t="s">
        <v>426</v>
      </c>
      <c r="AT546" s="241" t="s">
        <v>306</v>
      </c>
      <c r="AU546" s="241" t="s">
        <v>86</v>
      </c>
      <c r="AY546" s="17" t="s">
        <v>280</v>
      </c>
      <c r="BE546" s="242">
        <f>IF(N546="základní",J546,0)</f>
        <v>0</v>
      </c>
      <c r="BF546" s="242">
        <f>IF(N546="snížená",J546,0)</f>
        <v>0</v>
      </c>
      <c r="BG546" s="242">
        <f>IF(N546="zákl. přenesená",J546,0)</f>
        <v>0</v>
      </c>
      <c r="BH546" s="242">
        <f>IF(N546="sníž. přenesená",J546,0)</f>
        <v>0</v>
      </c>
      <c r="BI546" s="242">
        <f>IF(N546="nulová",J546,0)</f>
        <v>0</v>
      </c>
      <c r="BJ546" s="17" t="s">
        <v>84</v>
      </c>
      <c r="BK546" s="242">
        <f>ROUND(I546*H546,2)</f>
        <v>0</v>
      </c>
      <c r="BL546" s="17" t="s">
        <v>185</v>
      </c>
      <c r="BM546" s="241" t="s">
        <v>5541</v>
      </c>
    </row>
    <row r="547" s="2" customFormat="1" ht="24.15" customHeight="1">
      <c r="A547" s="38"/>
      <c r="B547" s="39"/>
      <c r="C547" s="255" t="s">
        <v>1223</v>
      </c>
      <c r="D547" s="255" t="s">
        <v>306</v>
      </c>
      <c r="E547" s="256" t="s">
        <v>5542</v>
      </c>
      <c r="F547" s="257" t="s">
        <v>5543</v>
      </c>
      <c r="G547" s="258" t="s">
        <v>354</v>
      </c>
      <c r="H547" s="259">
        <v>1</v>
      </c>
      <c r="I547" s="260"/>
      <c r="J547" s="261">
        <f>ROUND(I547*H547,2)</f>
        <v>0</v>
      </c>
      <c r="K547" s="262"/>
      <c r="L547" s="263"/>
      <c r="M547" s="264" t="s">
        <v>1</v>
      </c>
      <c r="N547" s="265" t="s">
        <v>41</v>
      </c>
      <c r="O547" s="91"/>
      <c r="P547" s="239">
        <f>O547*H547</f>
        <v>0</v>
      </c>
      <c r="Q547" s="239">
        <v>0.068040000000000003</v>
      </c>
      <c r="R547" s="239">
        <f>Q547*H547</f>
        <v>0.068040000000000003</v>
      </c>
      <c r="S547" s="239">
        <v>0</v>
      </c>
      <c r="T547" s="240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41" t="s">
        <v>426</v>
      </c>
      <c r="AT547" s="241" t="s">
        <v>306</v>
      </c>
      <c r="AU547" s="241" t="s">
        <v>86</v>
      </c>
      <c r="AY547" s="17" t="s">
        <v>280</v>
      </c>
      <c r="BE547" s="242">
        <f>IF(N547="základní",J547,0)</f>
        <v>0</v>
      </c>
      <c r="BF547" s="242">
        <f>IF(N547="snížená",J547,0)</f>
        <v>0</v>
      </c>
      <c r="BG547" s="242">
        <f>IF(N547="zákl. přenesená",J547,0)</f>
        <v>0</v>
      </c>
      <c r="BH547" s="242">
        <f>IF(N547="sníž. přenesená",J547,0)</f>
        <v>0</v>
      </c>
      <c r="BI547" s="242">
        <f>IF(N547="nulová",J547,0)</f>
        <v>0</v>
      </c>
      <c r="BJ547" s="17" t="s">
        <v>84</v>
      </c>
      <c r="BK547" s="242">
        <f>ROUND(I547*H547,2)</f>
        <v>0</v>
      </c>
      <c r="BL547" s="17" t="s">
        <v>185</v>
      </c>
      <c r="BM547" s="241" t="s">
        <v>5544</v>
      </c>
    </row>
    <row r="548" s="2" customFormat="1" ht="24.15" customHeight="1">
      <c r="A548" s="38"/>
      <c r="B548" s="39"/>
      <c r="C548" s="229" t="s">
        <v>1227</v>
      </c>
      <c r="D548" s="229" t="s">
        <v>281</v>
      </c>
      <c r="E548" s="230" t="s">
        <v>5045</v>
      </c>
      <c r="F548" s="231" t="s">
        <v>5046</v>
      </c>
      <c r="G548" s="232" t="s">
        <v>326</v>
      </c>
      <c r="H548" s="233">
        <v>2.9620000000000002</v>
      </c>
      <c r="I548" s="234"/>
      <c r="J548" s="235">
        <f>ROUND(I548*H548,2)</f>
        <v>0</v>
      </c>
      <c r="K548" s="236"/>
      <c r="L548" s="44"/>
      <c r="M548" s="237" t="s">
        <v>1</v>
      </c>
      <c r="N548" s="238" t="s">
        <v>41</v>
      </c>
      <c r="O548" s="91"/>
      <c r="P548" s="239">
        <f>O548*H548</f>
        <v>0</v>
      </c>
      <c r="Q548" s="239">
        <v>0</v>
      </c>
      <c r="R548" s="239">
        <f>Q548*H548</f>
        <v>0</v>
      </c>
      <c r="S548" s="239">
        <v>0</v>
      </c>
      <c r="T548" s="240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41" t="s">
        <v>185</v>
      </c>
      <c r="AT548" s="241" t="s">
        <v>281</v>
      </c>
      <c r="AU548" s="241" t="s">
        <v>86</v>
      </c>
      <c r="AY548" s="17" t="s">
        <v>280</v>
      </c>
      <c r="BE548" s="242">
        <f>IF(N548="základní",J548,0)</f>
        <v>0</v>
      </c>
      <c r="BF548" s="242">
        <f>IF(N548="snížená",J548,0)</f>
        <v>0</v>
      </c>
      <c r="BG548" s="242">
        <f>IF(N548="zákl. přenesená",J548,0)</f>
        <v>0</v>
      </c>
      <c r="BH548" s="242">
        <f>IF(N548="sníž. přenesená",J548,0)</f>
        <v>0</v>
      </c>
      <c r="BI548" s="242">
        <f>IF(N548="nulová",J548,0)</f>
        <v>0</v>
      </c>
      <c r="BJ548" s="17" t="s">
        <v>84</v>
      </c>
      <c r="BK548" s="242">
        <f>ROUND(I548*H548,2)</f>
        <v>0</v>
      </c>
      <c r="BL548" s="17" t="s">
        <v>185</v>
      </c>
      <c r="BM548" s="241" t="s">
        <v>5545</v>
      </c>
    </row>
    <row r="549" s="12" customFormat="1" ht="22.8" customHeight="1">
      <c r="A549" s="12"/>
      <c r="B549" s="213"/>
      <c r="C549" s="214"/>
      <c r="D549" s="215" t="s">
        <v>75</v>
      </c>
      <c r="E549" s="227" t="s">
        <v>1521</v>
      </c>
      <c r="F549" s="227" t="s">
        <v>1522</v>
      </c>
      <c r="G549" s="214"/>
      <c r="H549" s="214"/>
      <c r="I549" s="217"/>
      <c r="J549" s="228">
        <f>BK549</f>
        <v>0</v>
      </c>
      <c r="K549" s="214"/>
      <c r="L549" s="219"/>
      <c r="M549" s="220"/>
      <c r="N549" s="221"/>
      <c r="O549" s="221"/>
      <c r="P549" s="222">
        <f>SUM(P550:P596)</f>
        <v>0</v>
      </c>
      <c r="Q549" s="221"/>
      <c r="R549" s="222">
        <f>SUM(R550:R596)</f>
        <v>5.8336110000000003</v>
      </c>
      <c r="S549" s="221"/>
      <c r="T549" s="223">
        <f>SUM(T550:T596)</f>
        <v>2.7664999999999997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24" t="s">
        <v>86</v>
      </c>
      <c r="AT549" s="225" t="s">
        <v>75</v>
      </c>
      <c r="AU549" s="225" t="s">
        <v>84</v>
      </c>
      <c r="AY549" s="224" t="s">
        <v>280</v>
      </c>
      <c r="BK549" s="226">
        <f>SUM(BK550:BK596)</f>
        <v>0</v>
      </c>
    </row>
    <row r="550" s="2" customFormat="1" ht="24.15" customHeight="1">
      <c r="A550" s="38"/>
      <c r="B550" s="39"/>
      <c r="C550" s="229" t="s">
        <v>1231</v>
      </c>
      <c r="D550" s="229" t="s">
        <v>281</v>
      </c>
      <c r="E550" s="230" t="s">
        <v>2292</v>
      </c>
      <c r="F550" s="231" t="s">
        <v>2293</v>
      </c>
      <c r="G550" s="232" t="s">
        <v>194</v>
      </c>
      <c r="H550" s="233">
        <v>52</v>
      </c>
      <c r="I550" s="234"/>
      <c r="J550" s="235">
        <f>ROUND(I550*H550,2)</f>
        <v>0</v>
      </c>
      <c r="K550" s="236"/>
      <c r="L550" s="44"/>
      <c r="M550" s="237" t="s">
        <v>1</v>
      </c>
      <c r="N550" s="238" t="s">
        <v>41</v>
      </c>
      <c r="O550" s="91"/>
      <c r="P550" s="239">
        <f>O550*H550</f>
        <v>0</v>
      </c>
      <c r="Q550" s="239">
        <v>0</v>
      </c>
      <c r="R550" s="239">
        <f>Q550*H550</f>
        <v>0</v>
      </c>
      <c r="S550" s="239">
        <v>0.021999999999999999</v>
      </c>
      <c r="T550" s="240">
        <f>S550*H550</f>
        <v>1.1439999999999999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41" t="s">
        <v>185</v>
      </c>
      <c r="AT550" s="241" t="s">
        <v>281</v>
      </c>
      <c r="AU550" s="241" t="s">
        <v>86</v>
      </c>
      <c r="AY550" s="17" t="s">
        <v>280</v>
      </c>
      <c r="BE550" s="242">
        <f>IF(N550="základní",J550,0)</f>
        <v>0</v>
      </c>
      <c r="BF550" s="242">
        <f>IF(N550="snížená",J550,0)</f>
        <v>0</v>
      </c>
      <c r="BG550" s="242">
        <f>IF(N550="zákl. přenesená",J550,0)</f>
        <v>0</v>
      </c>
      <c r="BH550" s="242">
        <f>IF(N550="sníž. přenesená",J550,0)</f>
        <v>0</v>
      </c>
      <c r="BI550" s="242">
        <f>IF(N550="nulová",J550,0)</f>
        <v>0</v>
      </c>
      <c r="BJ550" s="17" t="s">
        <v>84</v>
      </c>
      <c r="BK550" s="242">
        <f>ROUND(I550*H550,2)</f>
        <v>0</v>
      </c>
      <c r="BL550" s="17" t="s">
        <v>185</v>
      </c>
      <c r="BM550" s="241" t="s">
        <v>5546</v>
      </c>
    </row>
    <row r="551" s="13" customFormat="1">
      <c r="A551" s="13"/>
      <c r="B551" s="243"/>
      <c r="C551" s="244"/>
      <c r="D551" s="245" t="s">
        <v>286</v>
      </c>
      <c r="E551" s="246" t="s">
        <v>1</v>
      </c>
      <c r="F551" s="247" t="s">
        <v>5547</v>
      </c>
      <c r="G551" s="244"/>
      <c r="H551" s="248">
        <v>52</v>
      </c>
      <c r="I551" s="249"/>
      <c r="J551" s="244"/>
      <c r="K551" s="244"/>
      <c r="L551" s="250"/>
      <c r="M551" s="251"/>
      <c r="N551" s="252"/>
      <c r="O551" s="252"/>
      <c r="P551" s="252"/>
      <c r="Q551" s="252"/>
      <c r="R551" s="252"/>
      <c r="S551" s="252"/>
      <c r="T551" s="25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4" t="s">
        <v>286</v>
      </c>
      <c r="AU551" s="254" t="s">
        <v>86</v>
      </c>
      <c r="AV551" s="13" t="s">
        <v>86</v>
      </c>
      <c r="AW551" s="13" t="s">
        <v>32</v>
      </c>
      <c r="AX551" s="13" t="s">
        <v>84</v>
      </c>
      <c r="AY551" s="254" t="s">
        <v>280</v>
      </c>
    </row>
    <row r="552" s="2" customFormat="1" ht="24.15" customHeight="1">
      <c r="A552" s="38"/>
      <c r="B552" s="39"/>
      <c r="C552" s="229" t="s">
        <v>1235</v>
      </c>
      <c r="D552" s="229" t="s">
        <v>281</v>
      </c>
      <c r="E552" s="230" t="s">
        <v>2813</v>
      </c>
      <c r="F552" s="231" t="s">
        <v>2814</v>
      </c>
      <c r="G552" s="232" t="s">
        <v>354</v>
      </c>
      <c r="H552" s="233">
        <v>4</v>
      </c>
      <c r="I552" s="234"/>
      <c r="J552" s="235">
        <f>ROUND(I552*H552,2)</f>
        <v>0</v>
      </c>
      <c r="K552" s="236"/>
      <c r="L552" s="44"/>
      <c r="M552" s="237" t="s">
        <v>1</v>
      </c>
      <c r="N552" s="238" t="s">
        <v>41</v>
      </c>
      <c r="O552" s="91"/>
      <c r="P552" s="239">
        <f>O552*H552</f>
        <v>0</v>
      </c>
      <c r="Q552" s="239">
        <v>0</v>
      </c>
      <c r="R552" s="239">
        <f>Q552*H552</f>
        <v>0</v>
      </c>
      <c r="S552" s="239">
        <v>0</v>
      </c>
      <c r="T552" s="240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41" t="s">
        <v>185</v>
      </c>
      <c r="AT552" s="241" t="s">
        <v>281</v>
      </c>
      <c r="AU552" s="241" t="s">
        <v>86</v>
      </c>
      <c r="AY552" s="17" t="s">
        <v>280</v>
      </c>
      <c r="BE552" s="242">
        <f>IF(N552="základní",J552,0)</f>
        <v>0</v>
      </c>
      <c r="BF552" s="242">
        <f>IF(N552="snížená",J552,0)</f>
        <v>0</v>
      </c>
      <c r="BG552" s="242">
        <f>IF(N552="zákl. přenesená",J552,0)</f>
        <v>0</v>
      </c>
      <c r="BH552" s="242">
        <f>IF(N552="sníž. přenesená",J552,0)</f>
        <v>0</v>
      </c>
      <c r="BI552" s="242">
        <f>IF(N552="nulová",J552,0)</f>
        <v>0</v>
      </c>
      <c r="BJ552" s="17" t="s">
        <v>84</v>
      </c>
      <c r="BK552" s="242">
        <f>ROUND(I552*H552,2)</f>
        <v>0</v>
      </c>
      <c r="BL552" s="17" t="s">
        <v>185</v>
      </c>
      <c r="BM552" s="241" t="s">
        <v>5548</v>
      </c>
    </row>
    <row r="553" s="2" customFormat="1" ht="24.15" customHeight="1">
      <c r="A553" s="38"/>
      <c r="B553" s="39"/>
      <c r="C553" s="255" t="s">
        <v>1239</v>
      </c>
      <c r="D553" s="255" t="s">
        <v>306</v>
      </c>
      <c r="E553" s="256" t="s">
        <v>5549</v>
      </c>
      <c r="F553" s="257" t="s">
        <v>5550</v>
      </c>
      <c r="G553" s="258" t="s">
        <v>354</v>
      </c>
      <c r="H553" s="259">
        <v>2</v>
      </c>
      <c r="I553" s="260"/>
      <c r="J553" s="261">
        <f>ROUND(I553*H553,2)</f>
        <v>0</v>
      </c>
      <c r="K553" s="262"/>
      <c r="L553" s="263"/>
      <c r="M553" s="264" t="s">
        <v>1</v>
      </c>
      <c r="N553" s="265" t="s">
        <v>41</v>
      </c>
      <c r="O553" s="91"/>
      <c r="P553" s="239">
        <f>O553*H553</f>
        <v>0</v>
      </c>
      <c r="Q553" s="239">
        <v>0.040160000000000001</v>
      </c>
      <c r="R553" s="239">
        <f>Q553*H553</f>
        <v>0.080320000000000003</v>
      </c>
      <c r="S553" s="239">
        <v>0</v>
      </c>
      <c r="T553" s="240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41" t="s">
        <v>426</v>
      </c>
      <c r="AT553" s="241" t="s">
        <v>306</v>
      </c>
      <c r="AU553" s="241" t="s">
        <v>86</v>
      </c>
      <c r="AY553" s="17" t="s">
        <v>280</v>
      </c>
      <c r="BE553" s="242">
        <f>IF(N553="základní",J553,0)</f>
        <v>0</v>
      </c>
      <c r="BF553" s="242">
        <f>IF(N553="snížená",J553,0)</f>
        <v>0</v>
      </c>
      <c r="BG553" s="242">
        <f>IF(N553="zákl. přenesená",J553,0)</f>
        <v>0</v>
      </c>
      <c r="BH553" s="242">
        <f>IF(N553="sníž. přenesená",J553,0)</f>
        <v>0</v>
      </c>
      <c r="BI553" s="242">
        <f>IF(N553="nulová",J553,0)</f>
        <v>0</v>
      </c>
      <c r="BJ553" s="17" t="s">
        <v>84</v>
      </c>
      <c r="BK553" s="242">
        <f>ROUND(I553*H553,2)</f>
        <v>0</v>
      </c>
      <c r="BL553" s="17" t="s">
        <v>185</v>
      </c>
      <c r="BM553" s="241" t="s">
        <v>5551</v>
      </c>
    </row>
    <row r="554" s="2" customFormat="1" ht="24.15" customHeight="1">
      <c r="A554" s="38"/>
      <c r="B554" s="39"/>
      <c r="C554" s="255" t="s">
        <v>1243</v>
      </c>
      <c r="D554" s="255" t="s">
        <v>306</v>
      </c>
      <c r="E554" s="256" t="s">
        <v>5552</v>
      </c>
      <c r="F554" s="257" t="s">
        <v>5553</v>
      </c>
      <c r="G554" s="258" t="s">
        <v>354</v>
      </c>
      <c r="H554" s="259">
        <v>2</v>
      </c>
      <c r="I554" s="260"/>
      <c r="J554" s="261">
        <f>ROUND(I554*H554,2)</f>
        <v>0</v>
      </c>
      <c r="K554" s="262"/>
      <c r="L554" s="263"/>
      <c r="M554" s="264" t="s">
        <v>1</v>
      </c>
      <c r="N554" s="265" t="s">
        <v>41</v>
      </c>
      <c r="O554" s="91"/>
      <c r="P554" s="239">
        <f>O554*H554</f>
        <v>0</v>
      </c>
      <c r="Q554" s="239">
        <v>0.04163</v>
      </c>
      <c r="R554" s="239">
        <f>Q554*H554</f>
        <v>0.083260000000000001</v>
      </c>
      <c r="S554" s="239">
        <v>0</v>
      </c>
      <c r="T554" s="240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41" t="s">
        <v>426</v>
      </c>
      <c r="AT554" s="241" t="s">
        <v>306</v>
      </c>
      <c r="AU554" s="241" t="s">
        <v>86</v>
      </c>
      <c r="AY554" s="17" t="s">
        <v>280</v>
      </c>
      <c r="BE554" s="242">
        <f>IF(N554="základní",J554,0)</f>
        <v>0</v>
      </c>
      <c r="BF554" s="242">
        <f>IF(N554="snížená",J554,0)</f>
        <v>0</v>
      </c>
      <c r="BG554" s="242">
        <f>IF(N554="zákl. přenesená",J554,0)</f>
        <v>0</v>
      </c>
      <c r="BH554" s="242">
        <f>IF(N554="sníž. přenesená",J554,0)</f>
        <v>0</v>
      </c>
      <c r="BI554" s="242">
        <f>IF(N554="nulová",J554,0)</f>
        <v>0</v>
      </c>
      <c r="BJ554" s="17" t="s">
        <v>84</v>
      </c>
      <c r="BK554" s="242">
        <f>ROUND(I554*H554,2)</f>
        <v>0</v>
      </c>
      <c r="BL554" s="17" t="s">
        <v>185</v>
      </c>
      <c r="BM554" s="241" t="s">
        <v>5554</v>
      </c>
    </row>
    <row r="555" s="2" customFormat="1" ht="24.15" customHeight="1">
      <c r="A555" s="38"/>
      <c r="B555" s="39"/>
      <c r="C555" s="229" t="s">
        <v>1247</v>
      </c>
      <c r="D555" s="229" t="s">
        <v>281</v>
      </c>
      <c r="E555" s="230" t="s">
        <v>2340</v>
      </c>
      <c r="F555" s="231" t="s">
        <v>2341</v>
      </c>
      <c r="G555" s="232" t="s">
        <v>354</v>
      </c>
      <c r="H555" s="233">
        <v>2</v>
      </c>
      <c r="I555" s="234"/>
      <c r="J555" s="235">
        <f>ROUND(I555*H555,2)</f>
        <v>0</v>
      </c>
      <c r="K555" s="236"/>
      <c r="L555" s="44"/>
      <c r="M555" s="237" t="s">
        <v>1</v>
      </c>
      <c r="N555" s="238" t="s">
        <v>41</v>
      </c>
      <c r="O555" s="91"/>
      <c r="P555" s="239">
        <f>O555*H555</f>
        <v>0</v>
      </c>
      <c r="Q555" s="239">
        <v>0</v>
      </c>
      <c r="R555" s="239">
        <f>Q555*H555</f>
        <v>0</v>
      </c>
      <c r="S555" s="239">
        <v>0</v>
      </c>
      <c r="T555" s="240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41" t="s">
        <v>185</v>
      </c>
      <c r="AT555" s="241" t="s">
        <v>281</v>
      </c>
      <c r="AU555" s="241" t="s">
        <v>86</v>
      </c>
      <c r="AY555" s="17" t="s">
        <v>280</v>
      </c>
      <c r="BE555" s="242">
        <f>IF(N555="základní",J555,0)</f>
        <v>0</v>
      </c>
      <c r="BF555" s="242">
        <f>IF(N555="snížená",J555,0)</f>
        <v>0</v>
      </c>
      <c r="BG555" s="242">
        <f>IF(N555="zákl. přenesená",J555,0)</f>
        <v>0</v>
      </c>
      <c r="BH555" s="242">
        <f>IF(N555="sníž. přenesená",J555,0)</f>
        <v>0</v>
      </c>
      <c r="BI555" s="242">
        <f>IF(N555="nulová",J555,0)</f>
        <v>0</v>
      </c>
      <c r="BJ555" s="17" t="s">
        <v>84</v>
      </c>
      <c r="BK555" s="242">
        <f>ROUND(I555*H555,2)</f>
        <v>0</v>
      </c>
      <c r="BL555" s="17" t="s">
        <v>185</v>
      </c>
      <c r="BM555" s="241" t="s">
        <v>5555</v>
      </c>
    </row>
    <row r="556" s="2" customFormat="1" ht="33" customHeight="1">
      <c r="A556" s="38"/>
      <c r="B556" s="39"/>
      <c r="C556" s="255" t="s">
        <v>1252</v>
      </c>
      <c r="D556" s="255" t="s">
        <v>306</v>
      </c>
      <c r="E556" s="256" t="s">
        <v>5556</v>
      </c>
      <c r="F556" s="257" t="s">
        <v>5557</v>
      </c>
      <c r="G556" s="258" t="s">
        <v>354</v>
      </c>
      <c r="H556" s="259">
        <v>1</v>
      </c>
      <c r="I556" s="260"/>
      <c r="J556" s="261">
        <f>ROUND(I556*H556,2)</f>
        <v>0</v>
      </c>
      <c r="K556" s="262"/>
      <c r="L556" s="263"/>
      <c r="M556" s="264" t="s">
        <v>1</v>
      </c>
      <c r="N556" s="265" t="s">
        <v>41</v>
      </c>
      <c r="O556" s="91"/>
      <c r="P556" s="239">
        <f>O556*H556</f>
        <v>0</v>
      </c>
      <c r="Q556" s="239">
        <v>0.17576</v>
      </c>
      <c r="R556" s="239">
        <f>Q556*H556</f>
        <v>0.17576</v>
      </c>
      <c r="S556" s="239">
        <v>0</v>
      </c>
      <c r="T556" s="240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41" t="s">
        <v>426</v>
      </c>
      <c r="AT556" s="241" t="s">
        <v>306</v>
      </c>
      <c r="AU556" s="241" t="s">
        <v>86</v>
      </c>
      <c r="AY556" s="17" t="s">
        <v>280</v>
      </c>
      <c r="BE556" s="242">
        <f>IF(N556="základní",J556,0)</f>
        <v>0</v>
      </c>
      <c r="BF556" s="242">
        <f>IF(N556="snížená",J556,0)</f>
        <v>0</v>
      </c>
      <c r="BG556" s="242">
        <f>IF(N556="zákl. přenesená",J556,0)</f>
        <v>0</v>
      </c>
      <c r="BH556" s="242">
        <f>IF(N556="sníž. přenesená",J556,0)</f>
        <v>0</v>
      </c>
      <c r="BI556" s="242">
        <f>IF(N556="nulová",J556,0)</f>
        <v>0</v>
      </c>
      <c r="BJ556" s="17" t="s">
        <v>84</v>
      </c>
      <c r="BK556" s="242">
        <f>ROUND(I556*H556,2)</f>
        <v>0</v>
      </c>
      <c r="BL556" s="17" t="s">
        <v>185</v>
      </c>
      <c r="BM556" s="241" t="s">
        <v>5558</v>
      </c>
    </row>
    <row r="557" s="2" customFormat="1" ht="33" customHeight="1">
      <c r="A557" s="38"/>
      <c r="B557" s="39"/>
      <c r="C557" s="255" t="s">
        <v>1258</v>
      </c>
      <c r="D557" s="255" t="s">
        <v>306</v>
      </c>
      <c r="E557" s="256" t="s">
        <v>5559</v>
      </c>
      <c r="F557" s="257" t="s">
        <v>5560</v>
      </c>
      <c r="G557" s="258" t="s">
        <v>354</v>
      </c>
      <c r="H557" s="259">
        <v>1</v>
      </c>
      <c r="I557" s="260"/>
      <c r="J557" s="261">
        <f>ROUND(I557*H557,2)</f>
        <v>0</v>
      </c>
      <c r="K557" s="262"/>
      <c r="L557" s="263"/>
      <c r="M557" s="264" t="s">
        <v>1</v>
      </c>
      <c r="N557" s="265" t="s">
        <v>41</v>
      </c>
      <c r="O557" s="91"/>
      <c r="P557" s="239">
        <f>O557*H557</f>
        <v>0</v>
      </c>
      <c r="Q557" s="239">
        <v>0.17576</v>
      </c>
      <c r="R557" s="239">
        <f>Q557*H557</f>
        <v>0.17576</v>
      </c>
      <c r="S557" s="239">
        <v>0</v>
      </c>
      <c r="T557" s="240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41" t="s">
        <v>426</v>
      </c>
      <c r="AT557" s="241" t="s">
        <v>306</v>
      </c>
      <c r="AU557" s="241" t="s">
        <v>86</v>
      </c>
      <c r="AY557" s="17" t="s">
        <v>280</v>
      </c>
      <c r="BE557" s="242">
        <f>IF(N557="základní",J557,0)</f>
        <v>0</v>
      </c>
      <c r="BF557" s="242">
        <f>IF(N557="snížená",J557,0)</f>
        <v>0</v>
      </c>
      <c r="BG557" s="242">
        <f>IF(N557="zákl. přenesená",J557,0)</f>
        <v>0</v>
      </c>
      <c r="BH557" s="242">
        <f>IF(N557="sníž. přenesená",J557,0)</f>
        <v>0</v>
      </c>
      <c r="BI557" s="242">
        <f>IF(N557="nulová",J557,0)</f>
        <v>0</v>
      </c>
      <c r="BJ557" s="17" t="s">
        <v>84</v>
      </c>
      <c r="BK557" s="242">
        <f>ROUND(I557*H557,2)</f>
        <v>0</v>
      </c>
      <c r="BL557" s="17" t="s">
        <v>185</v>
      </c>
      <c r="BM557" s="241" t="s">
        <v>5561</v>
      </c>
    </row>
    <row r="558" s="2" customFormat="1" ht="24.15" customHeight="1">
      <c r="A558" s="38"/>
      <c r="B558" s="39"/>
      <c r="C558" s="229" t="s">
        <v>1263</v>
      </c>
      <c r="D558" s="229" t="s">
        <v>281</v>
      </c>
      <c r="E558" s="230" t="s">
        <v>2837</v>
      </c>
      <c r="F558" s="231" t="s">
        <v>2838</v>
      </c>
      <c r="G558" s="232" t="s">
        <v>354</v>
      </c>
      <c r="H558" s="233">
        <v>5</v>
      </c>
      <c r="I558" s="234"/>
      <c r="J558" s="235">
        <f>ROUND(I558*H558,2)</f>
        <v>0</v>
      </c>
      <c r="K558" s="236"/>
      <c r="L558" s="44"/>
      <c r="M558" s="237" t="s">
        <v>1</v>
      </c>
      <c r="N558" s="238" t="s">
        <v>41</v>
      </c>
      <c r="O558" s="91"/>
      <c r="P558" s="239">
        <f>O558*H558</f>
        <v>0</v>
      </c>
      <c r="Q558" s="239">
        <v>0</v>
      </c>
      <c r="R558" s="239">
        <f>Q558*H558</f>
        <v>0</v>
      </c>
      <c r="S558" s="239">
        <v>0.27000000000000002</v>
      </c>
      <c r="T558" s="240">
        <f>S558*H558</f>
        <v>1.3500000000000001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41" t="s">
        <v>185</v>
      </c>
      <c r="AT558" s="241" t="s">
        <v>281</v>
      </c>
      <c r="AU558" s="241" t="s">
        <v>86</v>
      </c>
      <c r="AY558" s="17" t="s">
        <v>280</v>
      </c>
      <c r="BE558" s="242">
        <f>IF(N558="základní",J558,0)</f>
        <v>0</v>
      </c>
      <c r="BF558" s="242">
        <f>IF(N558="snížená",J558,0)</f>
        <v>0</v>
      </c>
      <c r="BG558" s="242">
        <f>IF(N558="zákl. přenesená",J558,0)</f>
        <v>0</v>
      </c>
      <c r="BH558" s="242">
        <f>IF(N558="sníž. přenesená",J558,0)</f>
        <v>0</v>
      </c>
      <c r="BI558" s="242">
        <f>IF(N558="nulová",J558,0)</f>
        <v>0</v>
      </c>
      <c r="BJ558" s="17" t="s">
        <v>84</v>
      </c>
      <c r="BK558" s="242">
        <f>ROUND(I558*H558,2)</f>
        <v>0</v>
      </c>
      <c r="BL558" s="17" t="s">
        <v>185</v>
      </c>
      <c r="BM558" s="241" t="s">
        <v>5562</v>
      </c>
    </row>
    <row r="559" s="2" customFormat="1" ht="24.15" customHeight="1">
      <c r="A559" s="38"/>
      <c r="B559" s="39"/>
      <c r="C559" s="229" t="s">
        <v>1268</v>
      </c>
      <c r="D559" s="229" t="s">
        <v>281</v>
      </c>
      <c r="E559" s="230" t="s">
        <v>5563</v>
      </c>
      <c r="F559" s="231" t="s">
        <v>5564</v>
      </c>
      <c r="G559" s="232" t="s">
        <v>354</v>
      </c>
      <c r="H559" s="233">
        <v>2</v>
      </c>
      <c r="I559" s="234"/>
      <c r="J559" s="235">
        <f>ROUND(I559*H559,2)</f>
        <v>0</v>
      </c>
      <c r="K559" s="236"/>
      <c r="L559" s="44"/>
      <c r="M559" s="237" t="s">
        <v>1</v>
      </c>
      <c r="N559" s="238" t="s">
        <v>41</v>
      </c>
      <c r="O559" s="91"/>
      <c r="P559" s="239">
        <f>O559*H559</f>
        <v>0</v>
      </c>
      <c r="Q559" s="239">
        <v>0.00084999999999999995</v>
      </c>
      <c r="R559" s="239">
        <f>Q559*H559</f>
        <v>0.0016999999999999999</v>
      </c>
      <c r="S559" s="239">
        <v>0</v>
      </c>
      <c r="T559" s="240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41" t="s">
        <v>185</v>
      </c>
      <c r="AT559" s="241" t="s">
        <v>281</v>
      </c>
      <c r="AU559" s="241" t="s">
        <v>86</v>
      </c>
      <c r="AY559" s="17" t="s">
        <v>280</v>
      </c>
      <c r="BE559" s="242">
        <f>IF(N559="základní",J559,0)</f>
        <v>0</v>
      </c>
      <c r="BF559" s="242">
        <f>IF(N559="snížená",J559,0)</f>
        <v>0</v>
      </c>
      <c r="BG559" s="242">
        <f>IF(N559="zákl. přenesená",J559,0)</f>
        <v>0</v>
      </c>
      <c r="BH559" s="242">
        <f>IF(N559="sníž. přenesená",J559,0)</f>
        <v>0</v>
      </c>
      <c r="BI559" s="242">
        <f>IF(N559="nulová",J559,0)</f>
        <v>0</v>
      </c>
      <c r="BJ559" s="17" t="s">
        <v>84</v>
      </c>
      <c r="BK559" s="242">
        <f>ROUND(I559*H559,2)</f>
        <v>0</v>
      </c>
      <c r="BL559" s="17" t="s">
        <v>185</v>
      </c>
      <c r="BM559" s="241" t="s">
        <v>5565</v>
      </c>
    </row>
    <row r="560" s="2" customFormat="1" ht="33" customHeight="1">
      <c r="A560" s="38"/>
      <c r="B560" s="39"/>
      <c r="C560" s="255" t="s">
        <v>1273</v>
      </c>
      <c r="D560" s="255" t="s">
        <v>306</v>
      </c>
      <c r="E560" s="256" t="s">
        <v>5566</v>
      </c>
      <c r="F560" s="257" t="s">
        <v>5567</v>
      </c>
      <c r="G560" s="258" t="s">
        <v>354</v>
      </c>
      <c r="H560" s="259">
        <v>1</v>
      </c>
      <c r="I560" s="260"/>
      <c r="J560" s="261">
        <f>ROUND(I560*H560,2)</f>
        <v>0</v>
      </c>
      <c r="K560" s="262"/>
      <c r="L560" s="263"/>
      <c r="M560" s="264" t="s">
        <v>1</v>
      </c>
      <c r="N560" s="265" t="s">
        <v>41</v>
      </c>
      <c r="O560" s="91"/>
      <c r="P560" s="239">
        <f>O560*H560</f>
        <v>0</v>
      </c>
      <c r="Q560" s="239">
        <v>0.18017</v>
      </c>
      <c r="R560" s="239">
        <f>Q560*H560</f>
        <v>0.18017</v>
      </c>
      <c r="S560" s="239">
        <v>0</v>
      </c>
      <c r="T560" s="240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41" t="s">
        <v>426</v>
      </c>
      <c r="AT560" s="241" t="s">
        <v>306</v>
      </c>
      <c r="AU560" s="241" t="s">
        <v>86</v>
      </c>
      <c r="AY560" s="17" t="s">
        <v>280</v>
      </c>
      <c r="BE560" s="242">
        <f>IF(N560="základní",J560,0)</f>
        <v>0</v>
      </c>
      <c r="BF560" s="242">
        <f>IF(N560="snížená",J560,0)</f>
        <v>0</v>
      </c>
      <c r="BG560" s="242">
        <f>IF(N560="zákl. přenesená",J560,0)</f>
        <v>0</v>
      </c>
      <c r="BH560" s="242">
        <f>IF(N560="sníž. přenesená",J560,0)</f>
        <v>0</v>
      </c>
      <c r="BI560" s="242">
        <f>IF(N560="nulová",J560,0)</f>
        <v>0</v>
      </c>
      <c r="BJ560" s="17" t="s">
        <v>84</v>
      </c>
      <c r="BK560" s="242">
        <f>ROUND(I560*H560,2)</f>
        <v>0</v>
      </c>
      <c r="BL560" s="17" t="s">
        <v>185</v>
      </c>
      <c r="BM560" s="241" t="s">
        <v>5568</v>
      </c>
    </row>
    <row r="561" s="2" customFormat="1" ht="33" customHeight="1">
      <c r="A561" s="38"/>
      <c r="B561" s="39"/>
      <c r="C561" s="255" t="s">
        <v>1278</v>
      </c>
      <c r="D561" s="255" t="s">
        <v>306</v>
      </c>
      <c r="E561" s="256" t="s">
        <v>5569</v>
      </c>
      <c r="F561" s="257" t="s">
        <v>5570</v>
      </c>
      <c r="G561" s="258" t="s">
        <v>354</v>
      </c>
      <c r="H561" s="259">
        <v>1</v>
      </c>
      <c r="I561" s="260"/>
      <c r="J561" s="261">
        <f>ROUND(I561*H561,2)</f>
        <v>0</v>
      </c>
      <c r="K561" s="262"/>
      <c r="L561" s="263"/>
      <c r="M561" s="264" t="s">
        <v>1</v>
      </c>
      <c r="N561" s="265" t="s">
        <v>41</v>
      </c>
      <c r="O561" s="91"/>
      <c r="P561" s="239">
        <f>O561*H561</f>
        <v>0</v>
      </c>
      <c r="Q561" s="239">
        <v>0.18017</v>
      </c>
      <c r="R561" s="239">
        <f>Q561*H561</f>
        <v>0.18017</v>
      </c>
      <c r="S561" s="239">
        <v>0</v>
      </c>
      <c r="T561" s="240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41" t="s">
        <v>426</v>
      </c>
      <c r="AT561" s="241" t="s">
        <v>306</v>
      </c>
      <c r="AU561" s="241" t="s">
        <v>86</v>
      </c>
      <c r="AY561" s="17" t="s">
        <v>280</v>
      </c>
      <c r="BE561" s="242">
        <f>IF(N561="základní",J561,0)</f>
        <v>0</v>
      </c>
      <c r="BF561" s="242">
        <f>IF(N561="snížená",J561,0)</f>
        <v>0</v>
      </c>
      <c r="BG561" s="242">
        <f>IF(N561="zákl. přenesená",J561,0)</f>
        <v>0</v>
      </c>
      <c r="BH561" s="242">
        <f>IF(N561="sníž. přenesená",J561,0)</f>
        <v>0</v>
      </c>
      <c r="BI561" s="242">
        <f>IF(N561="nulová",J561,0)</f>
        <v>0</v>
      </c>
      <c r="BJ561" s="17" t="s">
        <v>84</v>
      </c>
      <c r="BK561" s="242">
        <f>ROUND(I561*H561,2)</f>
        <v>0</v>
      </c>
      <c r="BL561" s="17" t="s">
        <v>185</v>
      </c>
      <c r="BM561" s="241" t="s">
        <v>5571</v>
      </c>
    </row>
    <row r="562" s="2" customFormat="1" ht="24.15" customHeight="1">
      <c r="A562" s="38"/>
      <c r="B562" s="39"/>
      <c r="C562" s="229" t="s">
        <v>1284</v>
      </c>
      <c r="D562" s="229" t="s">
        <v>281</v>
      </c>
      <c r="E562" s="230" t="s">
        <v>1539</v>
      </c>
      <c r="F562" s="231" t="s">
        <v>1540</v>
      </c>
      <c r="G562" s="232" t="s">
        <v>190</v>
      </c>
      <c r="H562" s="233">
        <v>5.4500000000000002</v>
      </c>
      <c r="I562" s="234"/>
      <c r="J562" s="235">
        <f>ROUND(I562*H562,2)</f>
        <v>0</v>
      </c>
      <c r="K562" s="236"/>
      <c r="L562" s="44"/>
      <c r="M562" s="237" t="s">
        <v>1</v>
      </c>
      <c r="N562" s="238" t="s">
        <v>41</v>
      </c>
      <c r="O562" s="91"/>
      <c r="P562" s="239">
        <f>O562*H562</f>
        <v>0</v>
      </c>
      <c r="Q562" s="239">
        <v>0</v>
      </c>
      <c r="R562" s="239">
        <f>Q562*H562</f>
        <v>0</v>
      </c>
      <c r="S562" s="239">
        <v>0</v>
      </c>
      <c r="T562" s="240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41" t="s">
        <v>185</v>
      </c>
      <c r="AT562" s="241" t="s">
        <v>281</v>
      </c>
      <c r="AU562" s="241" t="s">
        <v>86</v>
      </c>
      <c r="AY562" s="17" t="s">
        <v>280</v>
      </c>
      <c r="BE562" s="242">
        <f>IF(N562="základní",J562,0)</f>
        <v>0</v>
      </c>
      <c r="BF562" s="242">
        <f>IF(N562="snížená",J562,0)</f>
        <v>0</v>
      </c>
      <c r="BG562" s="242">
        <f>IF(N562="zákl. přenesená",J562,0)</f>
        <v>0</v>
      </c>
      <c r="BH562" s="242">
        <f>IF(N562="sníž. přenesená",J562,0)</f>
        <v>0</v>
      </c>
      <c r="BI562" s="242">
        <f>IF(N562="nulová",J562,0)</f>
        <v>0</v>
      </c>
      <c r="BJ562" s="17" t="s">
        <v>84</v>
      </c>
      <c r="BK562" s="242">
        <f>ROUND(I562*H562,2)</f>
        <v>0</v>
      </c>
      <c r="BL562" s="17" t="s">
        <v>185</v>
      </c>
      <c r="BM562" s="241" t="s">
        <v>5572</v>
      </c>
    </row>
    <row r="563" s="2" customFormat="1" ht="37.8" customHeight="1">
      <c r="A563" s="38"/>
      <c r="B563" s="39"/>
      <c r="C563" s="255" t="s">
        <v>1289</v>
      </c>
      <c r="D563" s="255" t="s">
        <v>306</v>
      </c>
      <c r="E563" s="256" t="s">
        <v>2365</v>
      </c>
      <c r="F563" s="257" t="s">
        <v>2366</v>
      </c>
      <c r="G563" s="258" t="s">
        <v>190</v>
      </c>
      <c r="H563" s="259">
        <v>5.4500000000000002</v>
      </c>
      <c r="I563" s="260"/>
      <c r="J563" s="261">
        <f>ROUND(I563*H563,2)</f>
        <v>0</v>
      </c>
      <c r="K563" s="262"/>
      <c r="L563" s="263"/>
      <c r="M563" s="264" t="s">
        <v>1</v>
      </c>
      <c r="N563" s="265" t="s">
        <v>41</v>
      </c>
      <c r="O563" s="91"/>
      <c r="P563" s="239">
        <f>O563*H563</f>
        <v>0</v>
      </c>
      <c r="Q563" s="239">
        <v>0.053100000000000001</v>
      </c>
      <c r="R563" s="239">
        <f>Q563*H563</f>
        <v>0.28939500000000001</v>
      </c>
      <c r="S563" s="239">
        <v>0</v>
      </c>
      <c r="T563" s="240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41" t="s">
        <v>426</v>
      </c>
      <c r="AT563" s="241" t="s">
        <v>306</v>
      </c>
      <c r="AU563" s="241" t="s">
        <v>86</v>
      </c>
      <c r="AY563" s="17" t="s">
        <v>280</v>
      </c>
      <c r="BE563" s="242">
        <f>IF(N563="základní",J563,0)</f>
        <v>0</v>
      </c>
      <c r="BF563" s="242">
        <f>IF(N563="snížená",J563,0)</f>
        <v>0</v>
      </c>
      <c r="BG563" s="242">
        <f>IF(N563="zákl. přenesená",J563,0)</f>
        <v>0</v>
      </c>
      <c r="BH563" s="242">
        <f>IF(N563="sníž. přenesená",J563,0)</f>
        <v>0</v>
      </c>
      <c r="BI563" s="242">
        <f>IF(N563="nulová",J563,0)</f>
        <v>0</v>
      </c>
      <c r="BJ563" s="17" t="s">
        <v>84</v>
      </c>
      <c r="BK563" s="242">
        <f>ROUND(I563*H563,2)</f>
        <v>0</v>
      </c>
      <c r="BL563" s="17" t="s">
        <v>185</v>
      </c>
      <c r="BM563" s="241" t="s">
        <v>5573</v>
      </c>
    </row>
    <row r="564" s="13" customFormat="1">
      <c r="A564" s="13"/>
      <c r="B564" s="243"/>
      <c r="C564" s="244"/>
      <c r="D564" s="245" t="s">
        <v>286</v>
      </c>
      <c r="E564" s="246" t="s">
        <v>1</v>
      </c>
      <c r="F564" s="247" t="s">
        <v>5574</v>
      </c>
      <c r="G564" s="244"/>
      <c r="H564" s="248">
        <v>5.4500000000000002</v>
      </c>
      <c r="I564" s="249"/>
      <c r="J564" s="244"/>
      <c r="K564" s="244"/>
      <c r="L564" s="250"/>
      <c r="M564" s="251"/>
      <c r="N564" s="252"/>
      <c r="O564" s="252"/>
      <c r="P564" s="252"/>
      <c r="Q564" s="252"/>
      <c r="R564" s="252"/>
      <c r="S564" s="252"/>
      <c r="T564" s="25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4" t="s">
        <v>286</v>
      </c>
      <c r="AU564" s="254" t="s">
        <v>86</v>
      </c>
      <c r="AV564" s="13" t="s">
        <v>86</v>
      </c>
      <c r="AW564" s="13" t="s">
        <v>32</v>
      </c>
      <c r="AX564" s="13" t="s">
        <v>84</v>
      </c>
      <c r="AY564" s="254" t="s">
        <v>280</v>
      </c>
    </row>
    <row r="565" s="2" customFormat="1" ht="24.15" customHeight="1">
      <c r="A565" s="38"/>
      <c r="B565" s="39"/>
      <c r="C565" s="229" t="s">
        <v>1293</v>
      </c>
      <c r="D565" s="229" t="s">
        <v>281</v>
      </c>
      <c r="E565" s="230" t="s">
        <v>1554</v>
      </c>
      <c r="F565" s="231" t="s">
        <v>1555</v>
      </c>
      <c r="G565" s="232" t="s">
        <v>190</v>
      </c>
      <c r="H565" s="233">
        <v>5.4500000000000002</v>
      </c>
      <c r="I565" s="234"/>
      <c r="J565" s="235">
        <f>ROUND(I565*H565,2)</f>
        <v>0</v>
      </c>
      <c r="K565" s="236"/>
      <c r="L565" s="44"/>
      <c r="M565" s="237" t="s">
        <v>1</v>
      </c>
      <c r="N565" s="238" t="s">
        <v>41</v>
      </c>
      <c r="O565" s="91"/>
      <c r="P565" s="239">
        <f>O565*H565</f>
        <v>0</v>
      </c>
      <c r="Q565" s="239">
        <v>0</v>
      </c>
      <c r="R565" s="239">
        <f>Q565*H565</f>
        <v>0</v>
      </c>
      <c r="S565" s="239">
        <v>0.050000000000000003</v>
      </c>
      <c r="T565" s="240">
        <f>S565*H565</f>
        <v>0.27250000000000002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41" t="s">
        <v>185</v>
      </c>
      <c r="AT565" s="241" t="s">
        <v>281</v>
      </c>
      <c r="AU565" s="241" t="s">
        <v>86</v>
      </c>
      <c r="AY565" s="17" t="s">
        <v>280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7" t="s">
        <v>84</v>
      </c>
      <c r="BK565" s="242">
        <f>ROUND(I565*H565,2)</f>
        <v>0</v>
      </c>
      <c r="BL565" s="17" t="s">
        <v>185</v>
      </c>
      <c r="BM565" s="241" t="s">
        <v>5575</v>
      </c>
    </row>
    <row r="566" s="2" customFormat="1" ht="21.75" customHeight="1">
      <c r="A566" s="38"/>
      <c r="B566" s="39"/>
      <c r="C566" s="229" t="s">
        <v>1298</v>
      </c>
      <c r="D566" s="229" t="s">
        <v>281</v>
      </c>
      <c r="E566" s="230" t="s">
        <v>1558</v>
      </c>
      <c r="F566" s="231" t="s">
        <v>1559</v>
      </c>
      <c r="G566" s="232" t="s">
        <v>190</v>
      </c>
      <c r="H566" s="233">
        <v>5.4500000000000002</v>
      </c>
      <c r="I566" s="234"/>
      <c r="J566" s="235">
        <f>ROUND(I566*H566,2)</f>
        <v>0</v>
      </c>
      <c r="K566" s="236"/>
      <c r="L566" s="44"/>
      <c r="M566" s="237" t="s">
        <v>1</v>
      </c>
      <c r="N566" s="238" t="s">
        <v>41</v>
      </c>
      <c r="O566" s="91"/>
      <c r="P566" s="239">
        <f>O566*H566</f>
        <v>0</v>
      </c>
      <c r="Q566" s="239">
        <v>0</v>
      </c>
      <c r="R566" s="239">
        <f>Q566*H566</f>
        <v>0</v>
      </c>
      <c r="S566" s="239">
        <v>0</v>
      </c>
      <c r="T566" s="240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41" t="s">
        <v>185</v>
      </c>
      <c r="AT566" s="241" t="s">
        <v>281</v>
      </c>
      <c r="AU566" s="241" t="s">
        <v>86</v>
      </c>
      <c r="AY566" s="17" t="s">
        <v>280</v>
      </c>
      <c r="BE566" s="242">
        <f>IF(N566="základní",J566,0)</f>
        <v>0</v>
      </c>
      <c r="BF566" s="242">
        <f>IF(N566="snížená",J566,0)</f>
        <v>0</v>
      </c>
      <c r="BG566" s="242">
        <f>IF(N566="zákl. přenesená",J566,0)</f>
        <v>0</v>
      </c>
      <c r="BH566" s="242">
        <f>IF(N566="sníž. přenesená",J566,0)</f>
        <v>0</v>
      </c>
      <c r="BI566" s="242">
        <f>IF(N566="nulová",J566,0)</f>
        <v>0</v>
      </c>
      <c r="BJ566" s="17" t="s">
        <v>84</v>
      </c>
      <c r="BK566" s="242">
        <f>ROUND(I566*H566,2)</f>
        <v>0</v>
      </c>
      <c r="BL566" s="17" t="s">
        <v>185</v>
      </c>
      <c r="BM566" s="241" t="s">
        <v>5576</v>
      </c>
    </row>
    <row r="567" s="2" customFormat="1" ht="24.15" customHeight="1">
      <c r="A567" s="38"/>
      <c r="B567" s="39"/>
      <c r="C567" s="229" t="s">
        <v>1311</v>
      </c>
      <c r="D567" s="229" t="s">
        <v>281</v>
      </c>
      <c r="E567" s="230" t="s">
        <v>1562</v>
      </c>
      <c r="F567" s="231" t="s">
        <v>1563</v>
      </c>
      <c r="G567" s="232" t="s">
        <v>354</v>
      </c>
      <c r="H567" s="233">
        <v>30</v>
      </c>
      <c r="I567" s="234"/>
      <c r="J567" s="235">
        <f>ROUND(I567*H567,2)</f>
        <v>0</v>
      </c>
      <c r="K567" s="236"/>
      <c r="L567" s="44"/>
      <c r="M567" s="237" t="s">
        <v>1</v>
      </c>
      <c r="N567" s="238" t="s">
        <v>41</v>
      </c>
      <c r="O567" s="91"/>
      <c r="P567" s="239">
        <f>O567*H567</f>
        <v>0</v>
      </c>
      <c r="Q567" s="239">
        <v>1.0000000000000001E-05</v>
      </c>
      <c r="R567" s="239">
        <f>Q567*H567</f>
        <v>0.00030000000000000003</v>
      </c>
      <c r="S567" s="239">
        <v>0</v>
      </c>
      <c r="T567" s="240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41" t="s">
        <v>185</v>
      </c>
      <c r="AT567" s="241" t="s">
        <v>281</v>
      </c>
      <c r="AU567" s="241" t="s">
        <v>86</v>
      </c>
      <c r="AY567" s="17" t="s">
        <v>280</v>
      </c>
      <c r="BE567" s="242">
        <f>IF(N567="základní",J567,0)</f>
        <v>0</v>
      </c>
      <c r="BF567" s="242">
        <f>IF(N567="snížená",J567,0)</f>
        <v>0</v>
      </c>
      <c r="BG567" s="242">
        <f>IF(N567="zákl. přenesená",J567,0)</f>
        <v>0</v>
      </c>
      <c r="BH567" s="242">
        <f>IF(N567="sníž. přenesená",J567,0)</f>
        <v>0</v>
      </c>
      <c r="BI567" s="242">
        <f>IF(N567="nulová",J567,0)</f>
        <v>0</v>
      </c>
      <c r="BJ567" s="17" t="s">
        <v>84</v>
      </c>
      <c r="BK567" s="242">
        <f>ROUND(I567*H567,2)</f>
        <v>0</v>
      </c>
      <c r="BL567" s="17" t="s">
        <v>185</v>
      </c>
      <c r="BM567" s="241" t="s">
        <v>5577</v>
      </c>
    </row>
    <row r="568" s="13" customFormat="1">
      <c r="A568" s="13"/>
      <c r="B568" s="243"/>
      <c r="C568" s="244"/>
      <c r="D568" s="245" t="s">
        <v>286</v>
      </c>
      <c r="E568" s="246" t="s">
        <v>1</v>
      </c>
      <c r="F568" s="247" t="s">
        <v>5578</v>
      </c>
      <c r="G568" s="244"/>
      <c r="H568" s="248">
        <v>30</v>
      </c>
      <c r="I568" s="249"/>
      <c r="J568" s="244"/>
      <c r="K568" s="244"/>
      <c r="L568" s="250"/>
      <c r="M568" s="251"/>
      <c r="N568" s="252"/>
      <c r="O568" s="252"/>
      <c r="P568" s="252"/>
      <c r="Q568" s="252"/>
      <c r="R568" s="252"/>
      <c r="S568" s="252"/>
      <c r="T568" s="25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4" t="s">
        <v>286</v>
      </c>
      <c r="AU568" s="254" t="s">
        <v>86</v>
      </c>
      <c r="AV568" s="13" t="s">
        <v>86</v>
      </c>
      <c r="AW568" s="13" t="s">
        <v>32</v>
      </c>
      <c r="AX568" s="13" t="s">
        <v>84</v>
      </c>
      <c r="AY568" s="254" t="s">
        <v>280</v>
      </c>
    </row>
    <row r="569" s="2" customFormat="1" ht="37.8" customHeight="1">
      <c r="A569" s="38"/>
      <c r="B569" s="39"/>
      <c r="C569" s="255" t="s">
        <v>1316</v>
      </c>
      <c r="D569" s="255" t="s">
        <v>306</v>
      </c>
      <c r="E569" s="256" t="s">
        <v>1567</v>
      </c>
      <c r="F569" s="257" t="s">
        <v>1568</v>
      </c>
      <c r="G569" s="258" t="s">
        <v>354</v>
      </c>
      <c r="H569" s="259">
        <v>30</v>
      </c>
      <c r="I569" s="260"/>
      <c r="J569" s="261">
        <f>ROUND(I569*H569,2)</f>
        <v>0</v>
      </c>
      <c r="K569" s="262"/>
      <c r="L569" s="263"/>
      <c r="M569" s="264" t="s">
        <v>1</v>
      </c>
      <c r="N569" s="265" t="s">
        <v>41</v>
      </c>
      <c r="O569" s="91"/>
      <c r="P569" s="239">
        <f>O569*H569</f>
        <v>0</v>
      </c>
      <c r="Q569" s="239">
        <v>0.001</v>
      </c>
      <c r="R569" s="239">
        <f>Q569*H569</f>
        <v>0.029999999999999999</v>
      </c>
      <c r="S569" s="239">
        <v>0</v>
      </c>
      <c r="T569" s="240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41" t="s">
        <v>426</v>
      </c>
      <c r="AT569" s="241" t="s">
        <v>306</v>
      </c>
      <c r="AU569" s="241" t="s">
        <v>86</v>
      </c>
      <c r="AY569" s="17" t="s">
        <v>280</v>
      </c>
      <c r="BE569" s="242">
        <f>IF(N569="základní",J569,0)</f>
        <v>0</v>
      </c>
      <c r="BF569" s="242">
        <f>IF(N569="snížená",J569,0)</f>
        <v>0</v>
      </c>
      <c r="BG569" s="242">
        <f>IF(N569="zákl. přenesená",J569,0)</f>
        <v>0</v>
      </c>
      <c r="BH569" s="242">
        <f>IF(N569="sníž. přenesená",J569,0)</f>
        <v>0</v>
      </c>
      <c r="BI569" s="242">
        <f>IF(N569="nulová",J569,0)</f>
        <v>0</v>
      </c>
      <c r="BJ569" s="17" t="s">
        <v>84</v>
      </c>
      <c r="BK569" s="242">
        <f>ROUND(I569*H569,2)</f>
        <v>0</v>
      </c>
      <c r="BL569" s="17" t="s">
        <v>185</v>
      </c>
      <c r="BM569" s="241" t="s">
        <v>5579</v>
      </c>
    </row>
    <row r="570" s="2" customFormat="1">
      <c r="A570" s="38"/>
      <c r="B570" s="39"/>
      <c r="C570" s="40"/>
      <c r="D570" s="245" t="s">
        <v>540</v>
      </c>
      <c r="E570" s="40"/>
      <c r="F570" s="287" t="s">
        <v>1570</v>
      </c>
      <c r="G570" s="40"/>
      <c r="H570" s="40"/>
      <c r="I570" s="288"/>
      <c r="J570" s="40"/>
      <c r="K570" s="40"/>
      <c r="L570" s="44"/>
      <c r="M570" s="289"/>
      <c r="N570" s="290"/>
      <c r="O570" s="91"/>
      <c r="P570" s="91"/>
      <c r="Q570" s="91"/>
      <c r="R570" s="91"/>
      <c r="S570" s="91"/>
      <c r="T570" s="92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T570" s="17" t="s">
        <v>540</v>
      </c>
      <c r="AU570" s="17" t="s">
        <v>86</v>
      </c>
    </row>
    <row r="571" s="13" customFormat="1">
      <c r="A571" s="13"/>
      <c r="B571" s="243"/>
      <c r="C571" s="244"/>
      <c r="D571" s="245" t="s">
        <v>286</v>
      </c>
      <c r="E571" s="246" t="s">
        <v>1</v>
      </c>
      <c r="F571" s="247" t="s">
        <v>5580</v>
      </c>
      <c r="G571" s="244"/>
      <c r="H571" s="248">
        <v>30</v>
      </c>
      <c r="I571" s="249"/>
      <c r="J571" s="244"/>
      <c r="K571" s="244"/>
      <c r="L571" s="250"/>
      <c r="M571" s="251"/>
      <c r="N571" s="252"/>
      <c r="O571" s="252"/>
      <c r="P571" s="252"/>
      <c r="Q571" s="252"/>
      <c r="R571" s="252"/>
      <c r="S571" s="252"/>
      <c r="T571" s="25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4" t="s">
        <v>286</v>
      </c>
      <c r="AU571" s="254" t="s">
        <v>86</v>
      </c>
      <c r="AV571" s="13" t="s">
        <v>86</v>
      </c>
      <c r="AW571" s="13" t="s">
        <v>32</v>
      </c>
      <c r="AX571" s="13" t="s">
        <v>84</v>
      </c>
      <c r="AY571" s="254" t="s">
        <v>280</v>
      </c>
    </row>
    <row r="572" s="2" customFormat="1" ht="24.15" customHeight="1">
      <c r="A572" s="38"/>
      <c r="B572" s="39"/>
      <c r="C572" s="229" t="s">
        <v>1320</v>
      </c>
      <c r="D572" s="229" t="s">
        <v>281</v>
      </c>
      <c r="E572" s="230" t="s">
        <v>1572</v>
      </c>
      <c r="F572" s="231" t="s">
        <v>1573</v>
      </c>
      <c r="G572" s="232" t="s">
        <v>354</v>
      </c>
      <c r="H572" s="233">
        <v>30</v>
      </c>
      <c r="I572" s="234"/>
      <c r="J572" s="235">
        <f>ROUND(I572*H572,2)</f>
        <v>0</v>
      </c>
      <c r="K572" s="236"/>
      <c r="L572" s="44"/>
      <c r="M572" s="237" t="s">
        <v>1</v>
      </c>
      <c r="N572" s="238" t="s">
        <v>41</v>
      </c>
      <c r="O572" s="91"/>
      <c r="P572" s="239">
        <f>O572*H572</f>
        <v>0</v>
      </c>
      <c r="Q572" s="239">
        <v>0</v>
      </c>
      <c r="R572" s="239">
        <f>Q572*H572</f>
        <v>0</v>
      </c>
      <c r="S572" s="239">
        <v>0</v>
      </c>
      <c r="T572" s="240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41" t="s">
        <v>185</v>
      </c>
      <c r="AT572" s="241" t="s">
        <v>281</v>
      </c>
      <c r="AU572" s="241" t="s">
        <v>86</v>
      </c>
      <c r="AY572" s="17" t="s">
        <v>280</v>
      </c>
      <c r="BE572" s="242">
        <f>IF(N572="základní",J572,0)</f>
        <v>0</v>
      </c>
      <c r="BF572" s="242">
        <f>IF(N572="snížená",J572,0)</f>
        <v>0</v>
      </c>
      <c r="BG572" s="242">
        <f>IF(N572="zákl. přenesená",J572,0)</f>
        <v>0</v>
      </c>
      <c r="BH572" s="242">
        <f>IF(N572="sníž. přenesená",J572,0)</f>
        <v>0</v>
      </c>
      <c r="BI572" s="242">
        <f>IF(N572="nulová",J572,0)</f>
        <v>0</v>
      </c>
      <c r="BJ572" s="17" t="s">
        <v>84</v>
      </c>
      <c r="BK572" s="242">
        <f>ROUND(I572*H572,2)</f>
        <v>0</v>
      </c>
      <c r="BL572" s="17" t="s">
        <v>185</v>
      </c>
      <c r="BM572" s="241" t="s">
        <v>5581</v>
      </c>
    </row>
    <row r="573" s="13" customFormat="1">
      <c r="A573" s="13"/>
      <c r="B573" s="243"/>
      <c r="C573" s="244"/>
      <c r="D573" s="245" t="s">
        <v>286</v>
      </c>
      <c r="E573" s="246" t="s">
        <v>1</v>
      </c>
      <c r="F573" s="247" t="s">
        <v>5580</v>
      </c>
      <c r="G573" s="244"/>
      <c r="H573" s="248">
        <v>30</v>
      </c>
      <c r="I573" s="249"/>
      <c r="J573" s="244"/>
      <c r="K573" s="244"/>
      <c r="L573" s="250"/>
      <c r="M573" s="251"/>
      <c r="N573" s="252"/>
      <c r="O573" s="252"/>
      <c r="P573" s="252"/>
      <c r="Q573" s="252"/>
      <c r="R573" s="252"/>
      <c r="S573" s="252"/>
      <c r="T573" s="25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4" t="s">
        <v>286</v>
      </c>
      <c r="AU573" s="254" t="s">
        <v>86</v>
      </c>
      <c r="AV573" s="13" t="s">
        <v>86</v>
      </c>
      <c r="AW573" s="13" t="s">
        <v>32</v>
      </c>
      <c r="AX573" s="13" t="s">
        <v>84</v>
      </c>
      <c r="AY573" s="254" t="s">
        <v>280</v>
      </c>
    </row>
    <row r="574" s="2" customFormat="1" ht="24.15" customHeight="1">
      <c r="A574" s="38"/>
      <c r="B574" s="39"/>
      <c r="C574" s="229" t="s">
        <v>1326</v>
      </c>
      <c r="D574" s="229" t="s">
        <v>281</v>
      </c>
      <c r="E574" s="230" t="s">
        <v>5582</v>
      </c>
      <c r="F574" s="231" t="s">
        <v>2374</v>
      </c>
      <c r="G574" s="232" t="s">
        <v>2375</v>
      </c>
      <c r="H574" s="233">
        <v>30</v>
      </c>
      <c r="I574" s="234"/>
      <c r="J574" s="235">
        <f>ROUND(I574*H574,2)</f>
        <v>0</v>
      </c>
      <c r="K574" s="236"/>
      <c r="L574" s="44"/>
      <c r="M574" s="237" t="s">
        <v>1</v>
      </c>
      <c r="N574" s="238" t="s">
        <v>41</v>
      </c>
      <c r="O574" s="91"/>
      <c r="P574" s="239">
        <f>O574*H574</f>
        <v>0</v>
      </c>
      <c r="Q574" s="239">
        <v>0</v>
      </c>
      <c r="R574" s="239">
        <f>Q574*H574</f>
        <v>0</v>
      </c>
      <c r="S574" s="239">
        <v>0</v>
      </c>
      <c r="T574" s="240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41" t="s">
        <v>185</v>
      </c>
      <c r="AT574" s="241" t="s">
        <v>281</v>
      </c>
      <c r="AU574" s="241" t="s">
        <v>86</v>
      </c>
      <c r="AY574" s="17" t="s">
        <v>280</v>
      </c>
      <c r="BE574" s="242">
        <f>IF(N574="základní",J574,0)</f>
        <v>0</v>
      </c>
      <c r="BF574" s="242">
        <f>IF(N574="snížená",J574,0)</f>
        <v>0</v>
      </c>
      <c r="BG574" s="242">
        <f>IF(N574="zákl. přenesená",J574,0)</f>
        <v>0</v>
      </c>
      <c r="BH574" s="242">
        <f>IF(N574="sníž. přenesená",J574,0)</f>
        <v>0</v>
      </c>
      <c r="BI574" s="242">
        <f>IF(N574="nulová",J574,0)</f>
        <v>0</v>
      </c>
      <c r="BJ574" s="17" t="s">
        <v>84</v>
      </c>
      <c r="BK574" s="242">
        <f>ROUND(I574*H574,2)</f>
        <v>0</v>
      </c>
      <c r="BL574" s="17" t="s">
        <v>185</v>
      </c>
      <c r="BM574" s="241" t="s">
        <v>5583</v>
      </c>
    </row>
    <row r="575" s="13" customFormat="1">
      <c r="A575" s="13"/>
      <c r="B575" s="243"/>
      <c r="C575" s="244"/>
      <c r="D575" s="245" t="s">
        <v>286</v>
      </c>
      <c r="E575" s="246" t="s">
        <v>1</v>
      </c>
      <c r="F575" s="247" t="s">
        <v>5580</v>
      </c>
      <c r="G575" s="244"/>
      <c r="H575" s="248">
        <v>30</v>
      </c>
      <c r="I575" s="249"/>
      <c r="J575" s="244"/>
      <c r="K575" s="244"/>
      <c r="L575" s="250"/>
      <c r="M575" s="251"/>
      <c r="N575" s="252"/>
      <c r="O575" s="252"/>
      <c r="P575" s="252"/>
      <c r="Q575" s="252"/>
      <c r="R575" s="252"/>
      <c r="S575" s="252"/>
      <c r="T575" s="25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4" t="s">
        <v>286</v>
      </c>
      <c r="AU575" s="254" t="s">
        <v>86</v>
      </c>
      <c r="AV575" s="13" t="s">
        <v>86</v>
      </c>
      <c r="AW575" s="13" t="s">
        <v>32</v>
      </c>
      <c r="AX575" s="13" t="s">
        <v>84</v>
      </c>
      <c r="AY575" s="254" t="s">
        <v>280</v>
      </c>
    </row>
    <row r="576" s="2" customFormat="1" ht="33" customHeight="1">
      <c r="A576" s="38"/>
      <c r="B576" s="39"/>
      <c r="C576" s="255" t="s">
        <v>1330</v>
      </c>
      <c r="D576" s="255" t="s">
        <v>306</v>
      </c>
      <c r="E576" s="256" t="s">
        <v>1576</v>
      </c>
      <c r="F576" s="257" t="s">
        <v>1577</v>
      </c>
      <c r="G576" s="258" t="s">
        <v>190</v>
      </c>
      <c r="H576" s="259">
        <v>90.640000000000001</v>
      </c>
      <c r="I576" s="260"/>
      <c r="J576" s="261">
        <f>ROUND(I576*H576,2)</f>
        <v>0</v>
      </c>
      <c r="K576" s="262"/>
      <c r="L576" s="263"/>
      <c r="M576" s="264" t="s">
        <v>1</v>
      </c>
      <c r="N576" s="265" t="s">
        <v>41</v>
      </c>
      <c r="O576" s="91"/>
      <c r="P576" s="239">
        <f>O576*H576</f>
        <v>0</v>
      </c>
      <c r="Q576" s="239">
        <v>0.00014999999999999999</v>
      </c>
      <c r="R576" s="239">
        <f>Q576*H576</f>
        <v>0.013595999999999999</v>
      </c>
      <c r="S576" s="239">
        <v>0</v>
      </c>
      <c r="T576" s="240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41" t="s">
        <v>426</v>
      </c>
      <c r="AT576" s="241" t="s">
        <v>306</v>
      </c>
      <c r="AU576" s="241" t="s">
        <v>86</v>
      </c>
      <c r="AY576" s="17" t="s">
        <v>280</v>
      </c>
      <c r="BE576" s="242">
        <f>IF(N576="základní",J576,0)</f>
        <v>0</v>
      </c>
      <c r="BF576" s="242">
        <f>IF(N576="snížená",J576,0)</f>
        <v>0</v>
      </c>
      <c r="BG576" s="242">
        <f>IF(N576="zákl. přenesená",J576,0)</f>
        <v>0</v>
      </c>
      <c r="BH576" s="242">
        <f>IF(N576="sníž. přenesená",J576,0)</f>
        <v>0</v>
      </c>
      <c r="BI576" s="242">
        <f>IF(N576="nulová",J576,0)</f>
        <v>0</v>
      </c>
      <c r="BJ576" s="17" t="s">
        <v>84</v>
      </c>
      <c r="BK576" s="242">
        <f>ROUND(I576*H576,2)</f>
        <v>0</v>
      </c>
      <c r="BL576" s="17" t="s">
        <v>185</v>
      </c>
      <c r="BM576" s="241" t="s">
        <v>5584</v>
      </c>
    </row>
    <row r="577" s="13" customFormat="1">
      <c r="A577" s="13"/>
      <c r="B577" s="243"/>
      <c r="C577" s="244"/>
      <c r="D577" s="245" t="s">
        <v>286</v>
      </c>
      <c r="E577" s="246" t="s">
        <v>1</v>
      </c>
      <c r="F577" s="247" t="s">
        <v>5585</v>
      </c>
      <c r="G577" s="244"/>
      <c r="H577" s="248">
        <v>82.400000000000006</v>
      </c>
      <c r="I577" s="249"/>
      <c r="J577" s="244"/>
      <c r="K577" s="244"/>
      <c r="L577" s="250"/>
      <c r="M577" s="251"/>
      <c r="N577" s="252"/>
      <c r="O577" s="252"/>
      <c r="P577" s="252"/>
      <c r="Q577" s="252"/>
      <c r="R577" s="252"/>
      <c r="S577" s="252"/>
      <c r="T577" s="25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4" t="s">
        <v>286</v>
      </c>
      <c r="AU577" s="254" t="s">
        <v>86</v>
      </c>
      <c r="AV577" s="13" t="s">
        <v>86</v>
      </c>
      <c r="AW577" s="13" t="s">
        <v>32</v>
      </c>
      <c r="AX577" s="13" t="s">
        <v>84</v>
      </c>
      <c r="AY577" s="254" t="s">
        <v>280</v>
      </c>
    </row>
    <row r="578" s="13" customFormat="1">
      <c r="A578" s="13"/>
      <c r="B578" s="243"/>
      <c r="C578" s="244"/>
      <c r="D578" s="245" t="s">
        <v>286</v>
      </c>
      <c r="E578" s="244"/>
      <c r="F578" s="247" t="s">
        <v>5586</v>
      </c>
      <c r="G578" s="244"/>
      <c r="H578" s="248">
        <v>90.640000000000001</v>
      </c>
      <c r="I578" s="249"/>
      <c r="J578" s="244"/>
      <c r="K578" s="244"/>
      <c r="L578" s="250"/>
      <c r="M578" s="251"/>
      <c r="N578" s="252"/>
      <c r="O578" s="252"/>
      <c r="P578" s="252"/>
      <c r="Q578" s="252"/>
      <c r="R578" s="252"/>
      <c r="S578" s="252"/>
      <c r="T578" s="25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4" t="s">
        <v>286</v>
      </c>
      <c r="AU578" s="254" t="s">
        <v>86</v>
      </c>
      <c r="AV578" s="13" t="s">
        <v>86</v>
      </c>
      <c r="AW578" s="13" t="s">
        <v>4</v>
      </c>
      <c r="AX578" s="13" t="s">
        <v>84</v>
      </c>
      <c r="AY578" s="254" t="s">
        <v>280</v>
      </c>
    </row>
    <row r="579" s="2" customFormat="1" ht="24.15" customHeight="1">
      <c r="A579" s="38"/>
      <c r="B579" s="39"/>
      <c r="C579" s="229" t="s">
        <v>1334</v>
      </c>
      <c r="D579" s="229" t="s">
        <v>281</v>
      </c>
      <c r="E579" s="230" t="s">
        <v>1582</v>
      </c>
      <c r="F579" s="231" t="s">
        <v>1583</v>
      </c>
      <c r="G579" s="232" t="s">
        <v>354</v>
      </c>
      <c r="H579" s="233">
        <v>10</v>
      </c>
      <c r="I579" s="234"/>
      <c r="J579" s="235">
        <f>ROUND(I579*H579,2)</f>
        <v>0</v>
      </c>
      <c r="K579" s="236"/>
      <c r="L579" s="44"/>
      <c r="M579" s="237" t="s">
        <v>1</v>
      </c>
      <c r="N579" s="238" t="s">
        <v>41</v>
      </c>
      <c r="O579" s="91"/>
      <c r="P579" s="239">
        <f>O579*H579</f>
        <v>0</v>
      </c>
      <c r="Q579" s="239">
        <v>4.0000000000000003E-05</v>
      </c>
      <c r="R579" s="239">
        <f>Q579*H579</f>
        <v>0.00040000000000000002</v>
      </c>
      <c r="S579" s="239">
        <v>0</v>
      </c>
      <c r="T579" s="240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41" t="s">
        <v>185</v>
      </c>
      <c r="AT579" s="241" t="s">
        <v>281</v>
      </c>
      <c r="AU579" s="241" t="s">
        <v>86</v>
      </c>
      <c r="AY579" s="17" t="s">
        <v>280</v>
      </c>
      <c r="BE579" s="242">
        <f>IF(N579="základní",J579,0)</f>
        <v>0</v>
      </c>
      <c r="BF579" s="242">
        <f>IF(N579="snížená",J579,0)</f>
        <v>0</v>
      </c>
      <c r="BG579" s="242">
        <f>IF(N579="zákl. přenesená",J579,0)</f>
        <v>0</v>
      </c>
      <c r="BH579" s="242">
        <f>IF(N579="sníž. přenesená",J579,0)</f>
        <v>0</v>
      </c>
      <c r="BI579" s="242">
        <f>IF(N579="nulová",J579,0)</f>
        <v>0</v>
      </c>
      <c r="BJ579" s="17" t="s">
        <v>84</v>
      </c>
      <c r="BK579" s="242">
        <f>ROUND(I579*H579,2)</f>
        <v>0</v>
      </c>
      <c r="BL579" s="17" t="s">
        <v>185</v>
      </c>
      <c r="BM579" s="241" t="s">
        <v>5587</v>
      </c>
    </row>
    <row r="580" s="2" customFormat="1" ht="33" customHeight="1">
      <c r="A580" s="38"/>
      <c r="B580" s="39"/>
      <c r="C580" s="255" t="s">
        <v>1338</v>
      </c>
      <c r="D580" s="255" t="s">
        <v>306</v>
      </c>
      <c r="E580" s="256" t="s">
        <v>5588</v>
      </c>
      <c r="F580" s="257" t="s">
        <v>5589</v>
      </c>
      <c r="G580" s="258" t="s">
        <v>354</v>
      </c>
      <c r="H580" s="259">
        <v>4</v>
      </c>
      <c r="I580" s="260"/>
      <c r="J580" s="261">
        <f>ROUND(I580*H580,2)</f>
        <v>0</v>
      </c>
      <c r="K580" s="262"/>
      <c r="L580" s="263"/>
      <c r="M580" s="264" t="s">
        <v>1</v>
      </c>
      <c r="N580" s="265" t="s">
        <v>41</v>
      </c>
      <c r="O580" s="91"/>
      <c r="P580" s="239">
        <f>O580*H580</f>
        <v>0</v>
      </c>
      <c r="Q580" s="239">
        <v>0.12078</v>
      </c>
      <c r="R580" s="239">
        <f>Q580*H580</f>
        <v>0.48311999999999999</v>
      </c>
      <c r="S580" s="239">
        <v>0</v>
      </c>
      <c r="T580" s="240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41" t="s">
        <v>426</v>
      </c>
      <c r="AT580" s="241" t="s">
        <v>306</v>
      </c>
      <c r="AU580" s="241" t="s">
        <v>86</v>
      </c>
      <c r="AY580" s="17" t="s">
        <v>280</v>
      </c>
      <c r="BE580" s="242">
        <f>IF(N580="základní",J580,0)</f>
        <v>0</v>
      </c>
      <c r="BF580" s="242">
        <f>IF(N580="snížená",J580,0)</f>
        <v>0</v>
      </c>
      <c r="BG580" s="242">
        <f>IF(N580="zákl. přenesená",J580,0)</f>
        <v>0</v>
      </c>
      <c r="BH580" s="242">
        <f>IF(N580="sníž. přenesená",J580,0)</f>
        <v>0</v>
      </c>
      <c r="BI580" s="242">
        <f>IF(N580="nulová",J580,0)</f>
        <v>0</v>
      </c>
      <c r="BJ580" s="17" t="s">
        <v>84</v>
      </c>
      <c r="BK580" s="242">
        <f>ROUND(I580*H580,2)</f>
        <v>0</v>
      </c>
      <c r="BL580" s="17" t="s">
        <v>185</v>
      </c>
      <c r="BM580" s="241" t="s">
        <v>5590</v>
      </c>
    </row>
    <row r="581" s="13" customFormat="1">
      <c r="A581" s="13"/>
      <c r="B581" s="243"/>
      <c r="C581" s="244"/>
      <c r="D581" s="245" t="s">
        <v>286</v>
      </c>
      <c r="E581" s="246" t="s">
        <v>1</v>
      </c>
      <c r="F581" s="247" t="s">
        <v>5591</v>
      </c>
      <c r="G581" s="244"/>
      <c r="H581" s="248">
        <v>4</v>
      </c>
      <c r="I581" s="249"/>
      <c r="J581" s="244"/>
      <c r="K581" s="244"/>
      <c r="L581" s="250"/>
      <c r="M581" s="251"/>
      <c r="N581" s="252"/>
      <c r="O581" s="252"/>
      <c r="P581" s="252"/>
      <c r="Q581" s="252"/>
      <c r="R581" s="252"/>
      <c r="S581" s="252"/>
      <c r="T581" s="25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4" t="s">
        <v>286</v>
      </c>
      <c r="AU581" s="254" t="s">
        <v>86</v>
      </c>
      <c r="AV581" s="13" t="s">
        <v>86</v>
      </c>
      <c r="AW581" s="13" t="s">
        <v>32</v>
      </c>
      <c r="AX581" s="13" t="s">
        <v>84</v>
      </c>
      <c r="AY581" s="254" t="s">
        <v>280</v>
      </c>
    </row>
    <row r="582" s="2" customFormat="1" ht="33" customHeight="1">
      <c r="A582" s="38"/>
      <c r="B582" s="39"/>
      <c r="C582" s="255" t="s">
        <v>1343</v>
      </c>
      <c r="D582" s="255" t="s">
        <v>306</v>
      </c>
      <c r="E582" s="256" t="s">
        <v>5592</v>
      </c>
      <c r="F582" s="257" t="s">
        <v>5593</v>
      </c>
      <c r="G582" s="258" t="s">
        <v>354</v>
      </c>
      <c r="H582" s="259">
        <v>2</v>
      </c>
      <c r="I582" s="260"/>
      <c r="J582" s="261">
        <f>ROUND(I582*H582,2)</f>
        <v>0</v>
      </c>
      <c r="K582" s="262"/>
      <c r="L582" s="263"/>
      <c r="M582" s="264" t="s">
        <v>1</v>
      </c>
      <c r="N582" s="265" t="s">
        <v>41</v>
      </c>
      <c r="O582" s="91"/>
      <c r="P582" s="239">
        <f>O582*H582</f>
        <v>0</v>
      </c>
      <c r="Q582" s="239">
        <v>0.11529</v>
      </c>
      <c r="R582" s="239">
        <f>Q582*H582</f>
        <v>0.23058000000000001</v>
      </c>
      <c r="S582" s="239">
        <v>0</v>
      </c>
      <c r="T582" s="240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41" t="s">
        <v>426</v>
      </c>
      <c r="AT582" s="241" t="s">
        <v>306</v>
      </c>
      <c r="AU582" s="241" t="s">
        <v>86</v>
      </c>
      <c r="AY582" s="17" t="s">
        <v>280</v>
      </c>
      <c r="BE582" s="242">
        <f>IF(N582="základní",J582,0)</f>
        <v>0</v>
      </c>
      <c r="BF582" s="242">
        <f>IF(N582="snížená",J582,0)</f>
        <v>0</v>
      </c>
      <c r="BG582" s="242">
        <f>IF(N582="zákl. přenesená",J582,0)</f>
        <v>0</v>
      </c>
      <c r="BH582" s="242">
        <f>IF(N582="sníž. přenesená",J582,0)</f>
        <v>0</v>
      </c>
      <c r="BI582" s="242">
        <f>IF(N582="nulová",J582,0)</f>
        <v>0</v>
      </c>
      <c r="BJ582" s="17" t="s">
        <v>84</v>
      </c>
      <c r="BK582" s="242">
        <f>ROUND(I582*H582,2)</f>
        <v>0</v>
      </c>
      <c r="BL582" s="17" t="s">
        <v>185</v>
      </c>
      <c r="BM582" s="241" t="s">
        <v>5594</v>
      </c>
    </row>
    <row r="583" s="13" customFormat="1">
      <c r="A583" s="13"/>
      <c r="B583" s="243"/>
      <c r="C583" s="244"/>
      <c r="D583" s="245" t="s">
        <v>286</v>
      </c>
      <c r="E583" s="246" t="s">
        <v>1</v>
      </c>
      <c r="F583" s="247" t="s">
        <v>5595</v>
      </c>
      <c r="G583" s="244"/>
      <c r="H583" s="248">
        <v>2</v>
      </c>
      <c r="I583" s="249"/>
      <c r="J583" s="244"/>
      <c r="K583" s="244"/>
      <c r="L583" s="250"/>
      <c r="M583" s="251"/>
      <c r="N583" s="252"/>
      <c r="O583" s="252"/>
      <c r="P583" s="252"/>
      <c r="Q583" s="252"/>
      <c r="R583" s="252"/>
      <c r="S583" s="252"/>
      <c r="T583" s="25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4" t="s">
        <v>286</v>
      </c>
      <c r="AU583" s="254" t="s">
        <v>86</v>
      </c>
      <c r="AV583" s="13" t="s">
        <v>86</v>
      </c>
      <c r="AW583" s="13" t="s">
        <v>32</v>
      </c>
      <c r="AX583" s="13" t="s">
        <v>84</v>
      </c>
      <c r="AY583" s="254" t="s">
        <v>280</v>
      </c>
    </row>
    <row r="584" s="2" customFormat="1" ht="33" customHeight="1">
      <c r="A584" s="38"/>
      <c r="B584" s="39"/>
      <c r="C584" s="255" t="s">
        <v>1348</v>
      </c>
      <c r="D584" s="255" t="s">
        <v>306</v>
      </c>
      <c r="E584" s="256" t="s">
        <v>5596</v>
      </c>
      <c r="F584" s="257" t="s">
        <v>5597</v>
      </c>
      <c r="G584" s="258" t="s">
        <v>354</v>
      </c>
      <c r="H584" s="259">
        <v>4</v>
      </c>
      <c r="I584" s="260"/>
      <c r="J584" s="261">
        <f>ROUND(I584*H584,2)</f>
        <v>0</v>
      </c>
      <c r="K584" s="262"/>
      <c r="L584" s="263"/>
      <c r="M584" s="264" t="s">
        <v>1</v>
      </c>
      <c r="N584" s="265" t="s">
        <v>41</v>
      </c>
      <c r="O584" s="91"/>
      <c r="P584" s="239">
        <f>O584*H584</f>
        <v>0</v>
      </c>
      <c r="Q584" s="239">
        <v>0.043920000000000001</v>
      </c>
      <c r="R584" s="239">
        <f>Q584*H584</f>
        <v>0.17568</v>
      </c>
      <c r="S584" s="239">
        <v>0</v>
      </c>
      <c r="T584" s="240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41" t="s">
        <v>426</v>
      </c>
      <c r="AT584" s="241" t="s">
        <v>306</v>
      </c>
      <c r="AU584" s="241" t="s">
        <v>86</v>
      </c>
      <c r="AY584" s="17" t="s">
        <v>280</v>
      </c>
      <c r="BE584" s="242">
        <f>IF(N584="základní",J584,0)</f>
        <v>0</v>
      </c>
      <c r="BF584" s="242">
        <f>IF(N584="snížená",J584,0)</f>
        <v>0</v>
      </c>
      <c r="BG584" s="242">
        <f>IF(N584="zákl. přenesená",J584,0)</f>
        <v>0</v>
      </c>
      <c r="BH584" s="242">
        <f>IF(N584="sníž. přenesená",J584,0)</f>
        <v>0</v>
      </c>
      <c r="BI584" s="242">
        <f>IF(N584="nulová",J584,0)</f>
        <v>0</v>
      </c>
      <c r="BJ584" s="17" t="s">
        <v>84</v>
      </c>
      <c r="BK584" s="242">
        <f>ROUND(I584*H584,2)</f>
        <v>0</v>
      </c>
      <c r="BL584" s="17" t="s">
        <v>185</v>
      </c>
      <c r="BM584" s="241" t="s">
        <v>5598</v>
      </c>
    </row>
    <row r="585" s="13" customFormat="1">
      <c r="A585" s="13"/>
      <c r="B585" s="243"/>
      <c r="C585" s="244"/>
      <c r="D585" s="245" t="s">
        <v>286</v>
      </c>
      <c r="E585" s="246" t="s">
        <v>1</v>
      </c>
      <c r="F585" s="247" t="s">
        <v>5599</v>
      </c>
      <c r="G585" s="244"/>
      <c r="H585" s="248">
        <v>4</v>
      </c>
      <c r="I585" s="249"/>
      <c r="J585" s="244"/>
      <c r="K585" s="244"/>
      <c r="L585" s="250"/>
      <c r="M585" s="251"/>
      <c r="N585" s="252"/>
      <c r="O585" s="252"/>
      <c r="P585" s="252"/>
      <c r="Q585" s="252"/>
      <c r="R585" s="252"/>
      <c r="S585" s="252"/>
      <c r="T585" s="25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4" t="s">
        <v>286</v>
      </c>
      <c r="AU585" s="254" t="s">
        <v>86</v>
      </c>
      <c r="AV585" s="13" t="s">
        <v>86</v>
      </c>
      <c r="AW585" s="13" t="s">
        <v>32</v>
      </c>
      <c r="AX585" s="13" t="s">
        <v>84</v>
      </c>
      <c r="AY585" s="254" t="s">
        <v>280</v>
      </c>
    </row>
    <row r="586" s="2" customFormat="1" ht="24.15" customHeight="1">
      <c r="A586" s="38"/>
      <c r="B586" s="39"/>
      <c r="C586" s="229" t="s">
        <v>1353</v>
      </c>
      <c r="D586" s="229" t="s">
        <v>281</v>
      </c>
      <c r="E586" s="230" t="s">
        <v>2871</v>
      </c>
      <c r="F586" s="231" t="s">
        <v>2872</v>
      </c>
      <c r="G586" s="232" t="s">
        <v>309</v>
      </c>
      <c r="H586" s="233">
        <v>624</v>
      </c>
      <c r="I586" s="234"/>
      <c r="J586" s="235">
        <f>ROUND(I586*H586,2)</f>
        <v>0</v>
      </c>
      <c r="K586" s="236"/>
      <c r="L586" s="44"/>
      <c r="M586" s="237" t="s">
        <v>1</v>
      </c>
      <c r="N586" s="238" t="s">
        <v>41</v>
      </c>
      <c r="O586" s="91"/>
      <c r="P586" s="239">
        <f>O586*H586</f>
        <v>0</v>
      </c>
      <c r="Q586" s="239">
        <v>5.0000000000000002E-05</v>
      </c>
      <c r="R586" s="239">
        <f>Q586*H586</f>
        <v>0.031200000000000002</v>
      </c>
      <c r="S586" s="239">
        <v>0</v>
      </c>
      <c r="T586" s="240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41" t="s">
        <v>185</v>
      </c>
      <c r="AT586" s="241" t="s">
        <v>281</v>
      </c>
      <c r="AU586" s="241" t="s">
        <v>86</v>
      </c>
      <c r="AY586" s="17" t="s">
        <v>280</v>
      </c>
      <c r="BE586" s="242">
        <f>IF(N586="základní",J586,0)</f>
        <v>0</v>
      </c>
      <c r="BF586" s="242">
        <f>IF(N586="snížená",J586,0)</f>
        <v>0</v>
      </c>
      <c r="BG586" s="242">
        <f>IF(N586="zákl. přenesená",J586,0)</f>
        <v>0</v>
      </c>
      <c r="BH586" s="242">
        <f>IF(N586="sníž. přenesená",J586,0)</f>
        <v>0</v>
      </c>
      <c r="BI586" s="242">
        <f>IF(N586="nulová",J586,0)</f>
        <v>0</v>
      </c>
      <c r="BJ586" s="17" t="s">
        <v>84</v>
      </c>
      <c r="BK586" s="242">
        <f>ROUND(I586*H586,2)</f>
        <v>0</v>
      </c>
      <c r="BL586" s="17" t="s">
        <v>185</v>
      </c>
      <c r="BM586" s="241" t="s">
        <v>5600</v>
      </c>
    </row>
    <row r="587" s="13" customFormat="1">
      <c r="A587" s="13"/>
      <c r="B587" s="243"/>
      <c r="C587" s="244"/>
      <c r="D587" s="245" t="s">
        <v>286</v>
      </c>
      <c r="E587" s="246" t="s">
        <v>1</v>
      </c>
      <c r="F587" s="247" t="s">
        <v>5601</v>
      </c>
      <c r="G587" s="244"/>
      <c r="H587" s="248">
        <v>624</v>
      </c>
      <c r="I587" s="249"/>
      <c r="J587" s="244"/>
      <c r="K587" s="244"/>
      <c r="L587" s="250"/>
      <c r="M587" s="251"/>
      <c r="N587" s="252"/>
      <c r="O587" s="252"/>
      <c r="P587" s="252"/>
      <c r="Q587" s="252"/>
      <c r="R587" s="252"/>
      <c r="S587" s="252"/>
      <c r="T587" s="25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4" t="s">
        <v>286</v>
      </c>
      <c r="AU587" s="254" t="s">
        <v>86</v>
      </c>
      <c r="AV587" s="13" t="s">
        <v>86</v>
      </c>
      <c r="AW587" s="13" t="s">
        <v>32</v>
      </c>
      <c r="AX587" s="13" t="s">
        <v>84</v>
      </c>
      <c r="AY587" s="254" t="s">
        <v>280</v>
      </c>
    </row>
    <row r="588" s="2" customFormat="1" ht="24.15" customHeight="1">
      <c r="A588" s="38"/>
      <c r="B588" s="39"/>
      <c r="C588" s="255" t="s">
        <v>1363</v>
      </c>
      <c r="D588" s="255" t="s">
        <v>306</v>
      </c>
      <c r="E588" s="256" t="s">
        <v>5602</v>
      </c>
      <c r="F588" s="257" t="s">
        <v>5603</v>
      </c>
      <c r="G588" s="258" t="s">
        <v>2303</v>
      </c>
      <c r="H588" s="259">
        <v>12</v>
      </c>
      <c r="I588" s="260"/>
      <c r="J588" s="261">
        <f>ROUND(I588*H588,2)</f>
        <v>0</v>
      </c>
      <c r="K588" s="262"/>
      <c r="L588" s="263"/>
      <c r="M588" s="264" t="s">
        <v>1</v>
      </c>
      <c r="N588" s="265" t="s">
        <v>41</v>
      </c>
      <c r="O588" s="91"/>
      <c r="P588" s="239">
        <f>O588*H588</f>
        <v>0</v>
      </c>
      <c r="Q588" s="239">
        <v>0.051999999999999998</v>
      </c>
      <c r="R588" s="239">
        <f>Q588*H588</f>
        <v>0.624</v>
      </c>
      <c r="S588" s="239">
        <v>0</v>
      </c>
      <c r="T588" s="240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41" t="s">
        <v>426</v>
      </c>
      <c r="AT588" s="241" t="s">
        <v>306</v>
      </c>
      <c r="AU588" s="241" t="s">
        <v>86</v>
      </c>
      <c r="AY588" s="17" t="s">
        <v>280</v>
      </c>
      <c r="BE588" s="242">
        <f>IF(N588="základní",J588,0)</f>
        <v>0</v>
      </c>
      <c r="BF588" s="242">
        <f>IF(N588="snížená",J588,0)</f>
        <v>0</v>
      </c>
      <c r="BG588" s="242">
        <f>IF(N588="zákl. přenesená",J588,0)</f>
        <v>0</v>
      </c>
      <c r="BH588" s="242">
        <f>IF(N588="sníž. přenesená",J588,0)</f>
        <v>0</v>
      </c>
      <c r="BI588" s="242">
        <f>IF(N588="nulová",J588,0)</f>
        <v>0</v>
      </c>
      <c r="BJ588" s="17" t="s">
        <v>84</v>
      </c>
      <c r="BK588" s="242">
        <f>ROUND(I588*H588,2)</f>
        <v>0</v>
      </c>
      <c r="BL588" s="17" t="s">
        <v>185</v>
      </c>
      <c r="BM588" s="241" t="s">
        <v>5604</v>
      </c>
    </row>
    <row r="589" s="2" customFormat="1">
      <c r="A589" s="38"/>
      <c r="B589" s="39"/>
      <c r="C589" s="40"/>
      <c r="D589" s="245" t="s">
        <v>540</v>
      </c>
      <c r="E589" s="40"/>
      <c r="F589" s="287" t="s">
        <v>2305</v>
      </c>
      <c r="G589" s="40"/>
      <c r="H589" s="40"/>
      <c r="I589" s="288"/>
      <c r="J589" s="40"/>
      <c r="K589" s="40"/>
      <c r="L589" s="44"/>
      <c r="M589" s="289"/>
      <c r="N589" s="290"/>
      <c r="O589" s="91"/>
      <c r="P589" s="91"/>
      <c r="Q589" s="91"/>
      <c r="R589" s="91"/>
      <c r="S589" s="91"/>
      <c r="T589" s="92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540</v>
      </c>
      <c r="AU589" s="17" t="s">
        <v>86</v>
      </c>
    </row>
    <row r="590" s="2" customFormat="1" ht="33" customHeight="1">
      <c r="A590" s="38"/>
      <c r="B590" s="39"/>
      <c r="C590" s="229" t="s">
        <v>1369</v>
      </c>
      <c r="D590" s="229" t="s">
        <v>281</v>
      </c>
      <c r="E590" s="230" t="s">
        <v>5605</v>
      </c>
      <c r="F590" s="231" t="s">
        <v>5606</v>
      </c>
      <c r="G590" s="232" t="s">
        <v>2303</v>
      </c>
      <c r="H590" s="233">
        <v>4</v>
      </c>
      <c r="I590" s="234"/>
      <c r="J590" s="235">
        <f>ROUND(I590*H590,2)</f>
        <v>0</v>
      </c>
      <c r="K590" s="236"/>
      <c r="L590" s="44"/>
      <c r="M590" s="237" t="s">
        <v>1</v>
      </c>
      <c r="N590" s="238" t="s">
        <v>41</v>
      </c>
      <c r="O590" s="91"/>
      <c r="P590" s="239">
        <f>O590*H590</f>
        <v>0</v>
      </c>
      <c r="Q590" s="239">
        <v>0.37369999999999998</v>
      </c>
      <c r="R590" s="239">
        <f>Q590*H590</f>
        <v>1.4947999999999999</v>
      </c>
      <c r="S590" s="239">
        <v>0</v>
      </c>
      <c r="T590" s="240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41" t="s">
        <v>185</v>
      </c>
      <c r="AT590" s="241" t="s">
        <v>281</v>
      </c>
      <c r="AU590" s="241" t="s">
        <v>86</v>
      </c>
      <c r="AY590" s="17" t="s">
        <v>280</v>
      </c>
      <c r="BE590" s="242">
        <f>IF(N590="základní",J590,0)</f>
        <v>0</v>
      </c>
      <c r="BF590" s="242">
        <f>IF(N590="snížená",J590,0)</f>
        <v>0</v>
      </c>
      <c r="BG590" s="242">
        <f>IF(N590="zákl. přenesená",J590,0)</f>
        <v>0</v>
      </c>
      <c r="BH590" s="242">
        <f>IF(N590="sníž. přenesená",J590,0)</f>
        <v>0</v>
      </c>
      <c r="BI590" s="242">
        <f>IF(N590="nulová",J590,0)</f>
        <v>0</v>
      </c>
      <c r="BJ590" s="17" t="s">
        <v>84</v>
      </c>
      <c r="BK590" s="242">
        <f>ROUND(I590*H590,2)</f>
        <v>0</v>
      </c>
      <c r="BL590" s="17" t="s">
        <v>185</v>
      </c>
      <c r="BM590" s="241" t="s">
        <v>5607</v>
      </c>
    </row>
    <row r="591" s="13" customFormat="1">
      <c r="A591" s="13"/>
      <c r="B591" s="243"/>
      <c r="C591" s="244"/>
      <c r="D591" s="245" t="s">
        <v>286</v>
      </c>
      <c r="E591" s="246" t="s">
        <v>1</v>
      </c>
      <c r="F591" s="247" t="s">
        <v>5608</v>
      </c>
      <c r="G591" s="244"/>
      <c r="H591" s="248">
        <v>4</v>
      </c>
      <c r="I591" s="249"/>
      <c r="J591" s="244"/>
      <c r="K591" s="244"/>
      <c r="L591" s="250"/>
      <c r="M591" s="251"/>
      <c r="N591" s="252"/>
      <c r="O591" s="252"/>
      <c r="P591" s="252"/>
      <c r="Q591" s="252"/>
      <c r="R591" s="252"/>
      <c r="S591" s="252"/>
      <c r="T591" s="25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4" t="s">
        <v>286</v>
      </c>
      <c r="AU591" s="254" t="s">
        <v>86</v>
      </c>
      <c r="AV591" s="13" t="s">
        <v>86</v>
      </c>
      <c r="AW591" s="13" t="s">
        <v>32</v>
      </c>
      <c r="AX591" s="13" t="s">
        <v>84</v>
      </c>
      <c r="AY591" s="254" t="s">
        <v>280</v>
      </c>
    </row>
    <row r="592" s="2" customFormat="1" ht="24.15" customHeight="1">
      <c r="A592" s="38"/>
      <c r="B592" s="39"/>
      <c r="C592" s="229" t="s">
        <v>1374</v>
      </c>
      <c r="D592" s="229" t="s">
        <v>281</v>
      </c>
      <c r="E592" s="230" t="s">
        <v>5609</v>
      </c>
      <c r="F592" s="231" t="s">
        <v>5610</v>
      </c>
      <c r="G592" s="232" t="s">
        <v>309</v>
      </c>
      <c r="H592" s="233">
        <v>1508</v>
      </c>
      <c r="I592" s="234"/>
      <c r="J592" s="235">
        <f>ROUND(I592*H592,2)</f>
        <v>0</v>
      </c>
      <c r="K592" s="236"/>
      <c r="L592" s="44"/>
      <c r="M592" s="237" t="s">
        <v>1</v>
      </c>
      <c r="N592" s="238" t="s">
        <v>41</v>
      </c>
      <c r="O592" s="91"/>
      <c r="P592" s="239">
        <f>O592*H592</f>
        <v>0</v>
      </c>
      <c r="Q592" s="239">
        <v>5.0000000000000002E-05</v>
      </c>
      <c r="R592" s="239">
        <f>Q592*H592</f>
        <v>0.075400000000000009</v>
      </c>
      <c r="S592" s="239">
        <v>0</v>
      </c>
      <c r="T592" s="240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41" t="s">
        <v>185</v>
      </c>
      <c r="AT592" s="241" t="s">
        <v>281</v>
      </c>
      <c r="AU592" s="241" t="s">
        <v>86</v>
      </c>
      <c r="AY592" s="17" t="s">
        <v>280</v>
      </c>
      <c r="BE592" s="242">
        <f>IF(N592="základní",J592,0)</f>
        <v>0</v>
      </c>
      <c r="BF592" s="242">
        <f>IF(N592="snížená",J592,0)</f>
        <v>0</v>
      </c>
      <c r="BG592" s="242">
        <f>IF(N592="zákl. přenesená",J592,0)</f>
        <v>0</v>
      </c>
      <c r="BH592" s="242">
        <f>IF(N592="sníž. přenesená",J592,0)</f>
        <v>0</v>
      </c>
      <c r="BI592" s="242">
        <f>IF(N592="nulová",J592,0)</f>
        <v>0</v>
      </c>
      <c r="BJ592" s="17" t="s">
        <v>84</v>
      </c>
      <c r="BK592" s="242">
        <f>ROUND(I592*H592,2)</f>
        <v>0</v>
      </c>
      <c r="BL592" s="17" t="s">
        <v>185</v>
      </c>
      <c r="BM592" s="241" t="s">
        <v>5611</v>
      </c>
    </row>
    <row r="593" s="13" customFormat="1">
      <c r="A593" s="13"/>
      <c r="B593" s="243"/>
      <c r="C593" s="244"/>
      <c r="D593" s="245" t="s">
        <v>286</v>
      </c>
      <c r="E593" s="246" t="s">
        <v>1</v>
      </c>
      <c r="F593" s="247" t="s">
        <v>5612</v>
      </c>
      <c r="G593" s="244"/>
      <c r="H593" s="248">
        <v>1508</v>
      </c>
      <c r="I593" s="249"/>
      <c r="J593" s="244"/>
      <c r="K593" s="244"/>
      <c r="L593" s="250"/>
      <c r="M593" s="251"/>
      <c r="N593" s="252"/>
      <c r="O593" s="252"/>
      <c r="P593" s="252"/>
      <c r="Q593" s="252"/>
      <c r="R593" s="252"/>
      <c r="S593" s="252"/>
      <c r="T593" s="25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4" t="s">
        <v>286</v>
      </c>
      <c r="AU593" s="254" t="s">
        <v>86</v>
      </c>
      <c r="AV593" s="13" t="s">
        <v>86</v>
      </c>
      <c r="AW593" s="13" t="s">
        <v>32</v>
      </c>
      <c r="AX593" s="13" t="s">
        <v>84</v>
      </c>
      <c r="AY593" s="254" t="s">
        <v>280</v>
      </c>
    </row>
    <row r="594" s="2" customFormat="1" ht="24.15" customHeight="1">
      <c r="A594" s="38"/>
      <c r="B594" s="39"/>
      <c r="C594" s="255" t="s">
        <v>1378</v>
      </c>
      <c r="D594" s="255" t="s">
        <v>306</v>
      </c>
      <c r="E594" s="256" t="s">
        <v>5613</v>
      </c>
      <c r="F594" s="257" t="s">
        <v>5614</v>
      </c>
      <c r="G594" s="258" t="s">
        <v>2303</v>
      </c>
      <c r="H594" s="259">
        <v>4</v>
      </c>
      <c r="I594" s="260"/>
      <c r="J594" s="261">
        <f>ROUND(I594*H594,2)</f>
        <v>0</v>
      </c>
      <c r="K594" s="262"/>
      <c r="L594" s="263"/>
      <c r="M594" s="264" t="s">
        <v>1</v>
      </c>
      <c r="N594" s="265" t="s">
        <v>41</v>
      </c>
      <c r="O594" s="91"/>
      <c r="P594" s="239">
        <f>O594*H594</f>
        <v>0</v>
      </c>
      <c r="Q594" s="239">
        <v>0.377</v>
      </c>
      <c r="R594" s="239">
        <f>Q594*H594</f>
        <v>1.508</v>
      </c>
      <c r="S594" s="239">
        <v>0</v>
      </c>
      <c r="T594" s="240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41" t="s">
        <v>426</v>
      </c>
      <c r="AT594" s="241" t="s">
        <v>306</v>
      </c>
      <c r="AU594" s="241" t="s">
        <v>86</v>
      </c>
      <c r="AY594" s="17" t="s">
        <v>280</v>
      </c>
      <c r="BE594" s="242">
        <f>IF(N594="základní",J594,0)</f>
        <v>0</v>
      </c>
      <c r="BF594" s="242">
        <f>IF(N594="snížená",J594,0)</f>
        <v>0</v>
      </c>
      <c r="BG594" s="242">
        <f>IF(N594="zákl. přenesená",J594,0)</f>
        <v>0</v>
      </c>
      <c r="BH594" s="242">
        <f>IF(N594="sníž. přenesená",J594,0)</f>
        <v>0</v>
      </c>
      <c r="BI594" s="242">
        <f>IF(N594="nulová",J594,0)</f>
        <v>0</v>
      </c>
      <c r="BJ594" s="17" t="s">
        <v>84</v>
      </c>
      <c r="BK594" s="242">
        <f>ROUND(I594*H594,2)</f>
        <v>0</v>
      </c>
      <c r="BL594" s="17" t="s">
        <v>185</v>
      </c>
      <c r="BM594" s="241" t="s">
        <v>5615</v>
      </c>
    </row>
    <row r="595" s="2" customFormat="1">
      <c r="A595" s="38"/>
      <c r="B595" s="39"/>
      <c r="C595" s="40"/>
      <c r="D595" s="245" t="s">
        <v>540</v>
      </c>
      <c r="E595" s="40"/>
      <c r="F595" s="287" t="s">
        <v>2305</v>
      </c>
      <c r="G595" s="40"/>
      <c r="H595" s="40"/>
      <c r="I595" s="288"/>
      <c r="J595" s="40"/>
      <c r="K595" s="40"/>
      <c r="L595" s="44"/>
      <c r="M595" s="289"/>
      <c r="N595" s="290"/>
      <c r="O595" s="91"/>
      <c r="P595" s="91"/>
      <c r="Q595" s="91"/>
      <c r="R595" s="91"/>
      <c r="S595" s="91"/>
      <c r="T595" s="92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540</v>
      </c>
      <c r="AU595" s="17" t="s">
        <v>86</v>
      </c>
    </row>
    <row r="596" s="2" customFormat="1" ht="24.15" customHeight="1">
      <c r="A596" s="38"/>
      <c r="B596" s="39"/>
      <c r="C596" s="229" t="s">
        <v>1382</v>
      </c>
      <c r="D596" s="229" t="s">
        <v>281</v>
      </c>
      <c r="E596" s="230" t="s">
        <v>5093</v>
      </c>
      <c r="F596" s="231" t="s">
        <v>5094</v>
      </c>
      <c r="G596" s="232" t="s">
        <v>326</v>
      </c>
      <c r="H596" s="233">
        <v>5.8339999999999996</v>
      </c>
      <c r="I596" s="234"/>
      <c r="J596" s="235">
        <f>ROUND(I596*H596,2)</f>
        <v>0</v>
      </c>
      <c r="K596" s="236"/>
      <c r="L596" s="44"/>
      <c r="M596" s="237" t="s">
        <v>1</v>
      </c>
      <c r="N596" s="238" t="s">
        <v>41</v>
      </c>
      <c r="O596" s="91"/>
      <c r="P596" s="239">
        <f>O596*H596</f>
        <v>0</v>
      </c>
      <c r="Q596" s="239">
        <v>0</v>
      </c>
      <c r="R596" s="239">
        <f>Q596*H596</f>
        <v>0</v>
      </c>
      <c r="S596" s="239">
        <v>0</v>
      </c>
      <c r="T596" s="240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41" t="s">
        <v>185</v>
      </c>
      <c r="AT596" s="241" t="s">
        <v>281</v>
      </c>
      <c r="AU596" s="241" t="s">
        <v>86</v>
      </c>
      <c r="AY596" s="17" t="s">
        <v>280</v>
      </c>
      <c r="BE596" s="242">
        <f>IF(N596="základní",J596,0)</f>
        <v>0</v>
      </c>
      <c r="BF596" s="242">
        <f>IF(N596="snížená",J596,0)</f>
        <v>0</v>
      </c>
      <c r="BG596" s="242">
        <f>IF(N596="zákl. přenesená",J596,0)</f>
        <v>0</v>
      </c>
      <c r="BH596" s="242">
        <f>IF(N596="sníž. přenesená",J596,0)</f>
        <v>0</v>
      </c>
      <c r="BI596" s="242">
        <f>IF(N596="nulová",J596,0)</f>
        <v>0</v>
      </c>
      <c r="BJ596" s="17" t="s">
        <v>84</v>
      </c>
      <c r="BK596" s="242">
        <f>ROUND(I596*H596,2)</f>
        <v>0</v>
      </c>
      <c r="BL596" s="17" t="s">
        <v>185</v>
      </c>
      <c r="BM596" s="241" t="s">
        <v>5616</v>
      </c>
    </row>
    <row r="597" s="12" customFormat="1" ht="22.8" customHeight="1">
      <c r="A597" s="12"/>
      <c r="B597" s="213"/>
      <c r="C597" s="214"/>
      <c r="D597" s="215" t="s">
        <v>75</v>
      </c>
      <c r="E597" s="227" t="s">
        <v>1649</v>
      </c>
      <c r="F597" s="227" t="s">
        <v>1650</v>
      </c>
      <c r="G597" s="214"/>
      <c r="H597" s="214"/>
      <c r="I597" s="217"/>
      <c r="J597" s="228">
        <f>BK597</f>
        <v>0</v>
      </c>
      <c r="K597" s="214"/>
      <c r="L597" s="219"/>
      <c r="M597" s="220"/>
      <c r="N597" s="221"/>
      <c r="O597" s="221"/>
      <c r="P597" s="222">
        <f>SUM(P598:P599)</f>
        <v>0</v>
      </c>
      <c r="Q597" s="221"/>
      <c r="R597" s="222">
        <f>SUM(R598:R599)</f>
        <v>0</v>
      </c>
      <c r="S597" s="221"/>
      <c r="T597" s="223">
        <f>SUM(T598:T599)</f>
        <v>3.9311220000000002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224" t="s">
        <v>86</v>
      </c>
      <c r="AT597" s="225" t="s">
        <v>75</v>
      </c>
      <c r="AU597" s="225" t="s">
        <v>84</v>
      </c>
      <c r="AY597" s="224" t="s">
        <v>280</v>
      </c>
      <c r="BK597" s="226">
        <f>SUM(BK598:BK599)</f>
        <v>0</v>
      </c>
    </row>
    <row r="598" s="2" customFormat="1" ht="21.75" customHeight="1">
      <c r="A598" s="38"/>
      <c r="B598" s="39"/>
      <c r="C598" s="229" t="s">
        <v>1387</v>
      </c>
      <c r="D598" s="229" t="s">
        <v>281</v>
      </c>
      <c r="E598" s="230" t="s">
        <v>1652</v>
      </c>
      <c r="F598" s="231" t="s">
        <v>1653</v>
      </c>
      <c r="G598" s="232" t="s">
        <v>194</v>
      </c>
      <c r="H598" s="233">
        <v>100.798</v>
      </c>
      <c r="I598" s="234"/>
      <c r="J598" s="235">
        <f>ROUND(I598*H598,2)</f>
        <v>0</v>
      </c>
      <c r="K598" s="236"/>
      <c r="L598" s="44"/>
      <c r="M598" s="237" t="s">
        <v>1</v>
      </c>
      <c r="N598" s="238" t="s">
        <v>41</v>
      </c>
      <c r="O598" s="91"/>
      <c r="P598" s="239">
        <f>O598*H598</f>
        <v>0</v>
      </c>
      <c r="Q598" s="239">
        <v>0</v>
      </c>
      <c r="R598" s="239">
        <f>Q598*H598</f>
        <v>0</v>
      </c>
      <c r="S598" s="239">
        <v>0.039</v>
      </c>
      <c r="T598" s="240">
        <f>S598*H598</f>
        <v>3.9311220000000002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41" t="s">
        <v>185</v>
      </c>
      <c r="AT598" s="241" t="s">
        <v>281</v>
      </c>
      <c r="AU598" s="241" t="s">
        <v>86</v>
      </c>
      <c r="AY598" s="17" t="s">
        <v>280</v>
      </c>
      <c r="BE598" s="242">
        <f>IF(N598="základní",J598,0)</f>
        <v>0</v>
      </c>
      <c r="BF598" s="242">
        <f>IF(N598="snížená",J598,0)</f>
        <v>0</v>
      </c>
      <c r="BG598" s="242">
        <f>IF(N598="zákl. přenesená",J598,0)</f>
        <v>0</v>
      </c>
      <c r="BH598" s="242">
        <f>IF(N598="sníž. přenesená",J598,0)</f>
        <v>0</v>
      </c>
      <c r="BI598" s="242">
        <f>IF(N598="nulová",J598,0)</f>
        <v>0</v>
      </c>
      <c r="BJ598" s="17" t="s">
        <v>84</v>
      </c>
      <c r="BK598" s="242">
        <f>ROUND(I598*H598,2)</f>
        <v>0</v>
      </c>
      <c r="BL598" s="17" t="s">
        <v>185</v>
      </c>
      <c r="BM598" s="241" t="s">
        <v>5617</v>
      </c>
    </row>
    <row r="599" s="13" customFormat="1">
      <c r="A599" s="13"/>
      <c r="B599" s="243"/>
      <c r="C599" s="244"/>
      <c r="D599" s="245" t="s">
        <v>286</v>
      </c>
      <c r="E599" s="246" t="s">
        <v>1</v>
      </c>
      <c r="F599" s="247" t="s">
        <v>5105</v>
      </c>
      <c r="G599" s="244"/>
      <c r="H599" s="248">
        <v>100.798</v>
      </c>
      <c r="I599" s="249"/>
      <c r="J599" s="244"/>
      <c r="K599" s="244"/>
      <c r="L599" s="250"/>
      <c r="M599" s="251"/>
      <c r="N599" s="252"/>
      <c r="O599" s="252"/>
      <c r="P599" s="252"/>
      <c r="Q599" s="252"/>
      <c r="R599" s="252"/>
      <c r="S599" s="252"/>
      <c r="T599" s="25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4" t="s">
        <v>286</v>
      </c>
      <c r="AU599" s="254" t="s">
        <v>86</v>
      </c>
      <c r="AV599" s="13" t="s">
        <v>86</v>
      </c>
      <c r="AW599" s="13" t="s">
        <v>32</v>
      </c>
      <c r="AX599" s="13" t="s">
        <v>84</v>
      </c>
      <c r="AY599" s="254" t="s">
        <v>280</v>
      </c>
    </row>
    <row r="600" s="12" customFormat="1" ht="22.8" customHeight="1">
      <c r="A600" s="12"/>
      <c r="B600" s="213"/>
      <c r="C600" s="214"/>
      <c r="D600" s="215" t="s">
        <v>75</v>
      </c>
      <c r="E600" s="227" t="s">
        <v>1655</v>
      </c>
      <c r="F600" s="227" t="s">
        <v>1656</v>
      </c>
      <c r="G600" s="214"/>
      <c r="H600" s="214"/>
      <c r="I600" s="217"/>
      <c r="J600" s="228">
        <f>BK600</f>
        <v>0</v>
      </c>
      <c r="K600" s="214"/>
      <c r="L600" s="219"/>
      <c r="M600" s="220"/>
      <c r="N600" s="221"/>
      <c r="O600" s="221"/>
      <c r="P600" s="222">
        <f>SUM(P601:P616)</f>
        <v>0</v>
      </c>
      <c r="Q600" s="221"/>
      <c r="R600" s="222">
        <f>SUM(R601:R616)</f>
        <v>0.0075949999999999993</v>
      </c>
      <c r="S600" s="221"/>
      <c r="T600" s="223">
        <f>SUM(T601:T616)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24" t="s">
        <v>86</v>
      </c>
      <c r="AT600" s="225" t="s">
        <v>75</v>
      </c>
      <c r="AU600" s="225" t="s">
        <v>84</v>
      </c>
      <c r="AY600" s="224" t="s">
        <v>280</v>
      </c>
      <c r="BK600" s="226">
        <f>SUM(BK601:BK616)</f>
        <v>0</v>
      </c>
    </row>
    <row r="601" s="2" customFormat="1" ht="16.5" customHeight="1">
      <c r="A601" s="38"/>
      <c r="B601" s="39"/>
      <c r="C601" s="229" t="s">
        <v>1391</v>
      </c>
      <c r="D601" s="229" t="s">
        <v>281</v>
      </c>
      <c r="E601" s="230" t="s">
        <v>2885</v>
      </c>
      <c r="F601" s="231" t="s">
        <v>2886</v>
      </c>
      <c r="G601" s="232" t="s">
        <v>194</v>
      </c>
      <c r="H601" s="233">
        <v>14.5</v>
      </c>
      <c r="I601" s="234"/>
      <c r="J601" s="235">
        <f>ROUND(I601*H601,2)</f>
        <v>0</v>
      </c>
      <c r="K601" s="236"/>
      <c r="L601" s="44"/>
      <c r="M601" s="237" t="s">
        <v>1</v>
      </c>
      <c r="N601" s="238" t="s">
        <v>41</v>
      </c>
      <c r="O601" s="91"/>
      <c r="P601" s="239">
        <f>O601*H601</f>
        <v>0</v>
      </c>
      <c r="Q601" s="239">
        <v>0</v>
      </c>
      <c r="R601" s="239">
        <f>Q601*H601</f>
        <v>0</v>
      </c>
      <c r="S601" s="239">
        <v>0</v>
      </c>
      <c r="T601" s="240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41" t="s">
        <v>185</v>
      </c>
      <c r="AT601" s="241" t="s">
        <v>281</v>
      </c>
      <c r="AU601" s="241" t="s">
        <v>86</v>
      </c>
      <c r="AY601" s="17" t="s">
        <v>280</v>
      </c>
      <c r="BE601" s="242">
        <f>IF(N601="základní",J601,0)</f>
        <v>0</v>
      </c>
      <c r="BF601" s="242">
        <f>IF(N601="snížená",J601,0)</f>
        <v>0</v>
      </c>
      <c r="BG601" s="242">
        <f>IF(N601="zákl. přenesená",J601,0)</f>
        <v>0</v>
      </c>
      <c r="BH601" s="242">
        <f>IF(N601="sníž. přenesená",J601,0)</f>
        <v>0</v>
      </c>
      <c r="BI601" s="242">
        <f>IF(N601="nulová",J601,0)</f>
        <v>0</v>
      </c>
      <c r="BJ601" s="17" t="s">
        <v>84</v>
      </c>
      <c r="BK601" s="242">
        <f>ROUND(I601*H601,2)</f>
        <v>0</v>
      </c>
      <c r="BL601" s="17" t="s">
        <v>185</v>
      </c>
      <c r="BM601" s="241" t="s">
        <v>5618</v>
      </c>
    </row>
    <row r="602" s="13" customFormat="1">
      <c r="A602" s="13"/>
      <c r="B602" s="243"/>
      <c r="C602" s="244"/>
      <c r="D602" s="245" t="s">
        <v>286</v>
      </c>
      <c r="E602" s="246" t="s">
        <v>1</v>
      </c>
      <c r="F602" s="247" t="s">
        <v>5619</v>
      </c>
      <c r="G602" s="244"/>
      <c r="H602" s="248">
        <v>2.1000000000000001</v>
      </c>
      <c r="I602" s="249"/>
      <c r="J602" s="244"/>
      <c r="K602" s="244"/>
      <c r="L602" s="250"/>
      <c r="M602" s="251"/>
      <c r="N602" s="252"/>
      <c r="O602" s="252"/>
      <c r="P602" s="252"/>
      <c r="Q602" s="252"/>
      <c r="R602" s="252"/>
      <c r="S602" s="252"/>
      <c r="T602" s="25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4" t="s">
        <v>286</v>
      </c>
      <c r="AU602" s="254" t="s">
        <v>86</v>
      </c>
      <c r="AV602" s="13" t="s">
        <v>86</v>
      </c>
      <c r="AW602" s="13" t="s">
        <v>32</v>
      </c>
      <c r="AX602" s="13" t="s">
        <v>76</v>
      </c>
      <c r="AY602" s="254" t="s">
        <v>280</v>
      </c>
    </row>
    <row r="603" s="13" customFormat="1">
      <c r="A603" s="13"/>
      <c r="B603" s="243"/>
      <c r="C603" s="244"/>
      <c r="D603" s="245" t="s">
        <v>286</v>
      </c>
      <c r="E603" s="246" t="s">
        <v>1</v>
      </c>
      <c r="F603" s="247" t="s">
        <v>5620</v>
      </c>
      <c r="G603" s="244"/>
      <c r="H603" s="248">
        <v>12.4</v>
      </c>
      <c r="I603" s="249"/>
      <c r="J603" s="244"/>
      <c r="K603" s="244"/>
      <c r="L603" s="250"/>
      <c r="M603" s="251"/>
      <c r="N603" s="252"/>
      <c r="O603" s="252"/>
      <c r="P603" s="252"/>
      <c r="Q603" s="252"/>
      <c r="R603" s="252"/>
      <c r="S603" s="252"/>
      <c r="T603" s="25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4" t="s">
        <v>286</v>
      </c>
      <c r="AU603" s="254" t="s">
        <v>86</v>
      </c>
      <c r="AV603" s="13" t="s">
        <v>86</v>
      </c>
      <c r="AW603" s="13" t="s">
        <v>32</v>
      </c>
      <c r="AX603" s="13" t="s">
        <v>76</v>
      </c>
      <c r="AY603" s="254" t="s">
        <v>280</v>
      </c>
    </row>
    <row r="604" s="14" customFormat="1">
      <c r="A604" s="14"/>
      <c r="B604" s="266"/>
      <c r="C604" s="267"/>
      <c r="D604" s="245" t="s">
        <v>286</v>
      </c>
      <c r="E604" s="268" t="s">
        <v>1</v>
      </c>
      <c r="F604" s="269" t="s">
        <v>378</v>
      </c>
      <c r="G604" s="267"/>
      <c r="H604" s="270">
        <v>14.5</v>
      </c>
      <c r="I604" s="271"/>
      <c r="J604" s="267"/>
      <c r="K604" s="267"/>
      <c r="L604" s="272"/>
      <c r="M604" s="273"/>
      <c r="N604" s="274"/>
      <c r="O604" s="274"/>
      <c r="P604" s="274"/>
      <c r="Q604" s="274"/>
      <c r="R604" s="274"/>
      <c r="S604" s="274"/>
      <c r="T604" s="27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76" t="s">
        <v>286</v>
      </c>
      <c r="AU604" s="276" t="s">
        <v>86</v>
      </c>
      <c r="AV604" s="14" t="s">
        <v>284</v>
      </c>
      <c r="AW604" s="14" t="s">
        <v>32</v>
      </c>
      <c r="AX604" s="14" t="s">
        <v>84</v>
      </c>
      <c r="AY604" s="276" t="s">
        <v>280</v>
      </c>
    </row>
    <row r="605" s="2" customFormat="1" ht="24.15" customHeight="1">
      <c r="A605" s="38"/>
      <c r="B605" s="39"/>
      <c r="C605" s="229" t="s">
        <v>1395</v>
      </c>
      <c r="D605" s="229" t="s">
        <v>281</v>
      </c>
      <c r="E605" s="230" t="s">
        <v>2889</v>
      </c>
      <c r="F605" s="231" t="s">
        <v>2890</v>
      </c>
      <c r="G605" s="232" t="s">
        <v>194</v>
      </c>
      <c r="H605" s="233">
        <v>14.5</v>
      </c>
      <c r="I605" s="234"/>
      <c r="J605" s="235">
        <f>ROUND(I605*H605,2)</f>
        <v>0</v>
      </c>
      <c r="K605" s="236"/>
      <c r="L605" s="44"/>
      <c r="M605" s="237" t="s">
        <v>1</v>
      </c>
      <c r="N605" s="238" t="s">
        <v>41</v>
      </c>
      <c r="O605" s="91"/>
      <c r="P605" s="239">
        <f>O605*H605</f>
        <v>0</v>
      </c>
      <c r="Q605" s="239">
        <v>6.0000000000000002E-05</v>
      </c>
      <c r="R605" s="239">
        <f>Q605*H605</f>
        <v>0.00087000000000000001</v>
      </c>
      <c r="S605" s="239">
        <v>0</v>
      </c>
      <c r="T605" s="240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41" t="s">
        <v>185</v>
      </c>
      <c r="AT605" s="241" t="s">
        <v>281</v>
      </c>
      <c r="AU605" s="241" t="s">
        <v>86</v>
      </c>
      <c r="AY605" s="17" t="s">
        <v>280</v>
      </c>
      <c r="BE605" s="242">
        <f>IF(N605="základní",J605,0)</f>
        <v>0</v>
      </c>
      <c r="BF605" s="242">
        <f>IF(N605="snížená",J605,0)</f>
        <v>0</v>
      </c>
      <c r="BG605" s="242">
        <f>IF(N605="zákl. přenesená",J605,0)</f>
        <v>0</v>
      </c>
      <c r="BH605" s="242">
        <f>IF(N605="sníž. přenesená",J605,0)</f>
        <v>0</v>
      </c>
      <c r="BI605" s="242">
        <f>IF(N605="nulová",J605,0)</f>
        <v>0</v>
      </c>
      <c r="BJ605" s="17" t="s">
        <v>84</v>
      </c>
      <c r="BK605" s="242">
        <f>ROUND(I605*H605,2)</f>
        <v>0</v>
      </c>
      <c r="BL605" s="17" t="s">
        <v>185</v>
      </c>
      <c r="BM605" s="241" t="s">
        <v>5621</v>
      </c>
    </row>
    <row r="606" s="13" customFormat="1">
      <c r="A606" s="13"/>
      <c r="B606" s="243"/>
      <c r="C606" s="244"/>
      <c r="D606" s="245" t="s">
        <v>286</v>
      </c>
      <c r="E606" s="246" t="s">
        <v>1</v>
      </c>
      <c r="F606" s="247" t="s">
        <v>5619</v>
      </c>
      <c r="G606" s="244"/>
      <c r="H606" s="248">
        <v>2.1000000000000001</v>
      </c>
      <c r="I606" s="249"/>
      <c r="J606" s="244"/>
      <c r="K606" s="244"/>
      <c r="L606" s="250"/>
      <c r="M606" s="251"/>
      <c r="N606" s="252"/>
      <c r="O606" s="252"/>
      <c r="P606" s="252"/>
      <c r="Q606" s="252"/>
      <c r="R606" s="252"/>
      <c r="S606" s="252"/>
      <c r="T606" s="25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4" t="s">
        <v>286</v>
      </c>
      <c r="AU606" s="254" t="s">
        <v>86</v>
      </c>
      <c r="AV606" s="13" t="s">
        <v>86</v>
      </c>
      <c r="AW606" s="13" t="s">
        <v>32</v>
      </c>
      <c r="AX606" s="13" t="s">
        <v>76</v>
      </c>
      <c r="AY606" s="254" t="s">
        <v>280</v>
      </c>
    </row>
    <row r="607" s="13" customFormat="1">
      <c r="A607" s="13"/>
      <c r="B607" s="243"/>
      <c r="C607" s="244"/>
      <c r="D607" s="245" t="s">
        <v>286</v>
      </c>
      <c r="E607" s="246" t="s">
        <v>1</v>
      </c>
      <c r="F607" s="247" t="s">
        <v>5620</v>
      </c>
      <c r="G607" s="244"/>
      <c r="H607" s="248">
        <v>12.4</v>
      </c>
      <c r="I607" s="249"/>
      <c r="J607" s="244"/>
      <c r="K607" s="244"/>
      <c r="L607" s="250"/>
      <c r="M607" s="251"/>
      <c r="N607" s="252"/>
      <c r="O607" s="252"/>
      <c r="P607" s="252"/>
      <c r="Q607" s="252"/>
      <c r="R607" s="252"/>
      <c r="S607" s="252"/>
      <c r="T607" s="25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4" t="s">
        <v>286</v>
      </c>
      <c r="AU607" s="254" t="s">
        <v>86</v>
      </c>
      <c r="AV607" s="13" t="s">
        <v>86</v>
      </c>
      <c r="AW607" s="13" t="s">
        <v>32</v>
      </c>
      <c r="AX607" s="13" t="s">
        <v>76</v>
      </c>
      <c r="AY607" s="254" t="s">
        <v>280</v>
      </c>
    </row>
    <row r="608" s="14" customFormat="1">
      <c r="A608" s="14"/>
      <c r="B608" s="266"/>
      <c r="C608" s="267"/>
      <c r="D608" s="245" t="s">
        <v>286</v>
      </c>
      <c r="E608" s="268" t="s">
        <v>1</v>
      </c>
      <c r="F608" s="269" t="s">
        <v>378</v>
      </c>
      <c r="G608" s="267"/>
      <c r="H608" s="270">
        <v>14.5</v>
      </c>
      <c r="I608" s="271"/>
      <c r="J608" s="267"/>
      <c r="K608" s="267"/>
      <c r="L608" s="272"/>
      <c r="M608" s="273"/>
      <c r="N608" s="274"/>
      <c r="O608" s="274"/>
      <c r="P608" s="274"/>
      <c r="Q608" s="274"/>
      <c r="R608" s="274"/>
      <c r="S608" s="274"/>
      <c r="T608" s="27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76" t="s">
        <v>286</v>
      </c>
      <c r="AU608" s="276" t="s">
        <v>86</v>
      </c>
      <c r="AV608" s="14" t="s">
        <v>284</v>
      </c>
      <c r="AW608" s="14" t="s">
        <v>32</v>
      </c>
      <c r="AX608" s="14" t="s">
        <v>84</v>
      </c>
      <c r="AY608" s="276" t="s">
        <v>280</v>
      </c>
    </row>
    <row r="609" s="2" customFormat="1" ht="24.15" customHeight="1">
      <c r="A609" s="38"/>
      <c r="B609" s="39"/>
      <c r="C609" s="229" t="s">
        <v>1399</v>
      </c>
      <c r="D609" s="229" t="s">
        <v>281</v>
      </c>
      <c r="E609" s="230" t="s">
        <v>2892</v>
      </c>
      <c r="F609" s="231" t="s">
        <v>2893</v>
      </c>
      <c r="G609" s="232" t="s">
        <v>194</v>
      </c>
      <c r="H609" s="233">
        <v>14.5</v>
      </c>
      <c r="I609" s="234"/>
      <c r="J609" s="235">
        <f>ROUND(I609*H609,2)</f>
        <v>0</v>
      </c>
      <c r="K609" s="236"/>
      <c r="L609" s="44"/>
      <c r="M609" s="237" t="s">
        <v>1</v>
      </c>
      <c r="N609" s="238" t="s">
        <v>41</v>
      </c>
      <c r="O609" s="91"/>
      <c r="P609" s="239">
        <f>O609*H609</f>
        <v>0</v>
      </c>
      <c r="Q609" s="239">
        <v>0.00017000000000000001</v>
      </c>
      <c r="R609" s="239">
        <f>Q609*H609</f>
        <v>0.0024650000000000002</v>
      </c>
      <c r="S609" s="239">
        <v>0</v>
      </c>
      <c r="T609" s="240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41" t="s">
        <v>185</v>
      </c>
      <c r="AT609" s="241" t="s">
        <v>281</v>
      </c>
      <c r="AU609" s="241" t="s">
        <v>86</v>
      </c>
      <c r="AY609" s="17" t="s">
        <v>280</v>
      </c>
      <c r="BE609" s="242">
        <f>IF(N609="základní",J609,0)</f>
        <v>0</v>
      </c>
      <c r="BF609" s="242">
        <f>IF(N609="snížená",J609,0)</f>
        <v>0</v>
      </c>
      <c r="BG609" s="242">
        <f>IF(N609="zákl. přenesená",J609,0)</f>
        <v>0</v>
      </c>
      <c r="BH609" s="242">
        <f>IF(N609="sníž. přenesená",J609,0)</f>
        <v>0</v>
      </c>
      <c r="BI609" s="242">
        <f>IF(N609="nulová",J609,0)</f>
        <v>0</v>
      </c>
      <c r="BJ609" s="17" t="s">
        <v>84</v>
      </c>
      <c r="BK609" s="242">
        <f>ROUND(I609*H609,2)</f>
        <v>0</v>
      </c>
      <c r="BL609" s="17" t="s">
        <v>185</v>
      </c>
      <c r="BM609" s="241" t="s">
        <v>5622</v>
      </c>
    </row>
    <row r="610" s="13" customFormat="1">
      <c r="A610" s="13"/>
      <c r="B610" s="243"/>
      <c r="C610" s="244"/>
      <c r="D610" s="245" t="s">
        <v>286</v>
      </c>
      <c r="E610" s="246" t="s">
        <v>1</v>
      </c>
      <c r="F610" s="247" t="s">
        <v>5619</v>
      </c>
      <c r="G610" s="244"/>
      <c r="H610" s="248">
        <v>2.1000000000000001</v>
      </c>
      <c r="I610" s="249"/>
      <c r="J610" s="244"/>
      <c r="K610" s="244"/>
      <c r="L610" s="250"/>
      <c r="M610" s="251"/>
      <c r="N610" s="252"/>
      <c r="O610" s="252"/>
      <c r="P610" s="252"/>
      <c r="Q610" s="252"/>
      <c r="R610" s="252"/>
      <c r="S610" s="252"/>
      <c r="T610" s="25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4" t="s">
        <v>286</v>
      </c>
      <c r="AU610" s="254" t="s">
        <v>86</v>
      </c>
      <c r="AV610" s="13" t="s">
        <v>86</v>
      </c>
      <c r="AW610" s="13" t="s">
        <v>32</v>
      </c>
      <c r="AX610" s="13" t="s">
        <v>76</v>
      </c>
      <c r="AY610" s="254" t="s">
        <v>280</v>
      </c>
    </row>
    <row r="611" s="13" customFormat="1">
      <c r="A611" s="13"/>
      <c r="B611" s="243"/>
      <c r="C611" s="244"/>
      <c r="D611" s="245" t="s">
        <v>286</v>
      </c>
      <c r="E611" s="246" t="s">
        <v>1</v>
      </c>
      <c r="F611" s="247" t="s">
        <v>5620</v>
      </c>
      <c r="G611" s="244"/>
      <c r="H611" s="248">
        <v>12.4</v>
      </c>
      <c r="I611" s="249"/>
      <c r="J611" s="244"/>
      <c r="K611" s="244"/>
      <c r="L611" s="250"/>
      <c r="M611" s="251"/>
      <c r="N611" s="252"/>
      <c r="O611" s="252"/>
      <c r="P611" s="252"/>
      <c r="Q611" s="252"/>
      <c r="R611" s="252"/>
      <c r="S611" s="252"/>
      <c r="T611" s="25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4" t="s">
        <v>286</v>
      </c>
      <c r="AU611" s="254" t="s">
        <v>86</v>
      </c>
      <c r="AV611" s="13" t="s">
        <v>86</v>
      </c>
      <c r="AW611" s="13" t="s">
        <v>32</v>
      </c>
      <c r="AX611" s="13" t="s">
        <v>76</v>
      </c>
      <c r="AY611" s="254" t="s">
        <v>280</v>
      </c>
    </row>
    <row r="612" s="14" customFormat="1">
      <c r="A612" s="14"/>
      <c r="B612" s="266"/>
      <c r="C612" s="267"/>
      <c r="D612" s="245" t="s">
        <v>286</v>
      </c>
      <c r="E612" s="268" t="s">
        <v>1</v>
      </c>
      <c r="F612" s="269" t="s">
        <v>378</v>
      </c>
      <c r="G612" s="267"/>
      <c r="H612" s="270">
        <v>14.5</v>
      </c>
      <c r="I612" s="271"/>
      <c r="J612" s="267"/>
      <c r="K612" s="267"/>
      <c r="L612" s="272"/>
      <c r="M612" s="273"/>
      <c r="N612" s="274"/>
      <c r="O612" s="274"/>
      <c r="P612" s="274"/>
      <c r="Q612" s="274"/>
      <c r="R612" s="274"/>
      <c r="S612" s="274"/>
      <c r="T612" s="27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76" t="s">
        <v>286</v>
      </c>
      <c r="AU612" s="276" t="s">
        <v>86</v>
      </c>
      <c r="AV612" s="14" t="s">
        <v>284</v>
      </c>
      <c r="AW612" s="14" t="s">
        <v>32</v>
      </c>
      <c r="AX612" s="14" t="s">
        <v>84</v>
      </c>
      <c r="AY612" s="276" t="s">
        <v>280</v>
      </c>
    </row>
    <row r="613" s="2" customFormat="1" ht="24.15" customHeight="1">
      <c r="A613" s="38"/>
      <c r="B613" s="39"/>
      <c r="C613" s="229" t="s">
        <v>1403</v>
      </c>
      <c r="D613" s="229" t="s">
        <v>281</v>
      </c>
      <c r="E613" s="230" t="s">
        <v>1658</v>
      </c>
      <c r="F613" s="231" t="s">
        <v>1659</v>
      </c>
      <c r="G613" s="232" t="s">
        <v>194</v>
      </c>
      <c r="H613" s="233">
        <v>14.5</v>
      </c>
      <c r="I613" s="234"/>
      <c r="J613" s="235">
        <f>ROUND(I613*H613,2)</f>
        <v>0</v>
      </c>
      <c r="K613" s="236"/>
      <c r="L613" s="44"/>
      <c r="M613" s="237" t="s">
        <v>1</v>
      </c>
      <c r="N613" s="238" t="s">
        <v>41</v>
      </c>
      <c r="O613" s="91"/>
      <c r="P613" s="239">
        <f>O613*H613</f>
        <v>0</v>
      </c>
      <c r="Q613" s="239">
        <v>0.00013999999999999999</v>
      </c>
      <c r="R613" s="239">
        <f>Q613*H613</f>
        <v>0.0020299999999999997</v>
      </c>
      <c r="S613" s="239">
        <v>0</v>
      </c>
      <c r="T613" s="240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41" t="s">
        <v>185</v>
      </c>
      <c r="AT613" s="241" t="s">
        <v>281</v>
      </c>
      <c r="AU613" s="241" t="s">
        <v>86</v>
      </c>
      <c r="AY613" s="17" t="s">
        <v>280</v>
      </c>
      <c r="BE613" s="242">
        <f>IF(N613="základní",J613,0)</f>
        <v>0</v>
      </c>
      <c r="BF613" s="242">
        <f>IF(N613="snížená",J613,0)</f>
        <v>0</v>
      </c>
      <c r="BG613" s="242">
        <f>IF(N613="zákl. přenesená",J613,0)</f>
        <v>0</v>
      </c>
      <c r="BH613" s="242">
        <f>IF(N613="sníž. přenesená",J613,0)</f>
        <v>0</v>
      </c>
      <c r="BI613" s="242">
        <f>IF(N613="nulová",J613,0)</f>
        <v>0</v>
      </c>
      <c r="BJ613" s="17" t="s">
        <v>84</v>
      </c>
      <c r="BK613" s="242">
        <f>ROUND(I613*H613,2)</f>
        <v>0</v>
      </c>
      <c r="BL613" s="17" t="s">
        <v>185</v>
      </c>
      <c r="BM613" s="241" t="s">
        <v>5623</v>
      </c>
    </row>
    <row r="614" s="2" customFormat="1" ht="24.15" customHeight="1">
      <c r="A614" s="38"/>
      <c r="B614" s="39"/>
      <c r="C614" s="229" t="s">
        <v>1407</v>
      </c>
      <c r="D614" s="229" t="s">
        <v>281</v>
      </c>
      <c r="E614" s="230" t="s">
        <v>1664</v>
      </c>
      <c r="F614" s="231" t="s">
        <v>1665</v>
      </c>
      <c r="G614" s="232" t="s">
        <v>194</v>
      </c>
      <c r="H614" s="233">
        <v>14.5</v>
      </c>
      <c r="I614" s="234"/>
      <c r="J614" s="235">
        <f>ROUND(I614*H614,2)</f>
        <v>0</v>
      </c>
      <c r="K614" s="236"/>
      <c r="L614" s="44"/>
      <c r="M614" s="237" t="s">
        <v>1</v>
      </c>
      <c r="N614" s="238" t="s">
        <v>41</v>
      </c>
      <c r="O614" s="91"/>
      <c r="P614" s="239">
        <f>O614*H614</f>
        <v>0</v>
      </c>
      <c r="Q614" s="239">
        <v>0.00013999999999999999</v>
      </c>
      <c r="R614" s="239">
        <f>Q614*H614</f>
        <v>0.0020299999999999997</v>
      </c>
      <c r="S614" s="239">
        <v>0</v>
      </c>
      <c r="T614" s="240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41" t="s">
        <v>185</v>
      </c>
      <c r="AT614" s="241" t="s">
        <v>281</v>
      </c>
      <c r="AU614" s="241" t="s">
        <v>86</v>
      </c>
      <c r="AY614" s="17" t="s">
        <v>280</v>
      </c>
      <c r="BE614" s="242">
        <f>IF(N614="základní",J614,0)</f>
        <v>0</v>
      </c>
      <c r="BF614" s="242">
        <f>IF(N614="snížená",J614,0)</f>
        <v>0</v>
      </c>
      <c r="BG614" s="242">
        <f>IF(N614="zákl. přenesená",J614,0)</f>
        <v>0</v>
      </c>
      <c r="BH614" s="242">
        <f>IF(N614="sníž. přenesená",J614,0)</f>
        <v>0</v>
      </c>
      <c r="BI614" s="242">
        <f>IF(N614="nulová",J614,0)</f>
        <v>0</v>
      </c>
      <c r="BJ614" s="17" t="s">
        <v>84</v>
      </c>
      <c r="BK614" s="242">
        <f>ROUND(I614*H614,2)</f>
        <v>0</v>
      </c>
      <c r="BL614" s="17" t="s">
        <v>185</v>
      </c>
      <c r="BM614" s="241" t="s">
        <v>5624</v>
      </c>
    </row>
    <row r="615" s="2" customFormat="1" ht="24.15" customHeight="1">
      <c r="A615" s="38"/>
      <c r="B615" s="39"/>
      <c r="C615" s="229" t="s">
        <v>1411</v>
      </c>
      <c r="D615" s="229" t="s">
        <v>281</v>
      </c>
      <c r="E615" s="230" t="s">
        <v>2897</v>
      </c>
      <c r="F615" s="231" t="s">
        <v>2898</v>
      </c>
      <c r="G615" s="232" t="s">
        <v>354</v>
      </c>
      <c r="H615" s="233">
        <v>1</v>
      </c>
      <c r="I615" s="234"/>
      <c r="J615" s="235">
        <f>ROUND(I615*H615,2)</f>
        <v>0</v>
      </c>
      <c r="K615" s="236"/>
      <c r="L615" s="44"/>
      <c r="M615" s="237" t="s">
        <v>1</v>
      </c>
      <c r="N615" s="238" t="s">
        <v>41</v>
      </c>
      <c r="O615" s="91"/>
      <c r="P615" s="239">
        <f>O615*H615</f>
        <v>0</v>
      </c>
      <c r="Q615" s="239">
        <v>0.00020000000000000001</v>
      </c>
      <c r="R615" s="239">
        <f>Q615*H615</f>
        <v>0.00020000000000000001</v>
      </c>
      <c r="S615" s="239">
        <v>0</v>
      </c>
      <c r="T615" s="240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41" t="s">
        <v>185</v>
      </c>
      <c r="AT615" s="241" t="s">
        <v>281</v>
      </c>
      <c r="AU615" s="241" t="s">
        <v>86</v>
      </c>
      <c r="AY615" s="17" t="s">
        <v>280</v>
      </c>
      <c r="BE615" s="242">
        <f>IF(N615="základní",J615,0)</f>
        <v>0</v>
      </c>
      <c r="BF615" s="242">
        <f>IF(N615="snížená",J615,0)</f>
        <v>0</v>
      </c>
      <c r="BG615" s="242">
        <f>IF(N615="zákl. přenesená",J615,0)</f>
        <v>0</v>
      </c>
      <c r="BH615" s="242">
        <f>IF(N615="sníž. přenesená",J615,0)</f>
        <v>0</v>
      </c>
      <c r="BI615" s="242">
        <f>IF(N615="nulová",J615,0)</f>
        <v>0</v>
      </c>
      <c r="BJ615" s="17" t="s">
        <v>84</v>
      </c>
      <c r="BK615" s="242">
        <f>ROUND(I615*H615,2)</f>
        <v>0</v>
      </c>
      <c r="BL615" s="17" t="s">
        <v>185</v>
      </c>
      <c r="BM615" s="241" t="s">
        <v>5625</v>
      </c>
    </row>
    <row r="616" s="13" customFormat="1">
      <c r="A616" s="13"/>
      <c r="B616" s="243"/>
      <c r="C616" s="244"/>
      <c r="D616" s="245" t="s">
        <v>286</v>
      </c>
      <c r="E616" s="246" t="s">
        <v>1</v>
      </c>
      <c r="F616" s="247" t="s">
        <v>2900</v>
      </c>
      <c r="G616" s="244"/>
      <c r="H616" s="248">
        <v>1</v>
      </c>
      <c r="I616" s="249"/>
      <c r="J616" s="244"/>
      <c r="K616" s="244"/>
      <c r="L616" s="250"/>
      <c r="M616" s="251"/>
      <c r="N616" s="252"/>
      <c r="O616" s="252"/>
      <c r="P616" s="252"/>
      <c r="Q616" s="252"/>
      <c r="R616" s="252"/>
      <c r="S616" s="252"/>
      <c r="T616" s="25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4" t="s">
        <v>286</v>
      </c>
      <c r="AU616" s="254" t="s">
        <v>86</v>
      </c>
      <c r="AV616" s="13" t="s">
        <v>86</v>
      </c>
      <c r="AW616" s="13" t="s">
        <v>32</v>
      </c>
      <c r="AX616" s="13" t="s">
        <v>84</v>
      </c>
      <c r="AY616" s="254" t="s">
        <v>280</v>
      </c>
    </row>
    <row r="617" s="12" customFormat="1" ht="22.8" customHeight="1">
      <c r="A617" s="12"/>
      <c r="B617" s="213"/>
      <c r="C617" s="214"/>
      <c r="D617" s="215" t="s">
        <v>75</v>
      </c>
      <c r="E617" s="227" t="s">
        <v>1677</v>
      </c>
      <c r="F617" s="227" t="s">
        <v>1678</v>
      </c>
      <c r="G617" s="214"/>
      <c r="H617" s="214"/>
      <c r="I617" s="217"/>
      <c r="J617" s="228">
        <f>BK617</f>
        <v>0</v>
      </c>
      <c r="K617" s="214"/>
      <c r="L617" s="219"/>
      <c r="M617" s="220"/>
      <c r="N617" s="221"/>
      <c r="O617" s="221"/>
      <c r="P617" s="222">
        <f>SUM(P618:P623)</f>
        <v>0</v>
      </c>
      <c r="Q617" s="221"/>
      <c r="R617" s="222">
        <f>SUM(R618:R623)</f>
        <v>0.12521998999999998</v>
      </c>
      <c r="S617" s="221"/>
      <c r="T617" s="223">
        <f>SUM(T618:T623)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24" t="s">
        <v>86</v>
      </c>
      <c r="AT617" s="225" t="s">
        <v>75</v>
      </c>
      <c r="AU617" s="225" t="s">
        <v>84</v>
      </c>
      <c r="AY617" s="224" t="s">
        <v>280</v>
      </c>
      <c r="BK617" s="226">
        <f>SUM(BK618:BK623)</f>
        <v>0</v>
      </c>
    </row>
    <row r="618" s="2" customFormat="1" ht="21.75" customHeight="1">
      <c r="A618" s="38"/>
      <c r="B618" s="39"/>
      <c r="C618" s="229" t="s">
        <v>1415</v>
      </c>
      <c r="D618" s="229" t="s">
        <v>281</v>
      </c>
      <c r="E618" s="230" t="s">
        <v>1680</v>
      </c>
      <c r="F618" s="231" t="s">
        <v>1681</v>
      </c>
      <c r="G618" s="232" t="s">
        <v>194</v>
      </c>
      <c r="H618" s="233">
        <v>255.55099999999999</v>
      </c>
      <c r="I618" s="234"/>
      <c r="J618" s="235">
        <f>ROUND(I618*H618,2)</f>
        <v>0</v>
      </c>
      <c r="K618" s="236"/>
      <c r="L618" s="44"/>
      <c r="M618" s="237" t="s">
        <v>1</v>
      </c>
      <c r="N618" s="238" t="s">
        <v>41</v>
      </c>
      <c r="O618" s="91"/>
      <c r="P618" s="239">
        <f>O618*H618</f>
        <v>0</v>
      </c>
      <c r="Q618" s="239">
        <v>0.00021000000000000001</v>
      </c>
      <c r="R618" s="239">
        <f>Q618*H618</f>
        <v>0.053665709999999998</v>
      </c>
      <c r="S618" s="239">
        <v>0</v>
      </c>
      <c r="T618" s="240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41" t="s">
        <v>185</v>
      </c>
      <c r="AT618" s="241" t="s">
        <v>281</v>
      </c>
      <c r="AU618" s="241" t="s">
        <v>86</v>
      </c>
      <c r="AY618" s="17" t="s">
        <v>280</v>
      </c>
      <c r="BE618" s="242">
        <f>IF(N618="základní",J618,0)</f>
        <v>0</v>
      </c>
      <c r="BF618" s="242">
        <f>IF(N618="snížená",J618,0)</f>
        <v>0</v>
      </c>
      <c r="BG618" s="242">
        <f>IF(N618="zákl. přenesená",J618,0)</f>
        <v>0</v>
      </c>
      <c r="BH618" s="242">
        <f>IF(N618="sníž. přenesená",J618,0)</f>
        <v>0</v>
      </c>
      <c r="BI618" s="242">
        <f>IF(N618="nulová",J618,0)</f>
        <v>0</v>
      </c>
      <c r="BJ618" s="17" t="s">
        <v>84</v>
      </c>
      <c r="BK618" s="242">
        <f>ROUND(I618*H618,2)</f>
        <v>0</v>
      </c>
      <c r="BL618" s="17" t="s">
        <v>185</v>
      </c>
      <c r="BM618" s="241" t="s">
        <v>5626</v>
      </c>
    </row>
    <row r="619" s="13" customFormat="1">
      <c r="A619" s="13"/>
      <c r="B619" s="243"/>
      <c r="C619" s="244"/>
      <c r="D619" s="245" t="s">
        <v>286</v>
      </c>
      <c r="E619" s="246" t="s">
        <v>1</v>
      </c>
      <c r="F619" s="247" t="s">
        <v>5172</v>
      </c>
      <c r="G619" s="244"/>
      <c r="H619" s="248">
        <v>55.853000000000002</v>
      </c>
      <c r="I619" s="249"/>
      <c r="J619" s="244"/>
      <c r="K619" s="244"/>
      <c r="L619" s="250"/>
      <c r="M619" s="251"/>
      <c r="N619" s="252"/>
      <c r="O619" s="252"/>
      <c r="P619" s="252"/>
      <c r="Q619" s="252"/>
      <c r="R619" s="252"/>
      <c r="S619" s="252"/>
      <c r="T619" s="25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4" t="s">
        <v>286</v>
      </c>
      <c r="AU619" s="254" t="s">
        <v>86</v>
      </c>
      <c r="AV619" s="13" t="s">
        <v>86</v>
      </c>
      <c r="AW619" s="13" t="s">
        <v>32</v>
      </c>
      <c r="AX619" s="13" t="s">
        <v>76</v>
      </c>
      <c r="AY619" s="254" t="s">
        <v>280</v>
      </c>
    </row>
    <row r="620" s="13" customFormat="1">
      <c r="A620" s="13"/>
      <c r="B620" s="243"/>
      <c r="C620" s="244"/>
      <c r="D620" s="245" t="s">
        <v>286</v>
      </c>
      <c r="E620" s="246" t="s">
        <v>1</v>
      </c>
      <c r="F620" s="247" t="s">
        <v>5142</v>
      </c>
      <c r="G620" s="244"/>
      <c r="H620" s="248">
        <v>28.800000000000001</v>
      </c>
      <c r="I620" s="249"/>
      <c r="J620" s="244"/>
      <c r="K620" s="244"/>
      <c r="L620" s="250"/>
      <c r="M620" s="251"/>
      <c r="N620" s="252"/>
      <c r="O620" s="252"/>
      <c r="P620" s="252"/>
      <c r="Q620" s="252"/>
      <c r="R620" s="252"/>
      <c r="S620" s="252"/>
      <c r="T620" s="25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4" t="s">
        <v>286</v>
      </c>
      <c r="AU620" s="254" t="s">
        <v>86</v>
      </c>
      <c r="AV620" s="13" t="s">
        <v>86</v>
      </c>
      <c r="AW620" s="13" t="s">
        <v>32</v>
      </c>
      <c r="AX620" s="13" t="s">
        <v>76</v>
      </c>
      <c r="AY620" s="254" t="s">
        <v>280</v>
      </c>
    </row>
    <row r="621" s="13" customFormat="1">
      <c r="A621" s="13"/>
      <c r="B621" s="243"/>
      <c r="C621" s="244"/>
      <c r="D621" s="245" t="s">
        <v>286</v>
      </c>
      <c r="E621" s="246" t="s">
        <v>1</v>
      </c>
      <c r="F621" s="247" t="s">
        <v>5175</v>
      </c>
      <c r="G621" s="244"/>
      <c r="H621" s="248">
        <v>170.898</v>
      </c>
      <c r="I621" s="249"/>
      <c r="J621" s="244"/>
      <c r="K621" s="244"/>
      <c r="L621" s="250"/>
      <c r="M621" s="251"/>
      <c r="N621" s="252"/>
      <c r="O621" s="252"/>
      <c r="P621" s="252"/>
      <c r="Q621" s="252"/>
      <c r="R621" s="252"/>
      <c r="S621" s="252"/>
      <c r="T621" s="25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4" t="s">
        <v>286</v>
      </c>
      <c r="AU621" s="254" t="s">
        <v>86</v>
      </c>
      <c r="AV621" s="13" t="s">
        <v>86</v>
      </c>
      <c r="AW621" s="13" t="s">
        <v>32</v>
      </c>
      <c r="AX621" s="13" t="s">
        <v>76</v>
      </c>
      <c r="AY621" s="254" t="s">
        <v>280</v>
      </c>
    </row>
    <row r="622" s="14" customFormat="1">
      <c r="A622" s="14"/>
      <c r="B622" s="266"/>
      <c r="C622" s="267"/>
      <c r="D622" s="245" t="s">
        <v>286</v>
      </c>
      <c r="E622" s="268" t="s">
        <v>1</v>
      </c>
      <c r="F622" s="269" t="s">
        <v>378</v>
      </c>
      <c r="G622" s="267"/>
      <c r="H622" s="270">
        <v>255.55099999999999</v>
      </c>
      <c r="I622" s="271"/>
      <c r="J622" s="267"/>
      <c r="K622" s="267"/>
      <c r="L622" s="272"/>
      <c r="M622" s="273"/>
      <c r="N622" s="274"/>
      <c r="O622" s="274"/>
      <c r="P622" s="274"/>
      <c r="Q622" s="274"/>
      <c r="R622" s="274"/>
      <c r="S622" s="274"/>
      <c r="T622" s="27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76" t="s">
        <v>286</v>
      </c>
      <c r="AU622" s="276" t="s">
        <v>86</v>
      </c>
      <c r="AV622" s="14" t="s">
        <v>284</v>
      </c>
      <c r="AW622" s="14" t="s">
        <v>32</v>
      </c>
      <c r="AX622" s="14" t="s">
        <v>84</v>
      </c>
      <c r="AY622" s="276" t="s">
        <v>280</v>
      </c>
    </row>
    <row r="623" s="2" customFormat="1" ht="33" customHeight="1">
      <c r="A623" s="38"/>
      <c r="B623" s="39"/>
      <c r="C623" s="229" t="s">
        <v>1419</v>
      </c>
      <c r="D623" s="229" t="s">
        <v>281</v>
      </c>
      <c r="E623" s="230" t="s">
        <v>1685</v>
      </c>
      <c r="F623" s="231" t="s">
        <v>1686</v>
      </c>
      <c r="G623" s="232" t="s">
        <v>194</v>
      </c>
      <c r="H623" s="233">
        <v>255.55099999999999</v>
      </c>
      <c r="I623" s="234"/>
      <c r="J623" s="235">
        <f>ROUND(I623*H623,2)</f>
        <v>0</v>
      </c>
      <c r="K623" s="236"/>
      <c r="L623" s="44"/>
      <c r="M623" s="291" t="s">
        <v>1</v>
      </c>
      <c r="N623" s="292" t="s">
        <v>41</v>
      </c>
      <c r="O623" s="293"/>
      <c r="P623" s="294">
        <f>O623*H623</f>
        <v>0</v>
      </c>
      <c r="Q623" s="294">
        <v>0.00027999999999999998</v>
      </c>
      <c r="R623" s="294">
        <f>Q623*H623</f>
        <v>0.071554279999999984</v>
      </c>
      <c r="S623" s="294">
        <v>0</v>
      </c>
      <c r="T623" s="295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41" t="s">
        <v>185</v>
      </c>
      <c r="AT623" s="241" t="s">
        <v>281</v>
      </c>
      <c r="AU623" s="241" t="s">
        <v>86</v>
      </c>
      <c r="AY623" s="17" t="s">
        <v>280</v>
      </c>
      <c r="BE623" s="242">
        <f>IF(N623="základní",J623,0)</f>
        <v>0</v>
      </c>
      <c r="BF623" s="242">
        <f>IF(N623="snížená",J623,0)</f>
        <v>0</v>
      </c>
      <c r="BG623" s="242">
        <f>IF(N623="zákl. přenesená",J623,0)</f>
        <v>0</v>
      </c>
      <c r="BH623" s="242">
        <f>IF(N623="sníž. přenesená",J623,0)</f>
        <v>0</v>
      </c>
      <c r="BI623" s="242">
        <f>IF(N623="nulová",J623,0)</f>
        <v>0</v>
      </c>
      <c r="BJ623" s="17" t="s">
        <v>84</v>
      </c>
      <c r="BK623" s="242">
        <f>ROUND(I623*H623,2)</f>
        <v>0</v>
      </c>
      <c r="BL623" s="17" t="s">
        <v>185</v>
      </c>
      <c r="BM623" s="241" t="s">
        <v>5627</v>
      </c>
    </row>
    <row r="624" s="2" customFormat="1" ht="6.96" customHeight="1">
      <c r="A624" s="38"/>
      <c r="B624" s="66"/>
      <c r="C624" s="67"/>
      <c r="D624" s="67"/>
      <c r="E624" s="67"/>
      <c r="F624" s="67"/>
      <c r="G624" s="67"/>
      <c r="H624" s="67"/>
      <c r="I624" s="67"/>
      <c r="J624" s="67"/>
      <c r="K624" s="67"/>
      <c r="L624" s="44"/>
      <c r="M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</row>
  </sheetData>
  <sheetProtection sheet="1" autoFilter="0" formatColumns="0" formatRows="0" objects="1" scenarios="1" spinCount="100000" saltValue="G+5MSmzXzFPReAFFl6KWCU/ry0fqUTZLqREP6AiUdr1LHktRzKDc3eroAQkL8tlnftTgKaqtFt8vvS1TE253Kw==" hashValue="BCVdHmAOE1WBT+hnWY2NdR2rqeHgtVAnXxZ1t/WYNwWl5g05Sn3VFzAomuzsYmcZE13wL1R1mUDtLJpHjLfLWA==" algorithmName="SHA-512" password="C5D5"/>
  <autoFilter ref="C137:K623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113</v>
      </c>
      <c r="AZ2" s="147" t="s">
        <v>4350</v>
      </c>
      <c r="BA2" s="147" t="s">
        <v>4351</v>
      </c>
      <c r="BB2" s="147" t="s">
        <v>194</v>
      </c>
      <c r="BC2" s="147" t="s">
        <v>4352</v>
      </c>
      <c r="BD2" s="147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  <c r="AZ3" s="147" t="s">
        <v>5116</v>
      </c>
      <c r="BA3" s="147" t="s">
        <v>5117</v>
      </c>
      <c r="BB3" s="147" t="s">
        <v>190</v>
      </c>
      <c r="BC3" s="147" t="s">
        <v>5118</v>
      </c>
      <c r="BD3" s="147" t="s">
        <v>136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  <c r="AZ4" s="147" t="s">
        <v>5119</v>
      </c>
      <c r="BA4" s="147" t="s">
        <v>2423</v>
      </c>
      <c r="BB4" s="147" t="s">
        <v>190</v>
      </c>
      <c r="BC4" s="147" t="s">
        <v>5120</v>
      </c>
      <c r="BD4" s="147" t="s">
        <v>136</v>
      </c>
    </row>
    <row r="5" s="1" customFormat="1" ht="6.96" customHeight="1">
      <c r="B5" s="20"/>
      <c r="L5" s="20"/>
      <c r="AZ5" s="147" t="s">
        <v>5628</v>
      </c>
      <c r="BA5" s="147" t="s">
        <v>5629</v>
      </c>
      <c r="BB5" s="147" t="s">
        <v>190</v>
      </c>
      <c r="BC5" s="147" t="s">
        <v>5630</v>
      </c>
      <c r="BD5" s="147" t="s">
        <v>136</v>
      </c>
    </row>
    <row r="6" s="1" customFormat="1" ht="12" customHeight="1">
      <c r="B6" s="20"/>
      <c r="D6" s="152" t="s">
        <v>16</v>
      </c>
      <c r="L6" s="20"/>
      <c r="AZ6" s="147" t="s">
        <v>5631</v>
      </c>
      <c r="BA6" s="147" t="s">
        <v>5632</v>
      </c>
      <c r="BB6" s="147" t="s">
        <v>194</v>
      </c>
      <c r="BC6" s="147" t="s">
        <v>5633</v>
      </c>
      <c r="BD6" s="147" t="s">
        <v>136</v>
      </c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  <c r="AZ7" s="147" t="s">
        <v>5634</v>
      </c>
      <c r="BA7" s="147" t="s">
        <v>1709</v>
      </c>
      <c r="BB7" s="147" t="s">
        <v>194</v>
      </c>
      <c r="BC7" s="147" t="s">
        <v>5635</v>
      </c>
      <c r="BD7" s="147" t="s">
        <v>136</v>
      </c>
    </row>
    <row r="8" s="2" customFormat="1" ht="12" customHeight="1">
      <c r="A8" s="38"/>
      <c r="B8" s="44"/>
      <c r="C8" s="38"/>
      <c r="D8" s="152" t="s">
        <v>209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47" t="s">
        <v>5636</v>
      </c>
      <c r="BA8" s="147" t="s">
        <v>4713</v>
      </c>
      <c r="BB8" s="147" t="s">
        <v>194</v>
      </c>
      <c r="BC8" s="147" t="s">
        <v>5637</v>
      </c>
      <c r="BD8" s="147" t="s">
        <v>136</v>
      </c>
    </row>
    <row r="9" s="2" customFormat="1" ht="16.5" customHeight="1">
      <c r="A9" s="38"/>
      <c r="B9" s="44"/>
      <c r="C9" s="38"/>
      <c r="D9" s="38"/>
      <c r="E9" s="154" t="s">
        <v>5638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47" t="s">
        <v>5639</v>
      </c>
      <c r="BA9" s="147" t="s">
        <v>2417</v>
      </c>
      <c r="BB9" s="147" t="s">
        <v>194</v>
      </c>
      <c r="BC9" s="147" t="s">
        <v>5640</v>
      </c>
      <c r="BD9" s="147" t="s">
        <v>136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47" t="s">
        <v>5641</v>
      </c>
      <c r="BA10" s="147" t="s">
        <v>5642</v>
      </c>
      <c r="BB10" s="147" t="s">
        <v>190</v>
      </c>
      <c r="BC10" s="147" t="s">
        <v>5643</v>
      </c>
      <c r="BD10" s="147" t="s">
        <v>136</v>
      </c>
    </row>
    <row r="11" s="2" customFormat="1" ht="12" customHeight="1">
      <c r="A11" s="38"/>
      <c r="B11" s="44"/>
      <c r="C11" s="38"/>
      <c r="D11" s="152" t="s">
        <v>18</v>
      </c>
      <c r="E11" s="38"/>
      <c r="F11" s="141" t="s">
        <v>1</v>
      </c>
      <c r="G11" s="38"/>
      <c r="H11" s="38"/>
      <c r="I11" s="152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47" t="s">
        <v>5644</v>
      </c>
      <c r="BA11" s="147" t="s">
        <v>2921</v>
      </c>
      <c r="BB11" s="147" t="s">
        <v>190</v>
      </c>
      <c r="BC11" s="147" t="s">
        <v>5645</v>
      </c>
      <c r="BD11" s="147" t="s">
        <v>136</v>
      </c>
    </row>
    <row r="12" s="2" customFormat="1" ht="12" customHeight="1">
      <c r="A12" s="38"/>
      <c r="B12" s="44"/>
      <c r="C12" s="38"/>
      <c r="D12" s="152" t="s">
        <v>20</v>
      </c>
      <c r="E12" s="38"/>
      <c r="F12" s="141" t="s">
        <v>21</v>
      </c>
      <c r="G12" s="38"/>
      <c r="H12" s="38"/>
      <c r="I12" s="152" t="s">
        <v>22</v>
      </c>
      <c r="J12" s="155" t="str">
        <f>'Rekapitulace stavby'!AN8</f>
        <v>2. 8. 2021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47" t="s">
        <v>5646</v>
      </c>
      <c r="BA12" s="147" t="s">
        <v>5647</v>
      </c>
      <c r="BB12" s="147" t="s">
        <v>194</v>
      </c>
      <c r="BC12" s="147" t="s">
        <v>5648</v>
      </c>
      <c r="BD12" s="147" t="s">
        <v>136</v>
      </c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47" t="s">
        <v>5649</v>
      </c>
      <c r="BA13" s="147" t="s">
        <v>5650</v>
      </c>
      <c r="BB13" s="147" t="s">
        <v>194</v>
      </c>
      <c r="BC13" s="147" t="s">
        <v>5651</v>
      </c>
      <c r="BD13" s="147" t="s">
        <v>136</v>
      </c>
    </row>
    <row r="14" s="2" customFormat="1" ht="12" customHeight="1">
      <c r="A14" s="38"/>
      <c r="B14" s="44"/>
      <c r="C14" s="38"/>
      <c r="D14" s="152" t="s">
        <v>24</v>
      </c>
      <c r="E14" s="38"/>
      <c r="F14" s="38"/>
      <c r="G14" s="38"/>
      <c r="H14" s="38"/>
      <c r="I14" s="152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47" t="s">
        <v>5652</v>
      </c>
      <c r="BA14" s="147" t="s">
        <v>1730</v>
      </c>
      <c r="BB14" s="147" t="s">
        <v>194</v>
      </c>
      <c r="BC14" s="147" t="s">
        <v>5653</v>
      </c>
      <c r="BD14" s="147" t="s">
        <v>136</v>
      </c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2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47" t="s">
        <v>5654</v>
      </c>
      <c r="BA15" s="147" t="s">
        <v>5655</v>
      </c>
      <c r="BB15" s="147" t="s">
        <v>190</v>
      </c>
      <c r="BC15" s="147" t="s">
        <v>5656</v>
      </c>
      <c r="BD15" s="147" t="s">
        <v>136</v>
      </c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147" t="s">
        <v>5657</v>
      </c>
      <c r="BA16" s="147" t="s">
        <v>5658</v>
      </c>
      <c r="BB16" s="147" t="s">
        <v>194</v>
      </c>
      <c r="BC16" s="147" t="s">
        <v>5659</v>
      </c>
      <c r="BD16" s="147" t="s">
        <v>136</v>
      </c>
    </row>
    <row r="17" s="2" customFormat="1" ht="12" customHeight="1">
      <c r="A17" s="38"/>
      <c r="B17" s="44"/>
      <c r="C17" s="38"/>
      <c r="D17" s="152" t="s">
        <v>28</v>
      </c>
      <c r="E17" s="38"/>
      <c r="F17" s="38"/>
      <c r="G17" s="38"/>
      <c r="H17" s="38"/>
      <c r="I17" s="152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147" t="s">
        <v>5660</v>
      </c>
      <c r="BA17" s="147" t="s">
        <v>5661</v>
      </c>
      <c r="BB17" s="147" t="s">
        <v>190</v>
      </c>
      <c r="BC17" s="147" t="s">
        <v>5662</v>
      </c>
      <c r="BD17" s="147" t="s">
        <v>136</v>
      </c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2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147" t="s">
        <v>5663</v>
      </c>
      <c r="BA18" s="147" t="s">
        <v>5140</v>
      </c>
      <c r="BB18" s="147" t="s">
        <v>190</v>
      </c>
      <c r="BC18" s="147" t="s">
        <v>76</v>
      </c>
      <c r="BD18" s="147" t="s">
        <v>136</v>
      </c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Z19" s="147" t="s">
        <v>5664</v>
      </c>
      <c r="BA19" s="147" t="s">
        <v>5150</v>
      </c>
      <c r="BB19" s="147" t="s">
        <v>190</v>
      </c>
      <c r="BC19" s="147" t="s">
        <v>5665</v>
      </c>
      <c r="BD19" s="147" t="s">
        <v>136</v>
      </c>
    </row>
    <row r="20" s="2" customFormat="1" ht="12" customHeight="1">
      <c r="A20" s="38"/>
      <c r="B20" s="44"/>
      <c r="C20" s="38"/>
      <c r="D20" s="152" t="s">
        <v>30</v>
      </c>
      <c r="E20" s="38"/>
      <c r="F20" s="38"/>
      <c r="G20" s="38"/>
      <c r="H20" s="38"/>
      <c r="I20" s="152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2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2" t="s">
        <v>33</v>
      </c>
      <c r="E23" s="38"/>
      <c r="F23" s="38"/>
      <c r="G23" s="38"/>
      <c r="H23" s="38"/>
      <c r="I23" s="152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31</v>
      </c>
      <c r="F24" s="38"/>
      <c r="G24" s="38"/>
      <c r="H24" s="38"/>
      <c r="I24" s="152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2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0"/>
      <c r="E29" s="160"/>
      <c r="F29" s="160"/>
      <c r="G29" s="160"/>
      <c r="H29" s="160"/>
      <c r="I29" s="160"/>
      <c r="J29" s="160"/>
      <c r="K29" s="16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1" t="s">
        <v>36</v>
      </c>
      <c r="E30" s="38"/>
      <c r="F30" s="38"/>
      <c r="G30" s="38"/>
      <c r="H30" s="38"/>
      <c r="I30" s="38"/>
      <c r="J30" s="162">
        <f>ROUND(J138,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3" t="s">
        <v>38</v>
      </c>
      <c r="G32" s="38"/>
      <c r="H32" s="38"/>
      <c r="I32" s="163" t="s">
        <v>37</v>
      </c>
      <c r="J32" s="16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4" t="s">
        <v>40</v>
      </c>
      <c r="E33" s="152" t="s">
        <v>41</v>
      </c>
      <c r="F33" s="165">
        <f>ROUND((SUM(BE138:BE515)),  2)</f>
        <v>0</v>
      </c>
      <c r="G33" s="38"/>
      <c r="H33" s="38"/>
      <c r="I33" s="166">
        <v>0.20999999999999999</v>
      </c>
      <c r="J33" s="165">
        <f>ROUND(((SUM(BE138:BE515))*I33),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2" t="s">
        <v>42</v>
      </c>
      <c r="F34" s="165">
        <f>ROUND((SUM(BF138:BF515)),  2)</f>
        <v>0</v>
      </c>
      <c r="G34" s="38"/>
      <c r="H34" s="38"/>
      <c r="I34" s="166">
        <v>0.14999999999999999</v>
      </c>
      <c r="J34" s="165">
        <f>ROUND(((SUM(BF138:BF515))*I34),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2" t="s">
        <v>43</v>
      </c>
      <c r="F35" s="165">
        <f>ROUND((SUM(BG138:BG515)),  2)</f>
        <v>0</v>
      </c>
      <c r="G35" s="38"/>
      <c r="H35" s="38"/>
      <c r="I35" s="166">
        <v>0.20999999999999999</v>
      </c>
      <c r="J35" s="16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44</v>
      </c>
      <c r="F36" s="165">
        <f>ROUND((SUM(BH138:BH515)),  2)</f>
        <v>0</v>
      </c>
      <c r="G36" s="38"/>
      <c r="H36" s="38"/>
      <c r="I36" s="166">
        <v>0.14999999999999999</v>
      </c>
      <c r="J36" s="16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45</v>
      </c>
      <c r="F37" s="165">
        <f>ROUND((SUM(BI138:BI515)),  2)</f>
        <v>0</v>
      </c>
      <c r="G37" s="38"/>
      <c r="H37" s="38"/>
      <c r="I37" s="166">
        <v>0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10 - objekt J - stavební úpravy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Žižkova 57, Jihlava</v>
      </c>
      <c r="G89" s="40"/>
      <c r="H89" s="40"/>
      <c r="I89" s="32" t="s">
        <v>22</v>
      </c>
      <c r="J89" s="79" t="str">
        <f>IF(J12="","",J12)</f>
        <v>2. 8. 2021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 Vysočina, Žižkova 57, Jihlava</v>
      </c>
      <c r="G91" s="40"/>
      <c r="H91" s="40"/>
      <c r="I91" s="32" t="s">
        <v>30</v>
      </c>
      <c r="J91" s="36" t="str">
        <f>E21</f>
        <v>CBN 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CBN projekt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233</v>
      </c>
      <c r="D94" s="187"/>
      <c r="E94" s="187"/>
      <c r="F94" s="187"/>
      <c r="G94" s="187"/>
      <c r="H94" s="187"/>
      <c r="I94" s="187"/>
      <c r="J94" s="188" t="s">
        <v>234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235</v>
      </c>
      <c r="D96" s="40"/>
      <c r="E96" s="40"/>
      <c r="F96" s="40"/>
      <c r="G96" s="40"/>
      <c r="H96" s="40"/>
      <c r="I96" s="40"/>
      <c r="J96" s="110">
        <f>J138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236</v>
      </c>
    </row>
    <row r="97" s="9" customFormat="1" ht="24.96" customHeight="1">
      <c r="A97" s="9"/>
      <c r="B97" s="190"/>
      <c r="C97" s="191"/>
      <c r="D97" s="192" t="s">
        <v>237</v>
      </c>
      <c r="E97" s="193"/>
      <c r="F97" s="193"/>
      <c r="G97" s="193"/>
      <c r="H97" s="193"/>
      <c r="I97" s="193"/>
      <c r="J97" s="194">
        <f>J139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3"/>
      <c r="D98" s="197" t="s">
        <v>238</v>
      </c>
      <c r="E98" s="198"/>
      <c r="F98" s="198"/>
      <c r="G98" s="198"/>
      <c r="H98" s="198"/>
      <c r="I98" s="198"/>
      <c r="J98" s="199">
        <f>J140</f>
        <v>0</v>
      </c>
      <c r="K98" s="133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3"/>
      <c r="D99" s="197" t="s">
        <v>239</v>
      </c>
      <c r="E99" s="198"/>
      <c r="F99" s="198"/>
      <c r="G99" s="198"/>
      <c r="H99" s="198"/>
      <c r="I99" s="198"/>
      <c r="J99" s="199">
        <f>J154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3"/>
      <c r="D100" s="197" t="s">
        <v>240</v>
      </c>
      <c r="E100" s="198"/>
      <c r="F100" s="198"/>
      <c r="G100" s="198"/>
      <c r="H100" s="198"/>
      <c r="I100" s="198"/>
      <c r="J100" s="199">
        <f>J159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241</v>
      </c>
      <c r="E101" s="198"/>
      <c r="F101" s="198"/>
      <c r="G101" s="198"/>
      <c r="H101" s="198"/>
      <c r="I101" s="198"/>
      <c r="J101" s="199">
        <f>J162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242</v>
      </c>
      <c r="E102" s="198"/>
      <c r="F102" s="198"/>
      <c r="G102" s="198"/>
      <c r="H102" s="198"/>
      <c r="I102" s="198"/>
      <c r="J102" s="199">
        <f>J165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243</v>
      </c>
      <c r="E103" s="198"/>
      <c r="F103" s="198"/>
      <c r="G103" s="198"/>
      <c r="H103" s="198"/>
      <c r="I103" s="198"/>
      <c r="J103" s="199">
        <f>J266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244</v>
      </c>
      <c r="E104" s="198"/>
      <c r="F104" s="198"/>
      <c r="G104" s="198"/>
      <c r="H104" s="198"/>
      <c r="I104" s="198"/>
      <c r="J104" s="199">
        <f>J298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3"/>
      <c r="D105" s="197" t="s">
        <v>245</v>
      </c>
      <c r="E105" s="198"/>
      <c r="F105" s="198"/>
      <c r="G105" s="198"/>
      <c r="H105" s="198"/>
      <c r="I105" s="198"/>
      <c r="J105" s="199">
        <f>J339</f>
        <v>0</v>
      </c>
      <c r="K105" s="133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246</v>
      </c>
      <c r="E106" s="193"/>
      <c r="F106" s="193"/>
      <c r="G106" s="193"/>
      <c r="H106" s="193"/>
      <c r="I106" s="193"/>
      <c r="J106" s="194">
        <f>J341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3"/>
      <c r="D107" s="197" t="s">
        <v>247</v>
      </c>
      <c r="E107" s="198"/>
      <c r="F107" s="198"/>
      <c r="G107" s="198"/>
      <c r="H107" s="198"/>
      <c r="I107" s="198"/>
      <c r="J107" s="199">
        <f>J342</f>
        <v>0</v>
      </c>
      <c r="K107" s="133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3"/>
      <c r="D108" s="197" t="s">
        <v>248</v>
      </c>
      <c r="E108" s="198"/>
      <c r="F108" s="198"/>
      <c r="G108" s="198"/>
      <c r="H108" s="198"/>
      <c r="I108" s="198"/>
      <c r="J108" s="199">
        <f>J355</f>
        <v>0</v>
      </c>
      <c r="K108" s="133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3"/>
      <c r="D109" s="197" t="s">
        <v>249</v>
      </c>
      <c r="E109" s="198"/>
      <c r="F109" s="198"/>
      <c r="G109" s="198"/>
      <c r="H109" s="198"/>
      <c r="I109" s="198"/>
      <c r="J109" s="199">
        <f>J387</f>
        <v>0</v>
      </c>
      <c r="K109" s="133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3"/>
      <c r="D110" s="197" t="s">
        <v>250</v>
      </c>
      <c r="E110" s="198"/>
      <c r="F110" s="198"/>
      <c r="G110" s="198"/>
      <c r="H110" s="198"/>
      <c r="I110" s="198"/>
      <c r="J110" s="199">
        <f>J421</f>
        <v>0</v>
      </c>
      <c r="K110" s="133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3"/>
      <c r="D111" s="197" t="s">
        <v>252</v>
      </c>
      <c r="E111" s="198"/>
      <c r="F111" s="198"/>
      <c r="G111" s="198"/>
      <c r="H111" s="198"/>
      <c r="I111" s="198"/>
      <c r="J111" s="199">
        <f>J424</f>
        <v>0</v>
      </c>
      <c r="K111" s="133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3"/>
      <c r="D112" s="197" t="s">
        <v>254</v>
      </c>
      <c r="E112" s="198"/>
      <c r="F112" s="198"/>
      <c r="G112" s="198"/>
      <c r="H112" s="198"/>
      <c r="I112" s="198"/>
      <c r="J112" s="199">
        <f>J426</f>
        <v>0</v>
      </c>
      <c r="K112" s="133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3"/>
      <c r="D113" s="197" t="s">
        <v>256</v>
      </c>
      <c r="E113" s="198"/>
      <c r="F113" s="198"/>
      <c r="G113" s="198"/>
      <c r="H113" s="198"/>
      <c r="I113" s="198"/>
      <c r="J113" s="199">
        <f>J432</f>
        <v>0</v>
      </c>
      <c r="K113" s="133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3"/>
      <c r="D114" s="197" t="s">
        <v>257</v>
      </c>
      <c r="E114" s="198"/>
      <c r="F114" s="198"/>
      <c r="G114" s="198"/>
      <c r="H114" s="198"/>
      <c r="I114" s="198"/>
      <c r="J114" s="199">
        <f>J447</f>
        <v>0</v>
      </c>
      <c r="K114" s="133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3"/>
      <c r="D115" s="197" t="s">
        <v>258</v>
      </c>
      <c r="E115" s="198"/>
      <c r="F115" s="198"/>
      <c r="G115" s="198"/>
      <c r="H115" s="198"/>
      <c r="I115" s="198"/>
      <c r="J115" s="199">
        <f>J460</f>
        <v>0</v>
      </c>
      <c r="K115" s="133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3"/>
      <c r="D116" s="197" t="s">
        <v>261</v>
      </c>
      <c r="E116" s="198"/>
      <c r="F116" s="198"/>
      <c r="G116" s="198"/>
      <c r="H116" s="198"/>
      <c r="I116" s="198"/>
      <c r="J116" s="199">
        <f>J495</f>
        <v>0</v>
      </c>
      <c r="K116" s="133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3"/>
      <c r="D117" s="197" t="s">
        <v>262</v>
      </c>
      <c r="E117" s="198"/>
      <c r="F117" s="198"/>
      <c r="G117" s="198"/>
      <c r="H117" s="198"/>
      <c r="I117" s="198"/>
      <c r="J117" s="199">
        <f>J498</f>
        <v>0</v>
      </c>
      <c r="K117" s="133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3"/>
      <c r="D118" s="197" t="s">
        <v>263</v>
      </c>
      <c r="E118" s="198"/>
      <c r="F118" s="198"/>
      <c r="G118" s="198"/>
      <c r="H118" s="198"/>
      <c r="I118" s="198"/>
      <c r="J118" s="199">
        <f>J509</f>
        <v>0</v>
      </c>
      <c r="K118" s="133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265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185" t="str">
        <f>E7</f>
        <v>SPŠ Třebíč - úspory energií- doplnění</v>
      </c>
      <c r="F128" s="32"/>
      <c r="G128" s="32"/>
      <c r="H128" s="32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209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E9</f>
        <v>10 - objekt J - stavební úpravy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F12</f>
        <v>Žižkova 57, Jihlava</v>
      </c>
      <c r="G132" s="40"/>
      <c r="H132" s="40"/>
      <c r="I132" s="32" t="s">
        <v>22</v>
      </c>
      <c r="J132" s="79" t="str">
        <f>IF(J12="","",J12)</f>
        <v>2. 8. 2021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E15</f>
        <v>Kraj Vysočina, Žižkova 57, Jihlava</v>
      </c>
      <c r="G134" s="40"/>
      <c r="H134" s="40"/>
      <c r="I134" s="32" t="s">
        <v>30</v>
      </c>
      <c r="J134" s="36" t="str">
        <f>E21</f>
        <v>CBN projekt s.r.o.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40"/>
      <c r="E135" s="40"/>
      <c r="F135" s="27" t="str">
        <f>IF(E18="","",E18)</f>
        <v>Vyplň údaj</v>
      </c>
      <c r="G135" s="40"/>
      <c r="H135" s="40"/>
      <c r="I135" s="32" t="s">
        <v>33</v>
      </c>
      <c r="J135" s="36" t="str">
        <f>E24</f>
        <v>CBN projekt s.r.o.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201"/>
      <c r="B137" s="202"/>
      <c r="C137" s="203" t="s">
        <v>266</v>
      </c>
      <c r="D137" s="204" t="s">
        <v>61</v>
      </c>
      <c r="E137" s="204" t="s">
        <v>57</v>
      </c>
      <c r="F137" s="204" t="s">
        <v>58</v>
      </c>
      <c r="G137" s="204" t="s">
        <v>267</v>
      </c>
      <c r="H137" s="204" t="s">
        <v>268</v>
      </c>
      <c r="I137" s="204" t="s">
        <v>269</v>
      </c>
      <c r="J137" s="205" t="s">
        <v>234</v>
      </c>
      <c r="K137" s="206" t="s">
        <v>270</v>
      </c>
      <c r="L137" s="207"/>
      <c r="M137" s="100" t="s">
        <v>1</v>
      </c>
      <c r="N137" s="101" t="s">
        <v>40</v>
      </c>
      <c r="O137" s="101" t="s">
        <v>271</v>
      </c>
      <c r="P137" s="101" t="s">
        <v>272</v>
      </c>
      <c r="Q137" s="101" t="s">
        <v>273</v>
      </c>
      <c r="R137" s="101" t="s">
        <v>274</v>
      </c>
      <c r="S137" s="101" t="s">
        <v>275</v>
      </c>
      <c r="T137" s="102" t="s">
        <v>276</v>
      </c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</row>
    <row r="138" s="2" customFormat="1" ht="22.8" customHeight="1">
      <c r="A138" s="38"/>
      <c r="B138" s="39"/>
      <c r="C138" s="107" t="s">
        <v>277</v>
      </c>
      <c r="D138" s="40"/>
      <c r="E138" s="40"/>
      <c r="F138" s="40"/>
      <c r="G138" s="40"/>
      <c r="H138" s="40"/>
      <c r="I138" s="40"/>
      <c r="J138" s="208">
        <f>BK138</f>
        <v>0</v>
      </c>
      <c r="K138" s="40"/>
      <c r="L138" s="44"/>
      <c r="M138" s="103"/>
      <c r="N138" s="209"/>
      <c r="O138" s="104"/>
      <c r="P138" s="210">
        <f>P139+P341</f>
        <v>0</v>
      </c>
      <c r="Q138" s="104"/>
      <c r="R138" s="210">
        <f>R139+R341</f>
        <v>49.669724655999993</v>
      </c>
      <c r="S138" s="104"/>
      <c r="T138" s="211">
        <f>T139+T341</f>
        <v>35.503064999999999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75</v>
      </c>
      <c r="AU138" s="17" t="s">
        <v>236</v>
      </c>
      <c r="BK138" s="212">
        <f>BK139+BK341</f>
        <v>0</v>
      </c>
    </row>
    <row r="139" s="12" customFormat="1" ht="25.92" customHeight="1">
      <c r="A139" s="12"/>
      <c r="B139" s="213"/>
      <c r="C139" s="214"/>
      <c r="D139" s="215" t="s">
        <v>75</v>
      </c>
      <c r="E139" s="216" t="s">
        <v>278</v>
      </c>
      <c r="F139" s="216" t="s">
        <v>279</v>
      </c>
      <c r="G139" s="214"/>
      <c r="H139" s="214"/>
      <c r="I139" s="217"/>
      <c r="J139" s="218">
        <f>BK139</f>
        <v>0</v>
      </c>
      <c r="K139" s="214"/>
      <c r="L139" s="219"/>
      <c r="M139" s="220"/>
      <c r="N139" s="221"/>
      <c r="O139" s="221"/>
      <c r="P139" s="222">
        <f>P140+P154+P159+P162+P165+P266+P298+P339</f>
        <v>0</v>
      </c>
      <c r="Q139" s="221"/>
      <c r="R139" s="222">
        <f>R140+R154+R159+R162+R165+R266+R298+R339</f>
        <v>35.660251939999995</v>
      </c>
      <c r="S139" s="221"/>
      <c r="T139" s="223">
        <f>T140+T154+T159+T162+T165+T266+T298+T339</f>
        <v>28.466119999999997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84</v>
      </c>
      <c r="AT139" s="225" t="s">
        <v>75</v>
      </c>
      <c r="AU139" s="225" t="s">
        <v>76</v>
      </c>
      <c r="AY139" s="224" t="s">
        <v>280</v>
      </c>
      <c r="BK139" s="226">
        <f>BK140+BK154+BK159+BK162+BK165+BK266+BK298+BK339</f>
        <v>0</v>
      </c>
    </row>
    <row r="140" s="12" customFormat="1" ht="22.8" customHeight="1">
      <c r="A140" s="12"/>
      <c r="B140" s="213"/>
      <c r="C140" s="214"/>
      <c r="D140" s="215" t="s">
        <v>75</v>
      </c>
      <c r="E140" s="227" t="s">
        <v>84</v>
      </c>
      <c r="F140" s="227" t="s">
        <v>148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SUM(P141:P153)</f>
        <v>0</v>
      </c>
      <c r="Q140" s="221"/>
      <c r="R140" s="222">
        <f>SUM(R141:R153)</f>
        <v>0.43950100000000003</v>
      </c>
      <c r="S140" s="221"/>
      <c r="T140" s="223">
        <f>SUM(T141:T153)</f>
        <v>18.157874999999997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84</v>
      </c>
      <c r="AT140" s="225" t="s">
        <v>75</v>
      </c>
      <c r="AU140" s="225" t="s">
        <v>84</v>
      </c>
      <c r="AY140" s="224" t="s">
        <v>280</v>
      </c>
      <c r="BK140" s="226">
        <f>SUM(BK141:BK153)</f>
        <v>0</v>
      </c>
    </row>
    <row r="141" s="2" customFormat="1" ht="24.15" customHeight="1">
      <c r="A141" s="38"/>
      <c r="B141" s="39"/>
      <c r="C141" s="229" t="s">
        <v>84</v>
      </c>
      <c r="D141" s="229" t="s">
        <v>281</v>
      </c>
      <c r="E141" s="230" t="s">
        <v>282</v>
      </c>
      <c r="F141" s="231" t="s">
        <v>283</v>
      </c>
      <c r="G141" s="232" t="s">
        <v>194</v>
      </c>
      <c r="H141" s="233">
        <v>29.524999999999999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41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0.28999999999999998</v>
      </c>
      <c r="T141" s="240">
        <f>S141*H141</f>
        <v>8.5622499999999988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284</v>
      </c>
      <c r="AT141" s="241" t="s">
        <v>281</v>
      </c>
      <c r="AU141" s="241" t="s">
        <v>86</v>
      </c>
      <c r="AY141" s="17" t="s">
        <v>280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84</v>
      </c>
      <c r="BK141" s="242">
        <f>ROUND(I141*H141,2)</f>
        <v>0</v>
      </c>
      <c r="BL141" s="17" t="s">
        <v>284</v>
      </c>
      <c r="BM141" s="241" t="s">
        <v>5666</v>
      </c>
    </row>
    <row r="142" s="13" customFormat="1">
      <c r="A142" s="13"/>
      <c r="B142" s="243"/>
      <c r="C142" s="244"/>
      <c r="D142" s="245" t="s">
        <v>286</v>
      </c>
      <c r="E142" s="246" t="s">
        <v>1</v>
      </c>
      <c r="F142" s="247" t="s">
        <v>5667</v>
      </c>
      <c r="G142" s="244"/>
      <c r="H142" s="248">
        <v>29.524999999999999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286</v>
      </c>
      <c r="AU142" s="254" t="s">
        <v>86</v>
      </c>
      <c r="AV142" s="13" t="s">
        <v>86</v>
      </c>
      <c r="AW142" s="13" t="s">
        <v>32</v>
      </c>
      <c r="AX142" s="13" t="s">
        <v>84</v>
      </c>
      <c r="AY142" s="254" t="s">
        <v>280</v>
      </c>
    </row>
    <row r="143" s="2" customFormat="1" ht="24.15" customHeight="1">
      <c r="A143" s="38"/>
      <c r="B143" s="39"/>
      <c r="C143" s="229" t="s">
        <v>86</v>
      </c>
      <c r="D143" s="229" t="s">
        <v>281</v>
      </c>
      <c r="E143" s="230" t="s">
        <v>288</v>
      </c>
      <c r="F143" s="231" t="s">
        <v>289</v>
      </c>
      <c r="G143" s="232" t="s">
        <v>194</v>
      </c>
      <c r="H143" s="233">
        <v>29.524999999999999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0.32500000000000001</v>
      </c>
      <c r="T143" s="240">
        <f>S143*H143</f>
        <v>9.5956250000000001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284</v>
      </c>
      <c r="AT143" s="241" t="s">
        <v>281</v>
      </c>
      <c r="AU143" s="241" t="s">
        <v>86</v>
      </c>
      <c r="AY143" s="17" t="s">
        <v>280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84</v>
      </c>
      <c r="BK143" s="242">
        <f>ROUND(I143*H143,2)</f>
        <v>0</v>
      </c>
      <c r="BL143" s="17" t="s">
        <v>284</v>
      </c>
      <c r="BM143" s="241" t="s">
        <v>5668</v>
      </c>
    </row>
    <row r="144" s="13" customFormat="1">
      <c r="A144" s="13"/>
      <c r="B144" s="243"/>
      <c r="C144" s="244"/>
      <c r="D144" s="245" t="s">
        <v>286</v>
      </c>
      <c r="E144" s="246" t="s">
        <v>1</v>
      </c>
      <c r="F144" s="247" t="s">
        <v>5667</v>
      </c>
      <c r="G144" s="244"/>
      <c r="H144" s="248">
        <v>29.524999999999999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286</v>
      </c>
      <c r="AU144" s="254" t="s">
        <v>86</v>
      </c>
      <c r="AV144" s="13" t="s">
        <v>86</v>
      </c>
      <c r="AW144" s="13" t="s">
        <v>32</v>
      </c>
      <c r="AX144" s="13" t="s">
        <v>84</v>
      </c>
      <c r="AY144" s="254" t="s">
        <v>280</v>
      </c>
    </row>
    <row r="145" s="2" customFormat="1" ht="24.15" customHeight="1">
      <c r="A145" s="38"/>
      <c r="B145" s="39"/>
      <c r="C145" s="229" t="s">
        <v>136</v>
      </c>
      <c r="D145" s="229" t="s">
        <v>281</v>
      </c>
      <c r="E145" s="230" t="s">
        <v>301</v>
      </c>
      <c r="F145" s="231" t="s">
        <v>302</v>
      </c>
      <c r="G145" s="232" t="s">
        <v>194</v>
      </c>
      <c r="H145" s="233">
        <v>36</v>
      </c>
      <c r="I145" s="234"/>
      <c r="J145" s="235">
        <f>ROUND(I145*H145,2)</f>
        <v>0</v>
      </c>
      <c r="K145" s="236"/>
      <c r="L145" s="44"/>
      <c r="M145" s="237" t="s">
        <v>1</v>
      </c>
      <c r="N145" s="238" t="s">
        <v>41</v>
      </c>
      <c r="O145" s="91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284</v>
      </c>
      <c r="AT145" s="241" t="s">
        <v>281</v>
      </c>
      <c r="AU145" s="241" t="s">
        <v>86</v>
      </c>
      <c r="AY145" s="17" t="s">
        <v>280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84</v>
      </c>
      <c r="BK145" s="242">
        <f>ROUND(I145*H145,2)</f>
        <v>0</v>
      </c>
      <c r="BL145" s="17" t="s">
        <v>284</v>
      </c>
      <c r="BM145" s="241" t="s">
        <v>5669</v>
      </c>
    </row>
    <row r="146" s="13" customFormat="1">
      <c r="A146" s="13"/>
      <c r="B146" s="243"/>
      <c r="C146" s="244"/>
      <c r="D146" s="245" t="s">
        <v>286</v>
      </c>
      <c r="E146" s="246" t="s">
        <v>1</v>
      </c>
      <c r="F146" s="247" t="s">
        <v>5670</v>
      </c>
      <c r="G146" s="244"/>
      <c r="H146" s="248">
        <v>36</v>
      </c>
      <c r="I146" s="249"/>
      <c r="J146" s="244"/>
      <c r="K146" s="244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286</v>
      </c>
      <c r="AU146" s="254" t="s">
        <v>86</v>
      </c>
      <c r="AV146" s="13" t="s">
        <v>86</v>
      </c>
      <c r="AW146" s="13" t="s">
        <v>32</v>
      </c>
      <c r="AX146" s="13" t="s">
        <v>84</v>
      </c>
      <c r="AY146" s="254" t="s">
        <v>280</v>
      </c>
    </row>
    <row r="147" s="2" customFormat="1" ht="16.5" customHeight="1">
      <c r="A147" s="38"/>
      <c r="B147" s="39"/>
      <c r="C147" s="255" t="s">
        <v>284</v>
      </c>
      <c r="D147" s="255" t="s">
        <v>306</v>
      </c>
      <c r="E147" s="256" t="s">
        <v>307</v>
      </c>
      <c r="F147" s="257" t="s">
        <v>308</v>
      </c>
      <c r="G147" s="258" t="s">
        <v>309</v>
      </c>
      <c r="H147" s="259">
        <v>0.66100000000000003</v>
      </c>
      <c r="I147" s="260"/>
      <c r="J147" s="261">
        <f>ROUND(I147*H147,2)</f>
        <v>0</v>
      </c>
      <c r="K147" s="262"/>
      <c r="L147" s="263"/>
      <c r="M147" s="264" t="s">
        <v>1</v>
      </c>
      <c r="N147" s="265" t="s">
        <v>41</v>
      </c>
      <c r="O147" s="91"/>
      <c r="P147" s="239">
        <f>O147*H147</f>
        <v>0</v>
      </c>
      <c r="Q147" s="239">
        <v>0.001</v>
      </c>
      <c r="R147" s="239">
        <f>Q147*H147</f>
        <v>0.00066100000000000002</v>
      </c>
      <c r="S147" s="239">
        <v>0</v>
      </c>
      <c r="T147" s="24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310</v>
      </c>
      <c r="AT147" s="241" t="s">
        <v>306</v>
      </c>
      <c r="AU147" s="241" t="s">
        <v>86</v>
      </c>
      <c r="AY147" s="17" t="s">
        <v>280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84</v>
      </c>
      <c r="BK147" s="242">
        <f>ROUND(I147*H147,2)</f>
        <v>0</v>
      </c>
      <c r="BL147" s="17" t="s">
        <v>284</v>
      </c>
      <c r="BM147" s="241" t="s">
        <v>5671</v>
      </c>
    </row>
    <row r="148" s="13" customFormat="1">
      <c r="A148" s="13"/>
      <c r="B148" s="243"/>
      <c r="C148" s="244"/>
      <c r="D148" s="245" t="s">
        <v>286</v>
      </c>
      <c r="E148" s="244"/>
      <c r="F148" s="247" t="s">
        <v>5672</v>
      </c>
      <c r="G148" s="244"/>
      <c r="H148" s="248">
        <v>0.66100000000000003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286</v>
      </c>
      <c r="AU148" s="254" t="s">
        <v>86</v>
      </c>
      <c r="AV148" s="13" t="s">
        <v>86</v>
      </c>
      <c r="AW148" s="13" t="s">
        <v>4</v>
      </c>
      <c r="AX148" s="13" t="s">
        <v>84</v>
      </c>
      <c r="AY148" s="254" t="s">
        <v>280</v>
      </c>
    </row>
    <row r="149" s="2" customFormat="1" ht="33" customHeight="1">
      <c r="A149" s="38"/>
      <c r="B149" s="39"/>
      <c r="C149" s="229" t="s">
        <v>300</v>
      </c>
      <c r="D149" s="229" t="s">
        <v>281</v>
      </c>
      <c r="E149" s="230" t="s">
        <v>314</v>
      </c>
      <c r="F149" s="231" t="s">
        <v>315</v>
      </c>
      <c r="G149" s="232" t="s">
        <v>194</v>
      </c>
      <c r="H149" s="233">
        <v>36</v>
      </c>
      <c r="I149" s="234"/>
      <c r="J149" s="235">
        <f>ROUND(I149*H149,2)</f>
        <v>0</v>
      </c>
      <c r="K149" s="236"/>
      <c r="L149" s="44"/>
      <c r="M149" s="237" t="s">
        <v>1</v>
      </c>
      <c r="N149" s="238" t="s">
        <v>41</v>
      </c>
      <c r="O149" s="91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1" t="s">
        <v>284</v>
      </c>
      <c r="AT149" s="241" t="s">
        <v>281</v>
      </c>
      <c r="AU149" s="241" t="s">
        <v>86</v>
      </c>
      <c r="AY149" s="17" t="s">
        <v>280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7" t="s">
        <v>84</v>
      </c>
      <c r="BK149" s="242">
        <f>ROUND(I149*H149,2)</f>
        <v>0</v>
      </c>
      <c r="BL149" s="17" t="s">
        <v>284</v>
      </c>
      <c r="BM149" s="241" t="s">
        <v>5673</v>
      </c>
    </row>
    <row r="150" s="13" customFormat="1">
      <c r="A150" s="13"/>
      <c r="B150" s="243"/>
      <c r="C150" s="244"/>
      <c r="D150" s="245" t="s">
        <v>286</v>
      </c>
      <c r="E150" s="246" t="s">
        <v>1</v>
      </c>
      <c r="F150" s="247" t="s">
        <v>5670</v>
      </c>
      <c r="G150" s="244"/>
      <c r="H150" s="248">
        <v>36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286</v>
      </c>
      <c r="AU150" s="254" t="s">
        <v>86</v>
      </c>
      <c r="AV150" s="13" t="s">
        <v>86</v>
      </c>
      <c r="AW150" s="13" t="s">
        <v>32</v>
      </c>
      <c r="AX150" s="13" t="s">
        <v>84</v>
      </c>
      <c r="AY150" s="254" t="s">
        <v>280</v>
      </c>
    </row>
    <row r="151" s="2" customFormat="1" ht="16.5" customHeight="1">
      <c r="A151" s="38"/>
      <c r="B151" s="39"/>
      <c r="C151" s="255" t="s">
        <v>305</v>
      </c>
      <c r="D151" s="255" t="s">
        <v>306</v>
      </c>
      <c r="E151" s="256" t="s">
        <v>317</v>
      </c>
      <c r="F151" s="257" t="s">
        <v>318</v>
      </c>
      <c r="G151" s="258" t="s">
        <v>319</v>
      </c>
      <c r="H151" s="259">
        <v>2.0880000000000001</v>
      </c>
      <c r="I151" s="260"/>
      <c r="J151" s="261">
        <f>ROUND(I151*H151,2)</f>
        <v>0</v>
      </c>
      <c r="K151" s="262"/>
      <c r="L151" s="263"/>
      <c r="M151" s="264" t="s">
        <v>1</v>
      </c>
      <c r="N151" s="265" t="s">
        <v>41</v>
      </c>
      <c r="O151" s="91"/>
      <c r="P151" s="239">
        <f>O151*H151</f>
        <v>0</v>
      </c>
      <c r="Q151" s="239">
        <v>0.20999999999999999</v>
      </c>
      <c r="R151" s="239">
        <f>Q151*H151</f>
        <v>0.43847999999999998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310</v>
      </c>
      <c r="AT151" s="241" t="s">
        <v>306</v>
      </c>
      <c r="AU151" s="241" t="s">
        <v>86</v>
      </c>
      <c r="AY151" s="17" t="s">
        <v>280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84</v>
      </c>
      <c r="BK151" s="242">
        <f>ROUND(I151*H151,2)</f>
        <v>0</v>
      </c>
      <c r="BL151" s="17" t="s">
        <v>284</v>
      </c>
      <c r="BM151" s="241" t="s">
        <v>5674</v>
      </c>
    </row>
    <row r="152" s="13" customFormat="1">
      <c r="A152" s="13"/>
      <c r="B152" s="243"/>
      <c r="C152" s="244"/>
      <c r="D152" s="245" t="s">
        <v>286</v>
      </c>
      <c r="E152" s="244"/>
      <c r="F152" s="247" t="s">
        <v>5675</v>
      </c>
      <c r="G152" s="244"/>
      <c r="H152" s="248">
        <v>2.0880000000000001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286</v>
      </c>
      <c r="AU152" s="254" t="s">
        <v>86</v>
      </c>
      <c r="AV152" s="13" t="s">
        <v>86</v>
      </c>
      <c r="AW152" s="13" t="s">
        <v>4</v>
      </c>
      <c r="AX152" s="13" t="s">
        <v>84</v>
      </c>
      <c r="AY152" s="254" t="s">
        <v>280</v>
      </c>
    </row>
    <row r="153" s="2" customFormat="1" ht="24.15" customHeight="1">
      <c r="A153" s="38"/>
      <c r="B153" s="39"/>
      <c r="C153" s="229" t="s">
        <v>313</v>
      </c>
      <c r="D153" s="229" t="s">
        <v>281</v>
      </c>
      <c r="E153" s="230" t="s">
        <v>5676</v>
      </c>
      <c r="F153" s="231" t="s">
        <v>1776</v>
      </c>
      <c r="G153" s="232" t="s">
        <v>194</v>
      </c>
      <c r="H153" s="233">
        <v>1</v>
      </c>
      <c r="I153" s="234"/>
      <c r="J153" s="235">
        <f>ROUND(I153*H153,2)</f>
        <v>0</v>
      </c>
      <c r="K153" s="236"/>
      <c r="L153" s="44"/>
      <c r="M153" s="237" t="s">
        <v>1</v>
      </c>
      <c r="N153" s="238" t="s">
        <v>41</v>
      </c>
      <c r="O153" s="91"/>
      <c r="P153" s="239">
        <f>O153*H153</f>
        <v>0</v>
      </c>
      <c r="Q153" s="239">
        <v>0.00036000000000000002</v>
      </c>
      <c r="R153" s="239">
        <f>Q153*H153</f>
        <v>0.00036000000000000002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284</v>
      </c>
      <c r="AT153" s="241" t="s">
        <v>281</v>
      </c>
      <c r="AU153" s="241" t="s">
        <v>86</v>
      </c>
      <c r="AY153" s="17" t="s">
        <v>280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84</v>
      </c>
      <c r="BK153" s="242">
        <f>ROUND(I153*H153,2)</f>
        <v>0</v>
      </c>
      <c r="BL153" s="17" t="s">
        <v>284</v>
      </c>
      <c r="BM153" s="241" t="s">
        <v>5677</v>
      </c>
    </row>
    <row r="154" s="12" customFormat="1" ht="22.8" customHeight="1">
      <c r="A154" s="12"/>
      <c r="B154" s="213"/>
      <c r="C154" s="214"/>
      <c r="D154" s="215" t="s">
        <v>75</v>
      </c>
      <c r="E154" s="227" t="s">
        <v>136</v>
      </c>
      <c r="F154" s="227" t="s">
        <v>322</v>
      </c>
      <c r="G154" s="214"/>
      <c r="H154" s="214"/>
      <c r="I154" s="217"/>
      <c r="J154" s="228">
        <f>BK154</f>
        <v>0</v>
      </c>
      <c r="K154" s="214"/>
      <c r="L154" s="219"/>
      <c r="M154" s="220"/>
      <c r="N154" s="221"/>
      <c r="O154" s="221"/>
      <c r="P154" s="222">
        <f>SUM(P155:P158)</f>
        <v>0</v>
      </c>
      <c r="Q154" s="221"/>
      <c r="R154" s="222">
        <f>SUM(R155:R158)</f>
        <v>2.0098933799999998</v>
      </c>
      <c r="S154" s="221"/>
      <c r="T154" s="223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84</v>
      </c>
      <c r="AT154" s="225" t="s">
        <v>75</v>
      </c>
      <c r="AU154" s="225" t="s">
        <v>84</v>
      </c>
      <c r="AY154" s="224" t="s">
        <v>280</v>
      </c>
      <c r="BK154" s="226">
        <f>SUM(BK155:BK158)</f>
        <v>0</v>
      </c>
    </row>
    <row r="155" s="2" customFormat="1" ht="16.5" customHeight="1">
      <c r="A155" s="38"/>
      <c r="B155" s="39"/>
      <c r="C155" s="229" t="s">
        <v>310</v>
      </c>
      <c r="D155" s="229" t="s">
        <v>281</v>
      </c>
      <c r="E155" s="230" t="s">
        <v>5678</v>
      </c>
      <c r="F155" s="231" t="s">
        <v>5679</v>
      </c>
      <c r="G155" s="232" t="s">
        <v>319</v>
      </c>
      <c r="H155" s="233">
        <v>0.81899999999999995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41</v>
      </c>
      <c r="O155" s="91"/>
      <c r="P155" s="239">
        <f>O155*H155</f>
        <v>0</v>
      </c>
      <c r="Q155" s="239">
        <v>1.94302</v>
      </c>
      <c r="R155" s="239">
        <f>Q155*H155</f>
        <v>1.5913333799999998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284</v>
      </c>
      <c r="AT155" s="241" t="s">
        <v>281</v>
      </c>
      <c r="AU155" s="241" t="s">
        <v>86</v>
      </c>
      <c r="AY155" s="17" t="s">
        <v>280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84</v>
      </c>
      <c r="BK155" s="242">
        <f>ROUND(I155*H155,2)</f>
        <v>0</v>
      </c>
      <c r="BL155" s="17" t="s">
        <v>284</v>
      </c>
      <c r="BM155" s="241" t="s">
        <v>5680</v>
      </c>
    </row>
    <row r="156" s="13" customFormat="1">
      <c r="A156" s="13"/>
      <c r="B156" s="243"/>
      <c r="C156" s="244"/>
      <c r="D156" s="245" t="s">
        <v>286</v>
      </c>
      <c r="E156" s="246" t="s">
        <v>1</v>
      </c>
      <c r="F156" s="247" t="s">
        <v>5681</v>
      </c>
      <c r="G156" s="244"/>
      <c r="H156" s="248">
        <v>0.81899999999999995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286</v>
      </c>
      <c r="AU156" s="254" t="s">
        <v>86</v>
      </c>
      <c r="AV156" s="13" t="s">
        <v>86</v>
      </c>
      <c r="AW156" s="13" t="s">
        <v>32</v>
      </c>
      <c r="AX156" s="13" t="s">
        <v>84</v>
      </c>
      <c r="AY156" s="254" t="s">
        <v>280</v>
      </c>
    </row>
    <row r="157" s="2" customFormat="1" ht="24.15" customHeight="1">
      <c r="A157" s="38"/>
      <c r="B157" s="39"/>
      <c r="C157" s="229" t="s">
        <v>323</v>
      </c>
      <c r="D157" s="229" t="s">
        <v>281</v>
      </c>
      <c r="E157" s="230" t="s">
        <v>324</v>
      </c>
      <c r="F157" s="231" t="s">
        <v>325</v>
      </c>
      <c r="G157" s="232" t="s">
        <v>326</v>
      </c>
      <c r="H157" s="233">
        <v>0.38400000000000001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41</v>
      </c>
      <c r="O157" s="91"/>
      <c r="P157" s="239">
        <f>O157*H157</f>
        <v>0</v>
      </c>
      <c r="Q157" s="239">
        <v>1.0900000000000001</v>
      </c>
      <c r="R157" s="239">
        <f>Q157*H157</f>
        <v>0.41856000000000004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284</v>
      </c>
      <c r="AT157" s="241" t="s">
        <v>281</v>
      </c>
      <c r="AU157" s="241" t="s">
        <v>86</v>
      </c>
      <c r="AY157" s="17" t="s">
        <v>280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84</v>
      </c>
      <c r="BK157" s="242">
        <f>ROUND(I157*H157,2)</f>
        <v>0</v>
      </c>
      <c r="BL157" s="17" t="s">
        <v>284</v>
      </c>
      <c r="BM157" s="241" t="s">
        <v>5682</v>
      </c>
    </row>
    <row r="158" s="13" customFormat="1">
      <c r="A158" s="13"/>
      <c r="B158" s="243"/>
      <c r="C158" s="244"/>
      <c r="D158" s="245" t="s">
        <v>286</v>
      </c>
      <c r="E158" s="246" t="s">
        <v>1</v>
      </c>
      <c r="F158" s="247" t="s">
        <v>5683</v>
      </c>
      <c r="G158" s="244"/>
      <c r="H158" s="248">
        <v>0.38400000000000001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286</v>
      </c>
      <c r="AU158" s="254" t="s">
        <v>86</v>
      </c>
      <c r="AV158" s="13" t="s">
        <v>86</v>
      </c>
      <c r="AW158" s="13" t="s">
        <v>32</v>
      </c>
      <c r="AX158" s="13" t="s">
        <v>84</v>
      </c>
      <c r="AY158" s="254" t="s">
        <v>280</v>
      </c>
    </row>
    <row r="159" s="12" customFormat="1" ht="22.8" customHeight="1">
      <c r="A159" s="12"/>
      <c r="B159" s="213"/>
      <c r="C159" s="214"/>
      <c r="D159" s="215" t="s">
        <v>75</v>
      </c>
      <c r="E159" s="227" t="s">
        <v>284</v>
      </c>
      <c r="F159" s="227" t="s">
        <v>333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SUM(P160:P161)</f>
        <v>0</v>
      </c>
      <c r="Q159" s="221"/>
      <c r="R159" s="222">
        <f>SUM(R160:R161)</f>
        <v>0.4556</v>
      </c>
      <c r="S159" s="221"/>
      <c r="T159" s="223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84</v>
      </c>
      <c r="AT159" s="225" t="s">
        <v>75</v>
      </c>
      <c r="AU159" s="225" t="s">
        <v>84</v>
      </c>
      <c r="AY159" s="224" t="s">
        <v>280</v>
      </c>
      <c r="BK159" s="226">
        <f>SUM(BK160:BK161)</f>
        <v>0</v>
      </c>
    </row>
    <row r="160" s="2" customFormat="1" ht="21.75" customHeight="1">
      <c r="A160" s="38"/>
      <c r="B160" s="39"/>
      <c r="C160" s="229" t="s">
        <v>111</v>
      </c>
      <c r="D160" s="229" t="s">
        <v>281</v>
      </c>
      <c r="E160" s="230" t="s">
        <v>5684</v>
      </c>
      <c r="F160" s="231" t="s">
        <v>5685</v>
      </c>
      <c r="G160" s="232" t="s">
        <v>354</v>
      </c>
      <c r="H160" s="233">
        <v>20</v>
      </c>
      <c r="I160" s="234"/>
      <c r="J160" s="235">
        <f>ROUND(I160*H160,2)</f>
        <v>0</v>
      </c>
      <c r="K160" s="236"/>
      <c r="L160" s="44"/>
      <c r="M160" s="237" t="s">
        <v>1</v>
      </c>
      <c r="N160" s="238" t="s">
        <v>41</v>
      </c>
      <c r="O160" s="91"/>
      <c r="P160" s="239">
        <f>O160*H160</f>
        <v>0</v>
      </c>
      <c r="Q160" s="239">
        <v>0.022780000000000002</v>
      </c>
      <c r="R160" s="239">
        <f>Q160*H160</f>
        <v>0.4556</v>
      </c>
      <c r="S160" s="239">
        <v>0</v>
      </c>
      <c r="T160" s="24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1" t="s">
        <v>284</v>
      </c>
      <c r="AT160" s="241" t="s">
        <v>281</v>
      </c>
      <c r="AU160" s="241" t="s">
        <v>86</v>
      </c>
      <c r="AY160" s="17" t="s">
        <v>280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7" t="s">
        <v>84</v>
      </c>
      <c r="BK160" s="242">
        <f>ROUND(I160*H160,2)</f>
        <v>0</v>
      </c>
      <c r="BL160" s="17" t="s">
        <v>284</v>
      </c>
      <c r="BM160" s="241" t="s">
        <v>5686</v>
      </c>
    </row>
    <row r="161" s="13" customFormat="1">
      <c r="A161" s="13"/>
      <c r="B161" s="243"/>
      <c r="C161" s="244"/>
      <c r="D161" s="245" t="s">
        <v>286</v>
      </c>
      <c r="E161" s="246" t="s">
        <v>1</v>
      </c>
      <c r="F161" s="247" t="s">
        <v>5687</v>
      </c>
      <c r="G161" s="244"/>
      <c r="H161" s="248">
        <v>20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286</v>
      </c>
      <c r="AU161" s="254" t="s">
        <v>86</v>
      </c>
      <c r="AV161" s="13" t="s">
        <v>86</v>
      </c>
      <c r="AW161" s="13" t="s">
        <v>32</v>
      </c>
      <c r="AX161" s="13" t="s">
        <v>84</v>
      </c>
      <c r="AY161" s="254" t="s">
        <v>280</v>
      </c>
    </row>
    <row r="162" s="12" customFormat="1" ht="22.8" customHeight="1">
      <c r="A162" s="12"/>
      <c r="B162" s="213"/>
      <c r="C162" s="214"/>
      <c r="D162" s="215" t="s">
        <v>75</v>
      </c>
      <c r="E162" s="227" t="s">
        <v>300</v>
      </c>
      <c r="F162" s="227" t="s">
        <v>356</v>
      </c>
      <c r="G162" s="214"/>
      <c r="H162" s="214"/>
      <c r="I162" s="217"/>
      <c r="J162" s="228">
        <f>BK162</f>
        <v>0</v>
      </c>
      <c r="K162" s="214"/>
      <c r="L162" s="219"/>
      <c r="M162" s="220"/>
      <c r="N162" s="221"/>
      <c r="O162" s="221"/>
      <c r="P162" s="222">
        <f>SUM(P163:P164)</f>
        <v>0</v>
      </c>
      <c r="Q162" s="221"/>
      <c r="R162" s="222">
        <f>SUM(R163:R164)</f>
        <v>8.7689249999999994</v>
      </c>
      <c r="S162" s="221"/>
      <c r="T162" s="223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84</v>
      </c>
      <c r="AT162" s="225" t="s">
        <v>75</v>
      </c>
      <c r="AU162" s="225" t="s">
        <v>84</v>
      </c>
      <c r="AY162" s="224" t="s">
        <v>280</v>
      </c>
      <c r="BK162" s="226">
        <f>SUM(BK163:BK164)</f>
        <v>0</v>
      </c>
    </row>
    <row r="163" s="2" customFormat="1" ht="24.15" customHeight="1">
      <c r="A163" s="38"/>
      <c r="B163" s="39"/>
      <c r="C163" s="229" t="s">
        <v>114</v>
      </c>
      <c r="D163" s="229" t="s">
        <v>281</v>
      </c>
      <c r="E163" s="230" t="s">
        <v>358</v>
      </c>
      <c r="F163" s="231" t="s">
        <v>359</v>
      </c>
      <c r="G163" s="232" t="s">
        <v>194</v>
      </c>
      <c r="H163" s="233">
        <v>29.524999999999999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41</v>
      </c>
      <c r="O163" s="91"/>
      <c r="P163" s="239">
        <f>O163*H163</f>
        <v>0</v>
      </c>
      <c r="Q163" s="239">
        <v>0.29699999999999999</v>
      </c>
      <c r="R163" s="239">
        <f>Q163*H163</f>
        <v>8.7689249999999994</v>
      </c>
      <c r="S163" s="239">
        <v>0</v>
      </c>
      <c r="T163" s="24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284</v>
      </c>
      <c r="AT163" s="241" t="s">
        <v>281</v>
      </c>
      <c r="AU163" s="241" t="s">
        <v>86</v>
      </c>
      <c r="AY163" s="17" t="s">
        <v>280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84</v>
      </c>
      <c r="BK163" s="242">
        <f>ROUND(I163*H163,2)</f>
        <v>0</v>
      </c>
      <c r="BL163" s="17" t="s">
        <v>284</v>
      </c>
      <c r="BM163" s="241" t="s">
        <v>5688</v>
      </c>
    </row>
    <row r="164" s="13" customFormat="1">
      <c r="A164" s="13"/>
      <c r="B164" s="243"/>
      <c r="C164" s="244"/>
      <c r="D164" s="245" t="s">
        <v>286</v>
      </c>
      <c r="E164" s="246" t="s">
        <v>1</v>
      </c>
      <c r="F164" s="247" t="s">
        <v>5667</v>
      </c>
      <c r="G164" s="244"/>
      <c r="H164" s="248">
        <v>29.524999999999999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286</v>
      </c>
      <c r="AU164" s="254" t="s">
        <v>86</v>
      </c>
      <c r="AV164" s="13" t="s">
        <v>86</v>
      </c>
      <c r="AW164" s="13" t="s">
        <v>32</v>
      </c>
      <c r="AX164" s="13" t="s">
        <v>84</v>
      </c>
      <c r="AY164" s="254" t="s">
        <v>280</v>
      </c>
    </row>
    <row r="165" s="12" customFormat="1" ht="22.8" customHeight="1">
      <c r="A165" s="12"/>
      <c r="B165" s="213"/>
      <c r="C165" s="214"/>
      <c r="D165" s="215" t="s">
        <v>75</v>
      </c>
      <c r="E165" s="227" t="s">
        <v>305</v>
      </c>
      <c r="F165" s="227" t="s">
        <v>373</v>
      </c>
      <c r="G165" s="214"/>
      <c r="H165" s="214"/>
      <c r="I165" s="217"/>
      <c r="J165" s="228">
        <f>BK165</f>
        <v>0</v>
      </c>
      <c r="K165" s="214"/>
      <c r="L165" s="219"/>
      <c r="M165" s="220"/>
      <c r="N165" s="221"/>
      <c r="O165" s="221"/>
      <c r="P165" s="222">
        <f>SUM(P166:P265)</f>
        <v>0</v>
      </c>
      <c r="Q165" s="221"/>
      <c r="R165" s="222">
        <f>SUM(R166:R265)</f>
        <v>23.986102559999996</v>
      </c>
      <c r="S165" s="221"/>
      <c r="T165" s="223">
        <f>SUM(T166:T265)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4" t="s">
        <v>84</v>
      </c>
      <c r="AT165" s="225" t="s">
        <v>75</v>
      </c>
      <c r="AU165" s="225" t="s">
        <v>84</v>
      </c>
      <c r="AY165" s="224" t="s">
        <v>280</v>
      </c>
      <c r="BK165" s="226">
        <f>SUM(BK166:BK265)</f>
        <v>0</v>
      </c>
    </row>
    <row r="166" s="2" customFormat="1" ht="24.15" customHeight="1">
      <c r="A166" s="38"/>
      <c r="B166" s="39"/>
      <c r="C166" s="229" t="s">
        <v>117</v>
      </c>
      <c r="D166" s="229" t="s">
        <v>281</v>
      </c>
      <c r="E166" s="230" t="s">
        <v>374</v>
      </c>
      <c r="F166" s="231" t="s">
        <v>375</v>
      </c>
      <c r="G166" s="232" t="s">
        <v>194</v>
      </c>
      <c r="H166" s="233">
        <v>16.376000000000001</v>
      </c>
      <c r="I166" s="234"/>
      <c r="J166" s="235">
        <f>ROUND(I166*H166,2)</f>
        <v>0</v>
      </c>
      <c r="K166" s="236"/>
      <c r="L166" s="44"/>
      <c r="M166" s="237" t="s">
        <v>1</v>
      </c>
      <c r="N166" s="238" t="s">
        <v>41</v>
      </c>
      <c r="O166" s="91"/>
      <c r="P166" s="239">
        <f>O166*H166</f>
        <v>0</v>
      </c>
      <c r="Q166" s="239">
        <v>0.0043800000000000002</v>
      </c>
      <c r="R166" s="239">
        <f>Q166*H166</f>
        <v>0.071726880000000007</v>
      </c>
      <c r="S166" s="239">
        <v>0</v>
      </c>
      <c r="T166" s="24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1" t="s">
        <v>284</v>
      </c>
      <c r="AT166" s="241" t="s">
        <v>281</v>
      </c>
      <c r="AU166" s="241" t="s">
        <v>86</v>
      </c>
      <c r="AY166" s="17" t="s">
        <v>280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7" t="s">
        <v>84</v>
      </c>
      <c r="BK166" s="242">
        <f>ROUND(I166*H166,2)</f>
        <v>0</v>
      </c>
      <c r="BL166" s="17" t="s">
        <v>284</v>
      </c>
      <c r="BM166" s="241" t="s">
        <v>5689</v>
      </c>
    </row>
    <row r="167" s="13" customFormat="1">
      <c r="A167" s="13"/>
      <c r="B167" s="243"/>
      <c r="C167" s="244"/>
      <c r="D167" s="245" t="s">
        <v>286</v>
      </c>
      <c r="E167" s="246" t="s">
        <v>1</v>
      </c>
      <c r="F167" s="247" t="s">
        <v>5690</v>
      </c>
      <c r="G167" s="244"/>
      <c r="H167" s="248">
        <v>16.376000000000001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286</v>
      </c>
      <c r="AU167" s="254" t="s">
        <v>86</v>
      </c>
      <c r="AV167" s="13" t="s">
        <v>86</v>
      </c>
      <c r="AW167" s="13" t="s">
        <v>32</v>
      </c>
      <c r="AX167" s="13" t="s">
        <v>84</v>
      </c>
      <c r="AY167" s="254" t="s">
        <v>280</v>
      </c>
    </row>
    <row r="168" s="2" customFormat="1" ht="24.15" customHeight="1">
      <c r="A168" s="38"/>
      <c r="B168" s="39"/>
      <c r="C168" s="229" t="s">
        <v>127</v>
      </c>
      <c r="D168" s="229" t="s">
        <v>281</v>
      </c>
      <c r="E168" s="230" t="s">
        <v>5691</v>
      </c>
      <c r="F168" s="231" t="s">
        <v>5692</v>
      </c>
      <c r="G168" s="232" t="s">
        <v>194</v>
      </c>
      <c r="H168" s="233">
        <v>16</v>
      </c>
      <c r="I168" s="234"/>
      <c r="J168" s="235">
        <f>ROUND(I168*H168,2)</f>
        <v>0</v>
      </c>
      <c r="K168" s="236"/>
      <c r="L168" s="44"/>
      <c r="M168" s="237" t="s">
        <v>1</v>
      </c>
      <c r="N168" s="238" t="s">
        <v>41</v>
      </c>
      <c r="O168" s="91"/>
      <c r="P168" s="239">
        <f>O168*H168</f>
        <v>0</v>
      </c>
      <c r="Q168" s="239">
        <v>0.0147</v>
      </c>
      <c r="R168" s="239">
        <f>Q168*H168</f>
        <v>0.23519999999999999</v>
      </c>
      <c r="S168" s="239">
        <v>0</v>
      </c>
      <c r="T168" s="24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1" t="s">
        <v>284</v>
      </c>
      <c r="AT168" s="241" t="s">
        <v>281</v>
      </c>
      <c r="AU168" s="241" t="s">
        <v>86</v>
      </c>
      <c r="AY168" s="17" t="s">
        <v>280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7" t="s">
        <v>84</v>
      </c>
      <c r="BK168" s="242">
        <f>ROUND(I168*H168,2)</f>
        <v>0</v>
      </c>
      <c r="BL168" s="17" t="s">
        <v>284</v>
      </c>
      <c r="BM168" s="241" t="s">
        <v>5693</v>
      </c>
    </row>
    <row r="169" s="13" customFormat="1">
      <c r="A169" s="13"/>
      <c r="B169" s="243"/>
      <c r="C169" s="244"/>
      <c r="D169" s="245" t="s">
        <v>286</v>
      </c>
      <c r="E169" s="246" t="s">
        <v>1</v>
      </c>
      <c r="F169" s="247" t="s">
        <v>5694</v>
      </c>
      <c r="G169" s="244"/>
      <c r="H169" s="248">
        <v>16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286</v>
      </c>
      <c r="AU169" s="254" t="s">
        <v>86</v>
      </c>
      <c r="AV169" s="13" t="s">
        <v>86</v>
      </c>
      <c r="AW169" s="13" t="s">
        <v>32</v>
      </c>
      <c r="AX169" s="13" t="s">
        <v>84</v>
      </c>
      <c r="AY169" s="254" t="s">
        <v>280</v>
      </c>
    </row>
    <row r="170" s="2" customFormat="1" ht="24.15" customHeight="1">
      <c r="A170" s="38"/>
      <c r="B170" s="39"/>
      <c r="C170" s="229" t="s">
        <v>130</v>
      </c>
      <c r="D170" s="229" t="s">
        <v>281</v>
      </c>
      <c r="E170" s="230" t="s">
        <v>5695</v>
      </c>
      <c r="F170" s="231" t="s">
        <v>5696</v>
      </c>
      <c r="G170" s="232" t="s">
        <v>194</v>
      </c>
      <c r="H170" s="233">
        <v>16</v>
      </c>
      <c r="I170" s="234"/>
      <c r="J170" s="235">
        <f>ROUND(I170*H170,2)</f>
        <v>0</v>
      </c>
      <c r="K170" s="236"/>
      <c r="L170" s="44"/>
      <c r="M170" s="237" t="s">
        <v>1</v>
      </c>
      <c r="N170" s="238" t="s">
        <v>41</v>
      </c>
      <c r="O170" s="91"/>
      <c r="P170" s="239">
        <f>O170*H170</f>
        <v>0</v>
      </c>
      <c r="Q170" s="239">
        <v>0.0073499999999999998</v>
      </c>
      <c r="R170" s="239">
        <f>Q170*H170</f>
        <v>0.1176</v>
      </c>
      <c r="S170" s="239">
        <v>0</v>
      </c>
      <c r="T170" s="24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1" t="s">
        <v>284</v>
      </c>
      <c r="AT170" s="241" t="s">
        <v>281</v>
      </c>
      <c r="AU170" s="241" t="s">
        <v>86</v>
      </c>
      <c r="AY170" s="17" t="s">
        <v>280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7" t="s">
        <v>84</v>
      </c>
      <c r="BK170" s="242">
        <f>ROUND(I170*H170,2)</f>
        <v>0</v>
      </c>
      <c r="BL170" s="17" t="s">
        <v>284</v>
      </c>
      <c r="BM170" s="241" t="s">
        <v>5697</v>
      </c>
    </row>
    <row r="171" s="13" customFormat="1">
      <c r="A171" s="13"/>
      <c r="B171" s="243"/>
      <c r="C171" s="244"/>
      <c r="D171" s="245" t="s">
        <v>286</v>
      </c>
      <c r="E171" s="246" t="s">
        <v>1</v>
      </c>
      <c r="F171" s="247" t="s">
        <v>5694</v>
      </c>
      <c r="G171" s="244"/>
      <c r="H171" s="248">
        <v>16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286</v>
      </c>
      <c r="AU171" s="254" t="s">
        <v>86</v>
      </c>
      <c r="AV171" s="13" t="s">
        <v>86</v>
      </c>
      <c r="AW171" s="13" t="s">
        <v>32</v>
      </c>
      <c r="AX171" s="13" t="s">
        <v>84</v>
      </c>
      <c r="AY171" s="254" t="s">
        <v>280</v>
      </c>
    </row>
    <row r="172" s="2" customFormat="1" ht="24.15" customHeight="1">
      <c r="A172" s="38"/>
      <c r="B172" s="39"/>
      <c r="C172" s="229" t="s">
        <v>8</v>
      </c>
      <c r="D172" s="229" t="s">
        <v>281</v>
      </c>
      <c r="E172" s="230" t="s">
        <v>380</v>
      </c>
      <c r="F172" s="231" t="s">
        <v>381</v>
      </c>
      <c r="G172" s="232" t="s">
        <v>194</v>
      </c>
      <c r="H172" s="233">
        <v>16.376000000000001</v>
      </c>
      <c r="I172" s="234"/>
      <c r="J172" s="235">
        <f>ROUND(I172*H172,2)</f>
        <v>0</v>
      </c>
      <c r="K172" s="236"/>
      <c r="L172" s="44"/>
      <c r="M172" s="237" t="s">
        <v>1</v>
      </c>
      <c r="N172" s="238" t="s">
        <v>41</v>
      </c>
      <c r="O172" s="91"/>
      <c r="P172" s="239">
        <f>O172*H172</f>
        <v>0</v>
      </c>
      <c r="Q172" s="239">
        <v>0.0030000000000000001</v>
      </c>
      <c r="R172" s="239">
        <f>Q172*H172</f>
        <v>0.049128000000000005</v>
      </c>
      <c r="S172" s="239">
        <v>0</v>
      </c>
      <c r="T172" s="24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1" t="s">
        <v>284</v>
      </c>
      <c r="AT172" s="241" t="s">
        <v>281</v>
      </c>
      <c r="AU172" s="241" t="s">
        <v>86</v>
      </c>
      <c r="AY172" s="17" t="s">
        <v>280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7" t="s">
        <v>84</v>
      </c>
      <c r="BK172" s="242">
        <f>ROUND(I172*H172,2)</f>
        <v>0</v>
      </c>
      <c r="BL172" s="17" t="s">
        <v>284</v>
      </c>
      <c r="BM172" s="241" t="s">
        <v>5698</v>
      </c>
    </row>
    <row r="173" s="13" customFormat="1">
      <c r="A173" s="13"/>
      <c r="B173" s="243"/>
      <c r="C173" s="244"/>
      <c r="D173" s="245" t="s">
        <v>286</v>
      </c>
      <c r="E173" s="246" t="s">
        <v>1</v>
      </c>
      <c r="F173" s="247" t="s">
        <v>5690</v>
      </c>
      <c r="G173" s="244"/>
      <c r="H173" s="248">
        <v>16.376000000000001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286</v>
      </c>
      <c r="AU173" s="254" t="s">
        <v>86</v>
      </c>
      <c r="AV173" s="13" t="s">
        <v>86</v>
      </c>
      <c r="AW173" s="13" t="s">
        <v>32</v>
      </c>
      <c r="AX173" s="13" t="s">
        <v>84</v>
      </c>
      <c r="AY173" s="254" t="s">
        <v>280</v>
      </c>
    </row>
    <row r="174" s="2" customFormat="1" ht="24.15" customHeight="1">
      <c r="A174" s="38"/>
      <c r="B174" s="39"/>
      <c r="C174" s="229" t="s">
        <v>185</v>
      </c>
      <c r="D174" s="229" t="s">
        <v>281</v>
      </c>
      <c r="E174" s="230" t="s">
        <v>394</v>
      </c>
      <c r="F174" s="231" t="s">
        <v>395</v>
      </c>
      <c r="G174" s="232" t="s">
        <v>194</v>
      </c>
      <c r="H174" s="233">
        <v>84.099999999999994</v>
      </c>
      <c r="I174" s="234"/>
      <c r="J174" s="235">
        <f>ROUND(I174*H174,2)</f>
        <v>0</v>
      </c>
      <c r="K174" s="236"/>
      <c r="L174" s="44"/>
      <c r="M174" s="237" t="s">
        <v>1</v>
      </c>
      <c r="N174" s="238" t="s">
        <v>41</v>
      </c>
      <c r="O174" s="91"/>
      <c r="P174" s="239">
        <f>O174*H174</f>
        <v>0</v>
      </c>
      <c r="Q174" s="239">
        <v>0.015599999999999999</v>
      </c>
      <c r="R174" s="239">
        <f>Q174*H174</f>
        <v>1.3119599999999998</v>
      </c>
      <c r="S174" s="239">
        <v>0</v>
      </c>
      <c r="T174" s="24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1" t="s">
        <v>284</v>
      </c>
      <c r="AT174" s="241" t="s">
        <v>281</v>
      </c>
      <c r="AU174" s="241" t="s">
        <v>86</v>
      </c>
      <c r="AY174" s="17" t="s">
        <v>280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7" t="s">
        <v>84</v>
      </c>
      <c r="BK174" s="242">
        <f>ROUND(I174*H174,2)</f>
        <v>0</v>
      </c>
      <c r="BL174" s="17" t="s">
        <v>284</v>
      </c>
      <c r="BM174" s="241" t="s">
        <v>5699</v>
      </c>
    </row>
    <row r="175" s="13" customFormat="1">
      <c r="A175" s="13"/>
      <c r="B175" s="243"/>
      <c r="C175" s="244"/>
      <c r="D175" s="245" t="s">
        <v>286</v>
      </c>
      <c r="E175" s="246" t="s">
        <v>1</v>
      </c>
      <c r="F175" s="247" t="s">
        <v>5700</v>
      </c>
      <c r="G175" s="244"/>
      <c r="H175" s="248">
        <v>84.099999999999994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286</v>
      </c>
      <c r="AU175" s="254" t="s">
        <v>86</v>
      </c>
      <c r="AV175" s="13" t="s">
        <v>86</v>
      </c>
      <c r="AW175" s="13" t="s">
        <v>32</v>
      </c>
      <c r="AX175" s="13" t="s">
        <v>84</v>
      </c>
      <c r="AY175" s="254" t="s">
        <v>280</v>
      </c>
    </row>
    <row r="176" s="2" customFormat="1" ht="16.5" customHeight="1">
      <c r="A176" s="38"/>
      <c r="B176" s="39"/>
      <c r="C176" s="229" t="s">
        <v>357</v>
      </c>
      <c r="D176" s="229" t="s">
        <v>281</v>
      </c>
      <c r="E176" s="230" t="s">
        <v>399</v>
      </c>
      <c r="F176" s="231" t="s">
        <v>400</v>
      </c>
      <c r="G176" s="232" t="s">
        <v>194</v>
      </c>
      <c r="H176" s="233">
        <v>43</v>
      </c>
      <c r="I176" s="234"/>
      <c r="J176" s="235">
        <f>ROUND(I176*H176,2)</f>
        <v>0</v>
      </c>
      <c r="K176" s="236"/>
      <c r="L176" s="44"/>
      <c r="M176" s="237" t="s">
        <v>1</v>
      </c>
      <c r="N176" s="238" t="s">
        <v>41</v>
      </c>
      <c r="O176" s="91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1" t="s">
        <v>284</v>
      </c>
      <c r="AT176" s="241" t="s">
        <v>281</v>
      </c>
      <c r="AU176" s="241" t="s">
        <v>86</v>
      </c>
      <c r="AY176" s="17" t="s">
        <v>280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7" t="s">
        <v>84</v>
      </c>
      <c r="BK176" s="242">
        <f>ROUND(I176*H176,2)</f>
        <v>0</v>
      </c>
      <c r="BL176" s="17" t="s">
        <v>284</v>
      </c>
      <c r="BM176" s="241" t="s">
        <v>5701</v>
      </c>
    </row>
    <row r="177" s="13" customFormat="1">
      <c r="A177" s="13"/>
      <c r="B177" s="243"/>
      <c r="C177" s="244"/>
      <c r="D177" s="245" t="s">
        <v>286</v>
      </c>
      <c r="E177" s="246" t="s">
        <v>1</v>
      </c>
      <c r="F177" s="247" t="s">
        <v>5702</v>
      </c>
      <c r="G177" s="244"/>
      <c r="H177" s="248">
        <v>43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286</v>
      </c>
      <c r="AU177" s="254" t="s">
        <v>86</v>
      </c>
      <c r="AV177" s="13" t="s">
        <v>86</v>
      </c>
      <c r="AW177" s="13" t="s">
        <v>32</v>
      </c>
      <c r="AX177" s="13" t="s">
        <v>84</v>
      </c>
      <c r="AY177" s="254" t="s">
        <v>280</v>
      </c>
    </row>
    <row r="178" s="2" customFormat="1" ht="24.15" customHeight="1">
      <c r="A178" s="38"/>
      <c r="B178" s="39"/>
      <c r="C178" s="229" t="s">
        <v>361</v>
      </c>
      <c r="D178" s="229" t="s">
        <v>281</v>
      </c>
      <c r="E178" s="230" t="s">
        <v>419</v>
      </c>
      <c r="F178" s="231" t="s">
        <v>420</v>
      </c>
      <c r="G178" s="232" t="s">
        <v>194</v>
      </c>
      <c r="H178" s="233">
        <v>63.250999999999998</v>
      </c>
      <c r="I178" s="234"/>
      <c r="J178" s="235">
        <f>ROUND(I178*H178,2)</f>
        <v>0</v>
      </c>
      <c r="K178" s="236"/>
      <c r="L178" s="44"/>
      <c r="M178" s="237" t="s">
        <v>1</v>
      </c>
      <c r="N178" s="238" t="s">
        <v>41</v>
      </c>
      <c r="O178" s="91"/>
      <c r="P178" s="239">
        <f>O178*H178</f>
        <v>0</v>
      </c>
      <c r="Q178" s="239">
        <v>0.027300000000000001</v>
      </c>
      <c r="R178" s="239">
        <f>Q178*H178</f>
        <v>1.7267523</v>
      </c>
      <c r="S178" s="239">
        <v>0</v>
      </c>
      <c r="T178" s="24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1" t="s">
        <v>284</v>
      </c>
      <c r="AT178" s="241" t="s">
        <v>281</v>
      </c>
      <c r="AU178" s="241" t="s">
        <v>86</v>
      </c>
      <c r="AY178" s="17" t="s">
        <v>280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7" t="s">
        <v>84</v>
      </c>
      <c r="BK178" s="242">
        <f>ROUND(I178*H178,2)</f>
        <v>0</v>
      </c>
      <c r="BL178" s="17" t="s">
        <v>284</v>
      </c>
      <c r="BM178" s="241" t="s">
        <v>5703</v>
      </c>
    </row>
    <row r="179" s="13" customFormat="1">
      <c r="A179" s="13"/>
      <c r="B179" s="243"/>
      <c r="C179" s="244"/>
      <c r="D179" s="245" t="s">
        <v>286</v>
      </c>
      <c r="E179" s="246" t="s">
        <v>1</v>
      </c>
      <c r="F179" s="247" t="s">
        <v>5634</v>
      </c>
      <c r="G179" s="244"/>
      <c r="H179" s="248">
        <v>63.250999999999998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286</v>
      </c>
      <c r="AU179" s="254" t="s">
        <v>86</v>
      </c>
      <c r="AV179" s="13" t="s">
        <v>86</v>
      </c>
      <c r="AW179" s="13" t="s">
        <v>32</v>
      </c>
      <c r="AX179" s="13" t="s">
        <v>84</v>
      </c>
      <c r="AY179" s="254" t="s">
        <v>280</v>
      </c>
    </row>
    <row r="180" s="2" customFormat="1" ht="24.15" customHeight="1">
      <c r="A180" s="38"/>
      <c r="B180" s="39"/>
      <c r="C180" s="229" t="s">
        <v>365</v>
      </c>
      <c r="D180" s="229" t="s">
        <v>281</v>
      </c>
      <c r="E180" s="230" t="s">
        <v>423</v>
      </c>
      <c r="F180" s="231" t="s">
        <v>424</v>
      </c>
      <c r="G180" s="232" t="s">
        <v>194</v>
      </c>
      <c r="H180" s="233">
        <v>63.250999999999998</v>
      </c>
      <c r="I180" s="234"/>
      <c r="J180" s="235">
        <f>ROUND(I180*H180,2)</f>
        <v>0</v>
      </c>
      <c r="K180" s="236"/>
      <c r="L180" s="44"/>
      <c r="M180" s="237" t="s">
        <v>1</v>
      </c>
      <c r="N180" s="238" t="s">
        <v>41</v>
      </c>
      <c r="O180" s="91"/>
      <c r="P180" s="239">
        <f>O180*H180</f>
        <v>0</v>
      </c>
      <c r="Q180" s="239">
        <v>0.010500000000000001</v>
      </c>
      <c r="R180" s="239">
        <f>Q180*H180</f>
        <v>0.66413549999999999</v>
      </c>
      <c r="S180" s="239">
        <v>0</v>
      </c>
      <c r="T180" s="24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1" t="s">
        <v>284</v>
      </c>
      <c r="AT180" s="241" t="s">
        <v>281</v>
      </c>
      <c r="AU180" s="241" t="s">
        <v>86</v>
      </c>
      <c r="AY180" s="17" t="s">
        <v>280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7" t="s">
        <v>84</v>
      </c>
      <c r="BK180" s="242">
        <f>ROUND(I180*H180,2)</f>
        <v>0</v>
      </c>
      <c r="BL180" s="17" t="s">
        <v>284</v>
      </c>
      <c r="BM180" s="241" t="s">
        <v>5704</v>
      </c>
    </row>
    <row r="181" s="13" customFormat="1">
      <c r="A181" s="13"/>
      <c r="B181" s="243"/>
      <c r="C181" s="244"/>
      <c r="D181" s="245" t="s">
        <v>286</v>
      </c>
      <c r="E181" s="246" t="s">
        <v>1</v>
      </c>
      <c r="F181" s="247" t="s">
        <v>5634</v>
      </c>
      <c r="G181" s="244"/>
      <c r="H181" s="248">
        <v>63.250999999999998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286</v>
      </c>
      <c r="AU181" s="254" t="s">
        <v>86</v>
      </c>
      <c r="AV181" s="13" t="s">
        <v>86</v>
      </c>
      <c r="AW181" s="13" t="s">
        <v>32</v>
      </c>
      <c r="AX181" s="13" t="s">
        <v>84</v>
      </c>
      <c r="AY181" s="254" t="s">
        <v>280</v>
      </c>
    </row>
    <row r="182" s="2" customFormat="1" ht="24.15" customHeight="1">
      <c r="A182" s="38"/>
      <c r="B182" s="39"/>
      <c r="C182" s="229" t="s">
        <v>369</v>
      </c>
      <c r="D182" s="229" t="s">
        <v>281</v>
      </c>
      <c r="E182" s="230" t="s">
        <v>427</v>
      </c>
      <c r="F182" s="231" t="s">
        <v>428</v>
      </c>
      <c r="G182" s="232" t="s">
        <v>194</v>
      </c>
      <c r="H182" s="233">
        <v>295.382</v>
      </c>
      <c r="I182" s="234"/>
      <c r="J182" s="235">
        <f>ROUND(I182*H182,2)</f>
        <v>0</v>
      </c>
      <c r="K182" s="236"/>
      <c r="L182" s="44"/>
      <c r="M182" s="237" t="s">
        <v>1</v>
      </c>
      <c r="N182" s="238" t="s">
        <v>41</v>
      </c>
      <c r="O182" s="91"/>
      <c r="P182" s="239">
        <f>O182*H182</f>
        <v>0</v>
      </c>
      <c r="Q182" s="239">
        <v>0.00025000000000000001</v>
      </c>
      <c r="R182" s="239">
        <f>Q182*H182</f>
        <v>0.073845500000000008</v>
      </c>
      <c r="S182" s="239">
        <v>0</v>
      </c>
      <c r="T182" s="24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1" t="s">
        <v>284</v>
      </c>
      <c r="AT182" s="241" t="s">
        <v>281</v>
      </c>
      <c r="AU182" s="241" t="s">
        <v>86</v>
      </c>
      <c r="AY182" s="17" t="s">
        <v>280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7" t="s">
        <v>84</v>
      </c>
      <c r="BK182" s="242">
        <f>ROUND(I182*H182,2)</f>
        <v>0</v>
      </c>
      <c r="BL182" s="17" t="s">
        <v>284</v>
      </c>
      <c r="BM182" s="241" t="s">
        <v>5705</v>
      </c>
    </row>
    <row r="183" s="13" customFormat="1">
      <c r="A183" s="13"/>
      <c r="B183" s="243"/>
      <c r="C183" s="244"/>
      <c r="D183" s="245" t="s">
        <v>286</v>
      </c>
      <c r="E183" s="246" t="s">
        <v>1</v>
      </c>
      <c r="F183" s="247" t="s">
        <v>5706</v>
      </c>
      <c r="G183" s="244"/>
      <c r="H183" s="248">
        <v>295.382</v>
      </c>
      <c r="I183" s="249"/>
      <c r="J183" s="244"/>
      <c r="K183" s="244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286</v>
      </c>
      <c r="AU183" s="254" t="s">
        <v>86</v>
      </c>
      <c r="AV183" s="13" t="s">
        <v>86</v>
      </c>
      <c r="AW183" s="13" t="s">
        <v>32</v>
      </c>
      <c r="AX183" s="13" t="s">
        <v>84</v>
      </c>
      <c r="AY183" s="254" t="s">
        <v>280</v>
      </c>
    </row>
    <row r="184" s="2" customFormat="1" ht="24.15" customHeight="1">
      <c r="A184" s="38"/>
      <c r="B184" s="39"/>
      <c r="C184" s="229" t="s">
        <v>7</v>
      </c>
      <c r="D184" s="229" t="s">
        <v>281</v>
      </c>
      <c r="E184" s="230" t="s">
        <v>432</v>
      </c>
      <c r="F184" s="231" t="s">
        <v>433</v>
      </c>
      <c r="G184" s="232" t="s">
        <v>194</v>
      </c>
      <c r="H184" s="233">
        <v>63.658999999999999</v>
      </c>
      <c r="I184" s="234"/>
      <c r="J184" s="235">
        <f>ROUND(I184*H184,2)</f>
        <v>0</v>
      </c>
      <c r="K184" s="236"/>
      <c r="L184" s="44"/>
      <c r="M184" s="237" t="s">
        <v>1</v>
      </c>
      <c r="N184" s="238" t="s">
        <v>41</v>
      </c>
      <c r="O184" s="91"/>
      <c r="P184" s="239">
        <f>O184*H184</f>
        <v>0</v>
      </c>
      <c r="Q184" s="239">
        <v>0.00020000000000000001</v>
      </c>
      <c r="R184" s="239">
        <f>Q184*H184</f>
        <v>0.0127318</v>
      </c>
      <c r="S184" s="239">
        <v>0</v>
      </c>
      <c r="T184" s="24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1" t="s">
        <v>284</v>
      </c>
      <c r="AT184" s="241" t="s">
        <v>281</v>
      </c>
      <c r="AU184" s="241" t="s">
        <v>86</v>
      </c>
      <c r="AY184" s="17" t="s">
        <v>280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7" t="s">
        <v>84</v>
      </c>
      <c r="BK184" s="242">
        <f>ROUND(I184*H184,2)</f>
        <v>0</v>
      </c>
      <c r="BL184" s="17" t="s">
        <v>284</v>
      </c>
      <c r="BM184" s="241" t="s">
        <v>5707</v>
      </c>
    </row>
    <row r="185" s="13" customFormat="1">
      <c r="A185" s="13"/>
      <c r="B185" s="243"/>
      <c r="C185" s="244"/>
      <c r="D185" s="245" t="s">
        <v>286</v>
      </c>
      <c r="E185" s="246" t="s">
        <v>1</v>
      </c>
      <c r="F185" s="247" t="s">
        <v>5631</v>
      </c>
      <c r="G185" s="244"/>
      <c r="H185" s="248">
        <v>63.658999999999999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286</v>
      </c>
      <c r="AU185" s="254" t="s">
        <v>86</v>
      </c>
      <c r="AV185" s="13" t="s">
        <v>86</v>
      </c>
      <c r="AW185" s="13" t="s">
        <v>32</v>
      </c>
      <c r="AX185" s="13" t="s">
        <v>84</v>
      </c>
      <c r="AY185" s="254" t="s">
        <v>280</v>
      </c>
    </row>
    <row r="186" s="2" customFormat="1" ht="44.25" customHeight="1">
      <c r="A186" s="38"/>
      <c r="B186" s="39"/>
      <c r="C186" s="229" t="s">
        <v>379</v>
      </c>
      <c r="D186" s="229" t="s">
        <v>281</v>
      </c>
      <c r="E186" s="230" t="s">
        <v>436</v>
      </c>
      <c r="F186" s="231" t="s">
        <v>437</v>
      </c>
      <c r="G186" s="232" t="s">
        <v>194</v>
      </c>
      <c r="H186" s="233">
        <v>306.577</v>
      </c>
      <c r="I186" s="234"/>
      <c r="J186" s="235">
        <f>ROUND(I186*H186,2)</f>
        <v>0</v>
      </c>
      <c r="K186" s="236"/>
      <c r="L186" s="44"/>
      <c r="M186" s="237" t="s">
        <v>1</v>
      </c>
      <c r="N186" s="238" t="s">
        <v>41</v>
      </c>
      <c r="O186" s="91"/>
      <c r="P186" s="239">
        <f>O186*H186</f>
        <v>0</v>
      </c>
      <c r="Q186" s="239">
        <v>0.0086</v>
      </c>
      <c r="R186" s="239">
        <f>Q186*H186</f>
        <v>2.6365622000000002</v>
      </c>
      <c r="S186" s="239">
        <v>0</v>
      </c>
      <c r="T186" s="24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1" t="s">
        <v>284</v>
      </c>
      <c r="AT186" s="241" t="s">
        <v>281</v>
      </c>
      <c r="AU186" s="241" t="s">
        <v>86</v>
      </c>
      <c r="AY186" s="17" t="s">
        <v>280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7" t="s">
        <v>84</v>
      </c>
      <c r="BK186" s="242">
        <f>ROUND(I186*H186,2)</f>
        <v>0</v>
      </c>
      <c r="BL186" s="17" t="s">
        <v>284</v>
      </c>
      <c r="BM186" s="241" t="s">
        <v>5708</v>
      </c>
    </row>
    <row r="187" s="13" customFormat="1">
      <c r="A187" s="13"/>
      <c r="B187" s="243"/>
      <c r="C187" s="244"/>
      <c r="D187" s="245" t="s">
        <v>286</v>
      </c>
      <c r="E187" s="246" t="s">
        <v>1</v>
      </c>
      <c r="F187" s="247" t="s">
        <v>5709</v>
      </c>
      <c r="G187" s="244"/>
      <c r="H187" s="248">
        <v>306.577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286</v>
      </c>
      <c r="AU187" s="254" t="s">
        <v>86</v>
      </c>
      <c r="AV187" s="13" t="s">
        <v>86</v>
      </c>
      <c r="AW187" s="13" t="s">
        <v>32</v>
      </c>
      <c r="AX187" s="13" t="s">
        <v>84</v>
      </c>
      <c r="AY187" s="254" t="s">
        <v>280</v>
      </c>
    </row>
    <row r="188" s="2" customFormat="1" ht="24.15" customHeight="1">
      <c r="A188" s="38"/>
      <c r="B188" s="39"/>
      <c r="C188" s="255" t="s">
        <v>383</v>
      </c>
      <c r="D188" s="255" t="s">
        <v>306</v>
      </c>
      <c r="E188" s="256" t="s">
        <v>1812</v>
      </c>
      <c r="F188" s="257" t="s">
        <v>1813</v>
      </c>
      <c r="G188" s="258" t="s">
        <v>194</v>
      </c>
      <c r="H188" s="259">
        <v>66.414000000000001</v>
      </c>
      <c r="I188" s="260"/>
      <c r="J188" s="261">
        <f>ROUND(I188*H188,2)</f>
        <v>0</v>
      </c>
      <c r="K188" s="262"/>
      <c r="L188" s="263"/>
      <c r="M188" s="264" t="s">
        <v>1</v>
      </c>
      <c r="N188" s="265" t="s">
        <v>41</v>
      </c>
      <c r="O188" s="91"/>
      <c r="P188" s="239">
        <f>O188*H188</f>
        <v>0</v>
      </c>
      <c r="Q188" s="239">
        <v>0.0048999999999999998</v>
      </c>
      <c r="R188" s="239">
        <f>Q188*H188</f>
        <v>0.32542860000000001</v>
      </c>
      <c r="S188" s="239">
        <v>0</v>
      </c>
      <c r="T188" s="24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1" t="s">
        <v>310</v>
      </c>
      <c r="AT188" s="241" t="s">
        <v>306</v>
      </c>
      <c r="AU188" s="241" t="s">
        <v>86</v>
      </c>
      <c r="AY188" s="17" t="s">
        <v>280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7" t="s">
        <v>84</v>
      </c>
      <c r="BK188" s="242">
        <f>ROUND(I188*H188,2)</f>
        <v>0</v>
      </c>
      <c r="BL188" s="17" t="s">
        <v>284</v>
      </c>
      <c r="BM188" s="241" t="s">
        <v>5710</v>
      </c>
    </row>
    <row r="189" s="13" customFormat="1">
      <c r="A189" s="13"/>
      <c r="B189" s="243"/>
      <c r="C189" s="244"/>
      <c r="D189" s="245" t="s">
        <v>286</v>
      </c>
      <c r="E189" s="246" t="s">
        <v>1</v>
      </c>
      <c r="F189" s="247" t="s">
        <v>5634</v>
      </c>
      <c r="G189" s="244"/>
      <c r="H189" s="248">
        <v>63.250999999999998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286</v>
      </c>
      <c r="AU189" s="254" t="s">
        <v>86</v>
      </c>
      <c r="AV189" s="13" t="s">
        <v>86</v>
      </c>
      <c r="AW189" s="13" t="s">
        <v>32</v>
      </c>
      <c r="AX189" s="13" t="s">
        <v>84</v>
      </c>
      <c r="AY189" s="254" t="s">
        <v>280</v>
      </c>
    </row>
    <row r="190" s="13" customFormat="1">
      <c r="A190" s="13"/>
      <c r="B190" s="243"/>
      <c r="C190" s="244"/>
      <c r="D190" s="245" t="s">
        <v>286</v>
      </c>
      <c r="E190" s="244"/>
      <c r="F190" s="247" t="s">
        <v>5711</v>
      </c>
      <c r="G190" s="244"/>
      <c r="H190" s="248">
        <v>66.414000000000001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286</v>
      </c>
      <c r="AU190" s="254" t="s">
        <v>86</v>
      </c>
      <c r="AV190" s="13" t="s">
        <v>86</v>
      </c>
      <c r="AW190" s="13" t="s">
        <v>4</v>
      </c>
      <c r="AX190" s="13" t="s">
        <v>84</v>
      </c>
      <c r="AY190" s="254" t="s">
        <v>280</v>
      </c>
    </row>
    <row r="191" s="2" customFormat="1" ht="21.75" customHeight="1">
      <c r="A191" s="38"/>
      <c r="B191" s="39"/>
      <c r="C191" s="255" t="s">
        <v>388</v>
      </c>
      <c r="D191" s="255" t="s">
        <v>306</v>
      </c>
      <c r="E191" s="256" t="s">
        <v>1816</v>
      </c>
      <c r="F191" s="257" t="s">
        <v>1817</v>
      </c>
      <c r="G191" s="258" t="s">
        <v>194</v>
      </c>
      <c r="H191" s="259">
        <v>255.49199999999999</v>
      </c>
      <c r="I191" s="260"/>
      <c r="J191" s="261">
        <f>ROUND(I191*H191,2)</f>
        <v>0</v>
      </c>
      <c r="K191" s="262"/>
      <c r="L191" s="263"/>
      <c r="M191" s="264" t="s">
        <v>1</v>
      </c>
      <c r="N191" s="265" t="s">
        <v>41</v>
      </c>
      <c r="O191" s="91"/>
      <c r="P191" s="239">
        <f>O191*H191</f>
        <v>0</v>
      </c>
      <c r="Q191" s="239">
        <v>0.0023999999999999998</v>
      </c>
      <c r="R191" s="239">
        <f>Q191*H191</f>
        <v>0.61318079999999997</v>
      </c>
      <c r="S191" s="239">
        <v>0</v>
      </c>
      <c r="T191" s="24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1" t="s">
        <v>310</v>
      </c>
      <c r="AT191" s="241" t="s">
        <v>306</v>
      </c>
      <c r="AU191" s="241" t="s">
        <v>86</v>
      </c>
      <c r="AY191" s="17" t="s">
        <v>280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7" t="s">
        <v>84</v>
      </c>
      <c r="BK191" s="242">
        <f>ROUND(I191*H191,2)</f>
        <v>0</v>
      </c>
      <c r="BL191" s="17" t="s">
        <v>284</v>
      </c>
      <c r="BM191" s="241" t="s">
        <v>5712</v>
      </c>
    </row>
    <row r="192" s="13" customFormat="1">
      <c r="A192" s="13"/>
      <c r="B192" s="243"/>
      <c r="C192" s="244"/>
      <c r="D192" s="245" t="s">
        <v>286</v>
      </c>
      <c r="E192" s="246" t="s">
        <v>1</v>
      </c>
      <c r="F192" s="247" t="s">
        <v>5636</v>
      </c>
      <c r="G192" s="244"/>
      <c r="H192" s="248">
        <v>243.32599999999999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286</v>
      </c>
      <c r="AU192" s="254" t="s">
        <v>86</v>
      </c>
      <c r="AV192" s="13" t="s">
        <v>86</v>
      </c>
      <c r="AW192" s="13" t="s">
        <v>32</v>
      </c>
      <c r="AX192" s="13" t="s">
        <v>84</v>
      </c>
      <c r="AY192" s="254" t="s">
        <v>280</v>
      </c>
    </row>
    <row r="193" s="13" customFormat="1">
      <c r="A193" s="13"/>
      <c r="B193" s="243"/>
      <c r="C193" s="244"/>
      <c r="D193" s="245" t="s">
        <v>286</v>
      </c>
      <c r="E193" s="244"/>
      <c r="F193" s="247" t="s">
        <v>5713</v>
      </c>
      <c r="G193" s="244"/>
      <c r="H193" s="248">
        <v>255.49199999999999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286</v>
      </c>
      <c r="AU193" s="254" t="s">
        <v>86</v>
      </c>
      <c r="AV193" s="13" t="s">
        <v>86</v>
      </c>
      <c r="AW193" s="13" t="s">
        <v>4</v>
      </c>
      <c r="AX193" s="13" t="s">
        <v>84</v>
      </c>
      <c r="AY193" s="254" t="s">
        <v>280</v>
      </c>
    </row>
    <row r="194" s="2" customFormat="1" ht="44.25" customHeight="1">
      <c r="A194" s="38"/>
      <c r="B194" s="39"/>
      <c r="C194" s="229" t="s">
        <v>393</v>
      </c>
      <c r="D194" s="229" t="s">
        <v>281</v>
      </c>
      <c r="E194" s="230" t="s">
        <v>457</v>
      </c>
      <c r="F194" s="231" t="s">
        <v>458</v>
      </c>
      <c r="G194" s="232" t="s">
        <v>194</v>
      </c>
      <c r="H194" s="233">
        <v>43.649999999999999</v>
      </c>
      <c r="I194" s="234"/>
      <c r="J194" s="235">
        <f>ROUND(I194*H194,2)</f>
        <v>0</v>
      </c>
      <c r="K194" s="236"/>
      <c r="L194" s="44"/>
      <c r="M194" s="237" t="s">
        <v>1</v>
      </c>
      <c r="N194" s="238" t="s">
        <v>41</v>
      </c>
      <c r="O194" s="91"/>
      <c r="P194" s="239">
        <f>O194*H194</f>
        <v>0</v>
      </c>
      <c r="Q194" s="239">
        <v>0.011599999999999999</v>
      </c>
      <c r="R194" s="239">
        <f>Q194*H194</f>
        <v>0.5063399999999999</v>
      </c>
      <c r="S194" s="239">
        <v>0</v>
      </c>
      <c r="T194" s="24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1" t="s">
        <v>284</v>
      </c>
      <c r="AT194" s="241" t="s">
        <v>281</v>
      </c>
      <c r="AU194" s="241" t="s">
        <v>86</v>
      </c>
      <c r="AY194" s="17" t="s">
        <v>280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7" t="s">
        <v>84</v>
      </c>
      <c r="BK194" s="242">
        <f>ROUND(I194*H194,2)</f>
        <v>0</v>
      </c>
      <c r="BL194" s="17" t="s">
        <v>284</v>
      </c>
      <c r="BM194" s="241" t="s">
        <v>5714</v>
      </c>
    </row>
    <row r="195" s="13" customFormat="1">
      <c r="A195" s="13"/>
      <c r="B195" s="243"/>
      <c r="C195" s="244"/>
      <c r="D195" s="245" t="s">
        <v>286</v>
      </c>
      <c r="E195" s="246" t="s">
        <v>1</v>
      </c>
      <c r="F195" s="247" t="s">
        <v>5639</v>
      </c>
      <c r="G195" s="244"/>
      <c r="H195" s="248">
        <v>43.649999999999999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286</v>
      </c>
      <c r="AU195" s="254" t="s">
        <v>86</v>
      </c>
      <c r="AV195" s="13" t="s">
        <v>86</v>
      </c>
      <c r="AW195" s="13" t="s">
        <v>32</v>
      </c>
      <c r="AX195" s="13" t="s">
        <v>84</v>
      </c>
      <c r="AY195" s="254" t="s">
        <v>280</v>
      </c>
    </row>
    <row r="196" s="2" customFormat="1" ht="24.15" customHeight="1">
      <c r="A196" s="38"/>
      <c r="B196" s="39"/>
      <c r="C196" s="255" t="s">
        <v>398</v>
      </c>
      <c r="D196" s="255" t="s">
        <v>306</v>
      </c>
      <c r="E196" s="256" t="s">
        <v>1821</v>
      </c>
      <c r="F196" s="257" t="s">
        <v>1822</v>
      </c>
      <c r="G196" s="258" t="s">
        <v>194</v>
      </c>
      <c r="H196" s="259">
        <v>45.832999999999998</v>
      </c>
      <c r="I196" s="260"/>
      <c r="J196" s="261">
        <f>ROUND(I196*H196,2)</f>
        <v>0</v>
      </c>
      <c r="K196" s="262"/>
      <c r="L196" s="263"/>
      <c r="M196" s="264" t="s">
        <v>1</v>
      </c>
      <c r="N196" s="265" t="s">
        <v>41</v>
      </c>
      <c r="O196" s="91"/>
      <c r="P196" s="239">
        <f>O196*H196</f>
        <v>0</v>
      </c>
      <c r="Q196" s="239">
        <v>0.017999999999999999</v>
      </c>
      <c r="R196" s="239">
        <f>Q196*H196</f>
        <v>0.82499399999999989</v>
      </c>
      <c r="S196" s="239">
        <v>0</v>
      </c>
      <c r="T196" s="24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1" t="s">
        <v>310</v>
      </c>
      <c r="AT196" s="241" t="s">
        <v>306</v>
      </c>
      <c r="AU196" s="241" t="s">
        <v>86</v>
      </c>
      <c r="AY196" s="17" t="s">
        <v>280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7" t="s">
        <v>84</v>
      </c>
      <c r="BK196" s="242">
        <f>ROUND(I196*H196,2)</f>
        <v>0</v>
      </c>
      <c r="BL196" s="17" t="s">
        <v>284</v>
      </c>
      <c r="BM196" s="241" t="s">
        <v>5715</v>
      </c>
    </row>
    <row r="197" s="13" customFormat="1">
      <c r="A197" s="13"/>
      <c r="B197" s="243"/>
      <c r="C197" s="244"/>
      <c r="D197" s="245" t="s">
        <v>286</v>
      </c>
      <c r="E197" s="244"/>
      <c r="F197" s="247" t="s">
        <v>5716</v>
      </c>
      <c r="G197" s="244"/>
      <c r="H197" s="248">
        <v>45.832999999999998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286</v>
      </c>
      <c r="AU197" s="254" t="s">
        <v>86</v>
      </c>
      <c r="AV197" s="13" t="s">
        <v>86</v>
      </c>
      <c r="AW197" s="13" t="s">
        <v>4</v>
      </c>
      <c r="AX197" s="13" t="s">
        <v>84</v>
      </c>
      <c r="AY197" s="254" t="s">
        <v>280</v>
      </c>
    </row>
    <row r="198" s="2" customFormat="1" ht="37.8" customHeight="1">
      <c r="A198" s="38"/>
      <c r="B198" s="39"/>
      <c r="C198" s="229" t="s">
        <v>403</v>
      </c>
      <c r="D198" s="229" t="s">
        <v>281</v>
      </c>
      <c r="E198" s="230" t="s">
        <v>466</v>
      </c>
      <c r="F198" s="231" t="s">
        <v>467</v>
      </c>
      <c r="G198" s="232" t="s">
        <v>190</v>
      </c>
      <c r="H198" s="233">
        <v>71.200000000000003</v>
      </c>
      <c r="I198" s="234"/>
      <c r="J198" s="235">
        <f>ROUND(I198*H198,2)</f>
        <v>0</v>
      </c>
      <c r="K198" s="236"/>
      <c r="L198" s="44"/>
      <c r="M198" s="237" t="s">
        <v>1</v>
      </c>
      <c r="N198" s="238" t="s">
        <v>41</v>
      </c>
      <c r="O198" s="91"/>
      <c r="P198" s="239">
        <f>O198*H198</f>
        <v>0</v>
      </c>
      <c r="Q198" s="239">
        <v>0.0017600000000000001</v>
      </c>
      <c r="R198" s="239">
        <f>Q198*H198</f>
        <v>0.12531200000000001</v>
      </c>
      <c r="S198" s="239">
        <v>0</v>
      </c>
      <c r="T198" s="24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1" t="s">
        <v>284</v>
      </c>
      <c r="AT198" s="241" t="s">
        <v>281</v>
      </c>
      <c r="AU198" s="241" t="s">
        <v>86</v>
      </c>
      <c r="AY198" s="17" t="s">
        <v>280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7" t="s">
        <v>84</v>
      </c>
      <c r="BK198" s="242">
        <f>ROUND(I198*H198,2)</f>
        <v>0</v>
      </c>
      <c r="BL198" s="17" t="s">
        <v>284</v>
      </c>
      <c r="BM198" s="241" t="s">
        <v>5717</v>
      </c>
    </row>
    <row r="199" s="13" customFormat="1">
      <c r="A199" s="13"/>
      <c r="B199" s="243"/>
      <c r="C199" s="244"/>
      <c r="D199" s="245" t="s">
        <v>286</v>
      </c>
      <c r="E199" s="246" t="s">
        <v>1</v>
      </c>
      <c r="F199" s="247" t="s">
        <v>5718</v>
      </c>
      <c r="G199" s="244"/>
      <c r="H199" s="248">
        <v>71.200000000000003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286</v>
      </c>
      <c r="AU199" s="254" t="s">
        <v>86</v>
      </c>
      <c r="AV199" s="13" t="s">
        <v>86</v>
      </c>
      <c r="AW199" s="13" t="s">
        <v>32</v>
      </c>
      <c r="AX199" s="13" t="s">
        <v>84</v>
      </c>
      <c r="AY199" s="254" t="s">
        <v>280</v>
      </c>
    </row>
    <row r="200" s="2" customFormat="1" ht="24.15" customHeight="1">
      <c r="A200" s="38"/>
      <c r="B200" s="39"/>
      <c r="C200" s="255" t="s">
        <v>409</v>
      </c>
      <c r="D200" s="255" t="s">
        <v>306</v>
      </c>
      <c r="E200" s="256" t="s">
        <v>471</v>
      </c>
      <c r="F200" s="257" t="s">
        <v>472</v>
      </c>
      <c r="G200" s="258" t="s">
        <v>194</v>
      </c>
      <c r="H200" s="259">
        <v>12.531000000000001</v>
      </c>
      <c r="I200" s="260"/>
      <c r="J200" s="261">
        <f>ROUND(I200*H200,2)</f>
        <v>0</v>
      </c>
      <c r="K200" s="262"/>
      <c r="L200" s="263"/>
      <c r="M200" s="264" t="s">
        <v>1</v>
      </c>
      <c r="N200" s="265" t="s">
        <v>41</v>
      </c>
      <c r="O200" s="91"/>
      <c r="P200" s="239">
        <f>O200*H200</f>
        <v>0</v>
      </c>
      <c r="Q200" s="239">
        <v>0.0465</v>
      </c>
      <c r="R200" s="239">
        <f>Q200*H200</f>
        <v>0.58269150000000003</v>
      </c>
      <c r="S200" s="239">
        <v>0</v>
      </c>
      <c r="T200" s="24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1" t="s">
        <v>310</v>
      </c>
      <c r="AT200" s="241" t="s">
        <v>306</v>
      </c>
      <c r="AU200" s="241" t="s">
        <v>86</v>
      </c>
      <c r="AY200" s="17" t="s">
        <v>280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7" t="s">
        <v>84</v>
      </c>
      <c r="BK200" s="242">
        <f>ROUND(I200*H200,2)</f>
        <v>0</v>
      </c>
      <c r="BL200" s="17" t="s">
        <v>284</v>
      </c>
      <c r="BM200" s="241" t="s">
        <v>5719</v>
      </c>
    </row>
    <row r="201" s="13" customFormat="1">
      <c r="A201" s="13"/>
      <c r="B201" s="243"/>
      <c r="C201" s="244"/>
      <c r="D201" s="245" t="s">
        <v>286</v>
      </c>
      <c r="E201" s="246" t="s">
        <v>1</v>
      </c>
      <c r="F201" s="247" t="s">
        <v>5720</v>
      </c>
      <c r="G201" s="244"/>
      <c r="H201" s="248">
        <v>11.392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286</v>
      </c>
      <c r="AU201" s="254" t="s">
        <v>86</v>
      </c>
      <c r="AV201" s="13" t="s">
        <v>86</v>
      </c>
      <c r="AW201" s="13" t="s">
        <v>32</v>
      </c>
      <c r="AX201" s="13" t="s">
        <v>84</v>
      </c>
      <c r="AY201" s="254" t="s">
        <v>280</v>
      </c>
    </row>
    <row r="202" s="13" customFormat="1">
      <c r="A202" s="13"/>
      <c r="B202" s="243"/>
      <c r="C202" s="244"/>
      <c r="D202" s="245" t="s">
        <v>286</v>
      </c>
      <c r="E202" s="244"/>
      <c r="F202" s="247" t="s">
        <v>5721</v>
      </c>
      <c r="G202" s="244"/>
      <c r="H202" s="248">
        <v>12.531000000000001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286</v>
      </c>
      <c r="AU202" s="254" t="s">
        <v>86</v>
      </c>
      <c r="AV202" s="13" t="s">
        <v>86</v>
      </c>
      <c r="AW202" s="13" t="s">
        <v>4</v>
      </c>
      <c r="AX202" s="13" t="s">
        <v>84</v>
      </c>
      <c r="AY202" s="254" t="s">
        <v>280</v>
      </c>
    </row>
    <row r="203" s="2" customFormat="1" ht="37.8" customHeight="1">
      <c r="A203" s="38"/>
      <c r="B203" s="39"/>
      <c r="C203" s="229" t="s">
        <v>414</v>
      </c>
      <c r="D203" s="229" t="s">
        <v>281</v>
      </c>
      <c r="E203" s="230" t="s">
        <v>476</v>
      </c>
      <c r="F203" s="231" t="s">
        <v>477</v>
      </c>
      <c r="G203" s="232" t="s">
        <v>194</v>
      </c>
      <c r="H203" s="233">
        <v>306.577</v>
      </c>
      <c r="I203" s="234"/>
      <c r="J203" s="235">
        <f>ROUND(I203*H203,2)</f>
        <v>0</v>
      </c>
      <c r="K203" s="236"/>
      <c r="L203" s="44"/>
      <c r="M203" s="237" t="s">
        <v>1</v>
      </c>
      <c r="N203" s="238" t="s">
        <v>41</v>
      </c>
      <c r="O203" s="91"/>
      <c r="P203" s="239">
        <f>O203*H203</f>
        <v>0</v>
      </c>
      <c r="Q203" s="239">
        <v>8.0000000000000007E-05</v>
      </c>
      <c r="R203" s="239">
        <f>Q203*H203</f>
        <v>0.024526160000000002</v>
      </c>
      <c r="S203" s="239">
        <v>0</v>
      </c>
      <c r="T203" s="24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1" t="s">
        <v>284</v>
      </c>
      <c r="AT203" s="241" t="s">
        <v>281</v>
      </c>
      <c r="AU203" s="241" t="s">
        <v>86</v>
      </c>
      <c r="AY203" s="17" t="s">
        <v>280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7" t="s">
        <v>84</v>
      </c>
      <c r="BK203" s="242">
        <f>ROUND(I203*H203,2)</f>
        <v>0</v>
      </c>
      <c r="BL203" s="17" t="s">
        <v>284</v>
      </c>
      <c r="BM203" s="241" t="s">
        <v>5722</v>
      </c>
    </row>
    <row r="204" s="13" customFormat="1">
      <c r="A204" s="13"/>
      <c r="B204" s="243"/>
      <c r="C204" s="244"/>
      <c r="D204" s="245" t="s">
        <v>286</v>
      </c>
      <c r="E204" s="246" t="s">
        <v>1</v>
      </c>
      <c r="F204" s="247" t="s">
        <v>5709</v>
      </c>
      <c r="G204" s="244"/>
      <c r="H204" s="248">
        <v>306.577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286</v>
      </c>
      <c r="AU204" s="254" t="s">
        <v>86</v>
      </c>
      <c r="AV204" s="13" t="s">
        <v>86</v>
      </c>
      <c r="AW204" s="13" t="s">
        <v>32</v>
      </c>
      <c r="AX204" s="13" t="s">
        <v>84</v>
      </c>
      <c r="AY204" s="254" t="s">
        <v>280</v>
      </c>
    </row>
    <row r="205" s="2" customFormat="1" ht="37.8" customHeight="1">
      <c r="A205" s="38"/>
      <c r="B205" s="39"/>
      <c r="C205" s="229" t="s">
        <v>418</v>
      </c>
      <c r="D205" s="229" t="s">
        <v>281</v>
      </c>
      <c r="E205" s="230" t="s">
        <v>480</v>
      </c>
      <c r="F205" s="231" t="s">
        <v>481</v>
      </c>
      <c r="G205" s="232" t="s">
        <v>194</v>
      </c>
      <c r="H205" s="233">
        <v>43.649999999999999</v>
      </c>
      <c r="I205" s="234"/>
      <c r="J205" s="235">
        <f>ROUND(I205*H205,2)</f>
        <v>0</v>
      </c>
      <c r="K205" s="236"/>
      <c r="L205" s="44"/>
      <c r="M205" s="237" t="s">
        <v>1</v>
      </c>
      <c r="N205" s="238" t="s">
        <v>41</v>
      </c>
      <c r="O205" s="91"/>
      <c r="P205" s="239">
        <f>O205*H205</f>
        <v>0</v>
      </c>
      <c r="Q205" s="239">
        <v>8.0000000000000007E-05</v>
      </c>
      <c r="R205" s="239">
        <f>Q205*H205</f>
        <v>0.0034920000000000003</v>
      </c>
      <c r="S205" s="239">
        <v>0</v>
      </c>
      <c r="T205" s="24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1" t="s">
        <v>284</v>
      </c>
      <c r="AT205" s="241" t="s">
        <v>281</v>
      </c>
      <c r="AU205" s="241" t="s">
        <v>86</v>
      </c>
      <c r="AY205" s="17" t="s">
        <v>280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7" t="s">
        <v>84</v>
      </c>
      <c r="BK205" s="242">
        <f>ROUND(I205*H205,2)</f>
        <v>0</v>
      </c>
      <c r="BL205" s="17" t="s">
        <v>284</v>
      </c>
      <c r="BM205" s="241" t="s">
        <v>5723</v>
      </c>
    </row>
    <row r="206" s="13" customFormat="1">
      <c r="A206" s="13"/>
      <c r="B206" s="243"/>
      <c r="C206" s="244"/>
      <c r="D206" s="245" t="s">
        <v>286</v>
      </c>
      <c r="E206" s="246" t="s">
        <v>1</v>
      </c>
      <c r="F206" s="247" t="s">
        <v>5639</v>
      </c>
      <c r="G206" s="244"/>
      <c r="H206" s="248">
        <v>43.649999999999999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286</v>
      </c>
      <c r="AU206" s="254" t="s">
        <v>86</v>
      </c>
      <c r="AV206" s="13" t="s">
        <v>86</v>
      </c>
      <c r="AW206" s="13" t="s">
        <v>32</v>
      </c>
      <c r="AX206" s="13" t="s">
        <v>84</v>
      </c>
      <c r="AY206" s="254" t="s">
        <v>280</v>
      </c>
    </row>
    <row r="207" s="2" customFormat="1" ht="24.15" customHeight="1">
      <c r="A207" s="38"/>
      <c r="B207" s="39"/>
      <c r="C207" s="229" t="s">
        <v>422</v>
      </c>
      <c r="D207" s="229" t="s">
        <v>281</v>
      </c>
      <c r="E207" s="230" t="s">
        <v>493</v>
      </c>
      <c r="F207" s="231" t="s">
        <v>494</v>
      </c>
      <c r="G207" s="232" t="s">
        <v>190</v>
      </c>
      <c r="H207" s="233">
        <v>59.049999999999997</v>
      </c>
      <c r="I207" s="234"/>
      <c r="J207" s="235">
        <f>ROUND(I207*H207,2)</f>
        <v>0</v>
      </c>
      <c r="K207" s="236"/>
      <c r="L207" s="44"/>
      <c r="M207" s="237" t="s">
        <v>1</v>
      </c>
      <c r="N207" s="238" t="s">
        <v>41</v>
      </c>
      <c r="O207" s="91"/>
      <c r="P207" s="239">
        <f>O207*H207</f>
        <v>0</v>
      </c>
      <c r="Q207" s="239">
        <v>3.0000000000000001E-05</v>
      </c>
      <c r="R207" s="239">
        <f>Q207*H207</f>
        <v>0.0017714999999999999</v>
      </c>
      <c r="S207" s="239">
        <v>0</v>
      </c>
      <c r="T207" s="24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1" t="s">
        <v>284</v>
      </c>
      <c r="AT207" s="241" t="s">
        <v>281</v>
      </c>
      <c r="AU207" s="241" t="s">
        <v>86</v>
      </c>
      <c r="AY207" s="17" t="s">
        <v>280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7" t="s">
        <v>84</v>
      </c>
      <c r="BK207" s="242">
        <f>ROUND(I207*H207,2)</f>
        <v>0</v>
      </c>
      <c r="BL207" s="17" t="s">
        <v>284</v>
      </c>
      <c r="BM207" s="241" t="s">
        <v>5724</v>
      </c>
    </row>
    <row r="208" s="13" customFormat="1">
      <c r="A208" s="13"/>
      <c r="B208" s="243"/>
      <c r="C208" s="244"/>
      <c r="D208" s="245" t="s">
        <v>286</v>
      </c>
      <c r="E208" s="246" t="s">
        <v>1</v>
      </c>
      <c r="F208" s="247" t="s">
        <v>5725</v>
      </c>
      <c r="G208" s="244"/>
      <c r="H208" s="248">
        <v>59.049999999999997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286</v>
      </c>
      <c r="AU208" s="254" t="s">
        <v>86</v>
      </c>
      <c r="AV208" s="13" t="s">
        <v>86</v>
      </c>
      <c r="AW208" s="13" t="s">
        <v>32</v>
      </c>
      <c r="AX208" s="13" t="s">
        <v>84</v>
      </c>
      <c r="AY208" s="254" t="s">
        <v>280</v>
      </c>
    </row>
    <row r="209" s="2" customFormat="1" ht="24.15" customHeight="1">
      <c r="A209" s="38"/>
      <c r="B209" s="39"/>
      <c r="C209" s="255" t="s">
        <v>426</v>
      </c>
      <c r="D209" s="255" t="s">
        <v>306</v>
      </c>
      <c r="E209" s="256" t="s">
        <v>1834</v>
      </c>
      <c r="F209" s="257" t="s">
        <v>1835</v>
      </c>
      <c r="G209" s="258" t="s">
        <v>190</v>
      </c>
      <c r="H209" s="259">
        <v>64.954999999999998</v>
      </c>
      <c r="I209" s="260"/>
      <c r="J209" s="261">
        <f>ROUND(I209*H209,2)</f>
        <v>0</v>
      </c>
      <c r="K209" s="262"/>
      <c r="L209" s="263"/>
      <c r="M209" s="264" t="s">
        <v>1</v>
      </c>
      <c r="N209" s="265" t="s">
        <v>41</v>
      </c>
      <c r="O209" s="91"/>
      <c r="P209" s="239">
        <f>O209*H209</f>
        <v>0</v>
      </c>
      <c r="Q209" s="239">
        <v>0.00059999999999999995</v>
      </c>
      <c r="R209" s="239">
        <f>Q209*H209</f>
        <v>0.038972999999999994</v>
      </c>
      <c r="S209" s="239">
        <v>0</v>
      </c>
      <c r="T209" s="24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1" t="s">
        <v>310</v>
      </c>
      <c r="AT209" s="241" t="s">
        <v>306</v>
      </c>
      <c r="AU209" s="241" t="s">
        <v>86</v>
      </c>
      <c r="AY209" s="17" t="s">
        <v>280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7" t="s">
        <v>84</v>
      </c>
      <c r="BK209" s="242">
        <f>ROUND(I209*H209,2)</f>
        <v>0</v>
      </c>
      <c r="BL209" s="17" t="s">
        <v>284</v>
      </c>
      <c r="BM209" s="241" t="s">
        <v>5726</v>
      </c>
    </row>
    <row r="210" s="13" customFormat="1">
      <c r="A210" s="13"/>
      <c r="B210" s="243"/>
      <c r="C210" s="244"/>
      <c r="D210" s="245" t="s">
        <v>286</v>
      </c>
      <c r="E210" s="244"/>
      <c r="F210" s="247" t="s">
        <v>5727</v>
      </c>
      <c r="G210" s="244"/>
      <c r="H210" s="248">
        <v>64.954999999999998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286</v>
      </c>
      <c r="AU210" s="254" t="s">
        <v>86</v>
      </c>
      <c r="AV210" s="13" t="s">
        <v>86</v>
      </c>
      <c r="AW210" s="13" t="s">
        <v>4</v>
      </c>
      <c r="AX210" s="13" t="s">
        <v>84</v>
      </c>
      <c r="AY210" s="254" t="s">
        <v>280</v>
      </c>
    </row>
    <row r="211" s="2" customFormat="1" ht="16.5" customHeight="1">
      <c r="A211" s="38"/>
      <c r="B211" s="39"/>
      <c r="C211" s="229" t="s">
        <v>431</v>
      </c>
      <c r="D211" s="229" t="s">
        <v>281</v>
      </c>
      <c r="E211" s="230" t="s">
        <v>503</v>
      </c>
      <c r="F211" s="231" t="s">
        <v>504</v>
      </c>
      <c r="G211" s="232" t="s">
        <v>190</v>
      </c>
      <c r="H211" s="233">
        <v>206.97999999999999</v>
      </c>
      <c r="I211" s="234"/>
      <c r="J211" s="235">
        <f>ROUND(I211*H211,2)</f>
        <v>0</v>
      </c>
      <c r="K211" s="236"/>
      <c r="L211" s="44"/>
      <c r="M211" s="237" t="s">
        <v>1</v>
      </c>
      <c r="N211" s="238" t="s">
        <v>41</v>
      </c>
      <c r="O211" s="91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1" t="s">
        <v>284</v>
      </c>
      <c r="AT211" s="241" t="s">
        <v>281</v>
      </c>
      <c r="AU211" s="241" t="s">
        <v>86</v>
      </c>
      <c r="AY211" s="17" t="s">
        <v>280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7" t="s">
        <v>84</v>
      </c>
      <c r="BK211" s="242">
        <f>ROUND(I211*H211,2)</f>
        <v>0</v>
      </c>
      <c r="BL211" s="17" t="s">
        <v>284</v>
      </c>
      <c r="BM211" s="241" t="s">
        <v>5728</v>
      </c>
    </row>
    <row r="212" s="13" customFormat="1">
      <c r="A212" s="13"/>
      <c r="B212" s="243"/>
      <c r="C212" s="244"/>
      <c r="D212" s="245" t="s">
        <v>286</v>
      </c>
      <c r="E212" s="246" t="s">
        <v>1</v>
      </c>
      <c r="F212" s="247" t="s">
        <v>5729</v>
      </c>
      <c r="G212" s="244"/>
      <c r="H212" s="248">
        <v>99.280000000000001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286</v>
      </c>
      <c r="AU212" s="254" t="s">
        <v>86</v>
      </c>
      <c r="AV212" s="13" t="s">
        <v>86</v>
      </c>
      <c r="AW212" s="13" t="s">
        <v>32</v>
      </c>
      <c r="AX212" s="13" t="s">
        <v>76</v>
      </c>
      <c r="AY212" s="254" t="s">
        <v>280</v>
      </c>
    </row>
    <row r="213" s="13" customFormat="1">
      <c r="A213" s="13"/>
      <c r="B213" s="243"/>
      <c r="C213" s="244"/>
      <c r="D213" s="245" t="s">
        <v>286</v>
      </c>
      <c r="E213" s="246" t="s">
        <v>1</v>
      </c>
      <c r="F213" s="247" t="s">
        <v>5644</v>
      </c>
      <c r="G213" s="244"/>
      <c r="H213" s="248">
        <v>24.5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286</v>
      </c>
      <c r="AU213" s="254" t="s">
        <v>86</v>
      </c>
      <c r="AV213" s="13" t="s">
        <v>86</v>
      </c>
      <c r="AW213" s="13" t="s">
        <v>32</v>
      </c>
      <c r="AX213" s="13" t="s">
        <v>76</v>
      </c>
      <c r="AY213" s="254" t="s">
        <v>280</v>
      </c>
    </row>
    <row r="214" s="13" customFormat="1">
      <c r="A214" s="13"/>
      <c r="B214" s="243"/>
      <c r="C214" s="244"/>
      <c r="D214" s="245" t="s">
        <v>286</v>
      </c>
      <c r="E214" s="246" t="s">
        <v>1</v>
      </c>
      <c r="F214" s="247" t="s">
        <v>5730</v>
      </c>
      <c r="G214" s="244"/>
      <c r="H214" s="248">
        <v>24.5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286</v>
      </c>
      <c r="AU214" s="254" t="s">
        <v>86</v>
      </c>
      <c r="AV214" s="13" t="s">
        <v>86</v>
      </c>
      <c r="AW214" s="13" t="s">
        <v>32</v>
      </c>
      <c r="AX214" s="13" t="s">
        <v>76</v>
      </c>
      <c r="AY214" s="254" t="s">
        <v>280</v>
      </c>
    </row>
    <row r="215" s="13" customFormat="1">
      <c r="A215" s="13"/>
      <c r="B215" s="243"/>
      <c r="C215" s="244"/>
      <c r="D215" s="245" t="s">
        <v>286</v>
      </c>
      <c r="E215" s="246" t="s">
        <v>1</v>
      </c>
      <c r="F215" s="247" t="s">
        <v>3005</v>
      </c>
      <c r="G215" s="244"/>
      <c r="H215" s="248">
        <v>12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286</v>
      </c>
      <c r="AU215" s="254" t="s">
        <v>86</v>
      </c>
      <c r="AV215" s="13" t="s">
        <v>86</v>
      </c>
      <c r="AW215" s="13" t="s">
        <v>32</v>
      </c>
      <c r="AX215" s="13" t="s">
        <v>76</v>
      </c>
      <c r="AY215" s="254" t="s">
        <v>280</v>
      </c>
    </row>
    <row r="216" s="13" customFormat="1">
      <c r="A216" s="13"/>
      <c r="B216" s="243"/>
      <c r="C216" s="244"/>
      <c r="D216" s="245" t="s">
        <v>286</v>
      </c>
      <c r="E216" s="246" t="s">
        <v>1</v>
      </c>
      <c r="F216" s="247" t="s">
        <v>5641</v>
      </c>
      <c r="G216" s="244"/>
      <c r="H216" s="248">
        <v>46.700000000000003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286</v>
      </c>
      <c r="AU216" s="254" t="s">
        <v>86</v>
      </c>
      <c r="AV216" s="13" t="s">
        <v>86</v>
      </c>
      <c r="AW216" s="13" t="s">
        <v>32</v>
      </c>
      <c r="AX216" s="13" t="s">
        <v>76</v>
      </c>
      <c r="AY216" s="254" t="s">
        <v>280</v>
      </c>
    </row>
    <row r="217" s="14" customFormat="1">
      <c r="A217" s="14"/>
      <c r="B217" s="266"/>
      <c r="C217" s="267"/>
      <c r="D217" s="245" t="s">
        <v>286</v>
      </c>
      <c r="E217" s="268" t="s">
        <v>1</v>
      </c>
      <c r="F217" s="269" t="s">
        <v>378</v>
      </c>
      <c r="G217" s="267"/>
      <c r="H217" s="270">
        <v>206.97999999999999</v>
      </c>
      <c r="I217" s="271"/>
      <c r="J217" s="267"/>
      <c r="K217" s="267"/>
      <c r="L217" s="272"/>
      <c r="M217" s="273"/>
      <c r="N217" s="274"/>
      <c r="O217" s="274"/>
      <c r="P217" s="274"/>
      <c r="Q217" s="274"/>
      <c r="R217" s="274"/>
      <c r="S217" s="274"/>
      <c r="T217" s="27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6" t="s">
        <v>286</v>
      </c>
      <c r="AU217" s="276" t="s">
        <v>86</v>
      </c>
      <c r="AV217" s="14" t="s">
        <v>284</v>
      </c>
      <c r="AW217" s="14" t="s">
        <v>32</v>
      </c>
      <c r="AX217" s="14" t="s">
        <v>84</v>
      </c>
      <c r="AY217" s="276" t="s">
        <v>280</v>
      </c>
    </row>
    <row r="218" s="2" customFormat="1" ht="24.15" customHeight="1">
      <c r="A218" s="38"/>
      <c r="B218" s="39"/>
      <c r="C218" s="255" t="s">
        <v>435</v>
      </c>
      <c r="D218" s="255" t="s">
        <v>306</v>
      </c>
      <c r="E218" s="256" t="s">
        <v>512</v>
      </c>
      <c r="F218" s="257" t="s">
        <v>513</v>
      </c>
      <c r="G218" s="258" t="s">
        <v>190</v>
      </c>
      <c r="H218" s="259">
        <v>104.244</v>
      </c>
      <c r="I218" s="260"/>
      <c r="J218" s="261">
        <f>ROUND(I218*H218,2)</f>
        <v>0</v>
      </c>
      <c r="K218" s="262"/>
      <c r="L218" s="263"/>
      <c r="M218" s="264" t="s">
        <v>1</v>
      </c>
      <c r="N218" s="265" t="s">
        <v>41</v>
      </c>
      <c r="O218" s="91"/>
      <c r="P218" s="239">
        <f>O218*H218</f>
        <v>0</v>
      </c>
      <c r="Q218" s="239">
        <v>3.0000000000000001E-05</v>
      </c>
      <c r="R218" s="239">
        <f>Q218*H218</f>
        <v>0.0031273200000000003</v>
      </c>
      <c r="S218" s="239">
        <v>0</v>
      </c>
      <c r="T218" s="24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1" t="s">
        <v>310</v>
      </c>
      <c r="AT218" s="241" t="s">
        <v>306</v>
      </c>
      <c r="AU218" s="241" t="s">
        <v>86</v>
      </c>
      <c r="AY218" s="17" t="s">
        <v>280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7" t="s">
        <v>84</v>
      </c>
      <c r="BK218" s="242">
        <f>ROUND(I218*H218,2)</f>
        <v>0</v>
      </c>
      <c r="BL218" s="17" t="s">
        <v>284</v>
      </c>
      <c r="BM218" s="241" t="s">
        <v>5731</v>
      </c>
    </row>
    <row r="219" s="13" customFormat="1">
      <c r="A219" s="13"/>
      <c r="B219" s="243"/>
      <c r="C219" s="244"/>
      <c r="D219" s="245" t="s">
        <v>286</v>
      </c>
      <c r="E219" s="246" t="s">
        <v>1</v>
      </c>
      <c r="F219" s="247" t="s">
        <v>5729</v>
      </c>
      <c r="G219" s="244"/>
      <c r="H219" s="248">
        <v>99.280000000000001</v>
      </c>
      <c r="I219" s="249"/>
      <c r="J219" s="244"/>
      <c r="K219" s="244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286</v>
      </c>
      <c r="AU219" s="254" t="s">
        <v>86</v>
      </c>
      <c r="AV219" s="13" t="s">
        <v>86</v>
      </c>
      <c r="AW219" s="13" t="s">
        <v>32</v>
      </c>
      <c r="AX219" s="13" t="s">
        <v>84</v>
      </c>
      <c r="AY219" s="254" t="s">
        <v>280</v>
      </c>
    </row>
    <row r="220" s="13" customFormat="1">
      <c r="A220" s="13"/>
      <c r="B220" s="243"/>
      <c r="C220" s="244"/>
      <c r="D220" s="245" t="s">
        <v>286</v>
      </c>
      <c r="E220" s="244"/>
      <c r="F220" s="247" t="s">
        <v>5732</v>
      </c>
      <c r="G220" s="244"/>
      <c r="H220" s="248">
        <v>104.244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286</v>
      </c>
      <c r="AU220" s="254" t="s">
        <v>86</v>
      </c>
      <c r="AV220" s="13" t="s">
        <v>86</v>
      </c>
      <c r="AW220" s="13" t="s">
        <v>4</v>
      </c>
      <c r="AX220" s="13" t="s">
        <v>84</v>
      </c>
      <c r="AY220" s="254" t="s">
        <v>280</v>
      </c>
    </row>
    <row r="221" s="2" customFormat="1" ht="24.15" customHeight="1">
      <c r="A221" s="38"/>
      <c r="B221" s="39"/>
      <c r="C221" s="255" t="s">
        <v>440</v>
      </c>
      <c r="D221" s="255" t="s">
        <v>306</v>
      </c>
      <c r="E221" s="256" t="s">
        <v>527</v>
      </c>
      <c r="F221" s="257" t="s">
        <v>528</v>
      </c>
      <c r="G221" s="258" t="s">
        <v>190</v>
      </c>
      <c r="H221" s="259">
        <v>49.034999999999997</v>
      </c>
      <c r="I221" s="260"/>
      <c r="J221" s="261">
        <f>ROUND(I221*H221,2)</f>
        <v>0</v>
      </c>
      <c r="K221" s="262"/>
      <c r="L221" s="263"/>
      <c r="M221" s="264" t="s">
        <v>1</v>
      </c>
      <c r="N221" s="265" t="s">
        <v>41</v>
      </c>
      <c r="O221" s="91"/>
      <c r="P221" s="239">
        <f>O221*H221</f>
        <v>0</v>
      </c>
      <c r="Q221" s="239">
        <v>4.0000000000000003E-05</v>
      </c>
      <c r="R221" s="239">
        <f>Q221*H221</f>
        <v>0.0019613999999999999</v>
      </c>
      <c r="S221" s="239">
        <v>0</v>
      </c>
      <c r="T221" s="24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1" t="s">
        <v>310</v>
      </c>
      <c r="AT221" s="241" t="s">
        <v>306</v>
      </c>
      <c r="AU221" s="241" t="s">
        <v>86</v>
      </c>
      <c r="AY221" s="17" t="s">
        <v>280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7" t="s">
        <v>84</v>
      </c>
      <c r="BK221" s="242">
        <f>ROUND(I221*H221,2)</f>
        <v>0</v>
      </c>
      <c r="BL221" s="17" t="s">
        <v>284</v>
      </c>
      <c r="BM221" s="241" t="s">
        <v>5733</v>
      </c>
    </row>
    <row r="222" s="13" customFormat="1">
      <c r="A222" s="13"/>
      <c r="B222" s="243"/>
      <c r="C222" s="244"/>
      <c r="D222" s="245" t="s">
        <v>286</v>
      </c>
      <c r="E222" s="246" t="s">
        <v>1</v>
      </c>
      <c r="F222" s="247" t="s">
        <v>5641</v>
      </c>
      <c r="G222" s="244"/>
      <c r="H222" s="248">
        <v>46.700000000000003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286</v>
      </c>
      <c r="AU222" s="254" t="s">
        <v>86</v>
      </c>
      <c r="AV222" s="13" t="s">
        <v>86</v>
      </c>
      <c r="AW222" s="13" t="s">
        <v>32</v>
      </c>
      <c r="AX222" s="13" t="s">
        <v>84</v>
      </c>
      <c r="AY222" s="254" t="s">
        <v>280</v>
      </c>
    </row>
    <row r="223" s="13" customFormat="1">
      <c r="A223" s="13"/>
      <c r="B223" s="243"/>
      <c r="C223" s="244"/>
      <c r="D223" s="245" t="s">
        <v>286</v>
      </c>
      <c r="E223" s="244"/>
      <c r="F223" s="247" t="s">
        <v>5734</v>
      </c>
      <c r="G223" s="244"/>
      <c r="H223" s="248">
        <v>49.034999999999997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286</v>
      </c>
      <c r="AU223" s="254" t="s">
        <v>86</v>
      </c>
      <c r="AV223" s="13" t="s">
        <v>86</v>
      </c>
      <c r="AW223" s="13" t="s">
        <v>4</v>
      </c>
      <c r="AX223" s="13" t="s">
        <v>84</v>
      </c>
      <c r="AY223" s="254" t="s">
        <v>280</v>
      </c>
    </row>
    <row r="224" s="2" customFormat="1" ht="24.15" customHeight="1">
      <c r="A224" s="38"/>
      <c r="B224" s="39"/>
      <c r="C224" s="255" t="s">
        <v>445</v>
      </c>
      <c r="D224" s="255" t="s">
        <v>306</v>
      </c>
      <c r="E224" s="256" t="s">
        <v>522</v>
      </c>
      <c r="F224" s="257" t="s">
        <v>523</v>
      </c>
      <c r="G224" s="258" t="s">
        <v>190</v>
      </c>
      <c r="H224" s="259">
        <v>12.6</v>
      </c>
      <c r="I224" s="260"/>
      <c r="J224" s="261">
        <f>ROUND(I224*H224,2)</f>
        <v>0</v>
      </c>
      <c r="K224" s="262"/>
      <c r="L224" s="263"/>
      <c r="M224" s="264" t="s">
        <v>1</v>
      </c>
      <c r="N224" s="265" t="s">
        <v>41</v>
      </c>
      <c r="O224" s="91"/>
      <c r="P224" s="239">
        <f>O224*H224</f>
        <v>0</v>
      </c>
      <c r="Q224" s="239">
        <v>0.00050000000000000001</v>
      </c>
      <c r="R224" s="239">
        <f>Q224*H224</f>
        <v>0.0063</v>
      </c>
      <c r="S224" s="239">
        <v>0</v>
      </c>
      <c r="T224" s="24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1" t="s">
        <v>310</v>
      </c>
      <c r="AT224" s="241" t="s">
        <v>306</v>
      </c>
      <c r="AU224" s="241" t="s">
        <v>86</v>
      </c>
      <c r="AY224" s="17" t="s">
        <v>280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7" t="s">
        <v>84</v>
      </c>
      <c r="BK224" s="242">
        <f>ROUND(I224*H224,2)</f>
        <v>0</v>
      </c>
      <c r="BL224" s="17" t="s">
        <v>284</v>
      </c>
      <c r="BM224" s="241" t="s">
        <v>5735</v>
      </c>
    </row>
    <row r="225" s="13" customFormat="1">
      <c r="A225" s="13"/>
      <c r="B225" s="243"/>
      <c r="C225" s="244"/>
      <c r="D225" s="245" t="s">
        <v>286</v>
      </c>
      <c r="E225" s="246" t="s">
        <v>1</v>
      </c>
      <c r="F225" s="247" t="s">
        <v>3005</v>
      </c>
      <c r="G225" s="244"/>
      <c r="H225" s="248">
        <v>12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286</v>
      </c>
      <c r="AU225" s="254" t="s">
        <v>86</v>
      </c>
      <c r="AV225" s="13" t="s">
        <v>86</v>
      </c>
      <c r="AW225" s="13" t="s">
        <v>32</v>
      </c>
      <c r="AX225" s="13" t="s">
        <v>84</v>
      </c>
      <c r="AY225" s="254" t="s">
        <v>280</v>
      </c>
    </row>
    <row r="226" s="13" customFormat="1">
      <c r="A226" s="13"/>
      <c r="B226" s="243"/>
      <c r="C226" s="244"/>
      <c r="D226" s="245" t="s">
        <v>286</v>
      </c>
      <c r="E226" s="244"/>
      <c r="F226" s="247" t="s">
        <v>3011</v>
      </c>
      <c r="G226" s="244"/>
      <c r="H226" s="248">
        <v>12.6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286</v>
      </c>
      <c r="AU226" s="254" t="s">
        <v>86</v>
      </c>
      <c r="AV226" s="13" t="s">
        <v>86</v>
      </c>
      <c r="AW226" s="13" t="s">
        <v>4</v>
      </c>
      <c r="AX226" s="13" t="s">
        <v>84</v>
      </c>
      <c r="AY226" s="254" t="s">
        <v>280</v>
      </c>
    </row>
    <row r="227" s="2" customFormat="1" ht="24.15" customHeight="1">
      <c r="A227" s="38"/>
      <c r="B227" s="39"/>
      <c r="C227" s="255" t="s">
        <v>450</v>
      </c>
      <c r="D227" s="255" t="s">
        <v>306</v>
      </c>
      <c r="E227" s="256" t="s">
        <v>532</v>
      </c>
      <c r="F227" s="257" t="s">
        <v>533</v>
      </c>
      <c r="G227" s="258" t="s">
        <v>190</v>
      </c>
      <c r="H227" s="259">
        <v>25.725000000000001</v>
      </c>
      <c r="I227" s="260"/>
      <c r="J227" s="261">
        <f>ROUND(I227*H227,2)</f>
        <v>0</v>
      </c>
      <c r="K227" s="262"/>
      <c r="L227" s="263"/>
      <c r="M227" s="264" t="s">
        <v>1</v>
      </c>
      <c r="N227" s="265" t="s">
        <v>41</v>
      </c>
      <c r="O227" s="91"/>
      <c r="P227" s="239">
        <f>O227*H227</f>
        <v>0</v>
      </c>
      <c r="Q227" s="239">
        <v>0.00050000000000000001</v>
      </c>
      <c r="R227" s="239">
        <f>Q227*H227</f>
        <v>0.012862500000000001</v>
      </c>
      <c r="S227" s="239">
        <v>0</v>
      </c>
      <c r="T227" s="24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1" t="s">
        <v>310</v>
      </c>
      <c r="AT227" s="241" t="s">
        <v>306</v>
      </c>
      <c r="AU227" s="241" t="s">
        <v>86</v>
      </c>
      <c r="AY227" s="17" t="s">
        <v>280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7" t="s">
        <v>84</v>
      </c>
      <c r="BK227" s="242">
        <f>ROUND(I227*H227,2)</f>
        <v>0</v>
      </c>
      <c r="BL227" s="17" t="s">
        <v>284</v>
      </c>
      <c r="BM227" s="241" t="s">
        <v>5736</v>
      </c>
    </row>
    <row r="228" s="13" customFormat="1">
      <c r="A228" s="13"/>
      <c r="B228" s="243"/>
      <c r="C228" s="244"/>
      <c r="D228" s="245" t="s">
        <v>286</v>
      </c>
      <c r="E228" s="246" t="s">
        <v>1</v>
      </c>
      <c r="F228" s="247" t="s">
        <v>5730</v>
      </c>
      <c r="G228" s="244"/>
      <c r="H228" s="248">
        <v>24.5</v>
      </c>
      <c r="I228" s="249"/>
      <c r="J228" s="244"/>
      <c r="K228" s="244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286</v>
      </c>
      <c r="AU228" s="254" t="s">
        <v>86</v>
      </c>
      <c r="AV228" s="13" t="s">
        <v>86</v>
      </c>
      <c r="AW228" s="13" t="s">
        <v>32</v>
      </c>
      <c r="AX228" s="13" t="s">
        <v>84</v>
      </c>
      <c r="AY228" s="254" t="s">
        <v>280</v>
      </c>
    </row>
    <row r="229" s="13" customFormat="1">
      <c r="A229" s="13"/>
      <c r="B229" s="243"/>
      <c r="C229" s="244"/>
      <c r="D229" s="245" t="s">
        <v>286</v>
      </c>
      <c r="E229" s="244"/>
      <c r="F229" s="247" t="s">
        <v>5737</v>
      </c>
      <c r="G229" s="244"/>
      <c r="H229" s="248">
        <v>25.725000000000001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286</v>
      </c>
      <c r="AU229" s="254" t="s">
        <v>86</v>
      </c>
      <c r="AV229" s="13" t="s">
        <v>86</v>
      </c>
      <c r="AW229" s="13" t="s">
        <v>4</v>
      </c>
      <c r="AX229" s="13" t="s">
        <v>84</v>
      </c>
      <c r="AY229" s="254" t="s">
        <v>280</v>
      </c>
    </row>
    <row r="230" s="2" customFormat="1" ht="24.15" customHeight="1">
      <c r="A230" s="38"/>
      <c r="B230" s="39"/>
      <c r="C230" s="255" t="s">
        <v>456</v>
      </c>
      <c r="D230" s="255" t="s">
        <v>306</v>
      </c>
      <c r="E230" s="256" t="s">
        <v>537</v>
      </c>
      <c r="F230" s="257" t="s">
        <v>538</v>
      </c>
      <c r="G230" s="258" t="s">
        <v>190</v>
      </c>
      <c r="H230" s="259">
        <v>25.725000000000001</v>
      </c>
      <c r="I230" s="260"/>
      <c r="J230" s="261">
        <f>ROUND(I230*H230,2)</f>
        <v>0</v>
      </c>
      <c r="K230" s="262"/>
      <c r="L230" s="263"/>
      <c r="M230" s="264" t="s">
        <v>1</v>
      </c>
      <c r="N230" s="265" t="s">
        <v>41</v>
      </c>
      <c r="O230" s="91"/>
      <c r="P230" s="239">
        <f>O230*H230</f>
        <v>0</v>
      </c>
      <c r="Q230" s="239">
        <v>0.00010000000000000001</v>
      </c>
      <c r="R230" s="239">
        <f>Q230*H230</f>
        <v>0.0025725000000000001</v>
      </c>
      <c r="S230" s="239">
        <v>0</v>
      </c>
      <c r="T230" s="24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1" t="s">
        <v>310</v>
      </c>
      <c r="AT230" s="241" t="s">
        <v>306</v>
      </c>
      <c r="AU230" s="241" t="s">
        <v>86</v>
      </c>
      <c r="AY230" s="17" t="s">
        <v>280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7" t="s">
        <v>84</v>
      </c>
      <c r="BK230" s="242">
        <f>ROUND(I230*H230,2)</f>
        <v>0</v>
      </c>
      <c r="BL230" s="17" t="s">
        <v>284</v>
      </c>
      <c r="BM230" s="241" t="s">
        <v>5738</v>
      </c>
    </row>
    <row r="231" s="2" customFormat="1">
      <c r="A231" s="38"/>
      <c r="B231" s="39"/>
      <c r="C231" s="40"/>
      <c r="D231" s="245" t="s">
        <v>540</v>
      </c>
      <c r="E231" s="40"/>
      <c r="F231" s="287" t="s">
        <v>541</v>
      </c>
      <c r="G231" s="40"/>
      <c r="H231" s="40"/>
      <c r="I231" s="288"/>
      <c r="J231" s="40"/>
      <c r="K231" s="40"/>
      <c r="L231" s="44"/>
      <c r="M231" s="289"/>
      <c r="N231" s="290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540</v>
      </c>
      <c r="AU231" s="17" t="s">
        <v>86</v>
      </c>
    </row>
    <row r="232" s="13" customFormat="1">
      <c r="A232" s="13"/>
      <c r="B232" s="243"/>
      <c r="C232" s="244"/>
      <c r="D232" s="245" t="s">
        <v>286</v>
      </c>
      <c r="E232" s="246" t="s">
        <v>1</v>
      </c>
      <c r="F232" s="247" t="s">
        <v>5644</v>
      </c>
      <c r="G232" s="244"/>
      <c r="H232" s="248">
        <v>24.5</v>
      </c>
      <c r="I232" s="249"/>
      <c r="J232" s="244"/>
      <c r="K232" s="244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286</v>
      </c>
      <c r="AU232" s="254" t="s">
        <v>86</v>
      </c>
      <c r="AV232" s="13" t="s">
        <v>86</v>
      </c>
      <c r="AW232" s="13" t="s">
        <v>32</v>
      </c>
      <c r="AX232" s="13" t="s">
        <v>84</v>
      </c>
      <c r="AY232" s="254" t="s">
        <v>280</v>
      </c>
    </row>
    <row r="233" s="13" customFormat="1">
      <c r="A233" s="13"/>
      <c r="B233" s="243"/>
      <c r="C233" s="244"/>
      <c r="D233" s="245" t="s">
        <v>286</v>
      </c>
      <c r="E233" s="244"/>
      <c r="F233" s="247" t="s">
        <v>5737</v>
      </c>
      <c r="G233" s="244"/>
      <c r="H233" s="248">
        <v>25.725000000000001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286</v>
      </c>
      <c r="AU233" s="254" t="s">
        <v>86</v>
      </c>
      <c r="AV233" s="13" t="s">
        <v>86</v>
      </c>
      <c r="AW233" s="13" t="s">
        <v>4</v>
      </c>
      <c r="AX233" s="13" t="s">
        <v>84</v>
      </c>
      <c r="AY233" s="254" t="s">
        <v>280</v>
      </c>
    </row>
    <row r="234" s="2" customFormat="1" ht="21.75" customHeight="1">
      <c r="A234" s="38"/>
      <c r="B234" s="39"/>
      <c r="C234" s="255" t="s">
        <v>460</v>
      </c>
      <c r="D234" s="255" t="s">
        <v>306</v>
      </c>
      <c r="E234" s="256" t="s">
        <v>544</v>
      </c>
      <c r="F234" s="257" t="s">
        <v>545</v>
      </c>
      <c r="G234" s="258" t="s">
        <v>190</v>
      </c>
      <c r="H234" s="259">
        <v>2.016</v>
      </c>
      <c r="I234" s="260"/>
      <c r="J234" s="261">
        <f>ROUND(I234*H234,2)</f>
        <v>0</v>
      </c>
      <c r="K234" s="262"/>
      <c r="L234" s="263"/>
      <c r="M234" s="264" t="s">
        <v>1</v>
      </c>
      <c r="N234" s="265" t="s">
        <v>41</v>
      </c>
      <c r="O234" s="91"/>
      <c r="P234" s="239">
        <f>O234*H234</f>
        <v>0</v>
      </c>
      <c r="Q234" s="239">
        <v>0.00029999999999999997</v>
      </c>
      <c r="R234" s="239">
        <f>Q234*H234</f>
        <v>0.00060479999999999996</v>
      </c>
      <c r="S234" s="239">
        <v>0</v>
      </c>
      <c r="T234" s="24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1" t="s">
        <v>310</v>
      </c>
      <c r="AT234" s="241" t="s">
        <v>306</v>
      </c>
      <c r="AU234" s="241" t="s">
        <v>86</v>
      </c>
      <c r="AY234" s="17" t="s">
        <v>280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7" t="s">
        <v>84</v>
      </c>
      <c r="BK234" s="242">
        <f>ROUND(I234*H234,2)</f>
        <v>0</v>
      </c>
      <c r="BL234" s="17" t="s">
        <v>284</v>
      </c>
      <c r="BM234" s="241" t="s">
        <v>5739</v>
      </c>
    </row>
    <row r="235" s="13" customFormat="1">
      <c r="A235" s="13"/>
      <c r="B235" s="243"/>
      <c r="C235" s="244"/>
      <c r="D235" s="245" t="s">
        <v>286</v>
      </c>
      <c r="E235" s="246" t="s">
        <v>1</v>
      </c>
      <c r="F235" s="247" t="s">
        <v>3545</v>
      </c>
      <c r="G235" s="244"/>
      <c r="H235" s="248">
        <v>1.9199999999999999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286</v>
      </c>
      <c r="AU235" s="254" t="s">
        <v>86</v>
      </c>
      <c r="AV235" s="13" t="s">
        <v>86</v>
      </c>
      <c r="AW235" s="13" t="s">
        <v>32</v>
      </c>
      <c r="AX235" s="13" t="s">
        <v>84</v>
      </c>
      <c r="AY235" s="254" t="s">
        <v>280</v>
      </c>
    </row>
    <row r="236" s="13" customFormat="1">
      <c r="A236" s="13"/>
      <c r="B236" s="243"/>
      <c r="C236" s="244"/>
      <c r="D236" s="245" t="s">
        <v>286</v>
      </c>
      <c r="E236" s="244"/>
      <c r="F236" s="247" t="s">
        <v>3556</v>
      </c>
      <c r="G236" s="244"/>
      <c r="H236" s="248">
        <v>2.016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286</v>
      </c>
      <c r="AU236" s="254" t="s">
        <v>86</v>
      </c>
      <c r="AV236" s="13" t="s">
        <v>86</v>
      </c>
      <c r="AW236" s="13" t="s">
        <v>4</v>
      </c>
      <c r="AX236" s="13" t="s">
        <v>84</v>
      </c>
      <c r="AY236" s="254" t="s">
        <v>280</v>
      </c>
    </row>
    <row r="237" s="2" customFormat="1" ht="24.15" customHeight="1">
      <c r="A237" s="38"/>
      <c r="B237" s="39"/>
      <c r="C237" s="229" t="s">
        <v>465</v>
      </c>
      <c r="D237" s="229" t="s">
        <v>281</v>
      </c>
      <c r="E237" s="230" t="s">
        <v>549</v>
      </c>
      <c r="F237" s="231" t="s">
        <v>550</v>
      </c>
      <c r="G237" s="232" t="s">
        <v>194</v>
      </c>
      <c r="H237" s="233">
        <v>286.976</v>
      </c>
      <c r="I237" s="234"/>
      <c r="J237" s="235">
        <f>ROUND(I237*H237,2)</f>
        <v>0</v>
      </c>
      <c r="K237" s="236"/>
      <c r="L237" s="44"/>
      <c r="M237" s="237" t="s">
        <v>1</v>
      </c>
      <c r="N237" s="238" t="s">
        <v>41</v>
      </c>
      <c r="O237" s="91"/>
      <c r="P237" s="239">
        <f>O237*H237</f>
        <v>0</v>
      </c>
      <c r="Q237" s="239">
        <v>0.01146</v>
      </c>
      <c r="R237" s="239">
        <f>Q237*H237</f>
        <v>3.2887449599999998</v>
      </c>
      <c r="S237" s="239">
        <v>0</v>
      </c>
      <c r="T237" s="24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1" t="s">
        <v>284</v>
      </c>
      <c r="AT237" s="241" t="s">
        <v>281</v>
      </c>
      <c r="AU237" s="241" t="s">
        <v>86</v>
      </c>
      <c r="AY237" s="17" t="s">
        <v>280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7" t="s">
        <v>84</v>
      </c>
      <c r="BK237" s="242">
        <f>ROUND(I237*H237,2)</f>
        <v>0</v>
      </c>
      <c r="BL237" s="17" t="s">
        <v>284</v>
      </c>
      <c r="BM237" s="241" t="s">
        <v>5740</v>
      </c>
    </row>
    <row r="238" s="13" customFormat="1">
      <c r="A238" s="13"/>
      <c r="B238" s="243"/>
      <c r="C238" s="244"/>
      <c r="D238" s="245" t="s">
        <v>286</v>
      </c>
      <c r="E238" s="246" t="s">
        <v>1</v>
      </c>
      <c r="F238" s="247" t="s">
        <v>5741</v>
      </c>
      <c r="G238" s="244"/>
      <c r="H238" s="248">
        <v>286.976</v>
      </c>
      <c r="I238" s="249"/>
      <c r="J238" s="244"/>
      <c r="K238" s="244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286</v>
      </c>
      <c r="AU238" s="254" t="s">
        <v>86</v>
      </c>
      <c r="AV238" s="13" t="s">
        <v>86</v>
      </c>
      <c r="AW238" s="13" t="s">
        <v>32</v>
      </c>
      <c r="AX238" s="13" t="s">
        <v>84</v>
      </c>
      <c r="AY238" s="254" t="s">
        <v>280</v>
      </c>
    </row>
    <row r="239" s="2" customFormat="1" ht="24.15" customHeight="1">
      <c r="A239" s="38"/>
      <c r="B239" s="39"/>
      <c r="C239" s="229" t="s">
        <v>470</v>
      </c>
      <c r="D239" s="229" t="s">
        <v>281</v>
      </c>
      <c r="E239" s="230" t="s">
        <v>554</v>
      </c>
      <c r="F239" s="231" t="s">
        <v>555</v>
      </c>
      <c r="G239" s="232" t="s">
        <v>194</v>
      </c>
      <c r="H239" s="233">
        <v>63.658999999999999</v>
      </c>
      <c r="I239" s="234"/>
      <c r="J239" s="235">
        <f>ROUND(I239*H239,2)</f>
        <v>0</v>
      </c>
      <c r="K239" s="236"/>
      <c r="L239" s="44"/>
      <c r="M239" s="237" t="s">
        <v>1</v>
      </c>
      <c r="N239" s="238" t="s">
        <v>41</v>
      </c>
      <c r="O239" s="91"/>
      <c r="P239" s="239">
        <f>O239*H239</f>
        <v>0</v>
      </c>
      <c r="Q239" s="239">
        <v>0.0057000000000000002</v>
      </c>
      <c r="R239" s="239">
        <f>Q239*H239</f>
        <v>0.36285630000000002</v>
      </c>
      <c r="S239" s="239">
        <v>0</v>
      </c>
      <c r="T239" s="24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1" t="s">
        <v>284</v>
      </c>
      <c r="AT239" s="241" t="s">
        <v>281</v>
      </c>
      <c r="AU239" s="241" t="s">
        <v>86</v>
      </c>
      <c r="AY239" s="17" t="s">
        <v>280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7" t="s">
        <v>84</v>
      </c>
      <c r="BK239" s="242">
        <f>ROUND(I239*H239,2)</f>
        <v>0</v>
      </c>
      <c r="BL239" s="17" t="s">
        <v>284</v>
      </c>
      <c r="BM239" s="241" t="s">
        <v>5742</v>
      </c>
    </row>
    <row r="240" s="13" customFormat="1">
      <c r="A240" s="13"/>
      <c r="B240" s="243"/>
      <c r="C240" s="244"/>
      <c r="D240" s="245" t="s">
        <v>286</v>
      </c>
      <c r="E240" s="246" t="s">
        <v>1</v>
      </c>
      <c r="F240" s="247" t="s">
        <v>5631</v>
      </c>
      <c r="G240" s="244"/>
      <c r="H240" s="248">
        <v>63.658999999999999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286</v>
      </c>
      <c r="AU240" s="254" t="s">
        <v>86</v>
      </c>
      <c r="AV240" s="13" t="s">
        <v>86</v>
      </c>
      <c r="AW240" s="13" t="s">
        <v>32</v>
      </c>
      <c r="AX240" s="13" t="s">
        <v>84</v>
      </c>
      <c r="AY240" s="254" t="s">
        <v>280</v>
      </c>
    </row>
    <row r="241" s="2" customFormat="1" ht="24.15" customHeight="1">
      <c r="A241" s="38"/>
      <c r="B241" s="39"/>
      <c r="C241" s="229" t="s">
        <v>475</v>
      </c>
      <c r="D241" s="229" t="s">
        <v>281</v>
      </c>
      <c r="E241" s="230" t="s">
        <v>558</v>
      </c>
      <c r="F241" s="231" t="s">
        <v>559</v>
      </c>
      <c r="G241" s="232" t="s">
        <v>194</v>
      </c>
      <c r="H241" s="233">
        <v>298.368</v>
      </c>
      <c r="I241" s="234"/>
      <c r="J241" s="235">
        <f>ROUND(I241*H241,2)</f>
        <v>0</v>
      </c>
      <c r="K241" s="236"/>
      <c r="L241" s="44"/>
      <c r="M241" s="237" t="s">
        <v>1</v>
      </c>
      <c r="N241" s="238" t="s">
        <v>41</v>
      </c>
      <c r="O241" s="91"/>
      <c r="P241" s="239">
        <f>O241*H241</f>
        <v>0</v>
      </c>
      <c r="Q241" s="239">
        <v>0.00363</v>
      </c>
      <c r="R241" s="239">
        <f>Q241*H241</f>
        <v>1.08307584</v>
      </c>
      <c r="S241" s="239">
        <v>0</v>
      </c>
      <c r="T241" s="24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1" t="s">
        <v>284</v>
      </c>
      <c r="AT241" s="241" t="s">
        <v>281</v>
      </c>
      <c r="AU241" s="241" t="s">
        <v>86</v>
      </c>
      <c r="AY241" s="17" t="s">
        <v>280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7" t="s">
        <v>84</v>
      </c>
      <c r="BK241" s="242">
        <f>ROUND(I241*H241,2)</f>
        <v>0</v>
      </c>
      <c r="BL241" s="17" t="s">
        <v>284</v>
      </c>
      <c r="BM241" s="241" t="s">
        <v>5743</v>
      </c>
    </row>
    <row r="242" s="13" customFormat="1">
      <c r="A242" s="13"/>
      <c r="B242" s="243"/>
      <c r="C242" s="244"/>
      <c r="D242" s="245" t="s">
        <v>286</v>
      </c>
      <c r="E242" s="246" t="s">
        <v>1</v>
      </c>
      <c r="F242" s="247" t="s">
        <v>5744</v>
      </c>
      <c r="G242" s="244"/>
      <c r="H242" s="248">
        <v>298.368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286</v>
      </c>
      <c r="AU242" s="254" t="s">
        <v>86</v>
      </c>
      <c r="AV242" s="13" t="s">
        <v>86</v>
      </c>
      <c r="AW242" s="13" t="s">
        <v>32</v>
      </c>
      <c r="AX242" s="13" t="s">
        <v>84</v>
      </c>
      <c r="AY242" s="254" t="s">
        <v>280</v>
      </c>
    </row>
    <row r="243" s="2" customFormat="1" ht="24.15" customHeight="1">
      <c r="A243" s="38"/>
      <c r="B243" s="39"/>
      <c r="C243" s="229" t="s">
        <v>479</v>
      </c>
      <c r="D243" s="229" t="s">
        <v>281</v>
      </c>
      <c r="E243" s="230" t="s">
        <v>562</v>
      </c>
      <c r="F243" s="231" t="s">
        <v>563</v>
      </c>
      <c r="G243" s="232" t="s">
        <v>190</v>
      </c>
      <c r="H243" s="233">
        <v>62.140000000000001</v>
      </c>
      <c r="I243" s="234"/>
      <c r="J243" s="235">
        <f>ROUND(I243*H243,2)</f>
        <v>0</v>
      </c>
      <c r="K243" s="236"/>
      <c r="L243" s="44"/>
      <c r="M243" s="237" t="s">
        <v>1</v>
      </c>
      <c r="N243" s="238" t="s">
        <v>41</v>
      </c>
      <c r="O243" s="91"/>
      <c r="P243" s="239">
        <f>O243*H243</f>
        <v>0</v>
      </c>
      <c r="Q243" s="239">
        <v>0.020650000000000002</v>
      </c>
      <c r="R243" s="239">
        <f>Q243*H243</f>
        <v>1.2831910000000002</v>
      </c>
      <c r="S243" s="239">
        <v>0</v>
      </c>
      <c r="T243" s="24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1" t="s">
        <v>284</v>
      </c>
      <c r="AT243" s="241" t="s">
        <v>281</v>
      </c>
      <c r="AU243" s="241" t="s">
        <v>86</v>
      </c>
      <c r="AY243" s="17" t="s">
        <v>280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7" t="s">
        <v>84</v>
      </c>
      <c r="BK243" s="242">
        <f>ROUND(I243*H243,2)</f>
        <v>0</v>
      </c>
      <c r="BL243" s="17" t="s">
        <v>284</v>
      </c>
      <c r="BM243" s="241" t="s">
        <v>5745</v>
      </c>
    </row>
    <row r="244" s="13" customFormat="1">
      <c r="A244" s="13"/>
      <c r="B244" s="243"/>
      <c r="C244" s="244"/>
      <c r="D244" s="245" t="s">
        <v>286</v>
      </c>
      <c r="E244" s="246" t="s">
        <v>1</v>
      </c>
      <c r="F244" s="247" t="s">
        <v>5644</v>
      </c>
      <c r="G244" s="244"/>
      <c r="H244" s="248">
        <v>24.5</v>
      </c>
      <c r="I244" s="249"/>
      <c r="J244" s="244"/>
      <c r="K244" s="244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286</v>
      </c>
      <c r="AU244" s="254" t="s">
        <v>86</v>
      </c>
      <c r="AV244" s="13" t="s">
        <v>86</v>
      </c>
      <c r="AW244" s="13" t="s">
        <v>32</v>
      </c>
      <c r="AX244" s="13" t="s">
        <v>76</v>
      </c>
      <c r="AY244" s="254" t="s">
        <v>280</v>
      </c>
    </row>
    <row r="245" s="13" customFormat="1">
      <c r="A245" s="13"/>
      <c r="B245" s="243"/>
      <c r="C245" s="244"/>
      <c r="D245" s="245" t="s">
        <v>286</v>
      </c>
      <c r="E245" s="246" t="s">
        <v>1</v>
      </c>
      <c r="F245" s="247" t="s">
        <v>5746</v>
      </c>
      <c r="G245" s="244"/>
      <c r="H245" s="248">
        <v>37.640000000000001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286</v>
      </c>
      <c r="AU245" s="254" t="s">
        <v>86</v>
      </c>
      <c r="AV245" s="13" t="s">
        <v>86</v>
      </c>
      <c r="AW245" s="13" t="s">
        <v>32</v>
      </c>
      <c r="AX245" s="13" t="s">
        <v>76</v>
      </c>
      <c r="AY245" s="254" t="s">
        <v>280</v>
      </c>
    </row>
    <row r="246" s="14" customFormat="1">
      <c r="A246" s="14"/>
      <c r="B246" s="266"/>
      <c r="C246" s="267"/>
      <c r="D246" s="245" t="s">
        <v>286</v>
      </c>
      <c r="E246" s="268" t="s">
        <v>1</v>
      </c>
      <c r="F246" s="269" t="s">
        <v>378</v>
      </c>
      <c r="G246" s="267"/>
      <c r="H246" s="270">
        <v>62.140000000000001</v>
      </c>
      <c r="I246" s="271"/>
      <c r="J246" s="267"/>
      <c r="K246" s="267"/>
      <c r="L246" s="272"/>
      <c r="M246" s="273"/>
      <c r="N246" s="274"/>
      <c r="O246" s="274"/>
      <c r="P246" s="274"/>
      <c r="Q246" s="274"/>
      <c r="R246" s="274"/>
      <c r="S246" s="274"/>
      <c r="T246" s="27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6" t="s">
        <v>286</v>
      </c>
      <c r="AU246" s="276" t="s">
        <v>86</v>
      </c>
      <c r="AV246" s="14" t="s">
        <v>284</v>
      </c>
      <c r="AW246" s="14" t="s">
        <v>32</v>
      </c>
      <c r="AX246" s="14" t="s">
        <v>84</v>
      </c>
      <c r="AY246" s="276" t="s">
        <v>280</v>
      </c>
    </row>
    <row r="247" s="2" customFormat="1" ht="16.5" customHeight="1">
      <c r="A247" s="38"/>
      <c r="B247" s="39"/>
      <c r="C247" s="229" t="s">
        <v>483</v>
      </c>
      <c r="D247" s="229" t="s">
        <v>281</v>
      </c>
      <c r="E247" s="230" t="s">
        <v>567</v>
      </c>
      <c r="F247" s="231" t="s">
        <v>568</v>
      </c>
      <c r="G247" s="232" t="s">
        <v>194</v>
      </c>
      <c r="H247" s="233">
        <v>88.575000000000003</v>
      </c>
      <c r="I247" s="234"/>
      <c r="J247" s="235">
        <f>ROUND(I247*H247,2)</f>
        <v>0</v>
      </c>
      <c r="K247" s="236"/>
      <c r="L247" s="44"/>
      <c r="M247" s="237" t="s">
        <v>1</v>
      </c>
      <c r="N247" s="238" t="s">
        <v>41</v>
      </c>
      <c r="O247" s="91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1" t="s">
        <v>284</v>
      </c>
      <c r="AT247" s="241" t="s">
        <v>281</v>
      </c>
      <c r="AU247" s="241" t="s">
        <v>86</v>
      </c>
      <c r="AY247" s="17" t="s">
        <v>280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7" t="s">
        <v>84</v>
      </c>
      <c r="BK247" s="242">
        <f>ROUND(I247*H247,2)</f>
        <v>0</v>
      </c>
      <c r="BL247" s="17" t="s">
        <v>284</v>
      </c>
      <c r="BM247" s="241" t="s">
        <v>5747</v>
      </c>
    </row>
    <row r="248" s="13" customFormat="1">
      <c r="A248" s="13"/>
      <c r="B248" s="243"/>
      <c r="C248" s="244"/>
      <c r="D248" s="245" t="s">
        <v>286</v>
      </c>
      <c r="E248" s="246" t="s">
        <v>1</v>
      </c>
      <c r="F248" s="247" t="s">
        <v>5748</v>
      </c>
      <c r="G248" s="244"/>
      <c r="H248" s="248">
        <v>88.575000000000003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286</v>
      </c>
      <c r="AU248" s="254" t="s">
        <v>86</v>
      </c>
      <c r="AV248" s="13" t="s">
        <v>86</v>
      </c>
      <c r="AW248" s="13" t="s">
        <v>32</v>
      </c>
      <c r="AX248" s="13" t="s">
        <v>84</v>
      </c>
      <c r="AY248" s="254" t="s">
        <v>280</v>
      </c>
    </row>
    <row r="249" s="2" customFormat="1" ht="21.75" customHeight="1">
      <c r="A249" s="38"/>
      <c r="B249" s="39"/>
      <c r="C249" s="229" t="s">
        <v>488</v>
      </c>
      <c r="D249" s="229" t="s">
        <v>281</v>
      </c>
      <c r="E249" s="230" t="s">
        <v>572</v>
      </c>
      <c r="F249" s="231" t="s">
        <v>573</v>
      </c>
      <c r="G249" s="232" t="s">
        <v>194</v>
      </c>
      <c r="H249" s="233">
        <v>54.799999999999997</v>
      </c>
      <c r="I249" s="234"/>
      <c r="J249" s="235">
        <f>ROUND(I249*H249,2)</f>
        <v>0</v>
      </c>
      <c r="K249" s="236"/>
      <c r="L249" s="44"/>
      <c r="M249" s="237" t="s">
        <v>1</v>
      </c>
      <c r="N249" s="238" t="s">
        <v>41</v>
      </c>
      <c r="O249" s="91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1" t="s">
        <v>284</v>
      </c>
      <c r="AT249" s="241" t="s">
        <v>281</v>
      </c>
      <c r="AU249" s="241" t="s">
        <v>86</v>
      </c>
      <c r="AY249" s="17" t="s">
        <v>280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7" t="s">
        <v>84</v>
      </c>
      <c r="BK249" s="242">
        <f>ROUND(I249*H249,2)</f>
        <v>0</v>
      </c>
      <c r="BL249" s="17" t="s">
        <v>284</v>
      </c>
      <c r="BM249" s="241" t="s">
        <v>5749</v>
      </c>
    </row>
    <row r="250" s="13" customFormat="1">
      <c r="A250" s="13"/>
      <c r="B250" s="243"/>
      <c r="C250" s="244"/>
      <c r="D250" s="245" t="s">
        <v>286</v>
      </c>
      <c r="E250" s="246" t="s">
        <v>1</v>
      </c>
      <c r="F250" s="247" t="s">
        <v>5646</v>
      </c>
      <c r="G250" s="244"/>
      <c r="H250" s="248">
        <v>54.799999999999997</v>
      </c>
      <c r="I250" s="249"/>
      <c r="J250" s="244"/>
      <c r="K250" s="244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286</v>
      </c>
      <c r="AU250" s="254" t="s">
        <v>86</v>
      </c>
      <c r="AV250" s="13" t="s">
        <v>86</v>
      </c>
      <c r="AW250" s="13" t="s">
        <v>32</v>
      </c>
      <c r="AX250" s="13" t="s">
        <v>84</v>
      </c>
      <c r="AY250" s="254" t="s">
        <v>280</v>
      </c>
    </row>
    <row r="251" s="2" customFormat="1" ht="16.5" customHeight="1">
      <c r="A251" s="38"/>
      <c r="B251" s="39"/>
      <c r="C251" s="229" t="s">
        <v>492</v>
      </c>
      <c r="D251" s="229" t="s">
        <v>281</v>
      </c>
      <c r="E251" s="230" t="s">
        <v>576</v>
      </c>
      <c r="F251" s="231" t="s">
        <v>577</v>
      </c>
      <c r="G251" s="232" t="s">
        <v>194</v>
      </c>
      <c r="H251" s="233">
        <v>350.22699999999998</v>
      </c>
      <c r="I251" s="234"/>
      <c r="J251" s="235">
        <f>ROUND(I251*H251,2)</f>
        <v>0</v>
      </c>
      <c r="K251" s="236"/>
      <c r="L251" s="44"/>
      <c r="M251" s="237" t="s">
        <v>1</v>
      </c>
      <c r="N251" s="238" t="s">
        <v>41</v>
      </c>
      <c r="O251" s="91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1" t="s">
        <v>284</v>
      </c>
      <c r="AT251" s="241" t="s">
        <v>281</v>
      </c>
      <c r="AU251" s="241" t="s">
        <v>86</v>
      </c>
      <c r="AY251" s="17" t="s">
        <v>280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7" t="s">
        <v>84</v>
      </c>
      <c r="BK251" s="242">
        <f>ROUND(I251*H251,2)</f>
        <v>0</v>
      </c>
      <c r="BL251" s="17" t="s">
        <v>284</v>
      </c>
      <c r="BM251" s="241" t="s">
        <v>5750</v>
      </c>
    </row>
    <row r="252" s="13" customFormat="1">
      <c r="A252" s="13"/>
      <c r="B252" s="243"/>
      <c r="C252" s="244"/>
      <c r="D252" s="245" t="s">
        <v>286</v>
      </c>
      <c r="E252" s="246" t="s">
        <v>1</v>
      </c>
      <c r="F252" s="247" t="s">
        <v>5751</v>
      </c>
      <c r="G252" s="244"/>
      <c r="H252" s="248">
        <v>350.22699999999998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286</v>
      </c>
      <c r="AU252" s="254" t="s">
        <v>86</v>
      </c>
      <c r="AV252" s="13" t="s">
        <v>86</v>
      </c>
      <c r="AW252" s="13" t="s">
        <v>32</v>
      </c>
      <c r="AX252" s="13" t="s">
        <v>84</v>
      </c>
      <c r="AY252" s="254" t="s">
        <v>280</v>
      </c>
    </row>
    <row r="253" s="2" customFormat="1" ht="24.15" customHeight="1">
      <c r="A253" s="38"/>
      <c r="B253" s="39"/>
      <c r="C253" s="229" t="s">
        <v>497</v>
      </c>
      <c r="D253" s="229" t="s">
        <v>281</v>
      </c>
      <c r="E253" s="230" t="s">
        <v>1867</v>
      </c>
      <c r="F253" s="231" t="s">
        <v>1868</v>
      </c>
      <c r="G253" s="232" t="s">
        <v>194</v>
      </c>
      <c r="H253" s="233">
        <v>1.2150000000000001</v>
      </c>
      <c r="I253" s="234"/>
      <c r="J253" s="235">
        <f>ROUND(I253*H253,2)</f>
        <v>0</v>
      </c>
      <c r="K253" s="236"/>
      <c r="L253" s="44"/>
      <c r="M253" s="237" t="s">
        <v>1</v>
      </c>
      <c r="N253" s="238" t="s">
        <v>41</v>
      </c>
      <c r="O253" s="91"/>
      <c r="P253" s="239">
        <f>O253*H253</f>
        <v>0</v>
      </c>
      <c r="Q253" s="239">
        <v>0.093359999999999999</v>
      </c>
      <c r="R253" s="239">
        <f>Q253*H253</f>
        <v>0.1134324</v>
      </c>
      <c r="S253" s="239">
        <v>0</v>
      </c>
      <c r="T253" s="24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1" t="s">
        <v>284</v>
      </c>
      <c r="AT253" s="241" t="s">
        <v>281</v>
      </c>
      <c r="AU253" s="241" t="s">
        <v>86</v>
      </c>
      <c r="AY253" s="17" t="s">
        <v>280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7" t="s">
        <v>84</v>
      </c>
      <c r="BK253" s="242">
        <f>ROUND(I253*H253,2)</f>
        <v>0</v>
      </c>
      <c r="BL253" s="17" t="s">
        <v>284</v>
      </c>
      <c r="BM253" s="241" t="s">
        <v>5752</v>
      </c>
    </row>
    <row r="254" s="13" customFormat="1">
      <c r="A254" s="13"/>
      <c r="B254" s="243"/>
      <c r="C254" s="244"/>
      <c r="D254" s="245" t="s">
        <v>286</v>
      </c>
      <c r="E254" s="246" t="s">
        <v>1</v>
      </c>
      <c r="F254" s="247" t="s">
        <v>5753</v>
      </c>
      <c r="G254" s="244"/>
      <c r="H254" s="248">
        <v>1.2150000000000001</v>
      </c>
      <c r="I254" s="249"/>
      <c r="J254" s="244"/>
      <c r="K254" s="244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286</v>
      </c>
      <c r="AU254" s="254" t="s">
        <v>86</v>
      </c>
      <c r="AV254" s="13" t="s">
        <v>86</v>
      </c>
      <c r="AW254" s="13" t="s">
        <v>32</v>
      </c>
      <c r="AX254" s="13" t="s">
        <v>84</v>
      </c>
      <c r="AY254" s="254" t="s">
        <v>280</v>
      </c>
    </row>
    <row r="255" s="2" customFormat="1" ht="24.15" customHeight="1">
      <c r="A255" s="38"/>
      <c r="B255" s="39"/>
      <c r="C255" s="229" t="s">
        <v>502</v>
      </c>
      <c r="D255" s="229" t="s">
        <v>281</v>
      </c>
      <c r="E255" s="230" t="s">
        <v>619</v>
      </c>
      <c r="F255" s="231" t="s">
        <v>620</v>
      </c>
      <c r="G255" s="232" t="s">
        <v>194</v>
      </c>
      <c r="H255" s="233">
        <v>27.524999999999999</v>
      </c>
      <c r="I255" s="234"/>
      <c r="J255" s="235">
        <f>ROUND(I255*H255,2)</f>
        <v>0</v>
      </c>
      <c r="K255" s="236"/>
      <c r="L255" s="44"/>
      <c r="M255" s="237" t="s">
        <v>1</v>
      </c>
      <c r="N255" s="238" t="s">
        <v>41</v>
      </c>
      <c r="O255" s="91"/>
      <c r="P255" s="239">
        <f>O255*H255</f>
        <v>0</v>
      </c>
      <c r="Q255" s="239">
        <v>0.28361999999999998</v>
      </c>
      <c r="R255" s="239">
        <f>Q255*H255</f>
        <v>7.8066404999999994</v>
      </c>
      <c r="S255" s="239">
        <v>0</v>
      </c>
      <c r="T255" s="24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1" t="s">
        <v>284</v>
      </c>
      <c r="AT255" s="241" t="s">
        <v>281</v>
      </c>
      <c r="AU255" s="241" t="s">
        <v>86</v>
      </c>
      <c r="AY255" s="17" t="s">
        <v>280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7" t="s">
        <v>84</v>
      </c>
      <c r="BK255" s="242">
        <f>ROUND(I255*H255,2)</f>
        <v>0</v>
      </c>
      <c r="BL255" s="17" t="s">
        <v>284</v>
      </c>
      <c r="BM255" s="241" t="s">
        <v>5754</v>
      </c>
    </row>
    <row r="256" s="13" customFormat="1">
      <c r="A256" s="13"/>
      <c r="B256" s="243"/>
      <c r="C256" s="244"/>
      <c r="D256" s="245" t="s">
        <v>286</v>
      </c>
      <c r="E256" s="246" t="s">
        <v>1</v>
      </c>
      <c r="F256" s="247" t="s">
        <v>5755</v>
      </c>
      <c r="G256" s="244"/>
      <c r="H256" s="248">
        <v>27.524999999999999</v>
      </c>
      <c r="I256" s="249"/>
      <c r="J256" s="244"/>
      <c r="K256" s="244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286</v>
      </c>
      <c r="AU256" s="254" t="s">
        <v>86</v>
      </c>
      <c r="AV256" s="13" t="s">
        <v>86</v>
      </c>
      <c r="AW256" s="13" t="s">
        <v>32</v>
      </c>
      <c r="AX256" s="13" t="s">
        <v>84</v>
      </c>
      <c r="AY256" s="254" t="s">
        <v>280</v>
      </c>
    </row>
    <row r="257" s="2" customFormat="1" ht="16.5" customHeight="1">
      <c r="A257" s="38"/>
      <c r="B257" s="39"/>
      <c r="C257" s="229" t="s">
        <v>511</v>
      </c>
      <c r="D257" s="229" t="s">
        <v>281</v>
      </c>
      <c r="E257" s="230" t="s">
        <v>634</v>
      </c>
      <c r="F257" s="231" t="s">
        <v>635</v>
      </c>
      <c r="G257" s="232" t="s">
        <v>190</v>
      </c>
      <c r="H257" s="233">
        <v>46.700000000000003</v>
      </c>
      <c r="I257" s="234"/>
      <c r="J257" s="235">
        <f>ROUND(I257*H257,2)</f>
        <v>0</v>
      </c>
      <c r="K257" s="236"/>
      <c r="L257" s="44"/>
      <c r="M257" s="237" t="s">
        <v>1</v>
      </c>
      <c r="N257" s="238" t="s">
        <v>41</v>
      </c>
      <c r="O257" s="91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1" t="s">
        <v>284</v>
      </c>
      <c r="AT257" s="241" t="s">
        <v>281</v>
      </c>
      <c r="AU257" s="241" t="s">
        <v>86</v>
      </c>
      <c r="AY257" s="17" t="s">
        <v>280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7" t="s">
        <v>84</v>
      </c>
      <c r="BK257" s="242">
        <f>ROUND(I257*H257,2)</f>
        <v>0</v>
      </c>
      <c r="BL257" s="17" t="s">
        <v>284</v>
      </c>
      <c r="BM257" s="241" t="s">
        <v>5756</v>
      </c>
    </row>
    <row r="258" s="13" customFormat="1">
      <c r="A258" s="13"/>
      <c r="B258" s="243"/>
      <c r="C258" s="244"/>
      <c r="D258" s="245" t="s">
        <v>286</v>
      </c>
      <c r="E258" s="246" t="s">
        <v>1</v>
      </c>
      <c r="F258" s="247" t="s">
        <v>5641</v>
      </c>
      <c r="G258" s="244"/>
      <c r="H258" s="248">
        <v>46.700000000000003</v>
      </c>
      <c r="I258" s="249"/>
      <c r="J258" s="244"/>
      <c r="K258" s="244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286</v>
      </c>
      <c r="AU258" s="254" t="s">
        <v>86</v>
      </c>
      <c r="AV258" s="13" t="s">
        <v>86</v>
      </c>
      <c r="AW258" s="13" t="s">
        <v>32</v>
      </c>
      <c r="AX258" s="13" t="s">
        <v>84</v>
      </c>
      <c r="AY258" s="254" t="s">
        <v>280</v>
      </c>
    </row>
    <row r="259" s="2" customFormat="1" ht="16.5" customHeight="1">
      <c r="A259" s="38"/>
      <c r="B259" s="39"/>
      <c r="C259" s="255" t="s">
        <v>516</v>
      </c>
      <c r="D259" s="255" t="s">
        <v>306</v>
      </c>
      <c r="E259" s="256" t="s">
        <v>638</v>
      </c>
      <c r="F259" s="257" t="s">
        <v>639</v>
      </c>
      <c r="G259" s="258" t="s">
        <v>190</v>
      </c>
      <c r="H259" s="259">
        <v>49.034999999999997</v>
      </c>
      <c r="I259" s="260"/>
      <c r="J259" s="261">
        <f>ROUND(I259*H259,2)</f>
        <v>0</v>
      </c>
      <c r="K259" s="262"/>
      <c r="L259" s="263"/>
      <c r="M259" s="264" t="s">
        <v>1</v>
      </c>
      <c r="N259" s="265" t="s">
        <v>41</v>
      </c>
      <c r="O259" s="91"/>
      <c r="P259" s="239">
        <f>O259*H259</f>
        <v>0</v>
      </c>
      <c r="Q259" s="239">
        <v>0.00029999999999999997</v>
      </c>
      <c r="R259" s="239">
        <f>Q259*H259</f>
        <v>0.014710499999999998</v>
      </c>
      <c r="S259" s="239">
        <v>0</v>
      </c>
      <c r="T259" s="24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1" t="s">
        <v>310</v>
      </c>
      <c r="AT259" s="241" t="s">
        <v>306</v>
      </c>
      <c r="AU259" s="241" t="s">
        <v>86</v>
      </c>
      <c r="AY259" s="17" t="s">
        <v>280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7" t="s">
        <v>84</v>
      </c>
      <c r="BK259" s="242">
        <f>ROUND(I259*H259,2)</f>
        <v>0</v>
      </c>
      <c r="BL259" s="17" t="s">
        <v>284</v>
      </c>
      <c r="BM259" s="241" t="s">
        <v>5757</v>
      </c>
    </row>
    <row r="260" s="13" customFormat="1">
      <c r="A260" s="13"/>
      <c r="B260" s="243"/>
      <c r="C260" s="244"/>
      <c r="D260" s="245" t="s">
        <v>286</v>
      </c>
      <c r="E260" s="244"/>
      <c r="F260" s="247" t="s">
        <v>5734</v>
      </c>
      <c r="G260" s="244"/>
      <c r="H260" s="248">
        <v>49.034999999999997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286</v>
      </c>
      <c r="AU260" s="254" t="s">
        <v>86</v>
      </c>
      <c r="AV260" s="13" t="s">
        <v>86</v>
      </c>
      <c r="AW260" s="13" t="s">
        <v>4</v>
      </c>
      <c r="AX260" s="13" t="s">
        <v>84</v>
      </c>
      <c r="AY260" s="254" t="s">
        <v>280</v>
      </c>
    </row>
    <row r="261" s="2" customFormat="1" ht="24.15" customHeight="1">
      <c r="A261" s="38"/>
      <c r="B261" s="39"/>
      <c r="C261" s="229" t="s">
        <v>521</v>
      </c>
      <c r="D261" s="229" t="s">
        <v>281</v>
      </c>
      <c r="E261" s="230" t="s">
        <v>5758</v>
      </c>
      <c r="F261" s="231" t="s">
        <v>643</v>
      </c>
      <c r="G261" s="232" t="s">
        <v>190</v>
      </c>
      <c r="H261" s="233">
        <v>59.079999999999998</v>
      </c>
      <c r="I261" s="234"/>
      <c r="J261" s="235">
        <f>ROUND(I261*H261,2)</f>
        <v>0</v>
      </c>
      <c r="K261" s="236"/>
      <c r="L261" s="44"/>
      <c r="M261" s="237" t="s">
        <v>1</v>
      </c>
      <c r="N261" s="238" t="s">
        <v>41</v>
      </c>
      <c r="O261" s="91"/>
      <c r="P261" s="239">
        <f>O261*H261</f>
        <v>0</v>
      </c>
      <c r="Q261" s="239">
        <v>0.00046000000000000001</v>
      </c>
      <c r="R261" s="239">
        <f>Q261*H261</f>
        <v>0.027176800000000001</v>
      </c>
      <c r="S261" s="239">
        <v>0</v>
      </c>
      <c r="T261" s="24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1" t="s">
        <v>284</v>
      </c>
      <c r="AT261" s="241" t="s">
        <v>281</v>
      </c>
      <c r="AU261" s="241" t="s">
        <v>86</v>
      </c>
      <c r="AY261" s="17" t="s">
        <v>280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7" t="s">
        <v>84</v>
      </c>
      <c r="BK261" s="242">
        <f>ROUND(I261*H261,2)</f>
        <v>0</v>
      </c>
      <c r="BL261" s="17" t="s">
        <v>284</v>
      </c>
      <c r="BM261" s="241" t="s">
        <v>5759</v>
      </c>
    </row>
    <row r="262" s="13" customFormat="1">
      <c r="A262" s="13"/>
      <c r="B262" s="243"/>
      <c r="C262" s="244"/>
      <c r="D262" s="245" t="s">
        <v>286</v>
      </c>
      <c r="E262" s="246" t="s">
        <v>1</v>
      </c>
      <c r="F262" s="247" t="s">
        <v>5760</v>
      </c>
      <c r="G262" s="244"/>
      <c r="H262" s="248">
        <v>59.079999999999998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286</v>
      </c>
      <c r="AU262" s="254" t="s">
        <v>86</v>
      </c>
      <c r="AV262" s="13" t="s">
        <v>86</v>
      </c>
      <c r="AW262" s="13" t="s">
        <v>32</v>
      </c>
      <c r="AX262" s="13" t="s">
        <v>84</v>
      </c>
      <c r="AY262" s="254" t="s">
        <v>280</v>
      </c>
    </row>
    <row r="263" s="2" customFormat="1" ht="24.15" customHeight="1">
      <c r="A263" s="38"/>
      <c r="B263" s="39"/>
      <c r="C263" s="229" t="s">
        <v>526</v>
      </c>
      <c r="D263" s="229" t="s">
        <v>281</v>
      </c>
      <c r="E263" s="230" t="s">
        <v>5761</v>
      </c>
      <c r="F263" s="231" t="s">
        <v>648</v>
      </c>
      <c r="G263" s="232" t="s">
        <v>190</v>
      </c>
      <c r="H263" s="233">
        <v>59.079999999999998</v>
      </c>
      <c r="I263" s="234"/>
      <c r="J263" s="235">
        <f>ROUND(I263*H263,2)</f>
        <v>0</v>
      </c>
      <c r="K263" s="236"/>
      <c r="L263" s="44"/>
      <c r="M263" s="237" t="s">
        <v>1</v>
      </c>
      <c r="N263" s="238" t="s">
        <v>41</v>
      </c>
      <c r="O263" s="91"/>
      <c r="P263" s="239">
        <f>O263*H263</f>
        <v>0</v>
      </c>
      <c r="Q263" s="239">
        <v>0.00046000000000000001</v>
      </c>
      <c r="R263" s="239">
        <f>Q263*H263</f>
        <v>0.027176800000000001</v>
      </c>
      <c r="S263" s="239">
        <v>0</v>
      </c>
      <c r="T263" s="24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1" t="s">
        <v>284</v>
      </c>
      <c r="AT263" s="241" t="s">
        <v>281</v>
      </c>
      <c r="AU263" s="241" t="s">
        <v>86</v>
      </c>
      <c r="AY263" s="17" t="s">
        <v>280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7" t="s">
        <v>84</v>
      </c>
      <c r="BK263" s="242">
        <f>ROUND(I263*H263,2)</f>
        <v>0</v>
      </c>
      <c r="BL263" s="17" t="s">
        <v>284</v>
      </c>
      <c r="BM263" s="241" t="s">
        <v>5762</v>
      </c>
    </row>
    <row r="264" s="13" customFormat="1">
      <c r="A264" s="13"/>
      <c r="B264" s="243"/>
      <c r="C264" s="244"/>
      <c r="D264" s="245" t="s">
        <v>286</v>
      </c>
      <c r="E264" s="246" t="s">
        <v>1</v>
      </c>
      <c r="F264" s="247" t="s">
        <v>5760</v>
      </c>
      <c r="G264" s="244"/>
      <c r="H264" s="248">
        <v>59.079999999999998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286</v>
      </c>
      <c r="AU264" s="254" t="s">
        <v>86</v>
      </c>
      <c r="AV264" s="13" t="s">
        <v>86</v>
      </c>
      <c r="AW264" s="13" t="s">
        <v>32</v>
      </c>
      <c r="AX264" s="13" t="s">
        <v>84</v>
      </c>
      <c r="AY264" s="254" t="s">
        <v>280</v>
      </c>
    </row>
    <row r="265" s="2" customFormat="1" ht="21.75" customHeight="1">
      <c r="A265" s="38"/>
      <c r="B265" s="39"/>
      <c r="C265" s="255" t="s">
        <v>531</v>
      </c>
      <c r="D265" s="255" t="s">
        <v>306</v>
      </c>
      <c r="E265" s="256" t="s">
        <v>651</v>
      </c>
      <c r="F265" s="257" t="s">
        <v>652</v>
      </c>
      <c r="G265" s="258" t="s">
        <v>190</v>
      </c>
      <c r="H265" s="259">
        <v>59.079999999999998</v>
      </c>
      <c r="I265" s="260"/>
      <c r="J265" s="261">
        <f>ROUND(I265*H265,2)</f>
        <v>0</v>
      </c>
      <c r="K265" s="262"/>
      <c r="L265" s="263"/>
      <c r="M265" s="264" t="s">
        <v>1</v>
      </c>
      <c r="N265" s="265" t="s">
        <v>41</v>
      </c>
      <c r="O265" s="91"/>
      <c r="P265" s="239">
        <f>O265*H265</f>
        <v>0</v>
      </c>
      <c r="Q265" s="239">
        <v>9.0000000000000006E-05</v>
      </c>
      <c r="R265" s="239">
        <f>Q265*H265</f>
        <v>0.0053172000000000002</v>
      </c>
      <c r="S265" s="239">
        <v>0</v>
      </c>
      <c r="T265" s="24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1" t="s">
        <v>310</v>
      </c>
      <c r="AT265" s="241" t="s">
        <v>306</v>
      </c>
      <c r="AU265" s="241" t="s">
        <v>86</v>
      </c>
      <c r="AY265" s="17" t="s">
        <v>280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7" t="s">
        <v>84</v>
      </c>
      <c r="BK265" s="242">
        <f>ROUND(I265*H265,2)</f>
        <v>0</v>
      </c>
      <c r="BL265" s="17" t="s">
        <v>284</v>
      </c>
      <c r="BM265" s="241" t="s">
        <v>5763</v>
      </c>
    </row>
    <row r="266" s="12" customFormat="1" ht="22.8" customHeight="1">
      <c r="A266" s="12"/>
      <c r="B266" s="213"/>
      <c r="C266" s="214"/>
      <c r="D266" s="215" t="s">
        <v>75</v>
      </c>
      <c r="E266" s="227" t="s">
        <v>323</v>
      </c>
      <c r="F266" s="227" t="s">
        <v>654</v>
      </c>
      <c r="G266" s="214"/>
      <c r="H266" s="214"/>
      <c r="I266" s="217"/>
      <c r="J266" s="228">
        <f>BK266</f>
        <v>0</v>
      </c>
      <c r="K266" s="214"/>
      <c r="L266" s="219"/>
      <c r="M266" s="220"/>
      <c r="N266" s="221"/>
      <c r="O266" s="221"/>
      <c r="P266" s="222">
        <f>SUM(P267:P297)</f>
        <v>0</v>
      </c>
      <c r="Q266" s="221"/>
      <c r="R266" s="222">
        <f>SUM(R267:R297)</f>
        <v>0.00023000000000000001</v>
      </c>
      <c r="S266" s="221"/>
      <c r="T266" s="223">
        <f>SUM(T267:T297)</f>
        <v>10.308244999999999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84</v>
      </c>
      <c r="AT266" s="225" t="s">
        <v>75</v>
      </c>
      <c r="AU266" s="225" t="s">
        <v>84</v>
      </c>
      <c r="AY266" s="224" t="s">
        <v>280</v>
      </c>
      <c r="BK266" s="226">
        <f>SUM(BK267:BK297)</f>
        <v>0</v>
      </c>
    </row>
    <row r="267" s="2" customFormat="1" ht="33" customHeight="1">
      <c r="A267" s="38"/>
      <c r="B267" s="39"/>
      <c r="C267" s="229" t="s">
        <v>536</v>
      </c>
      <c r="D267" s="229" t="s">
        <v>281</v>
      </c>
      <c r="E267" s="230" t="s">
        <v>666</v>
      </c>
      <c r="F267" s="231" t="s">
        <v>667</v>
      </c>
      <c r="G267" s="232" t="s">
        <v>194</v>
      </c>
      <c r="H267" s="233">
        <v>385.13999999999999</v>
      </c>
      <c r="I267" s="234"/>
      <c r="J267" s="235">
        <f>ROUND(I267*H267,2)</f>
        <v>0</v>
      </c>
      <c r="K267" s="236"/>
      <c r="L267" s="44"/>
      <c r="M267" s="237" t="s">
        <v>1</v>
      </c>
      <c r="N267" s="238" t="s">
        <v>41</v>
      </c>
      <c r="O267" s="91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1" t="s">
        <v>284</v>
      </c>
      <c r="AT267" s="241" t="s">
        <v>281</v>
      </c>
      <c r="AU267" s="241" t="s">
        <v>86</v>
      </c>
      <c r="AY267" s="17" t="s">
        <v>280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7" t="s">
        <v>84</v>
      </c>
      <c r="BK267" s="242">
        <f>ROUND(I267*H267,2)</f>
        <v>0</v>
      </c>
      <c r="BL267" s="17" t="s">
        <v>284</v>
      </c>
      <c r="BM267" s="241" t="s">
        <v>5764</v>
      </c>
    </row>
    <row r="268" s="13" customFormat="1">
      <c r="A268" s="13"/>
      <c r="B268" s="243"/>
      <c r="C268" s="244"/>
      <c r="D268" s="245" t="s">
        <v>286</v>
      </c>
      <c r="E268" s="246" t="s">
        <v>1</v>
      </c>
      <c r="F268" s="247" t="s">
        <v>5649</v>
      </c>
      <c r="G268" s="244"/>
      <c r="H268" s="248">
        <v>385.13999999999999</v>
      </c>
      <c r="I268" s="249"/>
      <c r="J268" s="244"/>
      <c r="K268" s="244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286</v>
      </c>
      <c r="AU268" s="254" t="s">
        <v>86</v>
      </c>
      <c r="AV268" s="13" t="s">
        <v>86</v>
      </c>
      <c r="AW268" s="13" t="s">
        <v>32</v>
      </c>
      <c r="AX268" s="13" t="s">
        <v>84</v>
      </c>
      <c r="AY268" s="254" t="s">
        <v>280</v>
      </c>
    </row>
    <row r="269" s="2" customFormat="1" ht="33" customHeight="1">
      <c r="A269" s="38"/>
      <c r="B269" s="39"/>
      <c r="C269" s="229" t="s">
        <v>543</v>
      </c>
      <c r="D269" s="229" t="s">
        <v>281</v>
      </c>
      <c r="E269" s="230" t="s">
        <v>670</v>
      </c>
      <c r="F269" s="231" t="s">
        <v>671</v>
      </c>
      <c r="G269" s="232" t="s">
        <v>194</v>
      </c>
      <c r="H269" s="233">
        <v>17331.299999999999</v>
      </c>
      <c r="I269" s="234"/>
      <c r="J269" s="235">
        <f>ROUND(I269*H269,2)</f>
        <v>0</v>
      </c>
      <c r="K269" s="236"/>
      <c r="L269" s="44"/>
      <c r="M269" s="237" t="s">
        <v>1</v>
      </c>
      <c r="N269" s="238" t="s">
        <v>41</v>
      </c>
      <c r="O269" s="91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1" t="s">
        <v>284</v>
      </c>
      <c r="AT269" s="241" t="s">
        <v>281</v>
      </c>
      <c r="AU269" s="241" t="s">
        <v>86</v>
      </c>
      <c r="AY269" s="17" t="s">
        <v>280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7" t="s">
        <v>84</v>
      </c>
      <c r="BK269" s="242">
        <f>ROUND(I269*H269,2)</f>
        <v>0</v>
      </c>
      <c r="BL269" s="17" t="s">
        <v>284</v>
      </c>
      <c r="BM269" s="241" t="s">
        <v>5765</v>
      </c>
    </row>
    <row r="270" s="13" customFormat="1">
      <c r="A270" s="13"/>
      <c r="B270" s="243"/>
      <c r="C270" s="244"/>
      <c r="D270" s="245" t="s">
        <v>286</v>
      </c>
      <c r="E270" s="246" t="s">
        <v>1</v>
      </c>
      <c r="F270" s="247" t="s">
        <v>5766</v>
      </c>
      <c r="G270" s="244"/>
      <c r="H270" s="248">
        <v>17331.299999999999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286</v>
      </c>
      <c r="AU270" s="254" t="s">
        <v>86</v>
      </c>
      <c r="AV270" s="13" t="s">
        <v>86</v>
      </c>
      <c r="AW270" s="13" t="s">
        <v>32</v>
      </c>
      <c r="AX270" s="13" t="s">
        <v>84</v>
      </c>
      <c r="AY270" s="254" t="s">
        <v>280</v>
      </c>
    </row>
    <row r="271" s="2" customFormat="1" ht="33" customHeight="1">
      <c r="A271" s="38"/>
      <c r="B271" s="39"/>
      <c r="C271" s="229" t="s">
        <v>548</v>
      </c>
      <c r="D271" s="229" t="s">
        <v>281</v>
      </c>
      <c r="E271" s="230" t="s">
        <v>675</v>
      </c>
      <c r="F271" s="231" t="s">
        <v>676</v>
      </c>
      <c r="G271" s="232" t="s">
        <v>194</v>
      </c>
      <c r="H271" s="233">
        <v>385.13999999999999</v>
      </c>
      <c r="I271" s="234"/>
      <c r="J271" s="235">
        <f>ROUND(I271*H271,2)</f>
        <v>0</v>
      </c>
      <c r="K271" s="236"/>
      <c r="L271" s="44"/>
      <c r="M271" s="237" t="s">
        <v>1</v>
      </c>
      <c r="N271" s="238" t="s">
        <v>41</v>
      </c>
      <c r="O271" s="91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1" t="s">
        <v>284</v>
      </c>
      <c r="AT271" s="241" t="s">
        <v>281</v>
      </c>
      <c r="AU271" s="241" t="s">
        <v>86</v>
      </c>
      <c r="AY271" s="17" t="s">
        <v>280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7" t="s">
        <v>84</v>
      </c>
      <c r="BK271" s="242">
        <f>ROUND(I271*H271,2)</f>
        <v>0</v>
      </c>
      <c r="BL271" s="17" t="s">
        <v>284</v>
      </c>
      <c r="BM271" s="241" t="s">
        <v>5767</v>
      </c>
    </row>
    <row r="272" s="13" customFormat="1">
      <c r="A272" s="13"/>
      <c r="B272" s="243"/>
      <c r="C272" s="244"/>
      <c r="D272" s="245" t="s">
        <v>286</v>
      </c>
      <c r="E272" s="246" t="s">
        <v>1</v>
      </c>
      <c r="F272" s="247" t="s">
        <v>5649</v>
      </c>
      <c r="G272" s="244"/>
      <c r="H272" s="248">
        <v>385.13999999999999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286</v>
      </c>
      <c r="AU272" s="254" t="s">
        <v>86</v>
      </c>
      <c r="AV272" s="13" t="s">
        <v>86</v>
      </c>
      <c r="AW272" s="13" t="s">
        <v>32</v>
      </c>
      <c r="AX272" s="13" t="s">
        <v>84</v>
      </c>
      <c r="AY272" s="254" t="s">
        <v>280</v>
      </c>
    </row>
    <row r="273" s="2" customFormat="1" ht="16.5" customHeight="1">
      <c r="A273" s="38"/>
      <c r="B273" s="39"/>
      <c r="C273" s="229" t="s">
        <v>553</v>
      </c>
      <c r="D273" s="229" t="s">
        <v>281</v>
      </c>
      <c r="E273" s="230" t="s">
        <v>679</v>
      </c>
      <c r="F273" s="231" t="s">
        <v>680</v>
      </c>
      <c r="G273" s="232" t="s">
        <v>194</v>
      </c>
      <c r="H273" s="233">
        <v>385.13999999999999</v>
      </c>
      <c r="I273" s="234"/>
      <c r="J273" s="235">
        <f>ROUND(I273*H273,2)</f>
        <v>0</v>
      </c>
      <c r="K273" s="236"/>
      <c r="L273" s="44"/>
      <c r="M273" s="237" t="s">
        <v>1</v>
      </c>
      <c r="N273" s="238" t="s">
        <v>41</v>
      </c>
      <c r="O273" s="91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1" t="s">
        <v>284</v>
      </c>
      <c r="AT273" s="241" t="s">
        <v>281</v>
      </c>
      <c r="AU273" s="241" t="s">
        <v>86</v>
      </c>
      <c r="AY273" s="17" t="s">
        <v>280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7" t="s">
        <v>84</v>
      </c>
      <c r="BK273" s="242">
        <f>ROUND(I273*H273,2)</f>
        <v>0</v>
      </c>
      <c r="BL273" s="17" t="s">
        <v>284</v>
      </c>
      <c r="BM273" s="241" t="s">
        <v>5768</v>
      </c>
    </row>
    <row r="274" s="13" customFormat="1">
      <c r="A274" s="13"/>
      <c r="B274" s="243"/>
      <c r="C274" s="244"/>
      <c r="D274" s="245" t="s">
        <v>286</v>
      </c>
      <c r="E274" s="246" t="s">
        <v>1</v>
      </c>
      <c r="F274" s="247" t="s">
        <v>5649</v>
      </c>
      <c r="G274" s="244"/>
      <c r="H274" s="248">
        <v>385.13999999999999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286</v>
      </c>
      <c r="AU274" s="254" t="s">
        <v>86</v>
      </c>
      <c r="AV274" s="13" t="s">
        <v>86</v>
      </c>
      <c r="AW274" s="13" t="s">
        <v>32</v>
      </c>
      <c r="AX274" s="13" t="s">
        <v>84</v>
      </c>
      <c r="AY274" s="254" t="s">
        <v>280</v>
      </c>
    </row>
    <row r="275" s="2" customFormat="1" ht="21.75" customHeight="1">
      <c r="A275" s="38"/>
      <c r="B275" s="39"/>
      <c r="C275" s="229" t="s">
        <v>557</v>
      </c>
      <c r="D275" s="229" t="s">
        <v>281</v>
      </c>
      <c r="E275" s="230" t="s">
        <v>683</v>
      </c>
      <c r="F275" s="231" t="s">
        <v>684</v>
      </c>
      <c r="G275" s="232" t="s">
        <v>194</v>
      </c>
      <c r="H275" s="233">
        <v>17331.299999999999</v>
      </c>
      <c r="I275" s="234"/>
      <c r="J275" s="235">
        <f>ROUND(I275*H275,2)</f>
        <v>0</v>
      </c>
      <c r="K275" s="236"/>
      <c r="L275" s="44"/>
      <c r="M275" s="237" t="s">
        <v>1</v>
      </c>
      <c r="N275" s="238" t="s">
        <v>41</v>
      </c>
      <c r="O275" s="91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1" t="s">
        <v>284</v>
      </c>
      <c r="AT275" s="241" t="s">
        <v>281</v>
      </c>
      <c r="AU275" s="241" t="s">
        <v>86</v>
      </c>
      <c r="AY275" s="17" t="s">
        <v>280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7" t="s">
        <v>84</v>
      </c>
      <c r="BK275" s="242">
        <f>ROUND(I275*H275,2)</f>
        <v>0</v>
      </c>
      <c r="BL275" s="17" t="s">
        <v>284</v>
      </c>
      <c r="BM275" s="241" t="s">
        <v>5769</v>
      </c>
    </row>
    <row r="276" s="13" customFormat="1">
      <c r="A276" s="13"/>
      <c r="B276" s="243"/>
      <c r="C276" s="244"/>
      <c r="D276" s="245" t="s">
        <v>286</v>
      </c>
      <c r="E276" s="246" t="s">
        <v>1</v>
      </c>
      <c r="F276" s="247" t="s">
        <v>5766</v>
      </c>
      <c r="G276" s="244"/>
      <c r="H276" s="248">
        <v>17331.299999999999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286</v>
      </c>
      <c r="AU276" s="254" t="s">
        <v>86</v>
      </c>
      <c r="AV276" s="13" t="s">
        <v>86</v>
      </c>
      <c r="AW276" s="13" t="s">
        <v>32</v>
      </c>
      <c r="AX276" s="13" t="s">
        <v>84</v>
      </c>
      <c r="AY276" s="254" t="s">
        <v>280</v>
      </c>
    </row>
    <row r="277" s="2" customFormat="1" ht="21.75" customHeight="1">
      <c r="A277" s="38"/>
      <c r="B277" s="39"/>
      <c r="C277" s="229" t="s">
        <v>561</v>
      </c>
      <c r="D277" s="229" t="s">
        <v>281</v>
      </c>
      <c r="E277" s="230" t="s">
        <v>687</v>
      </c>
      <c r="F277" s="231" t="s">
        <v>688</v>
      </c>
      <c r="G277" s="232" t="s">
        <v>194</v>
      </c>
      <c r="H277" s="233">
        <v>320.83999999999997</v>
      </c>
      <c r="I277" s="234"/>
      <c r="J277" s="235">
        <f>ROUND(I277*H277,2)</f>
        <v>0</v>
      </c>
      <c r="K277" s="236"/>
      <c r="L277" s="44"/>
      <c r="M277" s="237" t="s">
        <v>1</v>
      </c>
      <c r="N277" s="238" t="s">
        <v>41</v>
      </c>
      <c r="O277" s="91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1" t="s">
        <v>284</v>
      </c>
      <c r="AT277" s="241" t="s">
        <v>281</v>
      </c>
      <c r="AU277" s="241" t="s">
        <v>86</v>
      </c>
      <c r="AY277" s="17" t="s">
        <v>280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7" t="s">
        <v>84</v>
      </c>
      <c r="BK277" s="242">
        <f>ROUND(I277*H277,2)</f>
        <v>0</v>
      </c>
      <c r="BL277" s="17" t="s">
        <v>284</v>
      </c>
      <c r="BM277" s="241" t="s">
        <v>5770</v>
      </c>
    </row>
    <row r="278" s="13" customFormat="1">
      <c r="A278" s="13"/>
      <c r="B278" s="243"/>
      <c r="C278" s="244"/>
      <c r="D278" s="245" t="s">
        <v>286</v>
      </c>
      <c r="E278" s="246" t="s">
        <v>1</v>
      </c>
      <c r="F278" s="247" t="s">
        <v>4350</v>
      </c>
      <c r="G278" s="244"/>
      <c r="H278" s="248">
        <v>320.83999999999997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286</v>
      </c>
      <c r="AU278" s="254" t="s">
        <v>86</v>
      </c>
      <c r="AV278" s="13" t="s">
        <v>86</v>
      </c>
      <c r="AW278" s="13" t="s">
        <v>32</v>
      </c>
      <c r="AX278" s="13" t="s">
        <v>84</v>
      </c>
      <c r="AY278" s="254" t="s">
        <v>280</v>
      </c>
    </row>
    <row r="279" s="2" customFormat="1" ht="33" customHeight="1">
      <c r="A279" s="38"/>
      <c r="B279" s="39"/>
      <c r="C279" s="229" t="s">
        <v>566</v>
      </c>
      <c r="D279" s="229" t="s">
        <v>281</v>
      </c>
      <c r="E279" s="230" t="s">
        <v>1891</v>
      </c>
      <c r="F279" s="231" t="s">
        <v>1892</v>
      </c>
      <c r="G279" s="232" t="s">
        <v>354</v>
      </c>
      <c r="H279" s="233">
        <v>4</v>
      </c>
      <c r="I279" s="234"/>
      <c r="J279" s="235">
        <f>ROUND(I279*H279,2)</f>
        <v>0</v>
      </c>
      <c r="K279" s="236"/>
      <c r="L279" s="44"/>
      <c r="M279" s="237" t="s">
        <v>1</v>
      </c>
      <c r="N279" s="238" t="s">
        <v>41</v>
      </c>
      <c r="O279" s="91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1" t="s">
        <v>284</v>
      </c>
      <c r="AT279" s="241" t="s">
        <v>281</v>
      </c>
      <c r="AU279" s="241" t="s">
        <v>86</v>
      </c>
      <c r="AY279" s="17" t="s">
        <v>280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7" t="s">
        <v>84</v>
      </c>
      <c r="BK279" s="242">
        <f>ROUND(I279*H279,2)</f>
        <v>0</v>
      </c>
      <c r="BL279" s="17" t="s">
        <v>284</v>
      </c>
      <c r="BM279" s="241" t="s">
        <v>5771</v>
      </c>
    </row>
    <row r="280" s="2" customFormat="1" ht="33" customHeight="1">
      <c r="A280" s="38"/>
      <c r="B280" s="39"/>
      <c r="C280" s="229" t="s">
        <v>571</v>
      </c>
      <c r="D280" s="229" t="s">
        <v>281</v>
      </c>
      <c r="E280" s="230" t="s">
        <v>1894</v>
      </c>
      <c r="F280" s="231" t="s">
        <v>1895</v>
      </c>
      <c r="G280" s="232" t="s">
        <v>354</v>
      </c>
      <c r="H280" s="233">
        <v>80</v>
      </c>
      <c r="I280" s="234"/>
      <c r="J280" s="235">
        <f>ROUND(I280*H280,2)</f>
        <v>0</v>
      </c>
      <c r="K280" s="236"/>
      <c r="L280" s="44"/>
      <c r="M280" s="237" t="s">
        <v>1</v>
      </c>
      <c r="N280" s="238" t="s">
        <v>41</v>
      </c>
      <c r="O280" s="91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1" t="s">
        <v>284</v>
      </c>
      <c r="AT280" s="241" t="s">
        <v>281</v>
      </c>
      <c r="AU280" s="241" t="s">
        <v>86</v>
      </c>
      <c r="AY280" s="17" t="s">
        <v>280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7" t="s">
        <v>84</v>
      </c>
      <c r="BK280" s="242">
        <f>ROUND(I280*H280,2)</f>
        <v>0</v>
      </c>
      <c r="BL280" s="17" t="s">
        <v>284</v>
      </c>
      <c r="BM280" s="241" t="s">
        <v>5772</v>
      </c>
    </row>
    <row r="281" s="13" customFormat="1">
      <c r="A281" s="13"/>
      <c r="B281" s="243"/>
      <c r="C281" s="244"/>
      <c r="D281" s="245" t="s">
        <v>286</v>
      </c>
      <c r="E281" s="246" t="s">
        <v>1</v>
      </c>
      <c r="F281" s="247" t="s">
        <v>1903</v>
      </c>
      <c r="G281" s="244"/>
      <c r="H281" s="248">
        <v>80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286</v>
      </c>
      <c r="AU281" s="254" t="s">
        <v>86</v>
      </c>
      <c r="AV281" s="13" t="s">
        <v>86</v>
      </c>
      <c r="AW281" s="13" t="s">
        <v>32</v>
      </c>
      <c r="AX281" s="13" t="s">
        <v>84</v>
      </c>
      <c r="AY281" s="254" t="s">
        <v>280</v>
      </c>
    </row>
    <row r="282" s="2" customFormat="1" ht="33" customHeight="1">
      <c r="A282" s="38"/>
      <c r="B282" s="39"/>
      <c r="C282" s="229" t="s">
        <v>575</v>
      </c>
      <c r="D282" s="229" t="s">
        <v>281</v>
      </c>
      <c r="E282" s="230" t="s">
        <v>1898</v>
      </c>
      <c r="F282" s="231" t="s">
        <v>1899</v>
      </c>
      <c r="G282" s="232" t="s">
        <v>354</v>
      </c>
      <c r="H282" s="233">
        <v>4</v>
      </c>
      <c r="I282" s="234"/>
      <c r="J282" s="235">
        <f>ROUND(I282*H282,2)</f>
        <v>0</v>
      </c>
      <c r="K282" s="236"/>
      <c r="L282" s="44"/>
      <c r="M282" s="237" t="s">
        <v>1</v>
      </c>
      <c r="N282" s="238" t="s">
        <v>41</v>
      </c>
      <c r="O282" s="91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1" t="s">
        <v>284</v>
      </c>
      <c r="AT282" s="241" t="s">
        <v>281</v>
      </c>
      <c r="AU282" s="241" t="s">
        <v>86</v>
      </c>
      <c r="AY282" s="17" t="s">
        <v>280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7" t="s">
        <v>84</v>
      </c>
      <c r="BK282" s="242">
        <f>ROUND(I282*H282,2)</f>
        <v>0</v>
      </c>
      <c r="BL282" s="17" t="s">
        <v>284</v>
      </c>
      <c r="BM282" s="241" t="s">
        <v>5773</v>
      </c>
    </row>
    <row r="283" s="2" customFormat="1" ht="24.15" customHeight="1">
      <c r="A283" s="38"/>
      <c r="B283" s="39"/>
      <c r="C283" s="229" t="s">
        <v>580</v>
      </c>
      <c r="D283" s="229" t="s">
        <v>281</v>
      </c>
      <c r="E283" s="230" t="s">
        <v>691</v>
      </c>
      <c r="F283" s="231" t="s">
        <v>692</v>
      </c>
      <c r="G283" s="232" t="s">
        <v>693</v>
      </c>
      <c r="H283" s="233">
        <v>2</v>
      </c>
      <c r="I283" s="234"/>
      <c r="J283" s="235">
        <f>ROUND(I283*H283,2)</f>
        <v>0</v>
      </c>
      <c r="K283" s="236"/>
      <c r="L283" s="44"/>
      <c r="M283" s="237" t="s">
        <v>1</v>
      </c>
      <c r="N283" s="238" t="s">
        <v>41</v>
      </c>
      <c r="O283" s="91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1" t="s">
        <v>284</v>
      </c>
      <c r="AT283" s="241" t="s">
        <v>281</v>
      </c>
      <c r="AU283" s="241" t="s">
        <v>86</v>
      </c>
      <c r="AY283" s="17" t="s">
        <v>280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7" t="s">
        <v>84</v>
      </c>
      <c r="BK283" s="242">
        <f>ROUND(I283*H283,2)</f>
        <v>0</v>
      </c>
      <c r="BL283" s="17" t="s">
        <v>284</v>
      </c>
      <c r="BM283" s="241" t="s">
        <v>5774</v>
      </c>
    </row>
    <row r="284" s="2" customFormat="1" ht="24.15" customHeight="1">
      <c r="A284" s="38"/>
      <c r="B284" s="39"/>
      <c r="C284" s="229" t="s">
        <v>585</v>
      </c>
      <c r="D284" s="229" t="s">
        <v>281</v>
      </c>
      <c r="E284" s="230" t="s">
        <v>696</v>
      </c>
      <c r="F284" s="231" t="s">
        <v>697</v>
      </c>
      <c r="G284" s="232" t="s">
        <v>693</v>
      </c>
      <c r="H284" s="233">
        <v>40</v>
      </c>
      <c r="I284" s="234"/>
      <c r="J284" s="235">
        <f>ROUND(I284*H284,2)</f>
        <v>0</v>
      </c>
      <c r="K284" s="236"/>
      <c r="L284" s="44"/>
      <c r="M284" s="237" t="s">
        <v>1</v>
      </c>
      <c r="N284" s="238" t="s">
        <v>41</v>
      </c>
      <c r="O284" s="91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1" t="s">
        <v>284</v>
      </c>
      <c r="AT284" s="241" t="s">
        <v>281</v>
      </c>
      <c r="AU284" s="241" t="s">
        <v>86</v>
      </c>
      <c r="AY284" s="17" t="s">
        <v>280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7" t="s">
        <v>84</v>
      </c>
      <c r="BK284" s="242">
        <f>ROUND(I284*H284,2)</f>
        <v>0</v>
      </c>
      <c r="BL284" s="17" t="s">
        <v>284</v>
      </c>
      <c r="BM284" s="241" t="s">
        <v>5775</v>
      </c>
    </row>
    <row r="285" s="13" customFormat="1">
      <c r="A285" s="13"/>
      <c r="B285" s="243"/>
      <c r="C285" s="244"/>
      <c r="D285" s="245" t="s">
        <v>286</v>
      </c>
      <c r="E285" s="246" t="s">
        <v>1</v>
      </c>
      <c r="F285" s="247" t="s">
        <v>1897</v>
      </c>
      <c r="G285" s="244"/>
      <c r="H285" s="248">
        <v>40</v>
      </c>
      <c r="I285" s="249"/>
      <c r="J285" s="244"/>
      <c r="K285" s="244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286</v>
      </c>
      <c r="AU285" s="254" t="s">
        <v>86</v>
      </c>
      <c r="AV285" s="13" t="s">
        <v>86</v>
      </c>
      <c r="AW285" s="13" t="s">
        <v>32</v>
      </c>
      <c r="AX285" s="13" t="s">
        <v>84</v>
      </c>
      <c r="AY285" s="254" t="s">
        <v>280</v>
      </c>
    </row>
    <row r="286" s="2" customFormat="1" ht="24.15" customHeight="1">
      <c r="A286" s="38"/>
      <c r="B286" s="39"/>
      <c r="C286" s="229" t="s">
        <v>590</v>
      </c>
      <c r="D286" s="229" t="s">
        <v>281</v>
      </c>
      <c r="E286" s="230" t="s">
        <v>701</v>
      </c>
      <c r="F286" s="231" t="s">
        <v>702</v>
      </c>
      <c r="G286" s="232" t="s">
        <v>693</v>
      </c>
      <c r="H286" s="233">
        <v>2</v>
      </c>
      <c r="I286" s="234"/>
      <c r="J286" s="235">
        <f>ROUND(I286*H286,2)</f>
        <v>0</v>
      </c>
      <c r="K286" s="236"/>
      <c r="L286" s="44"/>
      <c r="M286" s="237" t="s">
        <v>1</v>
      </c>
      <c r="N286" s="238" t="s">
        <v>41</v>
      </c>
      <c r="O286" s="91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1" t="s">
        <v>284</v>
      </c>
      <c r="AT286" s="241" t="s">
        <v>281</v>
      </c>
      <c r="AU286" s="241" t="s">
        <v>86</v>
      </c>
      <c r="AY286" s="17" t="s">
        <v>280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7" t="s">
        <v>84</v>
      </c>
      <c r="BK286" s="242">
        <f>ROUND(I286*H286,2)</f>
        <v>0</v>
      </c>
      <c r="BL286" s="17" t="s">
        <v>284</v>
      </c>
      <c r="BM286" s="241" t="s">
        <v>5776</v>
      </c>
    </row>
    <row r="287" s="2" customFormat="1" ht="16.5" customHeight="1">
      <c r="A287" s="38"/>
      <c r="B287" s="39"/>
      <c r="C287" s="229" t="s">
        <v>594</v>
      </c>
      <c r="D287" s="229" t="s">
        <v>281</v>
      </c>
      <c r="E287" s="230" t="s">
        <v>705</v>
      </c>
      <c r="F287" s="231" t="s">
        <v>706</v>
      </c>
      <c r="G287" s="232" t="s">
        <v>194</v>
      </c>
      <c r="H287" s="233">
        <v>255.06</v>
      </c>
      <c r="I287" s="234"/>
      <c r="J287" s="235">
        <f>ROUND(I287*H287,2)</f>
        <v>0</v>
      </c>
      <c r="K287" s="236"/>
      <c r="L287" s="44"/>
      <c r="M287" s="237" t="s">
        <v>1</v>
      </c>
      <c r="N287" s="238" t="s">
        <v>41</v>
      </c>
      <c r="O287" s="91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1" t="s">
        <v>284</v>
      </c>
      <c r="AT287" s="241" t="s">
        <v>281</v>
      </c>
      <c r="AU287" s="241" t="s">
        <v>86</v>
      </c>
      <c r="AY287" s="17" t="s">
        <v>280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7" t="s">
        <v>84</v>
      </c>
      <c r="BK287" s="242">
        <f>ROUND(I287*H287,2)</f>
        <v>0</v>
      </c>
      <c r="BL287" s="17" t="s">
        <v>284</v>
      </c>
      <c r="BM287" s="241" t="s">
        <v>5777</v>
      </c>
    </row>
    <row r="288" s="13" customFormat="1">
      <c r="A288" s="13"/>
      <c r="B288" s="243"/>
      <c r="C288" s="244"/>
      <c r="D288" s="245" t="s">
        <v>286</v>
      </c>
      <c r="E288" s="246" t="s">
        <v>1</v>
      </c>
      <c r="F288" s="247" t="s">
        <v>5657</v>
      </c>
      <c r="G288" s="244"/>
      <c r="H288" s="248">
        <v>255.06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286</v>
      </c>
      <c r="AU288" s="254" t="s">
        <v>86</v>
      </c>
      <c r="AV288" s="13" t="s">
        <v>86</v>
      </c>
      <c r="AW288" s="13" t="s">
        <v>32</v>
      </c>
      <c r="AX288" s="13" t="s">
        <v>84</v>
      </c>
      <c r="AY288" s="254" t="s">
        <v>280</v>
      </c>
    </row>
    <row r="289" s="2" customFormat="1" ht="16.5" customHeight="1">
      <c r="A289" s="38"/>
      <c r="B289" s="39"/>
      <c r="C289" s="229" t="s">
        <v>598</v>
      </c>
      <c r="D289" s="229" t="s">
        <v>281</v>
      </c>
      <c r="E289" s="230" t="s">
        <v>710</v>
      </c>
      <c r="F289" s="231" t="s">
        <v>711</v>
      </c>
      <c r="G289" s="232" t="s">
        <v>194</v>
      </c>
      <c r="H289" s="233">
        <v>255.06</v>
      </c>
      <c r="I289" s="234"/>
      <c r="J289" s="235">
        <f>ROUND(I289*H289,2)</f>
        <v>0</v>
      </c>
      <c r="K289" s="236"/>
      <c r="L289" s="44"/>
      <c r="M289" s="237" t="s">
        <v>1</v>
      </c>
      <c r="N289" s="238" t="s">
        <v>41</v>
      </c>
      <c r="O289" s="91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1" t="s">
        <v>284</v>
      </c>
      <c r="AT289" s="241" t="s">
        <v>281</v>
      </c>
      <c r="AU289" s="241" t="s">
        <v>86</v>
      </c>
      <c r="AY289" s="17" t="s">
        <v>280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7" t="s">
        <v>84</v>
      </c>
      <c r="BK289" s="242">
        <f>ROUND(I289*H289,2)</f>
        <v>0</v>
      </c>
      <c r="BL289" s="17" t="s">
        <v>284</v>
      </c>
      <c r="BM289" s="241" t="s">
        <v>5778</v>
      </c>
    </row>
    <row r="290" s="13" customFormat="1">
      <c r="A290" s="13"/>
      <c r="B290" s="243"/>
      <c r="C290" s="244"/>
      <c r="D290" s="245" t="s">
        <v>286</v>
      </c>
      <c r="E290" s="246" t="s">
        <v>1</v>
      </c>
      <c r="F290" s="247" t="s">
        <v>5779</v>
      </c>
      <c r="G290" s="244"/>
      <c r="H290" s="248">
        <v>255.06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286</v>
      </c>
      <c r="AU290" s="254" t="s">
        <v>86</v>
      </c>
      <c r="AV290" s="13" t="s">
        <v>86</v>
      </c>
      <c r="AW290" s="13" t="s">
        <v>32</v>
      </c>
      <c r="AX290" s="13" t="s">
        <v>84</v>
      </c>
      <c r="AY290" s="254" t="s">
        <v>280</v>
      </c>
    </row>
    <row r="291" s="2" customFormat="1" ht="24.15" customHeight="1">
      <c r="A291" s="38"/>
      <c r="B291" s="39"/>
      <c r="C291" s="229" t="s">
        <v>603</v>
      </c>
      <c r="D291" s="229" t="s">
        <v>281</v>
      </c>
      <c r="E291" s="230" t="s">
        <v>5780</v>
      </c>
      <c r="F291" s="231" t="s">
        <v>5781</v>
      </c>
      <c r="G291" s="232" t="s">
        <v>194</v>
      </c>
      <c r="H291" s="233">
        <v>100.265</v>
      </c>
      <c r="I291" s="234"/>
      <c r="J291" s="235">
        <f>ROUND(I291*H291,2)</f>
        <v>0</v>
      </c>
      <c r="K291" s="236"/>
      <c r="L291" s="44"/>
      <c r="M291" s="237" t="s">
        <v>1</v>
      </c>
      <c r="N291" s="238" t="s">
        <v>41</v>
      </c>
      <c r="O291" s="91"/>
      <c r="P291" s="239">
        <f>O291*H291</f>
        <v>0</v>
      </c>
      <c r="Q291" s="239">
        <v>0</v>
      </c>
      <c r="R291" s="239">
        <f>Q291*H291</f>
        <v>0</v>
      </c>
      <c r="S291" s="239">
        <v>0.012999999999999999</v>
      </c>
      <c r="T291" s="240">
        <f>S291*H291</f>
        <v>1.303445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1" t="s">
        <v>284</v>
      </c>
      <c r="AT291" s="241" t="s">
        <v>281</v>
      </c>
      <c r="AU291" s="241" t="s">
        <v>86</v>
      </c>
      <c r="AY291" s="17" t="s">
        <v>280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7" t="s">
        <v>84</v>
      </c>
      <c r="BK291" s="242">
        <f>ROUND(I291*H291,2)</f>
        <v>0</v>
      </c>
      <c r="BL291" s="17" t="s">
        <v>284</v>
      </c>
      <c r="BM291" s="241" t="s">
        <v>5782</v>
      </c>
    </row>
    <row r="292" s="13" customFormat="1">
      <c r="A292" s="13"/>
      <c r="B292" s="243"/>
      <c r="C292" s="244"/>
      <c r="D292" s="245" t="s">
        <v>286</v>
      </c>
      <c r="E292" s="246" t="s">
        <v>1</v>
      </c>
      <c r="F292" s="247" t="s">
        <v>5783</v>
      </c>
      <c r="G292" s="244"/>
      <c r="H292" s="248">
        <v>100.265</v>
      </c>
      <c r="I292" s="249"/>
      <c r="J292" s="244"/>
      <c r="K292" s="244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286</v>
      </c>
      <c r="AU292" s="254" t="s">
        <v>86</v>
      </c>
      <c r="AV292" s="13" t="s">
        <v>86</v>
      </c>
      <c r="AW292" s="13" t="s">
        <v>32</v>
      </c>
      <c r="AX292" s="13" t="s">
        <v>84</v>
      </c>
      <c r="AY292" s="254" t="s">
        <v>280</v>
      </c>
    </row>
    <row r="293" s="2" customFormat="1" ht="24.15" customHeight="1">
      <c r="A293" s="38"/>
      <c r="B293" s="39"/>
      <c r="C293" s="229" t="s">
        <v>607</v>
      </c>
      <c r="D293" s="229" t="s">
        <v>281</v>
      </c>
      <c r="E293" s="230" t="s">
        <v>754</v>
      </c>
      <c r="F293" s="231" t="s">
        <v>755</v>
      </c>
      <c r="G293" s="232" t="s">
        <v>194</v>
      </c>
      <c r="H293" s="233">
        <v>33.600000000000001</v>
      </c>
      <c r="I293" s="234"/>
      <c r="J293" s="235">
        <f>ROUND(I293*H293,2)</f>
        <v>0</v>
      </c>
      <c r="K293" s="236"/>
      <c r="L293" s="44"/>
      <c r="M293" s="237" t="s">
        <v>1</v>
      </c>
      <c r="N293" s="238" t="s">
        <v>41</v>
      </c>
      <c r="O293" s="91"/>
      <c r="P293" s="239">
        <f>O293*H293</f>
        <v>0</v>
      </c>
      <c r="Q293" s="239">
        <v>0</v>
      </c>
      <c r="R293" s="239">
        <f>Q293*H293</f>
        <v>0</v>
      </c>
      <c r="S293" s="239">
        <v>0.042999999999999997</v>
      </c>
      <c r="T293" s="240">
        <f>S293*H293</f>
        <v>1.4447999999999999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1" t="s">
        <v>284</v>
      </c>
      <c r="AT293" s="241" t="s">
        <v>281</v>
      </c>
      <c r="AU293" s="241" t="s">
        <v>86</v>
      </c>
      <c r="AY293" s="17" t="s">
        <v>280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7" t="s">
        <v>84</v>
      </c>
      <c r="BK293" s="242">
        <f>ROUND(I293*H293,2)</f>
        <v>0</v>
      </c>
      <c r="BL293" s="17" t="s">
        <v>284</v>
      </c>
      <c r="BM293" s="241" t="s">
        <v>5784</v>
      </c>
    </row>
    <row r="294" s="13" customFormat="1">
      <c r="A294" s="13"/>
      <c r="B294" s="243"/>
      <c r="C294" s="244"/>
      <c r="D294" s="245" t="s">
        <v>286</v>
      </c>
      <c r="E294" s="246" t="s">
        <v>1</v>
      </c>
      <c r="F294" s="247" t="s">
        <v>5785</v>
      </c>
      <c r="G294" s="244"/>
      <c r="H294" s="248">
        <v>33.600000000000001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286</v>
      </c>
      <c r="AU294" s="254" t="s">
        <v>86</v>
      </c>
      <c r="AV294" s="13" t="s">
        <v>86</v>
      </c>
      <c r="AW294" s="13" t="s">
        <v>32</v>
      </c>
      <c r="AX294" s="13" t="s">
        <v>84</v>
      </c>
      <c r="AY294" s="254" t="s">
        <v>280</v>
      </c>
    </row>
    <row r="295" s="2" customFormat="1" ht="24.15" customHeight="1">
      <c r="A295" s="38"/>
      <c r="B295" s="39"/>
      <c r="C295" s="229" t="s">
        <v>613</v>
      </c>
      <c r="D295" s="229" t="s">
        <v>281</v>
      </c>
      <c r="E295" s="230" t="s">
        <v>5786</v>
      </c>
      <c r="F295" s="231" t="s">
        <v>5787</v>
      </c>
      <c r="G295" s="232" t="s">
        <v>319</v>
      </c>
      <c r="H295" s="233">
        <v>5.04</v>
      </c>
      <c r="I295" s="234"/>
      <c r="J295" s="235">
        <f>ROUND(I295*H295,2)</f>
        <v>0</v>
      </c>
      <c r="K295" s="236"/>
      <c r="L295" s="44"/>
      <c r="M295" s="237" t="s">
        <v>1</v>
      </c>
      <c r="N295" s="238" t="s">
        <v>41</v>
      </c>
      <c r="O295" s="91"/>
      <c r="P295" s="239">
        <f>O295*H295</f>
        <v>0</v>
      </c>
      <c r="Q295" s="239">
        <v>0</v>
      </c>
      <c r="R295" s="239">
        <f>Q295*H295</f>
        <v>0</v>
      </c>
      <c r="S295" s="239">
        <v>1.5</v>
      </c>
      <c r="T295" s="240">
        <f>S295*H295</f>
        <v>7.5600000000000005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1" t="s">
        <v>284</v>
      </c>
      <c r="AT295" s="241" t="s">
        <v>281</v>
      </c>
      <c r="AU295" s="241" t="s">
        <v>86</v>
      </c>
      <c r="AY295" s="17" t="s">
        <v>280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7" t="s">
        <v>84</v>
      </c>
      <c r="BK295" s="242">
        <f>ROUND(I295*H295,2)</f>
        <v>0</v>
      </c>
      <c r="BL295" s="17" t="s">
        <v>284</v>
      </c>
      <c r="BM295" s="241" t="s">
        <v>5788</v>
      </c>
    </row>
    <row r="296" s="13" customFormat="1">
      <c r="A296" s="13"/>
      <c r="B296" s="243"/>
      <c r="C296" s="244"/>
      <c r="D296" s="245" t="s">
        <v>286</v>
      </c>
      <c r="E296" s="246" t="s">
        <v>1</v>
      </c>
      <c r="F296" s="247" t="s">
        <v>5789</v>
      </c>
      <c r="G296" s="244"/>
      <c r="H296" s="248">
        <v>5.04</v>
      </c>
      <c r="I296" s="249"/>
      <c r="J296" s="244"/>
      <c r="K296" s="244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286</v>
      </c>
      <c r="AU296" s="254" t="s">
        <v>86</v>
      </c>
      <c r="AV296" s="13" t="s">
        <v>86</v>
      </c>
      <c r="AW296" s="13" t="s">
        <v>32</v>
      </c>
      <c r="AX296" s="13" t="s">
        <v>84</v>
      </c>
      <c r="AY296" s="254" t="s">
        <v>280</v>
      </c>
    </row>
    <row r="297" s="2" customFormat="1" ht="24.15" customHeight="1">
      <c r="A297" s="38"/>
      <c r="B297" s="39"/>
      <c r="C297" s="229" t="s">
        <v>618</v>
      </c>
      <c r="D297" s="229" t="s">
        <v>281</v>
      </c>
      <c r="E297" s="230" t="s">
        <v>5790</v>
      </c>
      <c r="F297" s="231" t="s">
        <v>785</v>
      </c>
      <c r="G297" s="232" t="s">
        <v>354</v>
      </c>
      <c r="H297" s="233">
        <v>1</v>
      </c>
      <c r="I297" s="234"/>
      <c r="J297" s="235">
        <f>ROUND(I297*H297,2)</f>
        <v>0</v>
      </c>
      <c r="K297" s="236"/>
      <c r="L297" s="44"/>
      <c r="M297" s="237" t="s">
        <v>1</v>
      </c>
      <c r="N297" s="238" t="s">
        <v>41</v>
      </c>
      <c r="O297" s="91"/>
      <c r="P297" s="239">
        <f>O297*H297</f>
        <v>0</v>
      </c>
      <c r="Q297" s="239">
        <v>0.00023000000000000001</v>
      </c>
      <c r="R297" s="239">
        <f>Q297*H297</f>
        <v>0.00023000000000000001</v>
      </c>
      <c r="S297" s="239">
        <v>0</v>
      </c>
      <c r="T297" s="24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1" t="s">
        <v>284</v>
      </c>
      <c r="AT297" s="241" t="s">
        <v>281</v>
      </c>
      <c r="AU297" s="241" t="s">
        <v>86</v>
      </c>
      <c r="AY297" s="17" t="s">
        <v>280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7" t="s">
        <v>84</v>
      </c>
      <c r="BK297" s="242">
        <f>ROUND(I297*H297,2)</f>
        <v>0</v>
      </c>
      <c r="BL297" s="17" t="s">
        <v>284</v>
      </c>
      <c r="BM297" s="241" t="s">
        <v>5791</v>
      </c>
    </row>
    <row r="298" s="12" customFormat="1" ht="22.8" customHeight="1">
      <c r="A298" s="12"/>
      <c r="B298" s="213"/>
      <c r="C298" s="214"/>
      <c r="D298" s="215" t="s">
        <v>75</v>
      </c>
      <c r="E298" s="227" t="s">
        <v>788</v>
      </c>
      <c r="F298" s="227" t="s">
        <v>789</v>
      </c>
      <c r="G298" s="214"/>
      <c r="H298" s="214"/>
      <c r="I298" s="217"/>
      <c r="J298" s="228">
        <f>BK298</f>
        <v>0</v>
      </c>
      <c r="K298" s="214"/>
      <c r="L298" s="219"/>
      <c r="M298" s="220"/>
      <c r="N298" s="221"/>
      <c r="O298" s="221"/>
      <c r="P298" s="222">
        <f>SUM(P299:P338)</f>
        <v>0</v>
      </c>
      <c r="Q298" s="221"/>
      <c r="R298" s="222">
        <f>SUM(R299:R338)</f>
        <v>0</v>
      </c>
      <c r="S298" s="221"/>
      <c r="T298" s="223">
        <f>SUM(T299:T338)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4" t="s">
        <v>84</v>
      </c>
      <c r="AT298" s="225" t="s">
        <v>75</v>
      </c>
      <c r="AU298" s="225" t="s">
        <v>84</v>
      </c>
      <c r="AY298" s="224" t="s">
        <v>280</v>
      </c>
      <c r="BK298" s="226">
        <f>SUM(BK299:BK338)</f>
        <v>0</v>
      </c>
    </row>
    <row r="299" s="2" customFormat="1" ht="16.5" customHeight="1">
      <c r="A299" s="38"/>
      <c r="B299" s="39"/>
      <c r="C299" s="229" t="s">
        <v>623</v>
      </c>
      <c r="D299" s="229" t="s">
        <v>281</v>
      </c>
      <c r="E299" s="230" t="s">
        <v>791</v>
      </c>
      <c r="F299" s="231" t="s">
        <v>792</v>
      </c>
      <c r="G299" s="232" t="s">
        <v>326</v>
      </c>
      <c r="H299" s="233">
        <v>4.5830000000000002</v>
      </c>
      <c r="I299" s="234"/>
      <c r="J299" s="235">
        <f>ROUND(I299*H299,2)</f>
        <v>0</v>
      </c>
      <c r="K299" s="236"/>
      <c r="L299" s="44"/>
      <c r="M299" s="237" t="s">
        <v>1</v>
      </c>
      <c r="N299" s="238" t="s">
        <v>41</v>
      </c>
      <c r="O299" s="91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1" t="s">
        <v>284</v>
      </c>
      <c r="AT299" s="241" t="s">
        <v>281</v>
      </c>
      <c r="AU299" s="241" t="s">
        <v>86</v>
      </c>
      <c r="AY299" s="17" t="s">
        <v>280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7" t="s">
        <v>84</v>
      </c>
      <c r="BK299" s="242">
        <f>ROUND(I299*H299,2)</f>
        <v>0</v>
      </c>
      <c r="BL299" s="17" t="s">
        <v>284</v>
      </c>
      <c r="BM299" s="241" t="s">
        <v>5792</v>
      </c>
    </row>
    <row r="300" s="13" customFormat="1">
      <c r="A300" s="13"/>
      <c r="B300" s="243"/>
      <c r="C300" s="244"/>
      <c r="D300" s="245" t="s">
        <v>286</v>
      </c>
      <c r="E300" s="246" t="s">
        <v>1</v>
      </c>
      <c r="F300" s="247" t="s">
        <v>5793</v>
      </c>
      <c r="G300" s="244"/>
      <c r="H300" s="248">
        <v>4.5830000000000002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286</v>
      </c>
      <c r="AU300" s="254" t="s">
        <v>86</v>
      </c>
      <c r="AV300" s="13" t="s">
        <v>86</v>
      </c>
      <c r="AW300" s="13" t="s">
        <v>32</v>
      </c>
      <c r="AX300" s="13" t="s">
        <v>84</v>
      </c>
      <c r="AY300" s="254" t="s">
        <v>280</v>
      </c>
    </row>
    <row r="301" s="2" customFormat="1" ht="33" customHeight="1">
      <c r="A301" s="38"/>
      <c r="B301" s="39"/>
      <c r="C301" s="229" t="s">
        <v>628</v>
      </c>
      <c r="D301" s="229" t="s">
        <v>281</v>
      </c>
      <c r="E301" s="230" t="s">
        <v>1940</v>
      </c>
      <c r="F301" s="231" t="s">
        <v>1941</v>
      </c>
      <c r="G301" s="232" t="s">
        <v>326</v>
      </c>
      <c r="H301" s="233">
        <v>35.503</v>
      </c>
      <c r="I301" s="234"/>
      <c r="J301" s="235">
        <f>ROUND(I301*H301,2)</f>
        <v>0</v>
      </c>
      <c r="K301" s="236"/>
      <c r="L301" s="44"/>
      <c r="M301" s="237" t="s">
        <v>1</v>
      </c>
      <c r="N301" s="238" t="s">
        <v>41</v>
      </c>
      <c r="O301" s="91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1" t="s">
        <v>284</v>
      </c>
      <c r="AT301" s="241" t="s">
        <v>281</v>
      </c>
      <c r="AU301" s="241" t="s">
        <v>86</v>
      </c>
      <c r="AY301" s="17" t="s">
        <v>280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7" t="s">
        <v>84</v>
      </c>
      <c r="BK301" s="242">
        <f>ROUND(I301*H301,2)</f>
        <v>0</v>
      </c>
      <c r="BL301" s="17" t="s">
        <v>284</v>
      </c>
      <c r="BM301" s="241" t="s">
        <v>5794</v>
      </c>
    </row>
    <row r="302" s="2" customFormat="1" ht="16.5" customHeight="1">
      <c r="A302" s="38"/>
      <c r="B302" s="39"/>
      <c r="C302" s="229" t="s">
        <v>633</v>
      </c>
      <c r="D302" s="229" t="s">
        <v>281</v>
      </c>
      <c r="E302" s="230" t="s">
        <v>800</v>
      </c>
      <c r="F302" s="231" t="s">
        <v>801</v>
      </c>
      <c r="G302" s="232" t="s">
        <v>190</v>
      </c>
      <c r="H302" s="233">
        <v>6</v>
      </c>
      <c r="I302" s="234"/>
      <c r="J302" s="235">
        <f>ROUND(I302*H302,2)</f>
        <v>0</v>
      </c>
      <c r="K302" s="236"/>
      <c r="L302" s="44"/>
      <c r="M302" s="237" t="s">
        <v>1</v>
      </c>
      <c r="N302" s="238" t="s">
        <v>41</v>
      </c>
      <c r="O302" s="91"/>
      <c r="P302" s="239">
        <f>O302*H302</f>
        <v>0</v>
      </c>
      <c r="Q302" s="239">
        <v>0</v>
      </c>
      <c r="R302" s="239">
        <f>Q302*H302</f>
        <v>0</v>
      </c>
      <c r="S302" s="239">
        <v>0</v>
      </c>
      <c r="T302" s="24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41" t="s">
        <v>284</v>
      </c>
      <c r="AT302" s="241" t="s">
        <v>281</v>
      </c>
      <c r="AU302" s="241" t="s">
        <v>86</v>
      </c>
      <c r="AY302" s="17" t="s">
        <v>280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7" t="s">
        <v>84</v>
      </c>
      <c r="BK302" s="242">
        <f>ROUND(I302*H302,2)</f>
        <v>0</v>
      </c>
      <c r="BL302" s="17" t="s">
        <v>284</v>
      </c>
      <c r="BM302" s="241" t="s">
        <v>5795</v>
      </c>
    </row>
    <row r="303" s="2" customFormat="1" ht="24.15" customHeight="1">
      <c r="A303" s="38"/>
      <c r="B303" s="39"/>
      <c r="C303" s="229" t="s">
        <v>637</v>
      </c>
      <c r="D303" s="229" t="s">
        <v>281</v>
      </c>
      <c r="E303" s="230" t="s">
        <v>804</v>
      </c>
      <c r="F303" s="231" t="s">
        <v>805</v>
      </c>
      <c r="G303" s="232" t="s">
        <v>190</v>
      </c>
      <c r="H303" s="233">
        <v>90</v>
      </c>
      <c r="I303" s="234"/>
      <c r="J303" s="235">
        <f>ROUND(I303*H303,2)</f>
        <v>0</v>
      </c>
      <c r="K303" s="236"/>
      <c r="L303" s="44"/>
      <c r="M303" s="237" t="s">
        <v>1</v>
      </c>
      <c r="N303" s="238" t="s">
        <v>41</v>
      </c>
      <c r="O303" s="91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41" t="s">
        <v>284</v>
      </c>
      <c r="AT303" s="241" t="s">
        <v>281</v>
      </c>
      <c r="AU303" s="241" t="s">
        <v>86</v>
      </c>
      <c r="AY303" s="17" t="s">
        <v>280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7" t="s">
        <v>84</v>
      </c>
      <c r="BK303" s="242">
        <f>ROUND(I303*H303,2)</f>
        <v>0</v>
      </c>
      <c r="BL303" s="17" t="s">
        <v>284</v>
      </c>
      <c r="BM303" s="241" t="s">
        <v>5796</v>
      </c>
    </row>
    <row r="304" s="13" customFormat="1">
      <c r="A304" s="13"/>
      <c r="B304" s="243"/>
      <c r="C304" s="244"/>
      <c r="D304" s="245" t="s">
        <v>286</v>
      </c>
      <c r="E304" s="246" t="s">
        <v>1</v>
      </c>
      <c r="F304" s="247" t="s">
        <v>1945</v>
      </c>
      <c r="G304" s="244"/>
      <c r="H304" s="248">
        <v>90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286</v>
      </c>
      <c r="AU304" s="254" t="s">
        <v>86</v>
      </c>
      <c r="AV304" s="13" t="s">
        <v>86</v>
      </c>
      <c r="AW304" s="13" t="s">
        <v>32</v>
      </c>
      <c r="AX304" s="13" t="s">
        <v>84</v>
      </c>
      <c r="AY304" s="254" t="s">
        <v>280</v>
      </c>
    </row>
    <row r="305" s="2" customFormat="1" ht="24.15" customHeight="1">
      <c r="A305" s="38"/>
      <c r="B305" s="39"/>
      <c r="C305" s="229" t="s">
        <v>641</v>
      </c>
      <c r="D305" s="229" t="s">
        <v>281</v>
      </c>
      <c r="E305" s="230" t="s">
        <v>809</v>
      </c>
      <c r="F305" s="231" t="s">
        <v>810</v>
      </c>
      <c r="G305" s="232" t="s">
        <v>326</v>
      </c>
      <c r="H305" s="233">
        <v>35.503</v>
      </c>
      <c r="I305" s="234"/>
      <c r="J305" s="235">
        <f>ROUND(I305*H305,2)</f>
        <v>0</v>
      </c>
      <c r="K305" s="236"/>
      <c r="L305" s="44"/>
      <c r="M305" s="237" t="s">
        <v>1</v>
      </c>
      <c r="N305" s="238" t="s">
        <v>41</v>
      </c>
      <c r="O305" s="91"/>
      <c r="P305" s="239">
        <f>O305*H305</f>
        <v>0</v>
      </c>
      <c r="Q305" s="239">
        <v>0</v>
      </c>
      <c r="R305" s="239">
        <f>Q305*H305</f>
        <v>0</v>
      </c>
      <c r="S305" s="239">
        <v>0</v>
      </c>
      <c r="T305" s="24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41" t="s">
        <v>284</v>
      </c>
      <c r="AT305" s="241" t="s">
        <v>281</v>
      </c>
      <c r="AU305" s="241" t="s">
        <v>86</v>
      </c>
      <c r="AY305" s="17" t="s">
        <v>280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7" t="s">
        <v>84</v>
      </c>
      <c r="BK305" s="242">
        <f>ROUND(I305*H305,2)</f>
        <v>0</v>
      </c>
      <c r="BL305" s="17" t="s">
        <v>284</v>
      </c>
      <c r="BM305" s="241" t="s">
        <v>5797</v>
      </c>
    </row>
    <row r="306" s="2" customFormat="1" ht="24.15" customHeight="1">
      <c r="A306" s="38"/>
      <c r="B306" s="39"/>
      <c r="C306" s="229" t="s">
        <v>646</v>
      </c>
      <c r="D306" s="229" t="s">
        <v>281</v>
      </c>
      <c r="E306" s="230" t="s">
        <v>813</v>
      </c>
      <c r="F306" s="231" t="s">
        <v>814</v>
      </c>
      <c r="G306" s="232" t="s">
        <v>326</v>
      </c>
      <c r="H306" s="233">
        <v>532.54499999999996</v>
      </c>
      <c r="I306" s="234"/>
      <c r="J306" s="235">
        <f>ROUND(I306*H306,2)</f>
        <v>0</v>
      </c>
      <c r="K306" s="236"/>
      <c r="L306" s="44"/>
      <c r="M306" s="237" t="s">
        <v>1</v>
      </c>
      <c r="N306" s="238" t="s">
        <v>41</v>
      </c>
      <c r="O306" s="91"/>
      <c r="P306" s="239">
        <f>O306*H306</f>
        <v>0</v>
      </c>
      <c r="Q306" s="239">
        <v>0</v>
      </c>
      <c r="R306" s="239">
        <f>Q306*H306</f>
        <v>0</v>
      </c>
      <c r="S306" s="239">
        <v>0</v>
      </c>
      <c r="T306" s="24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1" t="s">
        <v>284</v>
      </c>
      <c r="AT306" s="241" t="s">
        <v>281</v>
      </c>
      <c r="AU306" s="241" t="s">
        <v>86</v>
      </c>
      <c r="AY306" s="17" t="s">
        <v>280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7" t="s">
        <v>84</v>
      </c>
      <c r="BK306" s="242">
        <f>ROUND(I306*H306,2)</f>
        <v>0</v>
      </c>
      <c r="BL306" s="17" t="s">
        <v>284</v>
      </c>
      <c r="BM306" s="241" t="s">
        <v>5798</v>
      </c>
    </row>
    <row r="307" s="13" customFormat="1">
      <c r="A307" s="13"/>
      <c r="B307" s="243"/>
      <c r="C307" s="244"/>
      <c r="D307" s="245" t="s">
        <v>286</v>
      </c>
      <c r="E307" s="244"/>
      <c r="F307" s="247" t="s">
        <v>5799</v>
      </c>
      <c r="G307" s="244"/>
      <c r="H307" s="248">
        <v>532.54499999999996</v>
      </c>
      <c r="I307" s="249"/>
      <c r="J307" s="244"/>
      <c r="K307" s="244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286</v>
      </c>
      <c r="AU307" s="254" t="s">
        <v>86</v>
      </c>
      <c r="AV307" s="13" t="s">
        <v>86</v>
      </c>
      <c r="AW307" s="13" t="s">
        <v>4</v>
      </c>
      <c r="AX307" s="13" t="s">
        <v>84</v>
      </c>
      <c r="AY307" s="254" t="s">
        <v>280</v>
      </c>
    </row>
    <row r="308" s="2" customFormat="1" ht="33" customHeight="1">
      <c r="A308" s="38"/>
      <c r="B308" s="39"/>
      <c r="C308" s="229" t="s">
        <v>650</v>
      </c>
      <c r="D308" s="229" t="s">
        <v>281</v>
      </c>
      <c r="E308" s="230" t="s">
        <v>818</v>
      </c>
      <c r="F308" s="231" t="s">
        <v>819</v>
      </c>
      <c r="G308" s="232" t="s">
        <v>326</v>
      </c>
      <c r="H308" s="233">
        <v>0.192</v>
      </c>
      <c r="I308" s="234"/>
      <c r="J308" s="235">
        <f>ROUND(I308*H308,2)</f>
        <v>0</v>
      </c>
      <c r="K308" s="236"/>
      <c r="L308" s="44"/>
      <c r="M308" s="237" t="s">
        <v>1</v>
      </c>
      <c r="N308" s="238" t="s">
        <v>41</v>
      </c>
      <c r="O308" s="91"/>
      <c r="P308" s="239">
        <f>O308*H308</f>
        <v>0</v>
      </c>
      <c r="Q308" s="239">
        <v>0</v>
      </c>
      <c r="R308" s="239">
        <f>Q308*H308</f>
        <v>0</v>
      </c>
      <c r="S308" s="239">
        <v>0</v>
      </c>
      <c r="T308" s="24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41" t="s">
        <v>284</v>
      </c>
      <c r="AT308" s="241" t="s">
        <v>281</v>
      </c>
      <c r="AU308" s="241" t="s">
        <v>86</v>
      </c>
      <c r="AY308" s="17" t="s">
        <v>280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7" t="s">
        <v>84</v>
      </c>
      <c r="BK308" s="242">
        <f>ROUND(I308*H308,2)</f>
        <v>0</v>
      </c>
      <c r="BL308" s="17" t="s">
        <v>284</v>
      </c>
      <c r="BM308" s="241" t="s">
        <v>5800</v>
      </c>
    </row>
    <row r="309" s="13" customFormat="1">
      <c r="A309" s="13"/>
      <c r="B309" s="243"/>
      <c r="C309" s="244"/>
      <c r="D309" s="245" t="s">
        <v>286</v>
      </c>
      <c r="E309" s="246" t="s">
        <v>1</v>
      </c>
      <c r="F309" s="247" t="s">
        <v>5801</v>
      </c>
      <c r="G309" s="244"/>
      <c r="H309" s="248">
        <v>0.192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286</v>
      </c>
      <c r="AU309" s="254" t="s">
        <v>86</v>
      </c>
      <c r="AV309" s="13" t="s">
        <v>86</v>
      </c>
      <c r="AW309" s="13" t="s">
        <v>32</v>
      </c>
      <c r="AX309" s="13" t="s">
        <v>84</v>
      </c>
      <c r="AY309" s="254" t="s">
        <v>280</v>
      </c>
    </row>
    <row r="310" s="2" customFormat="1" ht="49.05" customHeight="1">
      <c r="A310" s="38"/>
      <c r="B310" s="39"/>
      <c r="C310" s="229" t="s">
        <v>655</v>
      </c>
      <c r="D310" s="229" t="s">
        <v>281</v>
      </c>
      <c r="E310" s="230" t="s">
        <v>828</v>
      </c>
      <c r="F310" s="231" t="s">
        <v>829</v>
      </c>
      <c r="G310" s="232" t="s">
        <v>326</v>
      </c>
      <c r="H310" s="233">
        <v>0.20100000000000001</v>
      </c>
      <c r="I310" s="234"/>
      <c r="J310" s="235">
        <f>ROUND(I310*H310,2)</f>
        <v>0</v>
      </c>
      <c r="K310" s="236"/>
      <c r="L310" s="44"/>
      <c r="M310" s="237" t="s">
        <v>1</v>
      </c>
      <c r="N310" s="238" t="s">
        <v>41</v>
      </c>
      <c r="O310" s="91"/>
      <c r="P310" s="239">
        <f>O310*H310</f>
        <v>0</v>
      </c>
      <c r="Q310" s="239">
        <v>0</v>
      </c>
      <c r="R310" s="239">
        <f>Q310*H310</f>
        <v>0</v>
      </c>
      <c r="S310" s="239">
        <v>0</v>
      </c>
      <c r="T310" s="24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41" t="s">
        <v>284</v>
      </c>
      <c r="AT310" s="241" t="s">
        <v>281</v>
      </c>
      <c r="AU310" s="241" t="s">
        <v>86</v>
      </c>
      <c r="AY310" s="17" t="s">
        <v>280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7" t="s">
        <v>84</v>
      </c>
      <c r="BK310" s="242">
        <f>ROUND(I310*H310,2)</f>
        <v>0</v>
      </c>
      <c r="BL310" s="17" t="s">
        <v>284</v>
      </c>
      <c r="BM310" s="241" t="s">
        <v>5802</v>
      </c>
    </row>
    <row r="311" s="13" customFormat="1">
      <c r="A311" s="13"/>
      <c r="B311" s="243"/>
      <c r="C311" s="244"/>
      <c r="D311" s="245" t="s">
        <v>286</v>
      </c>
      <c r="E311" s="246" t="s">
        <v>1</v>
      </c>
      <c r="F311" s="247" t="s">
        <v>5803</v>
      </c>
      <c r="G311" s="244"/>
      <c r="H311" s="248">
        <v>0.20100000000000001</v>
      </c>
      <c r="I311" s="249"/>
      <c r="J311" s="244"/>
      <c r="K311" s="244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286</v>
      </c>
      <c r="AU311" s="254" t="s">
        <v>86</v>
      </c>
      <c r="AV311" s="13" t="s">
        <v>86</v>
      </c>
      <c r="AW311" s="13" t="s">
        <v>32</v>
      </c>
      <c r="AX311" s="13" t="s">
        <v>84</v>
      </c>
      <c r="AY311" s="254" t="s">
        <v>280</v>
      </c>
    </row>
    <row r="312" s="2" customFormat="1" ht="33" customHeight="1">
      <c r="A312" s="38"/>
      <c r="B312" s="39"/>
      <c r="C312" s="229" t="s">
        <v>660</v>
      </c>
      <c r="D312" s="229" t="s">
        <v>281</v>
      </c>
      <c r="E312" s="230" t="s">
        <v>833</v>
      </c>
      <c r="F312" s="231" t="s">
        <v>834</v>
      </c>
      <c r="G312" s="232" t="s">
        <v>326</v>
      </c>
      <c r="H312" s="233">
        <v>0.002</v>
      </c>
      <c r="I312" s="234"/>
      <c r="J312" s="235">
        <f>ROUND(I312*H312,2)</f>
        <v>0</v>
      </c>
      <c r="K312" s="236"/>
      <c r="L312" s="44"/>
      <c r="M312" s="237" t="s">
        <v>1</v>
      </c>
      <c r="N312" s="238" t="s">
        <v>41</v>
      </c>
      <c r="O312" s="91"/>
      <c r="P312" s="239">
        <f>O312*H312</f>
        <v>0</v>
      </c>
      <c r="Q312" s="239">
        <v>0</v>
      </c>
      <c r="R312" s="239">
        <f>Q312*H312</f>
        <v>0</v>
      </c>
      <c r="S312" s="239">
        <v>0</v>
      </c>
      <c r="T312" s="24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41" t="s">
        <v>284</v>
      </c>
      <c r="AT312" s="241" t="s">
        <v>281</v>
      </c>
      <c r="AU312" s="241" t="s">
        <v>86</v>
      </c>
      <c r="AY312" s="17" t="s">
        <v>280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7" t="s">
        <v>84</v>
      </c>
      <c r="BK312" s="242">
        <f>ROUND(I312*H312,2)</f>
        <v>0</v>
      </c>
      <c r="BL312" s="17" t="s">
        <v>284</v>
      </c>
      <c r="BM312" s="241" t="s">
        <v>5804</v>
      </c>
    </row>
    <row r="313" s="13" customFormat="1">
      <c r="A313" s="13"/>
      <c r="B313" s="243"/>
      <c r="C313" s="244"/>
      <c r="D313" s="245" t="s">
        <v>286</v>
      </c>
      <c r="E313" s="246" t="s">
        <v>1</v>
      </c>
      <c r="F313" s="247" t="s">
        <v>5805</v>
      </c>
      <c r="G313" s="244"/>
      <c r="H313" s="248">
        <v>0.002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286</v>
      </c>
      <c r="AU313" s="254" t="s">
        <v>86</v>
      </c>
      <c r="AV313" s="13" t="s">
        <v>86</v>
      </c>
      <c r="AW313" s="13" t="s">
        <v>32</v>
      </c>
      <c r="AX313" s="13" t="s">
        <v>84</v>
      </c>
      <c r="AY313" s="254" t="s">
        <v>280</v>
      </c>
    </row>
    <row r="314" s="2" customFormat="1" ht="24.15" customHeight="1">
      <c r="A314" s="38"/>
      <c r="B314" s="39"/>
      <c r="C314" s="229" t="s">
        <v>665</v>
      </c>
      <c r="D314" s="229" t="s">
        <v>281</v>
      </c>
      <c r="E314" s="230" t="s">
        <v>843</v>
      </c>
      <c r="F314" s="231" t="s">
        <v>844</v>
      </c>
      <c r="G314" s="232" t="s">
        <v>326</v>
      </c>
      <c r="H314" s="233">
        <v>0.17100000000000001</v>
      </c>
      <c r="I314" s="234"/>
      <c r="J314" s="235">
        <f>ROUND(I314*H314,2)</f>
        <v>0</v>
      </c>
      <c r="K314" s="236"/>
      <c r="L314" s="44"/>
      <c r="M314" s="237" t="s">
        <v>1</v>
      </c>
      <c r="N314" s="238" t="s">
        <v>41</v>
      </c>
      <c r="O314" s="91"/>
      <c r="P314" s="239">
        <f>O314*H314</f>
        <v>0</v>
      </c>
      <c r="Q314" s="239">
        <v>0</v>
      </c>
      <c r="R314" s="239">
        <f>Q314*H314</f>
        <v>0</v>
      </c>
      <c r="S314" s="239">
        <v>0</v>
      </c>
      <c r="T314" s="24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41" t="s">
        <v>284</v>
      </c>
      <c r="AT314" s="241" t="s">
        <v>281</v>
      </c>
      <c r="AU314" s="241" t="s">
        <v>86</v>
      </c>
      <c r="AY314" s="17" t="s">
        <v>280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7" t="s">
        <v>84</v>
      </c>
      <c r="BK314" s="242">
        <f>ROUND(I314*H314,2)</f>
        <v>0</v>
      </c>
      <c r="BL314" s="17" t="s">
        <v>284</v>
      </c>
      <c r="BM314" s="241" t="s">
        <v>5806</v>
      </c>
    </row>
    <row r="315" s="13" customFormat="1">
      <c r="A315" s="13"/>
      <c r="B315" s="243"/>
      <c r="C315" s="244"/>
      <c r="D315" s="245" t="s">
        <v>286</v>
      </c>
      <c r="E315" s="246" t="s">
        <v>1</v>
      </c>
      <c r="F315" s="247" t="s">
        <v>5807</v>
      </c>
      <c r="G315" s="244"/>
      <c r="H315" s="248">
        <v>0.17100000000000001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286</v>
      </c>
      <c r="AU315" s="254" t="s">
        <v>86</v>
      </c>
      <c r="AV315" s="13" t="s">
        <v>86</v>
      </c>
      <c r="AW315" s="13" t="s">
        <v>32</v>
      </c>
      <c r="AX315" s="13" t="s">
        <v>84</v>
      </c>
      <c r="AY315" s="254" t="s">
        <v>280</v>
      </c>
    </row>
    <row r="316" s="2" customFormat="1" ht="33" customHeight="1">
      <c r="A316" s="38"/>
      <c r="B316" s="39"/>
      <c r="C316" s="229" t="s">
        <v>669</v>
      </c>
      <c r="D316" s="229" t="s">
        <v>281</v>
      </c>
      <c r="E316" s="230" t="s">
        <v>848</v>
      </c>
      <c r="F316" s="231" t="s">
        <v>849</v>
      </c>
      <c r="G316" s="232" t="s">
        <v>326</v>
      </c>
      <c r="H316" s="233">
        <v>1.3680000000000001</v>
      </c>
      <c r="I316" s="234"/>
      <c r="J316" s="235">
        <f>ROUND(I316*H316,2)</f>
        <v>0</v>
      </c>
      <c r="K316" s="236"/>
      <c r="L316" s="44"/>
      <c r="M316" s="237" t="s">
        <v>1</v>
      </c>
      <c r="N316" s="238" t="s">
        <v>41</v>
      </c>
      <c r="O316" s="91"/>
      <c r="P316" s="239">
        <f>O316*H316</f>
        <v>0</v>
      </c>
      <c r="Q316" s="239">
        <v>0</v>
      </c>
      <c r="R316" s="239">
        <f>Q316*H316</f>
        <v>0</v>
      </c>
      <c r="S316" s="239">
        <v>0</v>
      </c>
      <c r="T316" s="24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41" t="s">
        <v>284</v>
      </c>
      <c r="AT316" s="241" t="s">
        <v>281</v>
      </c>
      <c r="AU316" s="241" t="s">
        <v>86</v>
      </c>
      <c r="AY316" s="17" t="s">
        <v>280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7" t="s">
        <v>84</v>
      </c>
      <c r="BK316" s="242">
        <f>ROUND(I316*H316,2)</f>
        <v>0</v>
      </c>
      <c r="BL316" s="17" t="s">
        <v>284</v>
      </c>
      <c r="BM316" s="241" t="s">
        <v>5808</v>
      </c>
    </row>
    <row r="317" s="13" customFormat="1">
      <c r="A317" s="13"/>
      <c r="B317" s="243"/>
      <c r="C317" s="244"/>
      <c r="D317" s="245" t="s">
        <v>286</v>
      </c>
      <c r="E317" s="246" t="s">
        <v>1</v>
      </c>
      <c r="F317" s="247" t="s">
        <v>5809</v>
      </c>
      <c r="G317" s="244"/>
      <c r="H317" s="248">
        <v>1.3680000000000001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286</v>
      </c>
      <c r="AU317" s="254" t="s">
        <v>86</v>
      </c>
      <c r="AV317" s="13" t="s">
        <v>86</v>
      </c>
      <c r="AW317" s="13" t="s">
        <v>32</v>
      </c>
      <c r="AX317" s="13" t="s">
        <v>84</v>
      </c>
      <c r="AY317" s="254" t="s">
        <v>280</v>
      </c>
    </row>
    <row r="318" s="2" customFormat="1" ht="33" customHeight="1">
      <c r="A318" s="38"/>
      <c r="B318" s="39"/>
      <c r="C318" s="229" t="s">
        <v>674</v>
      </c>
      <c r="D318" s="229" t="s">
        <v>281</v>
      </c>
      <c r="E318" s="230" t="s">
        <v>853</v>
      </c>
      <c r="F318" s="231" t="s">
        <v>854</v>
      </c>
      <c r="G318" s="232" t="s">
        <v>326</v>
      </c>
      <c r="H318" s="233">
        <v>0.014</v>
      </c>
      <c r="I318" s="234"/>
      <c r="J318" s="235">
        <f>ROUND(I318*H318,2)</f>
        <v>0</v>
      </c>
      <c r="K318" s="236"/>
      <c r="L318" s="44"/>
      <c r="M318" s="237" t="s">
        <v>1</v>
      </c>
      <c r="N318" s="238" t="s">
        <v>41</v>
      </c>
      <c r="O318" s="91"/>
      <c r="P318" s="239">
        <f>O318*H318</f>
        <v>0</v>
      </c>
      <c r="Q318" s="239">
        <v>0</v>
      </c>
      <c r="R318" s="239">
        <f>Q318*H318</f>
        <v>0</v>
      </c>
      <c r="S318" s="239">
        <v>0</v>
      </c>
      <c r="T318" s="24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1" t="s">
        <v>284</v>
      </c>
      <c r="AT318" s="241" t="s">
        <v>281</v>
      </c>
      <c r="AU318" s="241" t="s">
        <v>86</v>
      </c>
      <c r="AY318" s="17" t="s">
        <v>280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7" t="s">
        <v>84</v>
      </c>
      <c r="BK318" s="242">
        <f>ROUND(I318*H318,2)</f>
        <v>0</v>
      </c>
      <c r="BL318" s="17" t="s">
        <v>284</v>
      </c>
      <c r="BM318" s="241" t="s">
        <v>5810</v>
      </c>
    </row>
    <row r="319" s="13" customFormat="1">
      <c r="A319" s="13"/>
      <c r="B319" s="243"/>
      <c r="C319" s="244"/>
      <c r="D319" s="245" t="s">
        <v>286</v>
      </c>
      <c r="E319" s="246" t="s">
        <v>1</v>
      </c>
      <c r="F319" s="247" t="s">
        <v>5811</v>
      </c>
      <c r="G319" s="244"/>
      <c r="H319" s="248">
        <v>0.014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286</v>
      </c>
      <c r="AU319" s="254" t="s">
        <v>86</v>
      </c>
      <c r="AV319" s="13" t="s">
        <v>86</v>
      </c>
      <c r="AW319" s="13" t="s">
        <v>32</v>
      </c>
      <c r="AX319" s="13" t="s">
        <v>84</v>
      </c>
      <c r="AY319" s="254" t="s">
        <v>280</v>
      </c>
    </row>
    <row r="320" s="2" customFormat="1" ht="37.8" customHeight="1">
      <c r="A320" s="38"/>
      <c r="B320" s="39"/>
      <c r="C320" s="229" t="s">
        <v>678</v>
      </c>
      <c r="D320" s="229" t="s">
        <v>281</v>
      </c>
      <c r="E320" s="230" t="s">
        <v>863</v>
      </c>
      <c r="F320" s="231" t="s">
        <v>864</v>
      </c>
      <c r="G320" s="232" t="s">
        <v>326</v>
      </c>
      <c r="H320" s="233">
        <v>1.5700000000000001</v>
      </c>
      <c r="I320" s="234"/>
      <c r="J320" s="235">
        <f>ROUND(I320*H320,2)</f>
        <v>0</v>
      </c>
      <c r="K320" s="236"/>
      <c r="L320" s="44"/>
      <c r="M320" s="237" t="s">
        <v>1</v>
      </c>
      <c r="N320" s="238" t="s">
        <v>41</v>
      </c>
      <c r="O320" s="91"/>
      <c r="P320" s="239">
        <f>O320*H320</f>
        <v>0</v>
      </c>
      <c r="Q320" s="239">
        <v>0</v>
      </c>
      <c r="R320" s="239">
        <f>Q320*H320</f>
        <v>0</v>
      </c>
      <c r="S320" s="239">
        <v>0</v>
      </c>
      <c r="T320" s="24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41" t="s">
        <v>284</v>
      </c>
      <c r="AT320" s="241" t="s">
        <v>281</v>
      </c>
      <c r="AU320" s="241" t="s">
        <v>86</v>
      </c>
      <c r="AY320" s="17" t="s">
        <v>280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7" t="s">
        <v>84</v>
      </c>
      <c r="BK320" s="242">
        <f>ROUND(I320*H320,2)</f>
        <v>0</v>
      </c>
      <c r="BL320" s="17" t="s">
        <v>284</v>
      </c>
      <c r="BM320" s="241" t="s">
        <v>5812</v>
      </c>
    </row>
    <row r="321" s="13" customFormat="1">
      <c r="A321" s="13"/>
      <c r="B321" s="243"/>
      <c r="C321" s="244"/>
      <c r="D321" s="245" t="s">
        <v>286</v>
      </c>
      <c r="E321" s="246" t="s">
        <v>1</v>
      </c>
      <c r="F321" s="247" t="s">
        <v>5813</v>
      </c>
      <c r="G321" s="244"/>
      <c r="H321" s="248">
        <v>1.5700000000000001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286</v>
      </c>
      <c r="AU321" s="254" t="s">
        <v>86</v>
      </c>
      <c r="AV321" s="13" t="s">
        <v>86</v>
      </c>
      <c r="AW321" s="13" t="s">
        <v>32</v>
      </c>
      <c r="AX321" s="13" t="s">
        <v>84</v>
      </c>
      <c r="AY321" s="254" t="s">
        <v>280</v>
      </c>
    </row>
    <row r="322" s="2" customFormat="1" ht="33" customHeight="1">
      <c r="A322" s="38"/>
      <c r="B322" s="39"/>
      <c r="C322" s="229" t="s">
        <v>682</v>
      </c>
      <c r="D322" s="229" t="s">
        <v>281</v>
      </c>
      <c r="E322" s="230" t="s">
        <v>868</v>
      </c>
      <c r="F322" s="231" t="s">
        <v>869</v>
      </c>
      <c r="G322" s="232" t="s">
        <v>326</v>
      </c>
      <c r="H322" s="233">
        <v>2.5870000000000002</v>
      </c>
      <c r="I322" s="234"/>
      <c r="J322" s="235">
        <f>ROUND(I322*H322,2)</f>
        <v>0</v>
      </c>
      <c r="K322" s="236"/>
      <c r="L322" s="44"/>
      <c r="M322" s="237" t="s">
        <v>1</v>
      </c>
      <c r="N322" s="238" t="s">
        <v>41</v>
      </c>
      <c r="O322" s="91"/>
      <c r="P322" s="239">
        <f>O322*H322</f>
        <v>0</v>
      </c>
      <c r="Q322" s="239">
        <v>0</v>
      </c>
      <c r="R322" s="239">
        <f>Q322*H322</f>
        <v>0</v>
      </c>
      <c r="S322" s="239">
        <v>0</v>
      </c>
      <c r="T322" s="24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41" t="s">
        <v>284</v>
      </c>
      <c r="AT322" s="241" t="s">
        <v>281</v>
      </c>
      <c r="AU322" s="241" t="s">
        <v>86</v>
      </c>
      <c r="AY322" s="17" t="s">
        <v>280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7" t="s">
        <v>84</v>
      </c>
      <c r="BK322" s="242">
        <f>ROUND(I322*H322,2)</f>
        <v>0</v>
      </c>
      <c r="BL322" s="17" t="s">
        <v>284</v>
      </c>
      <c r="BM322" s="241" t="s">
        <v>5814</v>
      </c>
    </row>
    <row r="323" s="13" customFormat="1">
      <c r="A323" s="13"/>
      <c r="B323" s="243"/>
      <c r="C323" s="244"/>
      <c r="D323" s="245" t="s">
        <v>286</v>
      </c>
      <c r="E323" s="246" t="s">
        <v>1</v>
      </c>
      <c r="F323" s="247" t="s">
        <v>5815</v>
      </c>
      <c r="G323" s="244"/>
      <c r="H323" s="248">
        <v>2.5870000000000002</v>
      </c>
      <c r="I323" s="249"/>
      <c r="J323" s="244"/>
      <c r="K323" s="244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286</v>
      </c>
      <c r="AU323" s="254" t="s">
        <v>86</v>
      </c>
      <c r="AV323" s="13" t="s">
        <v>86</v>
      </c>
      <c r="AW323" s="13" t="s">
        <v>32</v>
      </c>
      <c r="AX323" s="13" t="s">
        <v>84</v>
      </c>
      <c r="AY323" s="254" t="s">
        <v>280</v>
      </c>
    </row>
    <row r="324" s="2" customFormat="1" ht="33" customHeight="1">
      <c r="A324" s="38"/>
      <c r="B324" s="39"/>
      <c r="C324" s="229" t="s">
        <v>686</v>
      </c>
      <c r="D324" s="229" t="s">
        <v>281</v>
      </c>
      <c r="E324" s="230" t="s">
        <v>873</v>
      </c>
      <c r="F324" s="231" t="s">
        <v>874</v>
      </c>
      <c r="G324" s="232" t="s">
        <v>326</v>
      </c>
      <c r="H324" s="233">
        <v>1.1299999999999999</v>
      </c>
      <c r="I324" s="234"/>
      <c r="J324" s="235">
        <f>ROUND(I324*H324,2)</f>
        <v>0</v>
      </c>
      <c r="K324" s="236"/>
      <c r="L324" s="44"/>
      <c r="M324" s="237" t="s">
        <v>1</v>
      </c>
      <c r="N324" s="238" t="s">
        <v>41</v>
      </c>
      <c r="O324" s="91"/>
      <c r="P324" s="239">
        <f>O324*H324</f>
        <v>0</v>
      </c>
      <c r="Q324" s="239">
        <v>0</v>
      </c>
      <c r="R324" s="239">
        <f>Q324*H324</f>
        <v>0</v>
      </c>
      <c r="S324" s="239">
        <v>0</v>
      </c>
      <c r="T324" s="24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41" t="s">
        <v>284</v>
      </c>
      <c r="AT324" s="241" t="s">
        <v>281</v>
      </c>
      <c r="AU324" s="241" t="s">
        <v>86</v>
      </c>
      <c r="AY324" s="17" t="s">
        <v>280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7" t="s">
        <v>84</v>
      </c>
      <c r="BK324" s="242">
        <f>ROUND(I324*H324,2)</f>
        <v>0</v>
      </c>
      <c r="BL324" s="17" t="s">
        <v>284</v>
      </c>
      <c r="BM324" s="241" t="s">
        <v>5816</v>
      </c>
    </row>
    <row r="325" s="2" customFormat="1" ht="37.8" customHeight="1">
      <c r="A325" s="38"/>
      <c r="B325" s="39"/>
      <c r="C325" s="229" t="s">
        <v>690</v>
      </c>
      <c r="D325" s="229" t="s">
        <v>281</v>
      </c>
      <c r="E325" s="230" t="s">
        <v>878</v>
      </c>
      <c r="F325" s="231" t="s">
        <v>879</v>
      </c>
      <c r="G325" s="232" t="s">
        <v>326</v>
      </c>
      <c r="H325" s="233">
        <v>9.4079999999999995</v>
      </c>
      <c r="I325" s="234"/>
      <c r="J325" s="235">
        <f>ROUND(I325*H325,2)</f>
        <v>0</v>
      </c>
      <c r="K325" s="236"/>
      <c r="L325" s="44"/>
      <c r="M325" s="237" t="s">
        <v>1</v>
      </c>
      <c r="N325" s="238" t="s">
        <v>41</v>
      </c>
      <c r="O325" s="91"/>
      <c r="P325" s="239">
        <f>O325*H325</f>
        <v>0</v>
      </c>
      <c r="Q325" s="239">
        <v>0</v>
      </c>
      <c r="R325" s="239">
        <f>Q325*H325</f>
        <v>0</v>
      </c>
      <c r="S325" s="239">
        <v>0</v>
      </c>
      <c r="T325" s="24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41" t="s">
        <v>284</v>
      </c>
      <c r="AT325" s="241" t="s">
        <v>281</v>
      </c>
      <c r="AU325" s="241" t="s">
        <v>86</v>
      </c>
      <c r="AY325" s="17" t="s">
        <v>280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7" t="s">
        <v>84</v>
      </c>
      <c r="BK325" s="242">
        <f>ROUND(I325*H325,2)</f>
        <v>0</v>
      </c>
      <c r="BL325" s="17" t="s">
        <v>284</v>
      </c>
      <c r="BM325" s="241" t="s">
        <v>5817</v>
      </c>
    </row>
    <row r="326" s="13" customFormat="1">
      <c r="A326" s="13"/>
      <c r="B326" s="243"/>
      <c r="C326" s="244"/>
      <c r="D326" s="245" t="s">
        <v>286</v>
      </c>
      <c r="E326" s="246" t="s">
        <v>1</v>
      </c>
      <c r="F326" s="247" t="s">
        <v>5818</v>
      </c>
      <c r="G326" s="244"/>
      <c r="H326" s="248">
        <v>9.4079999999999995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286</v>
      </c>
      <c r="AU326" s="254" t="s">
        <v>86</v>
      </c>
      <c r="AV326" s="13" t="s">
        <v>86</v>
      </c>
      <c r="AW326" s="13" t="s">
        <v>32</v>
      </c>
      <c r="AX326" s="13" t="s">
        <v>84</v>
      </c>
      <c r="AY326" s="254" t="s">
        <v>280</v>
      </c>
    </row>
    <row r="327" s="2" customFormat="1" ht="44.25" customHeight="1">
      <c r="A327" s="38"/>
      <c r="B327" s="39"/>
      <c r="C327" s="229" t="s">
        <v>695</v>
      </c>
      <c r="D327" s="229" t="s">
        <v>281</v>
      </c>
      <c r="E327" s="230" t="s">
        <v>888</v>
      </c>
      <c r="F327" s="231" t="s">
        <v>889</v>
      </c>
      <c r="G327" s="232" t="s">
        <v>326</v>
      </c>
      <c r="H327" s="233">
        <v>9.8390000000000004</v>
      </c>
      <c r="I327" s="234"/>
      <c r="J327" s="235">
        <f>ROUND(I327*H327,2)</f>
        <v>0</v>
      </c>
      <c r="K327" s="236"/>
      <c r="L327" s="44"/>
      <c r="M327" s="237" t="s">
        <v>1</v>
      </c>
      <c r="N327" s="238" t="s">
        <v>41</v>
      </c>
      <c r="O327" s="91"/>
      <c r="P327" s="239">
        <f>O327*H327</f>
        <v>0</v>
      </c>
      <c r="Q327" s="239">
        <v>0</v>
      </c>
      <c r="R327" s="239">
        <f>Q327*H327</f>
        <v>0</v>
      </c>
      <c r="S327" s="239">
        <v>0</v>
      </c>
      <c r="T327" s="24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1" t="s">
        <v>284</v>
      </c>
      <c r="AT327" s="241" t="s">
        <v>281</v>
      </c>
      <c r="AU327" s="241" t="s">
        <v>86</v>
      </c>
      <c r="AY327" s="17" t="s">
        <v>280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7" t="s">
        <v>84</v>
      </c>
      <c r="BK327" s="242">
        <f>ROUND(I327*H327,2)</f>
        <v>0</v>
      </c>
      <c r="BL327" s="17" t="s">
        <v>284</v>
      </c>
      <c r="BM327" s="241" t="s">
        <v>5819</v>
      </c>
    </row>
    <row r="328" s="13" customFormat="1">
      <c r="A328" s="13"/>
      <c r="B328" s="243"/>
      <c r="C328" s="244"/>
      <c r="D328" s="245" t="s">
        <v>286</v>
      </c>
      <c r="E328" s="246" t="s">
        <v>1</v>
      </c>
      <c r="F328" s="247" t="s">
        <v>5820</v>
      </c>
      <c r="G328" s="244"/>
      <c r="H328" s="248">
        <v>9.8390000000000004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286</v>
      </c>
      <c r="AU328" s="254" t="s">
        <v>86</v>
      </c>
      <c r="AV328" s="13" t="s">
        <v>86</v>
      </c>
      <c r="AW328" s="13" t="s">
        <v>32</v>
      </c>
      <c r="AX328" s="13" t="s">
        <v>84</v>
      </c>
      <c r="AY328" s="254" t="s">
        <v>280</v>
      </c>
    </row>
    <row r="329" s="2" customFormat="1" ht="44.25" customHeight="1">
      <c r="A329" s="38"/>
      <c r="B329" s="39"/>
      <c r="C329" s="229" t="s">
        <v>700</v>
      </c>
      <c r="D329" s="229" t="s">
        <v>281</v>
      </c>
      <c r="E329" s="230" t="s">
        <v>893</v>
      </c>
      <c r="F329" s="231" t="s">
        <v>894</v>
      </c>
      <c r="G329" s="232" t="s">
        <v>326</v>
      </c>
      <c r="H329" s="233">
        <v>8.3889999999999993</v>
      </c>
      <c r="I329" s="234"/>
      <c r="J329" s="235">
        <f>ROUND(I329*H329,2)</f>
        <v>0</v>
      </c>
      <c r="K329" s="236"/>
      <c r="L329" s="44"/>
      <c r="M329" s="237" t="s">
        <v>1</v>
      </c>
      <c r="N329" s="238" t="s">
        <v>41</v>
      </c>
      <c r="O329" s="91"/>
      <c r="P329" s="239">
        <f>O329*H329</f>
        <v>0</v>
      </c>
      <c r="Q329" s="239">
        <v>0</v>
      </c>
      <c r="R329" s="239">
        <f>Q329*H329</f>
        <v>0</v>
      </c>
      <c r="S329" s="239">
        <v>0</v>
      </c>
      <c r="T329" s="24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41" t="s">
        <v>284</v>
      </c>
      <c r="AT329" s="241" t="s">
        <v>281</v>
      </c>
      <c r="AU329" s="241" t="s">
        <v>86</v>
      </c>
      <c r="AY329" s="17" t="s">
        <v>280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7" t="s">
        <v>84</v>
      </c>
      <c r="BK329" s="242">
        <f>ROUND(I329*H329,2)</f>
        <v>0</v>
      </c>
      <c r="BL329" s="17" t="s">
        <v>284</v>
      </c>
      <c r="BM329" s="241" t="s">
        <v>5821</v>
      </c>
    </row>
    <row r="330" s="13" customFormat="1">
      <c r="A330" s="13"/>
      <c r="B330" s="243"/>
      <c r="C330" s="244"/>
      <c r="D330" s="245" t="s">
        <v>286</v>
      </c>
      <c r="E330" s="246" t="s">
        <v>1</v>
      </c>
      <c r="F330" s="247" t="s">
        <v>5822</v>
      </c>
      <c r="G330" s="244"/>
      <c r="H330" s="248">
        <v>8.3889999999999993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286</v>
      </c>
      <c r="AU330" s="254" t="s">
        <v>86</v>
      </c>
      <c r="AV330" s="13" t="s">
        <v>86</v>
      </c>
      <c r="AW330" s="13" t="s">
        <v>32</v>
      </c>
      <c r="AX330" s="13" t="s">
        <v>84</v>
      </c>
      <c r="AY330" s="254" t="s">
        <v>280</v>
      </c>
    </row>
    <row r="331" s="2" customFormat="1" ht="44.25" customHeight="1">
      <c r="A331" s="38"/>
      <c r="B331" s="39"/>
      <c r="C331" s="229" t="s">
        <v>704</v>
      </c>
      <c r="D331" s="229" t="s">
        <v>281</v>
      </c>
      <c r="E331" s="230" t="s">
        <v>903</v>
      </c>
      <c r="F331" s="231" t="s">
        <v>904</v>
      </c>
      <c r="G331" s="232" t="s">
        <v>326</v>
      </c>
      <c r="H331" s="233">
        <v>0.498</v>
      </c>
      <c r="I331" s="234"/>
      <c r="J331" s="235">
        <f>ROUND(I331*H331,2)</f>
        <v>0</v>
      </c>
      <c r="K331" s="236"/>
      <c r="L331" s="44"/>
      <c r="M331" s="237" t="s">
        <v>1</v>
      </c>
      <c r="N331" s="238" t="s">
        <v>41</v>
      </c>
      <c r="O331" s="91"/>
      <c r="P331" s="239">
        <f>O331*H331</f>
        <v>0</v>
      </c>
      <c r="Q331" s="239">
        <v>0</v>
      </c>
      <c r="R331" s="239">
        <f>Q331*H331</f>
        <v>0</v>
      </c>
      <c r="S331" s="239">
        <v>0</v>
      </c>
      <c r="T331" s="24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41" t="s">
        <v>284</v>
      </c>
      <c r="AT331" s="241" t="s">
        <v>281</v>
      </c>
      <c r="AU331" s="241" t="s">
        <v>86</v>
      </c>
      <c r="AY331" s="17" t="s">
        <v>280</v>
      </c>
      <c r="BE331" s="242">
        <f>IF(N331="základní",J331,0)</f>
        <v>0</v>
      </c>
      <c r="BF331" s="242">
        <f>IF(N331="snížená",J331,0)</f>
        <v>0</v>
      </c>
      <c r="BG331" s="242">
        <f>IF(N331="zákl. přenesená",J331,0)</f>
        <v>0</v>
      </c>
      <c r="BH331" s="242">
        <f>IF(N331="sníž. přenesená",J331,0)</f>
        <v>0</v>
      </c>
      <c r="BI331" s="242">
        <f>IF(N331="nulová",J331,0)</f>
        <v>0</v>
      </c>
      <c r="BJ331" s="17" t="s">
        <v>84</v>
      </c>
      <c r="BK331" s="242">
        <f>ROUND(I331*H331,2)</f>
        <v>0</v>
      </c>
      <c r="BL331" s="17" t="s">
        <v>284</v>
      </c>
      <c r="BM331" s="241" t="s">
        <v>5823</v>
      </c>
    </row>
    <row r="332" s="13" customFormat="1">
      <c r="A332" s="13"/>
      <c r="B332" s="243"/>
      <c r="C332" s="244"/>
      <c r="D332" s="245" t="s">
        <v>286</v>
      </c>
      <c r="E332" s="246" t="s">
        <v>1</v>
      </c>
      <c r="F332" s="247" t="s">
        <v>5824</v>
      </c>
      <c r="G332" s="244"/>
      <c r="H332" s="248">
        <v>0.498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286</v>
      </c>
      <c r="AU332" s="254" t="s">
        <v>86</v>
      </c>
      <c r="AV332" s="13" t="s">
        <v>86</v>
      </c>
      <c r="AW332" s="13" t="s">
        <v>32</v>
      </c>
      <c r="AX332" s="13" t="s">
        <v>84</v>
      </c>
      <c r="AY332" s="254" t="s">
        <v>280</v>
      </c>
    </row>
    <row r="333" s="2" customFormat="1" ht="37.8" customHeight="1">
      <c r="A333" s="38"/>
      <c r="B333" s="39"/>
      <c r="C333" s="229" t="s">
        <v>709</v>
      </c>
      <c r="D333" s="229" t="s">
        <v>281</v>
      </c>
      <c r="E333" s="230" t="s">
        <v>907</v>
      </c>
      <c r="F333" s="231" t="s">
        <v>908</v>
      </c>
      <c r="G333" s="232" t="s">
        <v>326</v>
      </c>
      <c r="H333" s="233">
        <v>0.071999999999999995</v>
      </c>
      <c r="I333" s="234"/>
      <c r="J333" s="235">
        <f>ROUND(I333*H333,2)</f>
        <v>0</v>
      </c>
      <c r="K333" s="236"/>
      <c r="L333" s="44"/>
      <c r="M333" s="237" t="s">
        <v>1</v>
      </c>
      <c r="N333" s="238" t="s">
        <v>41</v>
      </c>
      <c r="O333" s="91"/>
      <c r="P333" s="239">
        <f>O333*H333</f>
        <v>0</v>
      </c>
      <c r="Q333" s="239">
        <v>0</v>
      </c>
      <c r="R333" s="239">
        <f>Q333*H333</f>
        <v>0</v>
      </c>
      <c r="S333" s="239">
        <v>0</v>
      </c>
      <c r="T333" s="24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41" t="s">
        <v>284</v>
      </c>
      <c r="AT333" s="241" t="s">
        <v>281</v>
      </c>
      <c r="AU333" s="241" t="s">
        <v>86</v>
      </c>
      <c r="AY333" s="17" t="s">
        <v>280</v>
      </c>
      <c r="BE333" s="242">
        <f>IF(N333="základní",J333,0)</f>
        <v>0</v>
      </c>
      <c r="BF333" s="242">
        <f>IF(N333="snížená",J333,0)</f>
        <v>0</v>
      </c>
      <c r="BG333" s="242">
        <f>IF(N333="zákl. přenesená",J333,0)</f>
        <v>0</v>
      </c>
      <c r="BH333" s="242">
        <f>IF(N333="sníž. přenesená",J333,0)</f>
        <v>0</v>
      </c>
      <c r="BI333" s="242">
        <f>IF(N333="nulová",J333,0)</f>
        <v>0</v>
      </c>
      <c r="BJ333" s="17" t="s">
        <v>84</v>
      </c>
      <c r="BK333" s="242">
        <f>ROUND(I333*H333,2)</f>
        <v>0</v>
      </c>
      <c r="BL333" s="17" t="s">
        <v>284</v>
      </c>
      <c r="BM333" s="241" t="s">
        <v>5825</v>
      </c>
    </row>
    <row r="334" s="13" customFormat="1">
      <c r="A334" s="13"/>
      <c r="B334" s="243"/>
      <c r="C334" s="244"/>
      <c r="D334" s="245" t="s">
        <v>286</v>
      </c>
      <c r="E334" s="246" t="s">
        <v>1</v>
      </c>
      <c r="F334" s="247" t="s">
        <v>5826</v>
      </c>
      <c r="G334" s="244"/>
      <c r="H334" s="248">
        <v>0.071999999999999995</v>
      </c>
      <c r="I334" s="249"/>
      <c r="J334" s="244"/>
      <c r="K334" s="244"/>
      <c r="L334" s="250"/>
      <c r="M334" s="251"/>
      <c r="N334" s="252"/>
      <c r="O334" s="252"/>
      <c r="P334" s="252"/>
      <c r="Q334" s="252"/>
      <c r="R334" s="252"/>
      <c r="S334" s="252"/>
      <c r="T334" s="25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4" t="s">
        <v>286</v>
      </c>
      <c r="AU334" s="254" t="s">
        <v>86</v>
      </c>
      <c r="AV334" s="13" t="s">
        <v>86</v>
      </c>
      <c r="AW334" s="13" t="s">
        <v>32</v>
      </c>
      <c r="AX334" s="13" t="s">
        <v>84</v>
      </c>
      <c r="AY334" s="254" t="s">
        <v>280</v>
      </c>
    </row>
    <row r="335" s="2" customFormat="1" ht="33" customHeight="1">
      <c r="A335" s="38"/>
      <c r="B335" s="39"/>
      <c r="C335" s="229" t="s">
        <v>714</v>
      </c>
      <c r="D335" s="229" t="s">
        <v>281</v>
      </c>
      <c r="E335" s="230" t="s">
        <v>912</v>
      </c>
      <c r="F335" s="231" t="s">
        <v>913</v>
      </c>
      <c r="G335" s="232" t="s">
        <v>326</v>
      </c>
      <c r="H335" s="233">
        <v>0.001</v>
      </c>
      <c r="I335" s="234"/>
      <c r="J335" s="235">
        <f>ROUND(I335*H335,2)</f>
        <v>0</v>
      </c>
      <c r="K335" s="236"/>
      <c r="L335" s="44"/>
      <c r="M335" s="237" t="s">
        <v>1</v>
      </c>
      <c r="N335" s="238" t="s">
        <v>41</v>
      </c>
      <c r="O335" s="91"/>
      <c r="P335" s="239">
        <f>O335*H335</f>
        <v>0</v>
      </c>
      <c r="Q335" s="239">
        <v>0</v>
      </c>
      <c r="R335" s="239">
        <f>Q335*H335</f>
        <v>0</v>
      </c>
      <c r="S335" s="239">
        <v>0</v>
      </c>
      <c r="T335" s="24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41" t="s">
        <v>284</v>
      </c>
      <c r="AT335" s="241" t="s">
        <v>281</v>
      </c>
      <c r="AU335" s="241" t="s">
        <v>86</v>
      </c>
      <c r="AY335" s="17" t="s">
        <v>280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7" t="s">
        <v>84</v>
      </c>
      <c r="BK335" s="242">
        <f>ROUND(I335*H335,2)</f>
        <v>0</v>
      </c>
      <c r="BL335" s="17" t="s">
        <v>284</v>
      </c>
      <c r="BM335" s="241" t="s">
        <v>5827</v>
      </c>
    </row>
    <row r="336" s="13" customFormat="1">
      <c r="A336" s="13"/>
      <c r="B336" s="243"/>
      <c r="C336" s="244"/>
      <c r="D336" s="245" t="s">
        <v>286</v>
      </c>
      <c r="E336" s="246" t="s">
        <v>1</v>
      </c>
      <c r="F336" s="247" t="s">
        <v>5828</v>
      </c>
      <c r="G336" s="244"/>
      <c r="H336" s="248">
        <v>0.001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286</v>
      </c>
      <c r="AU336" s="254" t="s">
        <v>86</v>
      </c>
      <c r="AV336" s="13" t="s">
        <v>86</v>
      </c>
      <c r="AW336" s="13" t="s">
        <v>32</v>
      </c>
      <c r="AX336" s="13" t="s">
        <v>84</v>
      </c>
      <c r="AY336" s="254" t="s">
        <v>280</v>
      </c>
    </row>
    <row r="337" s="2" customFormat="1" ht="33" customHeight="1">
      <c r="A337" s="38"/>
      <c r="B337" s="39"/>
      <c r="C337" s="229" t="s">
        <v>719</v>
      </c>
      <c r="D337" s="229" t="s">
        <v>281</v>
      </c>
      <c r="E337" s="230" t="s">
        <v>917</v>
      </c>
      <c r="F337" s="231" t="s">
        <v>918</v>
      </c>
      <c r="G337" s="232" t="s">
        <v>326</v>
      </c>
      <c r="H337" s="233">
        <v>0.052999999999999998</v>
      </c>
      <c r="I337" s="234"/>
      <c r="J337" s="235">
        <f>ROUND(I337*H337,2)</f>
        <v>0</v>
      </c>
      <c r="K337" s="236"/>
      <c r="L337" s="44"/>
      <c r="M337" s="237" t="s">
        <v>1</v>
      </c>
      <c r="N337" s="238" t="s">
        <v>41</v>
      </c>
      <c r="O337" s="91"/>
      <c r="P337" s="239">
        <f>O337*H337</f>
        <v>0</v>
      </c>
      <c r="Q337" s="239">
        <v>0</v>
      </c>
      <c r="R337" s="239">
        <f>Q337*H337</f>
        <v>0</v>
      </c>
      <c r="S337" s="239">
        <v>0</v>
      </c>
      <c r="T337" s="24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41" t="s">
        <v>284</v>
      </c>
      <c r="AT337" s="241" t="s">
        <v>281</v>
      </c>
      <c r="AU337" s="241" t="s">
        <v>86</v>
      </c>
      <c r="AY337" s="17" t="s">
        <v>280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7" t="s">
        <v>84</v>
      </c>
      <c r="BK337" s="242">
        <f>ROUND(I337*H337,2)</f>
        <v>0</v>
      </c>
      <c r="BL337" s="17" t="s">
        <v>284</v>
      </c>
      <c r="BM337" s="241" t="s">
        <v>5829</v>
      </c>
    </row>
    <row r="338" s="13" customFormat="1">
      <c r="A338" s="13"/>
      <c r="B338" s="243"/>
      <c r="C338" s="244"/>
      <c r="D338" s="245" t="s">
        <v>286</v>
      </c>
      <c r="E338" s="246" t="s">
        <v>1</v>
      </c>
      <c r="F338" s="247" t="s">
        <v>5830</v>
      </c>
      <c r="G338" s="244"/>
      <c r="H338" s="248">
        <v>0.052999999999999998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286</v>
      </c>
      <c r="AU338" s="254" t="s">
        <v>86</v>
      </c>
      <c r="AV338" s="13" t="s">
        <v>86</v>
      </c>
      <c r="AW338" s="13" t="s">
        <v>32</v>
      </c>
      <c r="AX338" s="13" t="s">
        <v>84</v>
      </c>
      <c r="AY338" s="254" t="s">
        <v>280</v>
      </c>
    </row>
    <row r="339" s="12" customFormat="1" ht="22.8" customHeight="1">
      <c r="A339" s="12"/>
      <c r="B339" s="213"/>
      <c r="C339" s="214"/>
      <c r="D339" s="215" t="s">
        <v>75</v>
      </c>
      <c r="E339" s="227" t="s">
        <v>921</v>
      </c>
      <c r="F339" s="227" t="s">
        <v>922</v>
      </c>
      <c r="G339" s="214"/>
      <c r="H339" s="214"/>
      <c r="I339" s="217"/>
      <c r="J339" s="228">
        <f>BK339</f>
        <v>0</v>
      </c>
      <c r="K339" s="214"/>
      <c r="L339" s="219"/>
      <c r="M339" s="220"/>
      <c r="N339" s="221"/>
      <c r="O339" s="221"/>
      <c r="P339" s="222">
        <f>P340</f>
        <v>0</v>
      </c>
      <c r="Q339" s="221"/>
      <c r="R339" s="222">
        <f>R340</f>
        <v>0</v>
      </c>
      <c r="S339" s="221"/>
      <c r="T339" s="223">
        <f>T340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4" t="s">
        <v>84</v>
      </c>
      <c r="AT339" s="225" t="s">
        <v>75</v>
      </c>
      <c r="AU339" s="225" t="s">
        <v>84</v>
      </c>
      <c r="AY339" s="224" t="s">
        <v>280</v>
      </c>
      <c r="BK339" s="226">
        <f>BK340</f>
        <v>0</v>
      </c>
    </row>
    <row r="340" s="2" customFormat="1" ht="16.5" customHeight="1">
      <c r="A340" s="38"/>
      <c r="B340" s="39"/>
      <c r="C340" s="229" t="s">
        <v>724</v>
      </c>
      <c r="D340" s="229" t="s">
        <v>281</v>
      </c>
      <c r="E340" s="230" t="s">
        <v>1990</v>
      </c>
      <c r="F340" s="231" t="s">
        <v>1991</v>
      </c>
      <c r="G340" s="232" t="s">
        <v>326</v>
      </c>
      <c r="H340" s="233">
        <v>35.765999999999998</v>
      </c>
      <c r="I340" s="234"/>
      <c r="J340" s="235">
        <f>ROUND(I340*H340,2)</f>
        <v>0</v>
      </c>
      <c r="K340" s="236"/>
      <c r="L340" s="44"/>
      <c r="M340" s="237" t="s">
        <v>1</v>
      </c>
      <c r="N340" s="238" t="s">
        <v>41</v>
      </c>
      <c r="O340" s="91"/>
      <c r="P340" s="239">
        <f>O340*H340</f>
        <v>0</v>
      </c>
      <c r="Q340" s="239">
        <v>0</v>
      </c>
      <c r="R340" s="239">
        <f>Q340*H340</f>
        <v>0</v>
      </c>
      <c r="S340" s="239">
        <v>0</v>
      </c>
      <c r="T340" s="24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41" t="s">
        <v>284</v>
      </c>
      <c r="AT340" s="241" t="s">
        <v>281</v>
      </c>
      <c r="AU340" s="241" t="s">
        <v>86</v>
      </c>
      <c r="AY340" s="17" t="s">
        <v>280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7" t="s">
        <v>84</v>
      </c>
      <c r="BK340" s="242">
        <f>ROUND(I340*H340,2)</f>
        <v>0</v>
      </c>
      <c r="BL340" s="17" t="s">
        <v>284</v>
      </c>
      <c r="BM340" s="241" t="s">
        <v>5831</v>
      </c>
    </row>
    <row r="341" s="12" customFormat="1" ht="25.92" customHeight="1">
      <c r="A341" s="12"/>
      <c r="B341" s="213"/>
      <c r="C341" s="214"/>
      <c r="D341" s="215" t="s">
        <v>75</v>
      </c>
      <c r="E341" s="216" t="s">
        <v>927</v>
      </c>
      <c r="F341" s="216" t="s">
        <v>928</v>
      </c>
      <c r="G341" s="214"/>
      <c r="H341" s="214"/>
      <c r="I341" s="217"/>
      <c r="J341" s="218">
        <f>BK341</f>
        <v>0</v>
      </c>
      <c r="K341" s="214"/>
      <c r="L341" s="219"/>
      <c r="M341" s="220"/>
      <c r="N341" s="221"/>
      <c r="O341" s="221"/>
      <c r="P341" s="222">
        <f>P342+P355+P387+P421+P424+P426+P432+P447+P460+P495+P498+P509</f>
        <v>0</v>
      </c>
      <c r="Q341" s="221"/>
      <c r="R341" s="222">
        <f>R342+R355+R387+R421+R424+R426+R432+R447+R460+R495+R498+R509</f>
        <v>14.009472715999998</v>
      </c>
      <c r="S341" s="221"/>
      <c r="T341" s="223">
        <f>T342+T355+T387+T421+T424+T426+T432+T447+T460+T495+T498+T509</f>
        <v>7.0369450000000011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4" t="s">
        <v>86</v>
      </c>
      <c r="AT341" s="225" t="s">
        <v>75</v>
      </c>
      <c r="AU341" s="225" t="s">
        <v>76</v>
      </c>
      <c r="AY341" s="224" t="s">
        <v>280</v>
      </c>
      <c r="BK341" s="226">
        <f>BK342+BK355+BK387+BK421+BK424+BK426+BK432+BK447+BK460+BK495+BK498+BK509</f>
        <v>0</v>
      </c>
    </row>
    <row r="342" s="12" customFormat="1" ht="22.8" customHeight="1">
      <c r="A342" s="12"/>
      <c r="B342" s="213"/>
      <c r="C342" s="214"/>
      <c r="D342" s="215" t="s">
        <v>75</v>
      </c>
      <c r="E342" s="227" t="s">
        <v>929</v>
      </c>
      <c r="F342" s="227" t="s">
        <v>930</v>
      </c>
      <c r="G342" s="214"/>
      <c r="H342" s="214"/>
      <c r="I342" s="217"/>
      <c r="J342" s="228">
        <f>BK342</f>
        <v>0</v>
      </c>
      <c r="K342" s="214"/>
      <c r="L342" s="219"/>
      <c r="M342" s="220"/>
      <c r="N342" s="221"/>
      <c r="O342" s="221"/>
      <c r="P342" s="222">
        <f>SUM(P343:P354)</f>
        <v>0</v>
      </c>
      <c r="Q342" s="221"/>
      <c r="R342" s="222">
        <f>SUM(R343:R354)</f>
        <v>0.46384200000000003</v>
      </c>
      <c r="S342" s="221"/>
      <c r="T342" s="223">
        <f>SUM(T343:T354)</f>
        <v>1.1331600000000002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4" t="s">
        <v>86</v>
      </c>
      <c r="AT342" s="225" t="s">
        <v>75</v>
      </c>
      <c r="AU342" s="225" t="s">
        <v>84</v>
      </c>
      <c r="AY342" s="224" t="s">
        <v>280</v>
      </c>
      <c r="BK342" s="226">
        <f>SUM(BK343:BK354)</f>
        <v>0</v>
      </c>
    </row>
    <row r="343" s="2" customFormat="1" ht="24.15" customHeight="1">
      <c r="A343" s="38"/>
      <c r="B343" s="39"/>
      <c r="C343" s="229" t="s">
        <v>729</v>
      </c>
      <c r="D343" s="229" t="s">
        <v>281</v>
      </c>
      <c r="E343" s="230" t="s">
        <v>932</v>
      </c>
      <c r="F343" s="231" t="s">
        <v>933</v>
      </c>
      <c r="G343" s="232" t="s">
        <v>194</v>
      </c>
      <c r="H343" s="233">
        <v>63.250999999999998</v>
      </c>
      <c r="I343" s="234"/>
      <c r="J343" s="235">
        <f>ROUND(I343*H343,2)</f>
        <v>0</v>
      </c>
      <c r="K343" s="236"/>
      <c r="L343" s="44"/>
      <c r="M343" s="237" t="s">
        <v>1</v>
      </c>
      <c r="N343" s="238" t="s">
        <v>41</v>
      </c>
      <c r="O343" s="91"/>
      <c r="P343" s="239">
        <f>O343*H343</f>
        <v>0</v>
      </c>
      <c r="Q343" s="239">
        <v>0</v>
      </c>
      <c r="R343" s="239">
        <f>Q343*H343</f>
        <v>0</v>
      </c>
      <c r="S343" s="239">
        <v>0</v>
      </c>
      <c r="T343" s="24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1" t="s">
        <v>185</v>
      </c>
      <c r="AT343" s="241" t="s">
        <v>281</v>
      </c>
      <c r="AU343" s="241" t="s">
        <v>86</v>
      </c>
      <c r="AY343" s="17" t="s">
        <v>280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7" t="s">
        <v>84</v>
      </c>
      <c r="BK343" s="242">
        <f>ROUND(I343*H343,2)</f>
        <v>0</v>
      </c>
      <c r="BL343" s="17" t="s">
        <v>185</v>
      </c>
      <c r="BM343" s="241" t="s">
        <v>5832</v>
      </c>
    </row>
    <row r="344" s="13" customFormat="1">
      <c r="A344" s="13"/>
      <c r="B344" s="243"/>
      <c r="C344" s="244"/>
      <c r="D344" s="245" t="s">
        <v>286</v>
      </c>
      <c r="E344" s="246" t="s">
        <v>1</v>
      </c>
      <c r="F344" s="247" t="s">
        <v>5634</v>
      </c>
      <c r="G344" s="244"/>
      <c r="H344" s="248">
        <v>63.250999999999998</v>
      </c>
      <c r="I344" s="249"/>
      <c r="J344" s="244"/>
      <c r="K344" s="244"/>
      <c r="L344" s="250"/>
      <c r="M344" s="251"/>
      <c r="N344" s="252"/>
      <c r="O344" s="252"/>
      <c r="P344" s="252"/>
      <c r="Q344" s="252"/>
      <c r="R344" s="252"/>
      <c r="S344" s="252"/>
      <c r="T344" s="25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4" t="s">
        <v>286</v>
      </c>
      <c r="AU344" s="254" t="s">
        <v>86</v>
      </c>
      <c r="AV344" s="13" t="s">
        <v>86</v>
      </c>
      <c r="AW344" s="13" t="s">
        <v>32</v>
      </c>
      <c r="AX344" s="13" t="s">
        <v>84</v>
      </c>
      <c r="AY344" s="254" t="s">
        <v>280</v>
      </c>
    </row>
    <row r="345" s="2" customFormat="1" ht="16.5" customHeight="1">
      <c r="A345" s="38"/>
      <c r="B345" s="39"/>
      <c r="C345" s="255" t="s">
        <v>736</v>
      </c>
      <c r="D345" s="255" t="s">
        <v>306</v>
      </c>
      <c r="E345" s="256" t="s">
        <v>936</v>
      </c>
      <c r="F345" s="257" t="s">
        <v>937</v>
      </c>
      <c r="G345" s="258" t="s">
        <v>938</v>
      </c>
      <c r="H345" s="259">
        <v>21.504999999999999</v>
      </c>
      <c r="I345" s="260"/>
      <c r="J345" s="261">
        <f>ROUND(I345*H345,2)</f>
        <v>0</v>
      </c>
      <c r="K345" s="262"/>
      <c r="L345" s="263"/>
      <c r="M345" s="264" t="s">
        <v>1</v>
      </c>
      <c r="N345" s="265" t="s">
        <v>41</v>
      </c>
      <c r="O345" s="91"/>
      <c r="P345" s="239">
        <f>O345*H345</f>
        <v>0</v>
      </c>
      <c r="Q345" s="239">
        <v>0.001</v>
      </c>
      <c r="R345" s="239">
        <f>Q345*H345</f>
        <v>0.021505</v>
      </c>
      <c r="S345" s="239">
        <v>0</v>
      </c>
      <c r="T345" s="24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41" t="s">
        <v>426</v>
      </c>
      <c r="AT345" s="241" t="s">
        <v>306</v>
      </c>
      <c r="AU345" s="241" t="s">
        <v>86</v>
      </c>
      <c r="AY345" s="17" t="s">
        <v>280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7" t="s">
        <v>84</v>
      </c>
      <c r="BK345" s="242">
        <f>ROUND(I345*H345,2)</f>
        <v>0</v>
      </c>
      <c r="BL345" s="17" t="s">
        <v>185</v>
      </c>
      <c r="BM345" s="241" t="s">
        <v>5833</v>
      </c>
    </row>
    <row r="346" s="13" customFormat="1">
      <c r="A346" s="13"/>
      <c r="B346" s="243"/>
      <c r="C346" s="244"/>
      <c r="D346" s="245" t="s">
        <v>286</v>
      </c>
      <c r="E346" s="244"/>
      <c r="F346" s="247" t="s">
        <v>5834</v>
      </c>
      <c r="G346" s="244"/>
      <c r="H346" s="248">
        <v>21.504999999999999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286</v>
      </c>
      <c r="AU346" s="254" t="s">
        <v>86</v>
      </c>
      <c r="AV346" s="13" t="s">
        <v>86</v>
      </c>
      <c r="AW346" s="13" t="s">
        <v>4</v>
      </c>
      <c r="AX346" s="13" t="s">
        <v>84</v>
      </c>
      <c r="AY346" s="254" t="s">
        <v>280</v>
      </c>
    </row>
    <row r="347" s="2" customFormat="1" ht="16.5" customHeight="1">
      <c r="A347" s="38"/>
      <c r="B347" s="39"/>
      <c r="C347" s="229" t="s">
        <v>740</v>
      </c>
      <c r="D347" s="229" t="s">
        <v>281</v>
      </c>
      <c r="E347" s="230" t="s">
        <v>942</v>
      </c>
      <c r="F347" s="231" t="s">
        <v>943</v>
      </c>
      <c r="G347" s="232" t="s">
        <v>194</v>
      </c>
      <c r="H347" s="233">
        <v>283.29000000000002</v>
      </c>
      <c r="I347" s="234"/>
      <c r="J347" s="235">
        <f>ROUND(I347*H347,2)</f>
        <v>0</v>
      </c>
      <c r="K347" s="236"/>
      <c r="L347" s="44"/>
      <c r="M347" s="237" t="s">
        <v>1</v>
      </c>
      <c r="N347" s="238" t="s">
        <v>41</v>
      </c>
      <c r="O347" s="91"/>
      <c r="P347" s="239">
        <f>O347*H347</f>
        <v>0</v>
      </c>
      <c r="Q347" s="239">
        <v>0</v>
      </c>
      <c r="R347" s="239">
        <f>Q347*H347</f>
        <v>0</v>
      </c>
      <c r="S347" s="239">
        <v>0.0040000000000000001</v>
      </c>
      <c r="T347" s="240">
        <f>S347*H347</f>
        <v>1.1331600000000002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41" t="s">
        <v>284</v>
      </c>
      <c r="AT347" s="241" t="s">
        <v>281</v>
      </c>
      <c r="AU347" s="241" t="s">
        <v>86</v>
      </c>
      <c r="AY347" s="17" t="s">
        <v>280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7" t="s">
        <v>84</v>
      </c>
      <c r="BK347" s="242">
        <f>ROUND(I347*H347,2)</f>
        <v>0</v>
      </c>
      <c r="BL347" s="17" t="s">
        <v>284</v>
      </c>
      <c r="BM347" s="241" t="s">
        <v>5835</v>
      </c>
    </row>
    <row r="348" s="13" customFormat="1">
      <c r="A348" s="13"/>
      <c r="B348" s="243"/>
      <c r="C348" s="244"/>
      <c r="D348" s="245" t="s">
        <v>286</v>
      </c>
      <c r="E348" s="246" t="s">
        <v>1</v>
      </c>
      <c r="F348" s="247" t="s">
        <v>5836</v>
      </c>
      <c r="G348" s="244"/>
      <c r="H348" s="248">
        <v>283.29000000000002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286</v>
      </c>
      <c r="AU348" s="254" t="s">
        <v>86</v>
      </c>
      <c r="AV348" s="13" t="s">
        <v>86</v>
      </c>
      <c r="AW348" s="13" t="s">
        <v>32</v>
      </c>
      <c r="AX348" s="13" t="s">
        <v>76</v>
      </c>
      <c r="AY348" s="254" t="s">
        <v>280</v>
      </c>
    </row>
    <row r="349" s="14" customFormat="1">
      <c r="A349" s="14"/>
      <c r="B349" s="266"/>
      <c r="C349" s="267"/>
      <c r="D349" s="245" t="s">
        <v>286</v>
      </c>
      <c r="E349" s="268" t="s">
        <v>1</v>
      </c>
      <c r="F349" s="269" t="s">
        <v>378</v>
      </c>
      <c r="G349" s="267"/>
      <c r="H349" s="270">
        <v>283.29000000000002</v>
      </c>
      <c r="I349" s="271"/>
      <c r="J349" s="267"/>
      <c r="K349" s="267"/>
      <c r="L349" s="272"/>
      <c r="M349" s="273"/>
      <c r="N349" s="274"/>
      <c r="O349" s="274"/>
      <c r="P349" s="274"/>
      <c r="Q349" s="274"/>
      <c r="R349" s="274"/>
      <c r="S349" s="274"/>
      <c r="T349" s="27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6" t="s">
        <v>286</v>
      </c>
      <c r="AU349" s="276" t="s">
        <v>86</v>
      </c>
      <c r="AV349" s="14" t="s">
        <v>284</v>
      </c>
      <c r="AW349" s="14" t="s">
        <v>32</v>
      </c>
      <c r="AX349" s="14" t="s">
        <v>84</v>
      </c>
      <c r="AY349" s="276" t="s">
        <v>280</v>
      </c>
    </row>
    <row r="350" s="2" customFormat="1" ht="24.15" customHeight="1">
      <c r="A350" s="38"/>
      <c r="B350" s="39"/>
      <c r="C350" s="229" t="s">
        <v>746</v>
      </c>
      <c r="D350" s="229" t="s">
        <v>281</v>
      </c>
      <c r="E350" s="230" t="s">
        <v>952</v>
      </c>
      <c r="F350" s="231" t="s">
        <v>953</v>
      </c>
      <c r="G350" s="232" t="s">
        <v>194</v>
      </c>
      <c r="H350" s="233">
        <v>63.250999999999998</v>
      </c>
      <c r="I350" s="234"/>
      <c r="J350" s="235">
        <f>ROUND(I350*H350,2)</f>
        <v>0</v>
      </c>
      <c r="K350" s="236"/>
      <c r="L350" s="44"/>
      <c r="M350" s="237" t="s">
        <v>1</v>
      </c>
      <c r="N350" s="238" t="s">
        <v>41</v>
      </c>
      <c r="O350" s="91"/>
      <c r="P350" s="239">
        <f>O350*H350</f>
        <v>0</v>
      </c>
      <c r="Q350" s="239">
        <v>0.00040000000000000002</v>
      </c>
      <c r="R350" s="239">
        <f>Q350*H350</f>
        <v>0.025300400000000001</v>
      </c>
      <c r="S350" s="239">
        <v>0</v>
      </c>
      <c r="T350" s="24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41" t="s">
        <v>185</v>
      </c>
      <c r="AT350" s="241" t="s">
        <v>281</v>
      </c>
      <c r="AU350" s="241" t="s">
        <v>86</v>
      </c>
      <c r="AY350" s="17" t="s">
        <v>280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7" t="s">
        <v>84</v>
      </c>
      <c r="BK350" s="242">
        <f>ROUND(I350*H350,2)</f>
        <v>0</v>
      </c>
      <c r="BL350" s="17" t="s">
        <v>185</v>
      </c>
      <c r="BM350" s="241" t="s">
        <v>5837</v>
      </c>
    </row>
    <row r="351" s="13" customFormat="1">
      <c r="A351" s="13"/>
      <c r="B351" s="243"/>
      <c r="C351" s="244"/>
      <c r="D351" s="245" t="s">
        <v>286</v>
      </c>
      <c r="E351" s="246" t="s">
        <v>1</v>
      </c>
      <c r="F351" s="247" t="s">
        <v>5634</v>
      </c>
      <c r="G351" s="244"/>
      <c r="H351" s="248">
        <v>63.250999999999998</v>
      </c>
      <c r="I351" s="249"/>
      <c r="J351" s="244"/>
      <c r="K351" s="244"/>
      <c r="L351" s="250"/>
      <c r="M351" s="251"/>
      <c r="N351" s="252"/>
      <c r="O351" s="252"/>
      <c r="P351" s="252"/>
      <c r="Q351" s="252"/>
      <c r="R351" s="252"/>
      <c r="S351" s="252"/>
      <c r="T351" s="25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4" t="s">
        <v>286</v>
      </c>
      <c r="AU351" s="254" t="s">
        <v>86</v>
      </c>
      <c r="AV351" s="13" t="s">
        <v>86</v>
      </c>
      <c r="AW351" s="13" t="s">
        <v>32</v>
      </c>
      <c r="AX351" s="13" t="s">
        <v>84</v>
      </c>
      <c r="AY351" s="254" t="s">
        <v>280</v>
      </c>
    </row>
    <row r="352" s="2" customFormat="1" ht="44.25" customHeight="1">
      <c r="A352" s="38"/>
      <c r="B352" s="39"/>
      <c r="C352" s="255" t="s">
        <v>753</v>
      </c>
      <c r="D352" s="255" t="s">
        <v>306</v>
      </c>
      <c r="E352" s="256" t="s">
        <v>956</v>
      </c>
      <c r="F352" s="257" t="s">
        <v>957</v>
      </c>
      <c r="G352" s="258" t="s">
        <v>194</v>
      </c>
      <c r="H352" s="259">
        <v>77.228999999999999</v>
      </c>
      <c r="I352" s="260"/>
      <c r="J352" s="261">
        <f>ROUND(I352*H352,2)</f>
        <v>0</v>
      </c>
      <c r="K352" s="262"/>
      <c r="L352" s="263"/>
      <c r="M352" s="264" t="s">
        <v>1</v>
      </c>
      <c r="N352" s="265" t="s">
        <v>41</v>
      </c>
      <c r="O352" s="91"/>
      <c r="P352" s="239">
        <f>O352*H352</f>
        <v>0</v>
      </c>
      <c r="Q352" s="239">
        <v>0.0054000000000000003</v>
      </c>
      <c r="R352" s="239">
        <f>Q352*H352</f>
        <v>0.41703660000000004</v>
      </c>
      <c r="S352" s="239">
        <v>0</v>
      </c>
      <c r="T352" s="240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41" t="s">
        <v>426</v>
      </c>
      <c r="AT352" s="241" t="s">
        <v>306</v>
      </c>
      <c r="AU352" s="241" t="s">
        <v>86</v>
      </c>
      <c r="AY352" s="17" t="s">
        <v>280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7" t="s">
        <v>84</v>
      </c>
      <c r="BK352" s="242">
        <f>ROUND(I352*H352,2)</f>
        <v>0</v>
      </c>
      <c r="BL352" s="17" t="s">
        <v>185</v>
      </c>
      <c r="BM352" s="241" t="s">
        <v>5838</v>
      </c>
    </row>
    <row r="353" s="13" customFormat="1">
      <c r="A353" s="13"/>
      <c r="B353" s="243"/>
      <c r="C353" s="244"/>
      <c r="D353" s="245" t="s">
        <v>286</v>
      </c>
      <c r="E353" s="244"/>
      <c r="F353" s="247" t="s">
        <v>5839</v>
      </c>
      <c r="G353" s="244"/>
      <c r="H353" s="248">
        <v>77.228999999999999</v>
      </c>
      <c r="I353" s="249"/>
      <c r="J353" s="244"/>
      <c r="K353" s="244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286</v>
      </c>
      <c r="AU353" s="254" t="s">
        <v>86</v>
      </c>
      <c r="AV353" s="13" t="s">
        <v>86</v>
      </c>
      <c r="AW353" s="13" t="s">
        <v>4</v>
      </c>
      <c r="AX353" s="13" t="s">
        <v>84</v>
      </c>
      <c r="AY353" s="254" t="s">
        <v>280</v>
      </c>
    </row>
    <row r="354" s="2" customFormat="1" ht="24.15" customHeight="1">
      <c r="A354" s="38"/>
      <c r="B354" s="39"/>
      <c r="C354" s="229" t="s">
        <v>758</v>
      </c>
      <c r="D354" s="229" t="s">
        <v>281</v>
      </c>
      <c r="E354" s="230" t="s">
        <v>2002</v>
      </c>
      <c r="F354" s="231" t="s">
        <v>2003</v>
      </c>
      <c r="G354" s="232" t="s">
        <v>326</v>
      </c>
      <c r="H354" s="233">
        <v>0.46400000000000002</v>
      </c>
      <c r="I354" s="234"/>
      <c r="J354" s="235">
        <f>ROUND(I354*H354,2)</f>
        <v>0</v>
      </c>
      <c r="K354" s="236"/>
      <c r="L354" s="44"/>
      <c r="M354" s="237" t="s">
        <v>1</v>
      </c>
      <c r="N354" s="238" t="s">
        <v>41</v>
      </c>
      <c r="O354" s="91"/>
      <c r="P354" s="239">
        <f>O354*H354</f>
        <v>0</v>
      </c>
      <c r="Q354" s="239">
        <v>0</v>
      </c>
      <c r="R354" s="239">
        <f>Q354*H354</f>
        <v>0</v>
      </c>
      <c r="S354" s="239">
        <v>0</v>
      </c>
      <c r="T354" s="24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41" t="s">
        <v>185</v>
      </c>
      <c r="AT354" s="241" t="s">
        <v>281</v>
      </c>
      <c r="AU354" s="241" t="s">
        <v>86</v>
      </c>
      <c r="AY354" s="17" t="s">
        <v>280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7" t="s">
        <v>84</v>
      </c>
      <c r="BK354" s="242">
        <f>ROUND(I354*H354,2)</f>
        <v>0</v>
      </c>
      <c r="BL354" s="17" t="s">
        <v>185</v>
      </c>
      <c r="BM354" s="241" t="s">
        <v>5840</v>
      </c>
    </row>
    <row r="355" s="12" customFormat="1" ht="22.8" customHeight="1">
      <c r="A355" s="12"/>
      <c r="B355" s="213"/>
      <c r="C355" s="214"/>
      <c r="D355" s="215" t="s">
        <v>75</v>
      </c>
      <c r="E355" s="227" t="s">
        <v>964</v>
      </c>
      <c r="F355" s="227" t="s">
        <v>965</v>
      </c>
      <c r="G355" s="214"/>
      <c r="H355" s="214"/>
      <c r="I355" s="217"/>
      <c r="J355" s="228">
        <f>BK355</f>
        <v>0</v>
      </c>
      <c r="K355" s="214"/>
      <c r="L355" s="219"/>
      <c r="M355" s="220"/>
      <c r="N355" s="221"/>
      <c r="O355" s="221"/>
      <c r="P355" s="222">
        <f>SUM(P356:P386)</f>
        <v>0</v>
      </c>
      <c r="Q355" s="221"/>
      <c r="R355" s="222">
        <f>SUM(R356:R386)</f>
        <v>1.88770718</v>
      </c>
      <c r="S355" s="221"/>
      <c r="T355" s="223">
        <f>SUM(T356:T386)</f>
        <v>1.1306639999999999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4" t="s">
        <v>86</v>
      </c>
      <c r="AT355" s="225" t="s">
        <v>75</v>
      </c>
      <c r="AU355" s="225" t="s">
        <v>84</v>
      </c>
      <c r="AY355" s="224" t="s">
        <v>280</v>
      </c>
      <c r="BK355" s="226">
        <f>SUM(BK356:BK386)</f>
        <v>0</v>
      </c>
    </row>
    <row r="356" s="2" customFormat="1" ht="16.5" customHeight="1">
      <c r="A356" s="38"/>
      <c r="B356" s="39"/>
      <c r="C356" s="229" t="s">
        <v>763</v>
      </c>
      <c r="D356" s="229" t="s">
        <v>281</v>
      </c>
      <c r="E356" s="230" t="s">
        <v>5355</v>
      </c>
      <c r="F356" s="231" t="s">
        <v>5356</v>
      </c>
      <c r="G356" s="232" t="s">
        <v>190</v>
      </c>
      <c r="H356" s="233">
        <v>69.5</v>
      </c>
      <c r="I356" s="234"/>
      <c r="J356" s="235">
        <f>ROUND(I356*H356,2)</f>
        <v>0</v>
      </c>
      <c r="K356" s="236"/>
      <c r="L356" s="44"/>
      <c r="M356" s="237" t="s">
        <v>1</v>
      </c>
      <c r="N356" s="238" t="s">
        <v>41</v>
      </c>
      <c r="O356" s="91"/>
      <c r="P356" s="239">
        <f>O356*H356</f>
        <v>0</v>
      </c>
      <c r="Q356" s="239">
        <v>0</v>
      </c>
      <c r="R356" s="239">
        <f>Q356*H356</f>
        <v>0</v>
      </c>
      <c r="S356" s="239">
        <v>0.0015</v>
      </c>
      <c r="T356" s="240">
        <f>S356*H356</f>
        <v>0.10425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41" t="s">
        <v>185</v>
      </c>
      <c r="AT356" s="241" t="s">
        <v>281</v>
      </c>
      <c r="AU356" s="241" t="s">
        <v>86</v>
      </c>
      <c r="AY356" s="17" t="s">
        <v>280</v>
      </c>
      <c r="BE356" s="242">
        <f>IF(N356="základní",J356,0)</f>
        <v>0</v>
      </c>
      <c r="BF356" s="242">
        <f>IF(N356="snížená",J356,0)</f>
        <v>0</v>
      </c>
      <c r="BG356" s="242">
        <f>IF(N356="zákl. přenesená",J356,0)</f>
        <v>0</v>
      </c>
      <c r="BH356" s="242">
        <f>IF(N356="sníž. přenesená",J356,0)</f>
        <v>0</v>
      </c>
      <c r="BI356" s="242">
        <f>IF(N356="nulová",J356,0)</f>
        <v>0</v>
      </c>
      <c r="BJ356" s="17" t="s">
        <v>84</v>
      </c>
      <c r="BK356" s="242">
        <f>ROUND(I356*H356,2)</f>
        <v>0</v>
      </c>
      <c r="BL356" s="17" t="s">
        <v>185</v>
      </c>
      <c r="BM356" s="241" t="s">
        <v>5841</v>
      </c>
    </row>
    <row r="357" s="13" customFormat="1">
      <c r="A357" s="13"/>
      <c r="B357" s="243"/>
      <c r="C357" s="244"/>
      <c r="D357" s="245" t="s">
        <v>286</v>
      </c>
      <c r="E357" s="246" t="s">
        <v>1</v>
      </c>
      <c r="F357" s="247" t="s">
        <v>5842</v>
      </c>
      <c r="G357" s="244"/>
      <c r="H357" s="248">
        <v>69.5</v>
      </c>
      <c r="I357" s="249"/>
      <c r="J357" s="244"/>
      <c r="K357" s="244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286</v>
      </c>
      <c r="AU357" s="254" t="s">
        <v>86</v>
      </c>
      <c r="AV357" s="13" t="s">
        <v>86</v>
      </c>
      <c r="AW357" s="13" t="s">
        <v>32</v>
      </c>
      <c r="AX357" s="13" t="s">
        <v>84</v>
      </c>
      <c r="AY357" s="254" t="s">
        <v>280</v>
      </c>
    </row>
    <row r="358" s="2" customFormat="1" ht="24.15" customHeight="1">
      <c r="A358" s="38"/>
      <c r="B358" s="39"/>
      <c r="C358" s="229" t="s">
        <v>768</v>
      </c>
      <c r="D358" s="229" t="s">
        <v>281</v>
      </c>
      <c r="E358" s="230" t="s">
        <v>3690</v>
      </c>
      <c r="F358" s="231" t="s">
        <v>3691</v>
      </c>
      <c r="G358" s="232" t="s">
        <v>190</v>
      </c>
      <c r="H358" s="233">
        <v>32.200000000000003</v>
      </c>
      <c r="I358" s="234"/>
      <c r="J358" s="235">
        <f>ROUND(I358*H358,2)</f>
        <v>0</v>
      </c>
      <c r="K358" s="236"/>
      <c r="L358" s="44"/>
      <c r="M358" s="237" t="s">
        <v>1</v>
      </c>
      <c r="N358" s="238" t="s">
        <v>41</v>
      </c>
      <c r="O358" s="91"/>
      <c r="P358" s="239">
        <f>O358*H358</f>
        <v>0</v>
      </c>
      <c r="Q358" s="239">
        <v>0.00029999999999999997</v>
      </c>
      <c r="R358" s="239">
        <f>Q358*H358</f>
        <v>0.0096600000000000002</v>
      </c>
      <c r="S358" s="239">
        <v>0</v>
      </c>
      <c r="T358" s="24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41" t="s">
        <v>185</v>
      </c>
      <c r="AT358" s="241" t="s">
        <v>281</v>
      </c>
      <c r="AU358" s="241" t="s">
        <v>86</v>
      </c>
      <c r="AY358" s="17" t="s">
        <v>280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7" t="s">
        <v>84</v>
      </c>
      <c r="BK358" s="242">
        <f>ROUND(I358*H358,2)</f>
        <v>0</v>
      </c>
      <c r="BL358" s="17" t="s">
        <v>185</v>
      </c>
      <c r="BM358" s="241" t="s">
        <v>5843</v>
      </c>
    </row>
    <row r="359" s="13" customFormat="1">
      <c r="A359" s="13"/>
      <c r="B359" s="243"/>
      <c r="C359" s="244"/>
      <c r="D359" s="245" t="s">
        <v>286</v>
      </c>
      <c r="E359" s="246" t="s">
        <v>1</v>
      </c>
      <c r="F359" s="247" t="s">
        <v>5844</v>
      </c>
      <c r="G359" s="244"/>
      <c r="H359" s="248">
        <v>32.200000000000003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286</v>
      </c>
      <c r="AU359" s="254" t="s">
        <v>86</v>
      </c>
      <c r="AV359" s="13" t="s">
        <v>86</v>
      </c>
      <c r="AW359" s="13" t="s">
        <v>32</v>
      </c>
      <c r="AX359" s="13" t="s">
        <v>84</v>
      </c>
      <c r="AY359" s="254" t="s">
        <v>280</v>
      </c>
    </row>
    <row r="360" s="2" customFormat="1" ht="37.8" customHeight="1">
      <c r="A360" s="38"/>
      <c r="B360" s="39"/>
      <c r="C360" s="229" t="s">
        <v>773</v>
      </c>
      <c r="D360" s="229" t="s">
        <v>281</v>
      </c>
      <c r="E360" s="230" t="s">
        <v>1004</v>
      </c>
      <c r="F360" s="231" t="s">
        <v>1005</v>
      </c>
      <c r="G360" s="232" t="s">
        <v>190</v>
      </c>
      <c r="H360" s="233">
        <v>81.200000000000003</v>
      </c>
      <c r="I360" s="234"/>
      <c r="J360" s="235">
        <f>ROUND(I360*H360,2)</f>
        <v>0</v>
      </c>
      <c r="K360" s="236"/>
      <c r="L360" s="44"/>
      <c r="M360" s="237" t="s">
        <v>1</v>
      </c>
      <c r="N360" s="238" t="s">
        <v>41</v>
      </c>
      <c r="O360" s="91"/>
      <c r="P360" s="239">
        <f>O360*H360</f>
        <v>0</v>
      </c>
      <c r="Q360" s="239">
        <v>0.00059999999999999995</v>
      </c>
      <c r="R360" s="239">
        <f>Q360*H360</f>
        <v>0.048719999999999999</v>
      </c>
      <c r="S360" s="239">
        <v>0</v>
      </c>
      <c r="T360" s="24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41" t="s">
        <v>185</v>
      </c>
      <c r="AT360" s="241" t="s">
        <v>281</v>
      </c>
      <c r="AU360" s="241" t="s">
        <v>86</v>
      </c>
      <c r="AY360" s="17" t="s">
        <v>280</v>
      </c>
      <c r="BE360" s="242">
        <f>IF(N360="základní",J360,0)</f>
        <v>0</v>
      </c>
      <c r="BF360" s="242">
        <f>IF(N360="snížená",J360,0)</f>
        <v>0</v>
      </c>
      <c r="BG360" s="242">
        <f>IF(N360="zákl. přenesená",J360,0)</f>
        <v>0</v>
      </c>
      <c r="BH360" s="242">
        <f>IF(N360="sníž. přenesená",J360,0)</f>
        <v>0</v>
      </c>
      <c r="BI360" s="242">
        <f>IF(N360="nulová",J360,0)</f>
        <v>0</v>
      </c>
      <c r="BJ360" s="17" t="s">
        <v>84</v>
      </c>
      <c r="BK360" s="242">
        <f>ROUND(I360*H360,2)</f>
        <v>0</v>
      </c>
      <c r="BL360" s="17" t="s">
        <v>185</v>
      </c>
      <c r="BM360" s="241" t="s">
        <v>5845</v>
      </c>
    </row>
    <row r="361" s="13" customFormat="1">
      <c r="A361" s="13"/>
      <c r="B361" s="243"/>
      <c r="C361" s="244"/>
      <c r="D361" s="245" t="s">
        <v>286</v>
      </c>
      <c r="E361" s="246" t="s">
        <v>1</v>
      </c>
      <c r="F361" s="247" t="s">
        <v>5846</v>
      </c>
      <c r="G361" s="244"/>
      <c r="H361" s="248">
        <v>81.200000000000003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286</v>
      </c>
      <c r="AU361" s="254" t="s">
        <v>86</v>
      </c>
      <c r="AV361" s="13" t="s">
        <v>86</v>
      </c>
      <c r="AW361" s="13" t="s">
        <v>32</v>
      </c>
      <c r="AX361" s="13" t="s">
        <v>84</v>
      </c>
      <c r="AY361" s="254" t="s">
        <v>280</v>
      </c>
    </row>
    <row r="362" s="2" customFormat="1" ht="37.8" customHeight="1">
      <c r="A362" s="38"/>
      <c r="B362" s="39"/>
      <c r="C362" s="229" t="s">
        <v>779</v>
      </c>
      <c r="D362" s="229" t="s">
        <v>281</v>
      </c>
      <c r="E362" s="230" t="s">
        <v>1009</v>
      </c>
      <c r="F362" s="231" t="s">
        <v>1010</v>
      </c>
      <c r="G362" s="232" t="s">
        <v>190</v>
      </c>
      <c r="H362" s="233">
        <v>81.200000000000003</v>
      </c>
      <c r="I362" s="234"/>
      <c r="J362" s="235">
        <f>ROUND(I362*H362,2)</f>
        <v>0</v>
      </c>
      <c r="K362" s="236"/>
      <c r="L362" s="44"/>
      <c r="M362" s="237" t="s">
        <v>1</v>
      </c>
      <c r="N362" s="238" t="s">
        <v>41</v>
      </c>
      <c r="O362" s="91"/>
      <c r="P362" s="239">
        <f>O362*H362</f>
        <v>0</v>
      </c>
      <c r="Q362" s="239">
        <v>0.00059999999999999995</v>
      </c>
      <c r="R362" s="239">
        <f>Q362*H362</f>
        <v>0.048719999999999999</v>
      </c>
      <c r="S362" s="239">
        <v>0</v>
      </c>
      <c r="T362" s="24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41" t="s">
        <v>185</v>
      </c>
      <c r="AT362" s="241" t="s">
        <v>281</v>
      </c>
      <c r="AU362" s="241" t="s">
        <v>86</v>
      </c>
      <c r="AY362" s="17" t="s">
        <v>280</v>
      </c>
      <c r="BE362" s="242">
        <f>IF(N362="základní",J362,0)</f>
        <v>0</v>
      </c>
      <c r="BF362" s="242">
        <f>IF(N362="snížená",J362,0)</f>
        <v>0</v>
      </c>
      <c r="BG362" s="242">
        <f>IF(N362="zákl. přenesená",J362,0)</f>
        <v>0</v>
      </c>
      <c r="BH362" s="242">
        <f>IF(N362="sníž. přenesená",J362,0)</f>
        <v>0</v>
      </c>
      <c r="BI362" s="242">
        <f>IF(N362="nulová",J362,0)</f>
        <v>0</v>
      </c>
      <c r="BJ362" s="17" t="s">
        <v>84</v>
      </c>
      <c r="BK362" s="242">
        <f>ROUND(I362*H362,2)</f>
        <v>0</v>
      </c>
      <c r="BL362" s="17" t="s">
        <v>185</v>
      </c>
      <c r="BM362" s="241" t="s">
        <v>5847</v>
      </c>
    </row>
    <row r="363" s="13" customFormat="1">
      <c r="A363" s="13"/>
      <c r="B363" s="243"/>
      <c r="C363" s="244"/>
      <c r="D363" s="245" t="s">
        <v>286</v>
      </c>
      <c r="E363" s="246" t="s">
        <v>1</v>
      </c>
      <c r="F363" s="247" t="s">
        <v>5848</v>
      </c>
      <c r="G363" s="244"/>
      <c r="H363" s="248">
        <v>81.200000000000003</v>
      </c>
      <c r="I363" s="249"/>
      <c r="J363" s="244"/>
      <c r="K363" s="244"/>
      <c r="L363" s="250"/>
      <c r="M363" s="251"/>
      <c r="N363" s="252"/>
      <c r="O363" s="252"/>
      <c r="P363" s="252"/>
      <c r="Q363" s="252"/>
      <c r="R363" s="252"/>
      <c r="S363" s="252"/>
      <c r="T363" s="25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4" t="s">
        <v>286</v>
      </c>
      <c r="AU363" s="254" t="s">
        <v>86</v>
      </c>
      <c r="AV363" s="13" t="s">
        <v>86</v>
      </c>
      <c r="AW363" s="13" t="s">
        <v>32</v>
      </c>
      <c r="AX363" s="13" t="s">
        <v>84</v>
      </c>
      <c r="AY363" s="254" t="s">
        <v>280</v>
      </c>
    </row>
    <row r="364" s="2" customFormat="1" ht="37.8" customHeight="1">
      <c r="A364" s="38"/>
      <c r="B364" s="39"/>
      <c r="C364" s="229" t="s">
        <v>783</v>
      </c>
      <c r="D364" s="229" t="s">
        <v>281</v>
      </c>
      <c r="E364" s="230" t="s">
        <v>5371</v>
      </c>
      <c r="F364" s="231" t="s">
        <v>5372</v>
      </c>
      <c r="G364" s="232" t="s">
        <v>190</v>
      </c>
      <c r="H364" s="233">
        <v>21.5</v>
      </c>
      <c r="I364" s="234"/>
      <c r="J364" s="235">
        <f>ROUND(I364*H364,2)</f>
        <v>0</v>
      </c>
      <c r="K364" s="236"/>
      <c r="L364" s="44"/>
      <c r="M364" s="237" t="s">
        <v>1</v>
      </c>
      <c r="N364" s="238" t="s">
        <v>41</v>
      </c>
      <c r="O364" s="91"/>
      <c r="P364" s="239">
        <f>O364*H364</f>
        <v>0</v>
      </c>
      <c r="Q364" s="239">
        <v>0.0011999999999999999</v>
      </c>
      <c r="R364" s="239">
        <f>Q364*H364</f>
        <v>0.025799999999999997</v>
      </c>
      <c r="S364" s="239">
        <v>0</v>
      </c>
      <c r="T364" s="240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41" t="s">
        <v>185</v>
      </c>
      <c r="AT364" s="241" t="s">
        <v>281</v>
      </c>
      <c r="AU364" s="241" t="s">
        <v>86</v>
      </c>
      <c r="AY364" s="17" t="s">
        <v>280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7" t="s">
        <v>84</v>
      </c>
      <c r="BK364" s="242">
        <f>ROUND(I364*H364,2)</f>
        <v>0</v>
      </c>
      <c r="BL364" s="17" t="s">
        <v>185</v>
      </c>
      <c r="BM364" s="241" t="s">
        <v>5849</v>
      </c>
    </row>
    <row r="365" s="13" customFormat="1">
      <c r="A365" s="13"/>
      <c r="B365" s="243"/>
      <c r="C365" s="244"/>
      <c r="D365" s="245" t="s">
        <v>286</v>
      </c>
      <c r="E365" s="246" t="s">
        <v>1</v>
      </c>
      <c r="F365" s="247" t="s">
        <v>5850</v>
      </c>
      <c r="G365" s="244"/>
      <c r="H365" s="248">
        <v>21.5</v>
      </c>
      <c r="I365" s="249"/>
      <c r="J365" s="244"/>
      <c r="K365" s="244"/>
      <c r="L365" s="250"/>
      <c r="M365" s="251"/>
      <c r="N365" s="252"/>
      <c r="O365" s="252"/>
      <c r="P365" s="252"/>
      <c r="Q365" s="252"/>
      <c r="R365" s="252"/>
      <c r="S365" s="252"/>
      <c r="T365" s="25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4" t="s">
        <v>286</v>
      </c>
      <c r="AU365" s="254" t="s">
        <v>86</v>
      </c>
      <c r="AV365" s="13" t="s">
        <v>86</v>
      </c>
      <c r="AW365" s="13" t="s">
        <v>32</v>
      </c>
      <c r="AX365" s="13" t="s">
        <v>84</v>
      </c>
      <c r="AY365" s="254" t="s">
        <v>280</v>
      </c>
    </row>
    <row r="366" s="2" customFormat="1" ht="37.8" customHeight="1">
      <c r="A366" s="38"/>
      <c r="B366" s="39"/>
      <c r="C366" s="229" t="s">
        <v>790</v>
      </c>
      <c r="D366" s="229" t="s">
        <v>281</v>
      </c>
      <c r="E366" s="230" t="s">
        <v>5851</v>
      </c>
      <c r="F366" s="231" t="s">
        <v>1061</v>
      </c>
      <c r="G366" s="232" t="s">
        <v>190</v>
      </c>
      <c r="H366" s="233">
        <v>38.200000000000003</v>
      </c>
      <c r="I366" s="234"/>
      <c r="J366" s="235">
        <f>ROUND(I366*H366,2)</f>
        <v>0</v>
      </c>
      <c r="K366" s="236"/>
      <c r="L366" s="44"/>
      <c r="M366" s="237" t="s">
        <v>1</v>
      </c>
      <c r="N366" s="238" t="s">
        <v>41</v>
      </c>
      <c r="O366" s="91"/>
      <c r="P366" s="239">
        <f>O366*H366</f>
        <v>0</v>
      </c>
      <c r="Q366" s="239">
        <v>0.0015</v>
      </c>
      <c r="R366" s="239">
        <f>Q366*H366</f>
        <v>0.057300000000000004</v>
      </c>
      <c r="S366" s="239">
        <v>0</v>
      </c>
      <c r="T366" s="24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41" t="s">
        <v>185</v>
      </c>
      <c r="AT366" s="241" t="s">
        <v>281</v>
      </c>
      <c r="AU366" s="241" t="s">
        <v>86</v>
      </c>
      <c r="AY366" s="17" t="s">
        <v>280</v>
      </c>
      <c r="BE366" s="242">
        <f>IF(N366="základní",J366,0)</f>
        <v>0</v>
      </c>
      <c r="BF366" s="242">
        <f>IF(N366="snížená",J366,0)</f>
        <v>0</v>
      </c>
      <c r="BG366" s="242">
        <f>IF(N366="zákl. přenesená",J366,0)</f>
        <v>0</v>
      </c>
      <c r="BH366" s="242">
        <f>IF(N366="sníž. přenesená",J366,0)</f>
        <v>0</v>
      </c>
      <c r="BI366" s="242">
        <f>IF(N366="nulová",J366,0)</f>
        <v>0</v>
      </c>
      <c r="BJ366" s="17" t="s">
        <v>84</v>
      </c>
      <c r="BK366" s="242">
        <f>ROUND(I366*H366,2)</f>
        <v>0</v>
      </c>
      <c r="BL366" s="17" t="s">
        <v>185</v>
      </c>
      <c r="BM366" s="241" t="s">
        <v>5852</v>
      </c>
    </row>
    <row r="367" s="13" customFormat="1">
      <c r="A367" s="13"/>
      <c r="B367" s="243"/>
      <c r="C367" s="244"/>
      <c r="D367" s="245" t="s">
        <v>286</v>
      </c>
      <c r="E367" s="246" t="s">
        <v>1</v>
      </c>
      <c r="F367" s="247" t="s">
        <v>5853</v>
      </c>
      <c r="G367" s="244"/>
      <c r="H367" s="248">
        <v>38.200000000000003</v>
      </c>
      <c r="I367" s="249"/>
      <c r="J367" s="244"/>
      <c r="K367" s="244"/>
      <c r="L367" s="250"/>
      <c r="M367" s="251"/>
      <c r="N367" s="252"/>
      <c r="O367" s="252"/>
      <c r="P367" s="252"/>
      <c r="Q367" s="252"/>
      <c r="R367" s="252"/>
      <c r="S367" s="252"/>
      <c r="T367" s="25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4" t="s">
        <v>286</v>
      </c>
      <c r="AU367" s="254" t="s">
        <v>86</v>
      </c>
      <c r="AV367" s="13" t="s">
        <v>86</v>
      </c>
      <c r="AW367" s="13" t="s">
        <v>32</v>
      </c>
      <c r="AX367" s="13" t="s">
        <v>84</v>
      </c>
      <c r="AY367" s="254" t="s">
        <v>280</v>
      </c>
    </row>
    <row r="368" s="2" customFormat="1" ht="37.8" customHeight="1">
      <c r="A368" s="38"/>
      <c r="B368" s="39"/>
      <c r="C368" s="229" t="s">
        <v>795</v>
      </c>
      <c r="D368" s="229" t="s">
        <v>281</v>
      </c>
      <c r="E368" s="230" t="s">
        <v>5854</v>
      </c>
      <c r="F368" s="231" t="s">
        <v>5855</v>
      </c>
      <c r="G368" s="232" t="s">
        <v>194</v>
      </c>
      <c r="H368" s="233">
        <v>294.34800000000001</v>
      </c>
      <c r="I368" s="234"/>
      <c r="J368" s="235">
        <f>ROUND(I368*H368,2)</f>
        <v>0</v>
      </c>
      <c r="K368" s="236"/>
      <c r="L368" s="44"/>
      <c r="M368" s="237" t="s">
        <v>1</v>
      </c>
      <c r="N368" s="238" t="s">
        <v>41</v>
      </c>
      <c r="O368" s="91"/>
      <c r="P368" s="239">
        <f>O368*H368</f>
        <v>0</v>
      </c>
      <c r="Q368" s="239">
        <v>0.00036000000000000002</v>
      </c>
      <c r="R368" s="239">
        <f>Q368*H368</f>
        <v>0.10596528000000001</v>
      </c>
      <c r="S368" s="239">
        <v>0</v>
      </c>
      <c r="T368" s="240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41" t="s">
        <v>284</v>
      </c>
      <c r="AT368" s="241" t="s">
        <v>281</v>
      </c>
      <c r="AU368" s="241" t="s">
        <v>86</v>
      </c>
      <c r="AY368" s="17" t="s">
        <v>280</v>
      </c>
      <c r="BE368" s="242">
        <f>IF(N368="základní",J368,0)</f>
        <v>0</v>
      </c>
      <c r="BF368" s="242">
        <f>IF(N368="snížená",J368,0)</f>
        <v>0</v>
      </c>
      <c r="BG368" s="242">
        <f>IF(N368="zákl. přenesená",J368,0)</f>
        <v>0</v>
      </c>
      <c r="BH368" s="242">
        <f>IF(N368="sníž. přenesená",J368,0)</f>
        <v>0</v>
      </c>
      <c r="BI368" s="242">
        <f>IF(N368="nulová",J368,0)</f>
        <v>0</v>
      </c>
      <c r="BJ368" s="17" t="s">
        <v>84</v>
      </c>
      <c r="BK368" s="242">
        <f>ROUND(I368*H368,2)</f>
        <v>0</v>
      </c>
      <c r="BL368" s="17" t="s">
        <v>284</v>
      </c>
      <c r="BM368" s="241" t="s">
        <v>5856</v>
      </c>
    </row>
    <row r="369" s="13" customFormat="1">
      <c r="A369" s="13"/>
      <c r="B369" s="243"/>
      <c r="C369" s="244"/>
      <c r="D369" s="245" t="s">
        <v>286</v>
      </c>
      <c r="E369" s="246" t="s">
        <v>1</v>
      </c>
      <c r="F369" s="247" t="s">
        <v>5857</v>
      </c>
      <c r="G369" s="244"/>
      <c r="H369" s="248">
        <v>285.89800000000002</v>
      </c>
      <c r="I369" s="249"/>
      <c r="J369" s="244"/>
      <c r="K369" s="244"/>
      <c r="L369" s="250"/>
      <c r="M369" s="251"/>
      <c r="N369" s="252"/>
      <c r="O369" s="252"/>
      <c r="P369" s="252"/>
      <c r="Q369" s="252"/>
      <c r="R369" s="252"/>
      <c r="S369" s="252"/>
      <c r="T369" s="25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4" t="s">
        <v>286</v>
      </c>
      <c r="AU369" s="254" t="s">
        <v>86</v>
      </c>
      <c r="AV369" s="13" t="s">
        <v>86</v>
      </c>
      <c r="AW369" s="13" t="s">
        <v>32</v>
      </c>
      <c r="AX369" s="13" t="s">
        <v>76</v>
      </c>
      <c r="AY369" s="254" t="s">
        <v>280</v>
      </c>
    </row>
    <row r="370" s="13" customFormat="1">
      <c r="A370" s="13"/>
      <c r="B370" s="243"/>
      <c r="C370" s="244"/>
      <c r="D370" s="245" t="s">
        <v>286</v>
      </c>
      <c r="E370" s="246" t="s">
        <v>1</v>
      </c>
      <c r="F370" s="247" t="s">
        <v>5858</v>
      </c>
      <c r="G370" s="244"/>
      <c r="H370" s="248">
        <v>8.4499999999999993</v>
      </c>
      <c r="I370" s="249"/>
      <c r="J370" s="244"/>
      <c r="K370" s="244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286</v>
      </c>
      <c r="AU370" s="254" t="s">
        <v>86</v>
      </c>
      <c r="AV370" s="13" t="s">
        <v>86</v>
      </c>
      <c r="AW370" s="13" t="s">
        <v>32</v>
      </c>
      <c r="AX370" s="13" t="s">
        <v>76</v>
      </c>
      <c r="AY370" s="254" t="s">
        <v>280</v>
      </c>
    </row>
    <row r="371" s="14" customFormat="1">
      <c r="A371" s="14"/>
      <c r="B371" s="266"/>
      <c r="C371" s="267"/>
      <c r="D371" s="245" t="s">
        <v>286</v>
      </c>
      <c r="E371" s="268" t="s">
        <v>1</v>
      </c>
      <c r="F371" s="269" t="s">
        <v>378</v>
      </c>
      <c r="G371" s="267"/>
      <c r="H371" s="270">
        <v>294.34800000000001</v>
      </c>
      <c r="I371" s="271"/>
      <c r="J371" s="267"/>
      <c r="K371" s="267"/>
      <c r="L371" s="272"/>
      <c r="M371" s="273"/>
      <c r="N371" s="274"/>
      <c r="O371" s="274"/>
      <c r="P371" s="274"/>
      <c r="Q371" s="274"/>
      <c r="R371" s="274"/>
      <c r="S371" s="274"/>
      <c r="T371" s="27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6" t="s">
        <v>286</v>
      </c>
      <c r="AU371" s="276" t="s">
        <v>86</v>
      </c>
      <c r="AV371" s="14" t="s">
        <v>284</v>
      </c>
      <c r="AW371" s="14" t="s">
        <v>32</v>
      </c>
      <c r="AX371" s="14" t="s">
        <v>84</v>
      </c>
      <c r="AY371" s="276" t="s">
        <v>280</v>
      </c>
    </row>
    <row r="372" s="2" customFormat="1" ht="37.8" customHeight="1">
      <c r="A372" s="38"/>
      <c r="B372" s="39"/>
      <c r="C372" s="255" t="s">
        <v>799</v>
      </c>
      <c r="D372" s="255" t="s">
        <v>306</v>
      </c>
      <c r="E372" s="256" t="s">
        <v>1019</v>
      </c>
      <c r="F372" s="257" t="s">
        <v>1020</v>
      </c>
      <c r="G372" s="258" t="s">
        <v>194</v>
      </c>
      <c r="H372" s="259">
        <v>343.06299999999999</v>
      </c>
      <c r="I372" s="260"/>
      <c r="J372" s="261">
        <f>ROUND(I372*H372,2)</f>
        <v>0</v>
      </c>
      <c r="K372" s="262"/>
      <c r="L372" s="263"/>
      <c r="M372" s="264" t="s">
        <v>1</v>
      </c>
      <c r="N372" s="265" t="s">
        <v>41</v>
      </c>
      <c r="O372" s="91"/>
      <c r="P372" s="239">
        <f>O372*H372</f>
        <v>0</v>
      </c>
      <c r="Q372" s="239">
        <v>0.0025000000000000001</v>
      </c>
      <c r="R372" s="239">
        <f>Q372*H372</f>
        <v>0.85765749999999996</v>
      </c>
      <c r="S372" s="239">
        <v>0</v>
      </c>
      <c r="T372" s="24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41" t="s">
        <v>426</v>
      </c>
      <c r="AT372" s="241" t="s">
        <v>306</v>
      </c>
      <c r="AU372" s="241" t="s">
        <v>86</v>
      </c>
      <c r="AY372" s="17" t="s">
        <v>280</v>
      </c>
      <c r="BE372" s="242">
        <f>IF(N372="základní",J372,0)</f>
        <v>0</v>
      </c>
      <c r="BF372" s="242">
        <f>IF(N372="snížená",J372,0)</f>
        <v>0</v>
      </c>
      <c r="BG372" s="242">
        <f>IF(N372="zákl. přenesená",J372,0)</f>
        <v>0</v>
      </c>
      <c r="BH372" s="242">
        <f>IF(N372="sníž. přenesená",J372,0)</f>
        <v>0</v>
      </c>
      <c r="BI372" s="242">
        <f>IF(N372="nulová",J372,0)</f>
        <v>0</v>
      </c>
      <c r="BJ372" s="17" t="s">
        <v>84</v>
      </c>
      <c r="BK372" s="242">
        <f>ROUND(I372*H372,2)</f>
        <v>0</v>
      </c>
      <c r="BL372" s="17" t="s">
        <v>185</v>
      </c>
      <c r="BM372" s="241" t="s">
        <v>5859</v>
      </c>
    </row>
    <row r="373" s="13" customFormat="1">
      <c r="A373" s="13"/>
      <c r="B373" s="243"/>
      <c r="C373" s="244"/>
      <c r="D373" s="245" t="s">
        <v>286</v>
      </c>
      <c r="E373" s="244"/>
      <c r="F373" s="247" t="s">
        <v>5860</v>
      </c>
      <c r="G373" s="244"/>
      <c r="H373" s="248">
        <v>343.06299999999999</v>
      </c>
      <c r="I373" s="249"/>
      <c r="J373" s="244"/>
      <c r="K373" s="244"/>
      <c r="L373" s="250"/>
      <c r="M373" s="251"/>
      <c r="N373" s="252"/>
      <c r="O373" s="252"/>
      <c r="P373" s="252"/>
      <c r="Q373" s="252"/>
      <c r="R373" s="252"/>
      <c r="S373" s="252"/>
      <c r="T373" s="25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4" t="s">
        <v>286</v>
      </c>
      <c r="AU373" s="254" t="s">
        <v>86</v>
      </c>
      <c r="AV373" s="13" t="s">
        <v>86</v>
      </c>
      <c r="AW373" s="13" t="s">
        <v>4</v>
      </c>
      <c r="AX373" s="13" t="s">
        <v>84</v>
      </c>
      <c r="AY373" s="254" t="s">
        <v>280</v>
      </c>
    </row>
    <row r="374" s="2" customFormat="1" ht="24.15" customHeight="1">
      <c r="A374" s="38"/>
      <c r="B374" s="39"/>
      <c r="C374" s="229" t="s">
        <v>803</v>
      </c>
      <c r="D374" s="229" t="s">
        <v>281</v>
      </c>
      <c r="E374" s="230" t="s">
        <v>2057</v>
      </c>
      <c r="F374" s="231" t="s">
        <v>2058</v>
      </c>
      <c r="G374" s="232" t="s">
        <v>194</v>
      </c>
      <c r="H374" s="233">
        <v>285.11500000000001</v>
      </c>
      <c r="I374" s="234"/>
      <c r="J374" s="235">
        <f>ROUND(I374*H374,2)</f>
        <v>0</v>
      </c>
      <c r="K374" s="236"/>
      <c r="L374" s="44"/>
      <c r="M374" s="237" t="s">
        <v>1</v>
      </c>
      <c r="N374" s="238" t="s">
        <v>41</v>
      </c>
      <c r="O374" s="91"/>
      <c r="P374" s="239">
        <f>O374*H374</f>
        <v>0</v>
      </c>
      <c r="Q374" s="239">
        <v>0</v>
      </c>
      <c r="R374" s="239">
        <f>Q374*H374</f>
        <v>0</v>
      </c>
      <c r="S374" s="239">
        <v>0.0035999999999999999</v>
      </c>
      <c r="T374" s="240">
        <f>S374*H374</f>
        <v>1.0264139999999999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41" t="s">
        <v>185</v>
      </c>
      <c r="AT374" s="241" t="s">
        <v>281</v>
      </c>
      <c r="AU374" s="241" t="s">
        <v>86</v>
      </c>
      <c r="AY374" s="17" t="s">
        <v>280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7" t="s">
        <v>84</v>
      </c>
      <c r="BK374" s="242">
        <f>ROUND(I374*H374,2)</f>
        <v>0</v>
      </c>
      <c r="BL374" s="17" t="s">
        <v>185</v>
      </c>
      <c r="BM374" s="241" t="s">
        <v>5861</v>
      </c>
    </row>
    <row r="375" s="13" customFormat="1">
      <c r="A375" s="13"/>
      <c r="B375" s="243"/>
      <c r="C375" s="244"/>
      <c r="D375" s="245" t="s">
        <v>286</v>
      </c>
      <c r="E375" s="246" t="s">
        <v>1</v>
      </c>
      <c r="F375" s="247" t="s">
        <v>5862</v>
      </c>
      <c r="G375" s="244"/>
      <c r="H375" s="248">
        <v>285.11500000000001</v>
      </c>
      <c r="I375" s="249"/>
      <c r="J375" s="244"/>
      <c r="K375" s="244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286</v>
      </c>
      <c r="AU375" s="254" t="s">
        <v>86</v>
      </c>
      <c r="AV375" s="13" t="s">
        <v>86</v>
      </c>
      <c r="AW375" s="13" t="s">
        <v>32</v>
      </c>
      <c r="AX375" s="13" t="s">
        <v>84</v>
      </c>
      <c r="AY375" s="254" t="s">
        <v>280</v>
      </c>
    </row>
    <row r="376" s="2" customFormat="1" ht="24.15" customHeight="1">
      <c r="A376" s="38"/>
      <c r="B376" s="39"/>
      <c r="C376" s="229" t="s">
        <v>808</v>
      </c>
      <c r="D376" s="229" t="s">
        <v>281</v>
      </c>
      <c r="E376" s="230" t="s">
        <v>1024</v>
      </c>
      <c r="F376" s="231" t="s">
        <v>1025</v>
      </c>
      <c r="G376" s="232" t="s">
        <v>194</v>
      </c>
      <c r="H376" s="233">
        <v>294.34800000000001</v>
      </c>
      <c r="I376" s="234"/>
      <c r="J376" s="235">
        <f>ROUND(I376*H376,2)</f>
        <v>0</v>
      </c>
      <c r="K376" s="236"/>
      <c r="L376" s="44"/>
      <c r="M376" s="237" t="s">
        <v>1</v>
      </c>
      <c r="N376" s="238" t="s">
        <v>41</v>
      </c>
      <c r="O376" s="91"/>
      <c r="P376" s="239">
        <f>O376*H376</f>
        <v>0</v>
      </c>
      <c r="Q376" s="239">
        <v>0</v>
      </c>
      <c r="R376" s="239">
        <f>Q376*H376</f>
        <v>0</v>
      </c>
      <c r="S376" s="239">
        <v>0</v>
      </c>
      <c r="T376" s="240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41" t="s">
        <v>185</v>
      </c>
      <c r="AT376" s="241" t="s">
        <v>281</v>
      </c>
      <c r="AU376" s="241" t="s">
        <v>86</v>
      </c>
      <c r="AY376" s="17" t="s">
        <v>280</v>
      </c>
      <c r="BE376" s="242">
        <f>IF(N376="základní",J376,0)</f>
        <v>0</v>
      </c>
      <c r="BF376" s="242">
        <f>IF(N376="snížená",J376,0)</f>
        <v>0</v>
      </c>
      <c r="BG376" s="242">
        <f>IF(N376="zákl. přenesená",J376,0)</f>
        <v>0</v>
      </c>
      <c r="BH376" s="242">
        <f>IF(N376="sníž. přenesená",J376,0)</f>
        <v>0</v>
      </c>
      <c r="BI376" s="242">
        <f>IF(N376="nulová",J376,0)</f>
        <v>0</v>
      </c>
      <c r="BJ376" s="17" t="s">
        <v>84</v>
      </c>
      <c r="BK376" s="242">
        <f>ROUND(I376*H376,2)</f>
        <v>0</v>
      </c>
      <c r="BL376" s="17" t="s">
        <v>185</v>
      </c>
      <c r="BM376" s="241" t="s">
        <v>5863</v>
      </c>
    </row>
    <row r="377" s="13" customFormat="1">
      <c r="A377" s="13"/>
      <c r="B377" s="243"/>
      <c r="C377" s="244"/>
      <c r="D377" s="245" t="s">
        <v>286</v>
      </c>
      <c r="E377" s="246" t="s">
        <v>1</v>
      </c>
      <c r="F377" s="247" t="s">
        <v>5857</v>
      </c>
      <c r="G377" s="244"/>
      <c r="H377" s="248">
        <v>285.89800000000002</v>
      </c>
      <c r="I377" s="249"/>
      <c r="J377" s="244"/>
      <c r="K377" s="244"/>
      <c r="L377" s="250"/>
      <c r="M377" s="251"/>
      <c r="N377" s="252"/>
      <c r="O377" s="252"/>
      <c r="P377" s="252"/>
      <c r="Q377" s="252"/>
      <c r="R377" s="252"/>
      <c r="S377" s="252"/>
      <c r="T377" s="25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4" t="s">
        <v>286</v>
      </c>
      <c r="AU377" s="254" t="s">
        <v>86</v>
      </c>
      <c r="AV377" s="13" t="s">
        <v>86</v>
      </c>
      <c r="AW377" s="13" t="s">
        <v>32</v>
      </c>
      <c r="AX377" s="13" t="s">
        <v>76</v>
      </c>
      <c r="AY377" s="254" t="s">
        <v>280</v>
      </c>
    </row>
    <row r="378" s="13" customFormat="1">
      <c r="A378" s="13"/>
      <c r="B378" s="243"/>
      <c r="C378" s="244"/>
      <c r="D378" s="245" t="s">
        <v>286</v>
      </c>
      <c r="E378" s="246" t="s">
        <v>1</v>
      </c>
      <c r="F378" s="247" t="s">
        <v>5858</v>
      </c>
      <c r="G378" s="244"/>
      <c r="H378" s="248">
        <v>8.4499999999999993</v>
      </c>
      <c r="I378" s="249"/>
      <c r="J378" s="244"/>
      <c r="K378" s="244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286</v>
      </c>
      <c r="AU378" s="254" t="s">
        <v>86</v>
      </c>
      <c r="AV378" s="13" t="s">
        <v>86</v>
      </c>
      <c r="AW378" s="13" t="s">
        <v>32</v>
      </c>
      <c r="AX378" s="13" t="s">
        <v>76</v>
      </c>
      <c r="AY378" s="254" t="s">
        <v>280</v>
      </c>
    </row>
    <row r="379" s="14" customFormat="1">
      <c r="A379" s="14"/>
      <c r="B379" s="266"/>
      <c r="C379" s="267"/>
      <c r="D379" s="245" t="s">
        <v>286</v>
      </c>
      <c r="E379" s="268" t="s">
        <v>1</v>
      </c>
      <c r="F379" s="269" t="s">
        <v>378</v>
      </c>
      <c r="G379" s="267"/>
      <c r="H379" s="270">
        <v>294.34800000000001</v>
      </c>
      <c r="I379" s="271"/>
      <c r="J379" s="267"/>
      <c r="K379" s="267"/>
      <c r="L379" s="272"/>
      <c r="M379" s="273"/>
      <c r="N379" s="274"/>
      <c r="O379" s="274"/>
      <c r="P379" s="274"/>
      <c r="Q379" s="274"/>
      <c r="R379" s="274"/>
      <c r="S379" s="274"/>
      <c r="T379" s="27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6" t="s">
        <v>286</v>
      </c>
      <c r="AU379" s="276" t="s">
        <v>86</v>
      </c>
      <c r="AV379" s="14" t="s">
        <v>284</v>
      </c>
      <c r="AW379" s="14" t="s">
        <v>32</v>
      </c>
      <c r="AX379" s="14" t="s">
        <v>84</v>
      </c>
      <c r="AY379" s="276" t="s">
        <v>280</v>
      </c>
    </row>
    <row r="380" s="2" customFormat="1" ht="24.15" customHeight="1">
      <c r="A380" s="38"/>
      <c r="B380" s="39"/>
      <c r="C380" s="255" t="s">
        <v>812</v>
      </c>
      <c r="D380" s="255" t="s">
        <v>306</v>
      </c>
      <c r="E380" s="256" t="s">
        <v>2064</v>
      </c>
      <c r="F380" s="257" t="s">
        <v>2065</v>
      </c>
      <c r="G380" s="258" t="s">
        <v>194</v>
      </c>
      <c r="H380" s="259">
        <v>339.97199999999998</v>
      </c>
      <c r="I380" s="260"/>
      <c r="J380" s="261">
        <f>ROUND(I380*H380,2)</f>
        <v>0</v>
      </c>
      <c r="K380" s="262"/>
      <c r="L380" s="263"/>
      <c r="M380" s="264" t="s">
        <v>1</v>
      </c>
      <c r="N380" s="265" t="s">
        <v>41</v>
      </c>
      <c r="O380" s="91"/>
      <c r="P380" s="239">
        <f>O380*H380</f>
        <v>0</v>
      </c>
      <c r="Q380" s="239">
        <v>0.00050000000000000001</v>
      </c>
      <c r="R380" s="239">
        <f>Q380*H380</f>
        <v>0.169986</v>
      </c>
      <c r="S380" s="239">
        <v>0</v>
      </c>
      <c r="T380" s="24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41" t="s">
        <v>426</v>
      </c>
      <c r="AT380" s="241" t="s">
        <v>306</v>
      </c>
      <c r="AU380" s="241" t="s">
        <v>86</v>
      </c>
      <c r="AY380" s="17" t="s">
        <v>280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7" t="s">
        <v>84</v>
      </c>
      <c r="BK380" s="242">
        <f>ROUND(I380*H380,2)</f>
        <v>0</v>
      </c>
      <c r="BL380" s="17" t="s">
        <v>185</v>
      </c>
      <c r="BM380" s="241" t="s">
        <v>5864</v>
      </c>
    </row>
    <row r="381" s="13" customFormat="1">
      <c r="A381" s="13"/>
      <c r="B381" s="243"/>
      <c r="C381" s="244"/>
      <c r="D381" s="245" t="s">
        <v>286</v>
      </c>
      <c r="E381" s="244"/>
      <c r="F381" s="247" t="s">
        <v>5865</v>
      </c>
      <c r="G381" s="244"/>
      <c r="H381" s="248">
        <v>339.97199999999998</v>
      </c>
      <c r="I381" s="249"/>
      <c r="J381" s="244"/>
      <c r="K381" s="244"/>
      <c r="L381" s="250"/>
      <c r="M381" s="251"/>
      <c r="N381" s="252"/>
      <c r="O381" s="252"/>
      <c r="P381" s="252"/>
      <c r="Q381" s="252"/>
      <c r="R381" s="252"/>
      <c r="S381" s="252"/>
      <c r="T381" s="25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4" t="s">
        <v>286</v>
      </c>
      <c r="AU381" s="254" t="s">
        <v>86</v>
      </c>
      <c r="AV381" s="13" t="s">
        <v>86</v>
      </c>
      <c r="AW381" s="13" t="s">
        <v>4</v>
      </c>
      <c r="AX381" s="13" t="s">
        <v>84</v>
      </c>
      <c r="AY381" s="254" t="s">
        <v>280</v>
      </c>
    </row>
    <row r="382" s="2" customFormat="1" ht="24.15" customHeight="1">
      <c r="A382" s="38"/>
      <c r="B382" s="39"/>
      <c r="C382" s="229" t="s">
        <v>817</v>
      </c>
      <c r="D382" s="229" t="s">
        <v>281</v>
      </c>
      <c r="E382" s="230" t="s">
        <v>1033</v>
      </c>
      <c r="F382" s="231" t="s">
        <v>1034</v>
      </c>
      <c r="G382" s="232" t="s">
        <v>194</v>
      </c>
      <c r="H382" s="233">
        <v>21.239999999999998</v>
      </c>
      <c r="I382" s="234"/>
      <c r="J382" s="235">
        <f>ROUND(I382*H382,2)</f>
        <v>0</v>
      </c>
      <c r="K382" s="236"/>
      <c r="L382" s="44"/>
      <c r="M382" s="237" t="s">
        <v>1</v>
      </c>
      <c r="N382" s="238" t="s">
        <v>41</v>
      </c>
      <c r="O382" s="91"/>
      <c r="P382" s="239">
        <f>O382*H382</f>
        <v>0</v>
      </c>
      <c r="Q382" s="239">
        <v>0.020160000000000001</v>
      </c>
      <c r="R382" s="239">
        <f>Q382*H382</f>
        <v>0.42819839999999998</v>
      </c>
      <c r="S382" s="239">
        <v>0</v>
      </c>
      <c r="T382" s="24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41" t="s">
        <v>185</v>
      </c>
      <c r="AT382" s="241" t="s">
        <v>281</v>
      </c>
      <c r="AU382" s="241" t="s">
        <v>86</v>
      </c>
      <c r="AY382" s="17" t="s">
        <v>280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7" t="s">
        <v>84</v>
      </c>
      <c r="BK382" s="242">
        <f>ROUND(I382*H382,2)</f>
        <v>0</v>
      </c>
      <c r="BL382" s="17" t="s">
        <v>185</v>
      </c>
      <c r="BM382" s="241" t="s">
        <v>5866</v>
      </c>
    </row>
    <row r="383" s="13" customFormat="1">
      <c r="A383" s="13"/>
      <c r="B383" s="243"/>
      <c r="C383" s="244"/>
      <c r="D383" s="245" t="s">
        <v>286</v>
      </c>
      <c r="E383" s="246" t="s">
        <v>1</v>
      </c>
      <c r="F383" s="247" t="s">
        <v>5867</v>
      </c>
      <c r="G383" s="244"/>
      <c r="H383" s="248">
        <v>21.239999999999998</v>
      </c>
      <c r="I383" s="249"/>
      <c r="J383" s="244"/>
      <c r="K383" s="244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286</v>
      </c>
      <c r="AU383" s="254" t="s">
        <v>86</v>
      </c>
      <c r="AV383" s="13" t="s">
        <v>86</v>
      </c>
      <c r="AW383" s="13" t="s">
        <v>32</v>
      </c>
      <c r="AX383" s="13" t="s">
        <v>84</v>
      </c>
      <c r="AY383" s="254" t="s">
        <v>280</v>
      </c>
    </row>
    <row r="384" s="2" customFormat="1" ht="16.5" customHeight="1">
      <c r="A384" s="38"/>
      <c r="B384" s="39"/>
      <c r="C384" s="255" t="s">
        <v>822</v>
      </c>
      <c r="D384" s="255" t="s">
        <v>306</v>
      </c>
      <c r="E384" s="256" t="s">
        <v>1038</v>
      </c>
      <c r="F384" s="257" t="s">
        <v>1039</v>
      </c>
      <c r="G384" s="258" t="s">
        <v>354</v>
      </c>
      <c r="H384" s="259">
        <v>59</v>
      </c>
      <c r="I384" s="260"/>
      <c r="J384" s="261">
        <f>ROUND(I384*H384,2)</f>
        <v>0</v>
      </c>
      <c r="K384" s="262"/>
      <c r="L384" s="263"/>
      <c r="M384" s="264" t="s">
        <v>1</v>
      </c>
      <c r="N384" s="265" t="s">
        <v>41</v>
      </c>
      <c r="O384" s="91"/>
      <c r="P384" s="239">
        <f>O384*H384</f>
        <v>0</v>
      </c>
      <c r="Q384" s="239">
        <v>0.0023</v>
      </c>
      <c r="R384" s="239">
        <f>Q384*H384</f>
        <v>0.13569999999999999</v>
      </c>
      <c r="S384" s="239">
        <v>0</v>
      </c>
      <c r="T384" s="24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41" t="s">
        <v>426</v>
      </c>
      <c r="AT384" s="241" t="s">
        <v>306</v>
      </c>
      <c r="AU384" s="241" t="s">
        <v>86</v>
      </c>
      <c r="AY384" s="17" t="s">
        <v>280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7" t="s">
        <v>84</v>
      </c>
      <c r="BK384" s="242">
        <f>ROUND(I384*H384,2)</f>
        <v>0</v>
      </c>
      <c r="BL384" s="17" t="s">
        <v>185</v>
      </c>
      <c r="BM384" s="241" t="s">
        <v>5868</v>
      </c>
    </row>
    <row r="385" s="2" customFormat="1">
      <c r="A385" s="38"/>
      <c r="B385" s="39"/>
      <c r="C385" s="40"/>
      <c r="D385" s="245" t="s">
        <v>540</v>
      </c>
      <c r="E385" s="40"/>
      <c r="F385" s="287" t="s">
        <v>1041</v>
      </c>
      <c r="G385" s="40"/>
      <c r="H385" s="40"/>
      <c r="I385" s="288"/>
      <c r="J385" s="40"/>
      <c r="K385" s="40"/>
      <c r="L385" s="44"/>
      <c r="M385" s="289"/>
      <c r="N385" s="290"/>
      <c r="O385" s="91"/>
      <c r="P385" s="91"/>
      <c r="Q385" s="91"/>
      <c r="R385" s="91"/>
      <c r="S385" s="91"/>
      <c r="T385" s="92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540</v>
      </c>
      <c r="AU385" s="17" t="s">
        <v>86</v>
      </c>
    </row>
    <row r="386" s="2" customFormat="1" ht="24.15" customHeight="1">
      <c r="A386" s="38"/>
      <c r="B386" s="39"/>
      <c r="C386" s="229" t="s">
        <v>827</v>
      </c>
      <c r="D386" s="229" t="s">
        <v>281</v>
      </c>
      <c r="E386" s="230" t="s">
        <v>2091</v>
      </c>
      <c r="F386" s="231" t="s">
        <v>2092</v>
      </c>
      <c r="G386" s="232" t="s">
        <v>326</v>
      </c>
      <c r="H386" s="233">
        <v>1.782</v>
      </c>
      <c r="I386" s="234"/>
      <c r="J386" s="235">
        <f>ROUND(I386*H386,2)</f>
        <v>0</v>
      </c>
      <c r="K386" s="236"/>
      <c r="L386" s="44"/>
      <c r="M386" s="237" t="s">
        <v>1</v>
      </c>
      <c r="N386" s="238" t="s">
        <v>41</v>
      </c>
      <c r="O386" s="91"/>
      <c r="P386" s="239">
        <f>O386*H386</f>
        <v>0</v>
      </c>
      <c r="Q386" s="239">
        <v>0</v>
      </c>
      <c r="R386" s="239">
        <f>Q386*H386</f>
        <v>0</v>
      </c>
      <c r="S386" s="239">
        <v>0</v>
      </c>
      <c r="T386" s="24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41" t="s">
        <v>185</v>
      </c>
      <c r="AT386" s="241" t="s">
        <v>281</v>
      </c>
      <c r="AU386" s="241" t="s">
        <v>86</v>
      </c>
      <c r="AY386" s="17" t="s">
        <v>280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7" t="s">
        <v>84</v>
      </c>
      <c r="BK386" s="242">
        <f>ROUND(I386*H386,2)</f>
        <v>0</v>
      </c>
      <c r="BL386" s="17" t="s">
        <v>185</v>
      </c>
      <c r="BM386" s="241" t="s">
        <v>5869</v>
      </c>
    </row>
    <row r="387" s="12" customFormat="1" ht="22.8" customHeight="1">
      <c r="A387" s="12"/>
      <c r="B387" s="213"/>
      <c r="C387" s="214"/>
      <c r="D387" s="215" t="s">
        <v>75</v>
      </c>
      <c r="E387" s="227" t="s">
        <v>1068</v>
      </c>
      <c r="F387" s="227" t="s">
        <v>1069</v>
      </c>
      <c r="G387" s="214"/>
      <c r="H387" s="214"/>
      <c r="I387" s="217"/>
      <c r="J387" s="228">
        <f>BK387</f>
        <v>0</v>
      </c>
      <c r="K387" s="214"/>
      <c r="L387" s="219"/>
      <c r="M387" s="220"/>
      <c r="N387" s="221"/>
      <c r="O387" s="221"/>
      <c r="P387" s="222">
        <f>SUM(P388:P420)</f>
        <v>0</v>
      </c>
      <c r="Q387" s="221"/>
      <c r="R387" s="222">
        <f>SUM(R388:R420)</f>
        <v>7.4499373999999996</v>
      </c>
      <c r="S387" s="221"/>
      <c r="T387" s="223">
        <f>SUM(T388:T420)</f>
        <v>1.3390650000000002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24" t="s">
        <v>86</v>
      </c>
      <c r="AT387" s="225" t="s">
        <v>75</v>
      </c>
      <c r="AU387" s="225" t="s">
        <v>84</v>
      </c>
      <c r="AY387" s="224" t="s">
        <v>280</v>
      </c>
      <c r="BK387" s="226">
        <f>SUM(BK388:BK420)</f>
        <v>0</v>
      </c>
    </row>
    <row r="388" s="2" customFormat="1" ht="24.15" customHeight="1">
      <c r="A388" s="38"/>
      <c r="B388" s="39"/>
      <c r="C388" s="229" t="s">
        <v>832</v>
      </c>
      <c r="D388" s="229" t="s">
        <v>281</v>
      </c>
      <c r="E388" s="230" t="s">
        <v>5870</v>
      </c>
      <c r="F388" s="231" t="s">
        <v>5871</v>
      </c>
      <c r="G388" s="232" t="s">
        <v>194</v>
      </c>
      <c r="H388" s="233">
        <v>16.899999999999999</v>
      </c>
      <c r="I388" s="234"/>
      <c r="J388" s="235">
        <f>ROUND(I388*H388,2)</f>
        <v>0</v>
      </c>
      <c r="K388" s="236"/>
      <c r="L388" s="44"/>
      <c r="M388" s="237" t="s">
        <v>1</v>
      </c>
      <c r="N388" s="238" t="s">
        <v>41</v>
      </c>
      <c r="O388" s="91"/>
      <c r="P388" s="239">
        <f>O388*H388</f>
        <v>0</v>
      </c>
      <c r="Q388" s="239">
        <v>0.0060000000000000001</v>
      </c>
      <c r="R388" s="239">
        <f>Q388*H388</f>
        <v>0.10139999999999999</v>
      </c>
      <c r="S388" s="239">
        <v>0</v>
      </c>
      <c r="T388" s="240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41" t="s">
        <v>185</v>
      </c>
      <c r="AT388" s="241" t="s">
        <v>281</v>
      </c>
      <c r="AU388" s="241" t="s">
        <v>86</v>
      </c>
      <c r="AY388" s="17" t="s">
        <v>280</v>
      </c>
      <c r="BE388" s="242">
        <f>IF(N388="základní",J388,0)</f>
        <v>0</v>
      </c>
      <c r="BF388" s="242">
        <f>IF(N388="snížená",J388,0)</f>
        <v>0</v>
      </c>
      <c r="BG388" s="242">
        <f>IF(N388="zákl. přenesená",J388,0)</f>
        <v>0</v>
      </c>
      <c r="BH388" s="242">
        <f>IF(N388="sníž. přenesená",J388,0)</f>
        <v>0</v>
      </c>
      <c r="BI388" s="242">
        <f>IF(N388="nulová",J388,0)</f>
        <v>0</v>
      </c>
      <c r="BJ388" s="17" t="s">
        <v>84</v>
      </c>
      <c r="BK388" s="242">
        <f>ROUND(I388*H388,2)</f>
        <v>0</v>
      </c>
      <c r="BL388" s="17" t="s">
        <v>185</v>
      </c>
      <c r="BM388" s="241" t="s">
        <v>5872</v>
      </c>
    </row>
    <row r="389" s="13" customFormat="1">
      <c r="A389" s="13"/>
      <c r="B389" s="243"/>
      <c r="C389" s="244"/>
      <c r="D389" s="245" t="s">
        <v>286</v>
      </c>
      <c r="E389" s="246" t="s">
        <v>1</v>
      </c>
      <c r="F389" s="247" t="s">
        <v>5873</v>
      </c>
      <c r="G389" s="244"/>
      <c r="H389" s="248">
        <v>16.899999999999999</v>
      </c>
      <c r="I389" s="249"/>
      <c r="J389" s="244"/>
      <c r="K389" s="244"/>
      <c r="L389" s="250"/>
      <c r="M389" s="251"/>
      <c r="N389" s="252"/>
      <c r="O389" s="252"/>
      <c r="P389" s="252"/>
      <c r="Q389" s="252"/>
      <c r="R389" s="252"/>
      <c r="S389" s="252"/>
      <c r="T389" s="25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4" t="s">
        <v>286</v>
      </c>
      <c r="AU389" s="254" t="s">
        <v>86</v>
      </c>
      <c r="AV389" s="13" t="s">
        <v>86</v>
      </c>
      <c r="AW389" s="13" t="s">
        <v>32</v>
      </c>
      <c r="AX389" s="13" t="s">
        <v>84</v>
      </c>
      <c r="AY389" s="254" t="s">
        <v>280</v>
      </c>
    </row>
    <row r="390" s="2" customFormat="1" ht="24.15" customHeight="1">
      <c r="A390" s="38"/>
      <c r="B390" s="39"/>
      <c r="C390" s="255" t="s">
        <v>837</v>
      </c>
      <c r="D390" s="255" t="s">
        <v>306</v>
      </c>
      <c r="E390" s="256" t="s">
        <v>2101</v>
      </c>
      <c r="F390" s="257" t="s">
        <v>2102</v>
      </c>
      <c r="G390" s="258" t="s">
        <v>194</v>
      </c>
      <c r="H390" s="259">
        <v>285.55799999999999</v>
      </c>
      <c r="I390" s="260"/>
      <c r="J390" s="261">
        <f>ROUND(I390*H390,2)</f>
        <v>0</v>
      </c>
      <c r="K390" s="262"/>
      <c r="L390" s="263"/>
      <c r="M390" s="264" t="s">
        <v>1</v>
      </c>
      <c r="N390" s="265" t="s">
        <v>41</v>
      </c>
      <c r="O390" s="91"/>
      <c r="P390" s="239">
        <f>O390*H390</f>
        <v>0</v>
      </c>
      <c r="Q390" s="239">
        <v>0.01337</v>
      </c>
      <c r="R390" s="239">
        <f>Q390*H390</f>
        <v>3.8179104599999998</v>
      </c>
      <c r="S390" s="239">
        <v>0</v>
      </c>
      <c r="T390" s="240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41" t="s">
        <v>426</v>
      </c>
      <c r="AT390" s="241" t="s">
        <v>306</v>
      </c>
      <c r="AU390" s="241" t="s">
        <v>86</v>
      </c>
      <c r="AY390" s="17" t="s">
        <v>280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7" t="s">
        <v>84</v>
      </c>
      <c r="BK390" s="242">
        <f>ROUND(I390*H390,2)</f>
        <v>0</v>
      </c>
      <c r="BL390" s="17" t="s">
        <v>185</v>
      </c>
      <c r="BM390" s="241" t="s">
        <v>5874</v>
      </c>
    </row>
    <row r="391" s="13" customFormat="1">
      <c r="A391" s="13"/>
      <c r="B391" s="243"/>
      <c r="C391" s="244"/>
      <c r="D391" s="245" t="s">
        <v>286</v>
      </c>
      <c r="E391" s="246" t="s">
        <v>1</v>
      </c>
      <c r="F391" s="247" t="s">
        <v>5873</v>
      </c>
      <c r="G391" s="244"/>
      <c r="H391" s="248">
        <v>16.899999999999999</v>
      </c>
      <c r="I391" s="249"/>
      <c r="J391" s="244"/>
      <c r="K391" s="244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286</v>
      </c>
      <c r="AU391" s="254" t="s">
        <v>86</v>
      </c>
      <c r="AV391" s="13" t="s">
        <v>86</v>
      </c>
      <c r="AW391" s="13" t="s">
        <v>32</v>
      </c>
      <c r="AX391" s="13" t="s">
        <v>76</v>
      </c>
      <c r="AY391" s="254" t="s">
        <v>280</v>
      </c>
    </row>
    <row r="392" s="13" customFormat="1">
      <c r="A392" s="13"/>
      <c r="B392" s="243"/>
      <c r="C392" s="244"/>
      <c r="D392" s="245" t="s">
        <v>286</v>
      </c>
      <c r="E392" s="246" t="s">
        <v>1</v>
      </c>
      <c r="F392" s="247" t="s">
        <v>5657</v>
      </c>
      <c r="G392" s="244"/>
      <c r="H392" s="248">
        <v>255.06</v>
      </c>
      <c r="I392" s="249"/>
      <c r="J392" s="244"/>
      <c r="K392" s="244"/>
      <c r="L392" s="250"/>
      <c r="M392" s="251"/>
      <c r="N392" s="252"/>
      <c r="O392" s="252"/>
      <c r="P392" s="252"/>
      <c r="Q392" s="252"/>
      <c r="R392" s="252"/>
      <c r="S392" s="252"/>
      <c r="T392" s="25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4" t="s">
        <v>286</v>
      </c>
      <c r="AU392" s="254" t="s">
        <v>86</v>
      </c>
      <c r="AV392" s="13" t="s">
        <v>86</v>
      </c>
      <c r="AW392" s="13" t="s">
        <v>32</v>
      </c>
      <c r="AX392" s="13" t="s">
        <v>76</v>
      </c>
      <c r="AY392" s="254" t="s">
        <v>280</v>
      </c>
    </row>
    <row r="393" s="14" customFormat="1">
      <c r="A393" s="14"/>
      <c r="B393" s="266"/>
      <c r="C393" s="267"/>
      <c r="D393" s="245" t="s">
        <v>286</v>
      </c>
      <c r="E393" s="268" t="s">
        <v>1</v>
      </c>
      <c r="F393" s="269" t="s">
        <v>378</v>
      </c>
      <c r="G393" s="267"/>
      <c r="H393" s="270">
        <v>271.95999999999998</v>
      </c>
      <c r="I393" s="271"/>
      <c r="J393" s="267"/>
      <c r="K393" s="267"/>
      <c r="L393" s="272"/>
      <c r="M393" s="273"/>
      <c r="N393" s="274"/>
      <c r="O393" s="274"/>
      <c r="P393" s="274"/>
      <c r="Q393" s="274"/>
      <c r="R393" s="274"/>
      <c r="S393" s="274"/>
      <c r="T393" s="27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6" t="s">
        <v>286</v>
      </c>
      <c r="AU393" s="276" t="s">
        <v>86</v>
      </c>
      <c r="AV393" s="14" t="s">
        <v>284</v>
      </c>
      <c r="AW393" s="14" t="s">
        <v>32</v>
      </c>
      <c r="AX393" s="14" t="s">
        <v>84</v>
      </c>
      <c r="AY393" s="276" t="s">
        <v>280</v>
      </c>
    </row>
    <row r="394" s="13" customFormat="1">
      <c r="A394" s="13"/>
      <c r="B394" s="243"/>
      <c r="C394" s="244"/>
      <c r="D394" s="245" t="s">
        <v>286</v>
      </c>
      <c r="E394" s="244"/>
      <c r="F394" s="247" t="s">
        <v>5875</v>
      </c>
      <c r="G394" s="244"/>
      <c r="H394" s="248">
        <v>285.55799999999999</v>
      </c>
      <c r="I394" s="249"/>
      <c r="J394" s="244"/>
      <c r="K394" s="244"/>
      <c r="L394" s="250"/>
      <c r="M394" s="251"/>
      <c r="N394" s="252"/>
      <c r="O394" s="252"/>
      <c r="P394" s="252"/>
      <c r="Q394" s="252"/>
      <c r="R394" s="252"/>
      <c r="S394" s="252"/>
      <c r="T394" s="25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4" t="s">
        <v>286</v>
      </c>
      <c r="AU394" s="254" t="s">
        <v>86</v>
      </c>
      <c r="AV394" s="13" t="s">
        <v>86</v>
      </c>
      <c r="AW394" s="13" t="s">
        <v>4</v>
      </c>
      <c r="AX394" s="13" t="s">
        <v>84</v>
      </c>
      <c r="AY394" s="254" t="s">
        <v>280</v>
      </c>
    </row>
    <row r="395" s="2" customFormat="1" ht="37.8" customHeight="1">
      <c r="A395" s="38"/>
      <c r="B395" s="39"/>
      <c r="C395" s="229" t="s">
        <v>842</v>
      </c>
      <c r="D395" s="229" t="s">
        <v>281</v>
      </c>
      <c r="E395" s="230" t="s">
        <v>1085</v>
      </c>
      <c r="F395" s="231" t="s">
        <v>1086</v>
      </c>
      <c r="G395" s="232" t="s">
        <v>194</v>
      </c>
      <c r="H395" s="233">
        <v>285.89800000000002</v>
      </c>
      <c r="I395" s="234"/>
      <c r="J395" s="235">
        <f>ROUND(I395*H395,2)</f>
        <v>0</v>
      </c>
      <c r="K395" s="236"/>
      <c r="L395" s="44"/>
      <c r="M395" s="237" t="s">
        <v>1</v>
      </c>
      <c r="N395" s="238" t="s">
        <v>41</v>
      </c>
      <c r="O395" s="91"/>
      <c r="P395" s="239">
        <f>O395*H395</f>
        <v>0</v>
      </c>
      <c r="Q395" s="239">
        <v>0.0060600000000000003</v>
      </c>
      <c r="R395" s="239">
        <f>Q395*H395</f>
        <v>1.7325418800000003</v>
      </c>
      <c r="S395" s="239">
        <v>0</v>
      </c>
      <c r="T395" s="240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41" t="s">
        <v>185</v>
      </c>
      <c r="AT395" s="241" t="s">
        <v>281</v>
      </c>
      <c r="AU395" s="241" t="s">
        <v>86</v>
      </c>
      <c r="AY395" s="17" t="s">
        <v>280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7" t="s">
        <v>84</v>
      </c>
      <c r="BK395" s="242">
        <f>ROUND(I395*H395,2)</f>
        <v>0</v>
      </c>
      <c r="BL395" s="17" t="s">
        <v>185</v>
      </c>
      <c r="BM395" s="241" t="s">
        <v>5876</v>
      </c>
    </row>
    <row r="396" s="13" customFormat="1">
      <c r="A396" s="13"/>
      <c r="B396" s="243"/>
      <c r="C396" s="244"/>
      <c r="D396" s="245" t="s">
        <v>286</v>
      </c>
      <c r="E396" s="246" t="s">
        <v>1</v>
      </c>
      <c r="F396" s="247" t="s">
        <v>5857</v>
      </c>
      <c r="G396" s="244"/>
      <c r="H396" s="248">
        <v>285.89800000000002</v>
      </c>
      <c r="I396" s="249"/>
      <c r="J396" s="244"/>
      <c r="K396" s="244"/>
      <c r="L396" s="250"/>
      <c r="M396" s="251"/>
      <c r="N396" s="252"/>
      <c r="O396" s="252"/>
      <c r="P396" s="252"/>
      <c r="Q396" s="252"/>
      <c r="R396" s="252"/>
      <c r="S396" s="252"/>
      <c r="T396" s="25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4" t="s">
        <v>286</v>
      </c>
      <c r="AU396" s="254" t="s">
        <v>86</v>
      </c>
      <c r="AV396" s="13" t="s">
        <v>86</v>
      </c>
      <c r="AW396" s="13" t="s">
        <v>32</v>
      </c>
      <c r="AX396" s="13" t="s">
        <v>84</v>
      </c>
      <c r="AY396" s="254" t="s">
        <v>280</v>
      </c>
    </row>
    <row r="397" s="2" customFormat="1" ht="24.15" customHeight="1">
      <c r="A397" s="38"/>
      <c r="B397" s="39"/>
      <c r="C397" s="255" t="s">
        <v>847</v>
      </c>
      <c r="D397" s="255" t="s">
        <v>306</v>
      </c>
      <c r="E397" s="256" t="s">
        <v>1090</v>
      </c>
      <c r="F397" s="257" t="s">
        <v>1091</v>
      </c>
      <c r="G397" s="258" t="s">
        <v>194</v>
      </c>
      <c r="H397" s="259">
        <v>300.19299999999998</v>
      </c>
      <c r="I397" s="260"/>
      <c r="J397" s="261">
        <f>ROUND(I397*H397,2)</f>
        <v>0</v>
      </c>
      <c r="K397" s="262"/>
      <c r="L397" s="263"/>
      <c r="M397" s="264" t="s">
        <v>1</v>
      </c>
      <c r="N397" s="265" t="s">
        <v>41</v>
      </c>
      <c r="O397" s="91"/>
      <c r="P397" s="239">
        <f>O397*H397</f>
        <v>0</v>
      </c>
      <c r="Q397" s="239">
        <v>0.0028999999999999998</v>
      </c>
      <c r="R397" s="239">
        <f>Q397*H397</f>
        <v>0.87055969999999994</v>
      </c>
      <c r="S397" s="239">
        <v>0</v>
      </c>
      <c r="T397" s="24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41" t="s">
        <v>426</v>
      </c>
      <c r="AT397" s="241" t="s">
        <v>306</v>
      </c>
      <c r="AU397" s="241" t="s">
        <v>86</v>
      </c>
      <c r="AY397" s="17" t="s">
        <v>280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7" t="s">
        <v>84</v>
      </c>
      <c r="BK397" s="242">
        <f>ROUND(I397*H397,2)</f>
        <v>0</v>
      </c>
      <c r="BL397" s="17" t="s">
        <v>185</v>
      </c>
      <c r="BM397" s="241" t="s">
        <v>5877</v>
      </c>
    </row>
    <row r="398" s="13" customFormat="1">
      <c r="A398" s="13"/>
      <c r="B398" s="243"/>
      <c r="C398" s="244"/>
      <c r="D398" s="245" t="s">
        <v>286</v>
      </c>
      <c r="E398" s="246" t="s">
        <v>1</v>
      </c>
      <c r="F398" s="247" t="s">
        <v>5857</v>
      </c>
      <c r="G398" s="244"/>
      <c r="H398" s="248">
        <v>285.89800000000002</v>
      </c>
      <c r="I398" s="249"/>
      <c r="J398" s="244"/>
      <c r="K398" s="244"/>
      <c r="L398" s="250"/>
      <c r="M398" s="251"/>
      <c r="N398" s="252"/>
      <c r="O398" s="252"/>
      <c r="P398" s="252"/>
      <c r="Q398" s="252"/>
      <c r="R398" s="252"/>
      <c r="S398" s="252"/>
      <c r="T398" s="25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4" t="s">
        <v>286</v>
      </c>
      <c r="AU398" s="254" t="s">
        <v>86</v>
      </c>
      <c r="AV398" s="13" t="s">
        <v>86</v>
      </c>
      <c r="AW398" s="13" t="s">
        <v>32</v>
      </c>
      <c r="AX398" s="13" t="s">
        <v>84</v>
      </c>
      <c r="AY398" s="254" t="s">
        <v>280</v>
      </c>
    </row>
    <row r="399" s="13" customFormat="1">
      <c r="A399" s="13"/>
      <c r="B399" s="243"/>
      <c r="C399" s="244"/>
      <c r="D399" s="245" t="s">
        <v>286</v>
      </c>
      <c r="E399" s="244"/>
      <c r="F399" s="247" t="s">
        <v>5878</v>
      </c>
      <c r="G399" s="244"/>
      <c r="H399" s="248">
        <v>300.19299999999998</v>
      </c>
      <c r="I399" s="249"/>
      <c r="J399" s="244"/>
      <c r="K399" s="244"/>
      <c r="L399" s="250"/>
      <c r="M399" s="251"/>
      <c r="N399" s="252"/>
      <c r="O399" s="252"/>
      <c r="P399" s="252"/>
      <c r="Q399" s="252"/>
      <c r="R399" s="252"/>
      <c r="S399" s="252"/>
      <c r="T399" s="25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4" t="s">
        <v>286</v>
      </c>
      <c r="AU399" s="254" t="s">
        <v>86</v>
      </c>
      <c r="AV399" s="13" t="s">
        <v>86</v>
      </c>
      <c r="AW399" s="13" t="s">
        <v>4</v>
      </c>
      <c r="AX399" s="13" t="s">
        <v>84</v>
      </c>
      <c r="AY399" s="254" t="s">
        <v>280</v>
      </c>
    </row>
    <row r="400" s="2" customFormat="1" ht="33" customHeight="1">
      <c r="A400" s="38"/>
      <c r="B400" s="39"/>
      <c r="C400" s="229" t="s">
        <v>852</v>
      </c>
      <c r="D400" s="229" t="s">
        <v>281</v>
      </c>
      <c r="E400" s="230" t="s">
        <v>5407</v>
      </c>
      <c r="F400" s="231" t="s">
        <v>5408</v>
      </c>
      <c r="G400" s="232" t="s">
        <v>194</v>
      </c>
      <c r="H400" s="233">
        <v>255.06</v>
      </c>
      <c r="I400" s="234"/>
      <c r="J400" s="235">
        <f>ROUND(I400*H400,2)</f>
        <v>0</v>
      </c>
      <c r="K400" s="236"/>
      <c r="L400" s="44"/>
      <c r="M400" s="237" t="s">
        <v>1</v>
      </c>
      <c r="N400" s="238" t="s">
        <v>41</v>
      </c>
      <c r="O400" s="91"/>
      <c r="P400" s="239">
        <f>O400*H400</f>
        <v>0</v>
      </c>
      <c r="Q400" s="239">
        <v>0</v>
      </c>
      <c r="R400" s="239">
        <f>Q400*H400</f>
        <v>0</v>
      </c>
      <c r="S400" s="239">
        <v>0.0052500000000000003</v>
      </c>
      <c r="T400" s="240">
        <f>S400*H400</f>
        <v>1.3390650000000002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41" t="s">
        <v>185</v>
      </c>
      <c r="AT400" s="241" t="s">
        <v>281</v>
      </c>
      <c r="AU400" s="241" t="s">
        <v>86</v>
      </c>
      <c r="AY400" s="17" t="s">
        <v>280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7" t="s">
        <v>84</v>
      </c>
      <c r="BK400" s="242">
        <f>ROUND(I400*H400,2)</f>
        <v>0</v>
      </c>
      <c r="BL400" s="17" t="s">
        <v>185</v>
      </c>
      <c r="BM400" s="241" t="s">
        <v>5879</v>
      </c>
    </row>
    <row r="401" s="13" customFormat="1">
      <c r="A401" s="13"/>
      <c r="B401" s="243"/>
      <c r="C401" s="244"/>
      <c r="D401" s="245" t="s">
        <v>286</v>
      </c>
      <c r="E401" s="246" t="s">
        <v>1</v>
      </c>
      <c r="F401" s="247" t="s">
        <v>5657</v>
      </c>
      <c r="G401" s="244"/>
      <c r="H401" s="248">
        <v>255.06</v>
      </c>
      <c r="I401" s="249"/>
      <c r="J401" s="244"/>
      <c r="K401" s="244"/>
      <c r="L401" s="250"/>
      <c r="M401" s="251"/>
      <c r="N401" s="252"/>
      <c r="O401" s="252"/>
      <c r="P401" s="252"/>
      <c r="Q401" s="252"/>
      <c r="R401" s="252"/>
      <c r="S401" s="252"/>
      <c r="T401" s="25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4" t="s">
        <v>286</v>
      </c>
      <c r="AU401" s="254" t="s">
        <v>86</v>
      </c>
      <c r="AV401" s="13" t="s">
        <v>86</v>
      </c>
      <c r="AW401" s="13" t="s">
        <v>32</v>
      </c>
      <c r="AX401" s="13" t="s">
        <v>84</v>
      </c>
      <c r="AY401" s="254" t="s">
        <v>280</v>
      </c>
    </row>
    <row r="402" s="2" customFormat="1" ht="24.15" customHeight="1">
      <c r="A402" s="38"/>
      <c r="B402" s="39"/>
      <c r="C402" s="229" t="s">
        <v>857</v>
      </c>
      <c r="D402" s="229" t="s">
        <v>281</v>
      </c>
      <c r="E402" s="230" t="s">
        <v>1100</v>
      </c>
      <c r="F402" s="231" t="s">
        <v>1101</v>
      </c>
      <c r="G402" s="232" t="s">
        <v>194</v>
      </c>
      <c r="H402" s="233">
        <v>255.06</v>
      </c>
      <c r="I402" s="234"/>
      <c r="J402" s="235">
        <f>ROUND(I402*H402,2)</f>
        <v>0</v>
      </c>
      <c r="K402" s="236"/>
      <c r="L402" s="44"/>
      <c r="M402" s="237" t="s">
        <v>1</v>
      </c>
      <c r="N402" s="238" t="s">
        <v>41</v>
      </c>
      <c r="O402" s="91"/>
      <c r="P402" s="239">
        <f>O402*H402</f>
        <v>0</v>
      </c>
      <c r="Q402" s="239">
        <v>0</v>
      </c>
      <c r="R402" s="239">
        <f>Q402*H402</f>
        <v>0</v>
      </c>
      <c r="S402" s="239">
        <v>0</v>
      </c>
      <c r="T402" s="24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41" t="s">
        <v>185</v>
      </c>
      <c r="AT402" s="241" t="s">
        <v>281</v>
      </c>
      <c r="AU402" s="241" t="s">
        <v>86</v>
      </c>
      <c r="AY402" s="17" t="s">
        <v>280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7" t="s">
        <v>84</v>
      </c>
      <c r="BK402" s="242">
        <f>ROUND(I402*H402,2)</f>
        <v>0</v>
      </c>
      <c r="BL402" s="17" t="s">
        <v>185</v>
      </c>
      <c r="BM402" s="241" t="s">
        <v>5880</v>
      </c>
    </row>
    <row r="403" s="13" customFormat="1">
      <c r="A403" s="13"/>
      <c r="B403" s="243"/>
      <c r="C403" s="244"/>
      <c r="D403" s="245" t="s">
        <v>286</v>
      </c>
      <c r="E403" s="246" t="s">
        <v>1</v>
      </c>
      <c r="F403" s="247" t="s">
        <v>5657</v>
      </c>
      <c r="G403" s="244"/>
      <c r="H403" s="248">
        <v>255.06</v>
      </c>
      <c r="I403" s="249"/>
      <c r="J403" s="244"/>
      <c r="K403" s="244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286</v>
      </c>
      <c r="AU403" s="254" t="s">
        <v>86</v>
      </c>
      <c r="AV403" s="13" t="s">
        <v>86</v>
      </c>
      <c r="AW403" s="13" t="s">
        <v>32</v>
      </c>
      <c r="AX403" s="13" t="s">
        <v>84</v>
      </c>
      <c r="AY403" s="254" t="s">
        <v>280</v>
      </c>
    </row>
    <row r="404" s="2" customFormat="1" ht="24.15" customHeight="1">
      <c r="A404" s="38"/>
      <c r="B404" s="39"/>
      <c r="C404" s="255" t="s">
        <v>862</v>
      </c>
      <c r="D404" s="255" t="s">
        <v>306</v>
      </c>
      <c r="E404" s="256" t="s">
        <v>5881</v>
      </c>
      <c r="F404" s="257" t="s">
        <v>5882</v>
      </c>
      <c r="G404" s="258" t="s">
        <v>194</v>
      </c>
      <c r="H404" s="259">
        <v>267.81299999999999</v>
      </c>
      <c r="I404" s="260"/>
      <c r="J404" s="261">
        <f>ROUND(I404*H404,2)</f>
        <v>0</v>
      </c>
      <c r="K404" s="262"/>
      <c r="L404" s="263"/>
      <c r="M404" s="264" t="s">
        <v>1</v>
      </c>
      <c r="N404" s="265" t="s">
        <v>41</v>
      </c>
      <c r="O404" s="91"/>
      <c r="P404" s="239">
        <f>O404*H404</f>
        <v>0</v>
      </c>
      <c r="Q404" s="239">
        <v>0.0032000000000000002</v>
      </c>
      <c r="R404" s="239">
        <f>Q404*H404</f>
        <v>0.85700160000000003</v>
      </c>
      <c r="S404" s="239">
        <v>0</v>
      </c>
      <c r="T404" s="24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41" t="s">
        <v>426</v>
      </c>
      <c r="AT404" s="241" t="s">
        <v>306</v>
      </c>
      <c r="AU404" s="241" t="s">
        <v>86</v>
      </c>
      <c r="AY404" s="17" t="s">
        <v>280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7" t="s">
        <v>84</v>
      </c>
      <c r="BK404" s="242">
        <f>ROUND(I404*H404,2)</f>
        <v>0</v>
      </c>
      <c r="BL404" s="17" t="s">
        <v>185</v>
      </c>
      <c r="BM404" s="241" t="s">
        <v>5883</v>
      </c>
    </row>
    <row r="405" s="13" customFormat="1">
      <c r="A405" s="13"/>
      <c r="B405" s="243"/>
      <c r="C405" s="244"/>
      <c r="D405" s="245" t="s">
        <v>286</v>
      </c>
      <c r="E405" s="246" t="s">
        <v>1</v>
      </c>
      <c r="F405" s="247" t="s">
        <v>5657</v>
      </c>
      <c r="G405" s="244"/>
      <c r="H405" s="248">
        <v>255.06</v>
      </c>
      <c r="I405" s="249"/>
      <c r="J405" s="244"/>
      <c r="K405" s="244"/>
      <c r="L405" s="250"/>
      <c r="M405" s="251"/>
      <c r="N405" s="252"/>
      <c r="O405" s="252"/>
      <c r="P405" s="252"/>
      <c r="Q405" s="252"/>
      <c r="R405" s="252"/>
      <c r="S405" s="252"/>
      <c r="T405" s="25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4" t="s">
        <v>286</v>
      </c>
      <c r="AU405" s="254" t="s">
        <v>86</v>
      </c>
      <c r="AV405" s="13" t="s">
        <v>86</v>
      </c>
      <c r="AW405" s="13" t="s">
        <v>32</v>
      </c>
      <c r="AX405" s="13" t="s">
        <v>84</v>
      </c>
      <c r="AY405" s="254" t="s">
        <v>280</v>
      </c>
    </row>
    <row r="406" s="13" customFormat="1">
      <c r="A406" s="13"/>
      <c r="B406" s="243"/>
      <c r="C406" s="244"/>
      <c r="D406" s="245" t="s">
        <v>286</v>
      </c>
      <c r="E406" s="244"/>
      <c r="F406" s="247" t="s">
        <v>5884</v>
      </c>
      <c r="G406" s="244"/>
      <c r="H406" s="248">
        <v>267.81299999999999</v>
      </c>
      <c r="I406" s="249"/>
      <c r="J406" s="244"/>
      <c r="K406" s="244"/>
      <c r="L406" s="250"/>
      <c r="M406" s="251"/>
      <c r="N406" s="252"/>
      <c r="O406" s="252"/>
      <c r="P406" s="252"/>
      <c r="Q406" s="252"/>
      <c r="R406" s="252"/>
      <c r="S406" s="252"/>
      <c r="T406" s="25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4" t="s">
        <v>286</v>
      </c>
      <c r="AU406" s="254" t="s">
        <v>86</v>
      </c>
      <c r="AV406" s="13" t="s">
        <v>86</v>
      </c>
      <c r="AW406" s="13" t="s">
        <v>4</v>
      </c>
      <c r="AX406" s="13" t="s">
        <v>84</v>
      </c>
      <c r="AY406" s="254" t="s">
        <v>280</v>
      </c>
    </row>
    <row r="407" s="2" customFormat="1" ht="24.15" customHeight="1">
      <c r="A407" s="38"/>
      <c r="B407" s="39"/>
      <c r="C407" s="229" t="s">
        <v>867</v>
      </c>
      <c r="D407" s="229" t="s">
        <v>281</v>
      </c>
      <c r="E407" s="230" t="s">
        <v>1113</v>
      </c>
      <c r="F407" s="231" t="s">
        <v>1114</v>
      </c>
      <c r="G407" s="232" t="s">
        <v>190</v>
      </c>
      <c r="H407" s="233">
        <v>78.099999999999994</v>
      </c>
      <c r="I407" s="234"/>
      <c r="J407" s="235">
        <f>ROUND(I407*H407,2)</f>
        <v>0</v>
      </c>
      <c r="K407" s="236"/>
      <c r="L407" s="44"/>
      <c r="M407" s="237" t="s">
        <v>1</v>
      </c>
      <c r="N407" s="238" t="s">
        <v>41</v>
      </c>
      <c r="O407" s="91"/>
      <c r="P407" s="239">
        <f>O407*H407</f>
        <v>0</v>
      </c>
      <c r="Q407" s="239">
        <v>0</v>
      </c>
      <c r="R407" s="239">
        <f>Q407*H407</f>
        <v>0</v>
      </c>
      <c r="S407" s="239">
        <v>0</v>
      </c>
      <c r="T407" s="24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41" t="s">
        <v>185</v>
      </c>
      <c r="AT407" s="241" t="s">
        <v>281</v>
      </c>
      <c r="AU407" s="241" t="s">
        <v>86</v>
      </c>
      <c r="AY407" s="17" t="s">
        <v>280</v>
      </c>
      <c r="BE407" s="242">
        <f>IF(N407="základní",J407,0)</f>
        <v>0</v>
      </c>
      <c r="BF407" s="242">
        <f>IF(N407="snížená",J407,0)</f>
        <v>0</v>
      </c>
      <c r="BG407" s="242">
        <f>IF(N407="zákl. přenesená",J407,0)</f>
        <v>0</v>
      </c>
      <c r="BH407" s="242">
        <f>IF(N407="sníž. přenesená",J407,0)</f>
        <v>0</v>
      </c>
      <c r="BI407" s="242">
        <f>IF(N407="nulová",J407,0)</f>
        <v>0</v>
      </c>
      <c r="BJ407" s="17" t="s">
        <v>84</v>
      </c>
      <c r="BK407" s="242">
        <f>ROUND(I407*H407,2)</f>
        <v>0</v>
      </c>
      <c r="BL407" s="17" t="s">
        <v>185</v>
      </c>
      <c r="BM407" s="241" t="s">
        <v>5885</v>
      </c>
    </row>
    <row r="408" s="13" customFormat="1">
      <c r="A408" s="13"/>
      <c r="B408" s="243"/>
      <c r="C408" s="244"/>
      <c r="D408" s="245" t="s">
        <v>286</v>
      </c>
      <c r="E408" s="246" t="s">
        <v>1</v>
      </c>
      <c r="F408" s="247" t="s">
        <v>5886</v>
      </c>
      <c r="G408" s="244"/>
      <c r="H408" s="248">
        <v>44.299999999999997</v>
      </c>
      <c r="I408" s="249"/>
      <c r="J408" s="244"/>
      <c r="K408" s="244"/>
      <c r="L408" s="250"/>
      <c r="M408" s="251"/>
      <c r="N408" s="252"/>
      <c r="O408" s="252"/>
      <c r="P408" s="252"/>
      <c r="Q408" s="252"/>
      <c r="R408" s="252"/>
      <c r="S408" s="252"/>
      <c r="T408" s="25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4" t="s">
        <v>286</v>
      </c>
      <c r="AU408" s="254" t="s">
        <v>86</v>
      </c>
      <c r="AV408" s="13" t="s">
        <v>86</v>
      </c>
      <c r="AW408" s="13" t="s">
        <v>32</v>
      </c>
      <c r="AX408" s="13" t="s">
        <v>76</v>
      </c>
      <c r="AY408" s="254" t="s">
        <v>280</v>
      </c>
    </row>
    <row r="409" s="13" customFormat="1">
      <c r="A409" s="13"/>
      <c r="B409" s="243"/>
      <c r="C409" s="244"/>
      <c r="D409" s="245" t="s">
        <v>286</v>
      </c>
      <c r="E409" s="246" t="s">
        <v>1</v>
      </c>
      <c r="F409" s="247" t="s">
        <v>5887</v>
      </c>
      <c r="G409" s="244"/>
      <c r="H409" s="248">
        <v>33.799999999999997</v>
      </c>
      <c r="I409" s="249"/>
      <c r="J409" s="244"/>
      <c r="K409" s="244"/>
      <c r="L409" s="250"/>
      <c r="M409" s="251"/>
      <c r="N409" s="252"/>
      <c r="O409" s="252"/>
      <c r="P409" s="252"/>
      <c r="Q409" s="252"/>
      <c r="R409" s="252"/>
      <c r="S409" s="252"/>
      <c r="T409" s="25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4" t="s">
        <v>286</v>
      </c>
      <c r="AU409" s="254" t="s">
        <v>86</v>
      </c>
      <c r="AV409" s="13" t="s">
        <v>86</v>
      </c>
      <c r="AW409" s="13" t="s">
        <v>32</v>
      </c>
      <c r="AX409" s="13" t="s">
        <v>76</v>
      </c>
      <c r="AY409" s="254" t="s">
        <v>280</v>
      </c>
    </row>
    <row r="410" s="14" customFormat="1">
      <c r="A410" s="14"/>
      <c r="B410" s="266"/>
      <c r="C410" s="267"/>
      <c r="D410" s="245" t="s">
        <v>286</v>
      </c>
      <c r="E410" s="268" t="s">
        <v>1</v>
      </c>
      <c r="F410" s="269" t="s">
        <v>378</v>
      </c>
      <c r="G410" s="267"/>
      <c r="H410" s="270">
        <v>78.099999999999994</v>
      </c>
      <c r="I410" s="271"/>
      <c r="J410" s="267"/>
      <c r="K410" s="267"/>
      <c r="L410" s="272"/>
      <c r="M410" s="273"/>
      <c r="N410" s="274"/>
      <c r="O410" s="274"/>
      <c r="P410" s="274"/>
      <c r="Q410" s="274"/>
      <c r="R410" s="274"/>
      <c r="S410" s="274"/>
      <c r="T410" s="27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76" t="s">
        <v>286</v>
      </c>
      <c r="AU410" s="276" t="s">
        <v>86</v>
      </c>
      <c r="AV410" s="14" t="s">
        <v>284</v>
      </c>
      <c r="AW410" s="14" t="s">
        <v>32</v>
      </c>
      <c r="AX410" s="14" t="s">
        <v>84</v>
      </c>
      <c r="AY410" s="276" t="s">
        <v>280</v>
      </c>
    </row>
    <row r="411" s="2" customFormat="1" ht="24.15" customHeight="1">
      <c r="A411" s="38"/>
      <c r="B411" s="39"/>
      <c r="C411" s="255" t="s">
        <v>872</v>
      </c>
      <c r="D411" s="255" t="s">
        <v>306</v>
      </c>
      <c r="E411" s="256" t="s">
        <v>1117</v>
      </c>
      <c r="F411" s="257" t="s">
        <v>1118</v>
      </c>
      <c r="G411" s="258" t="s">
        <v>190</v>
      </c>
      <c r="H411" s="259">
        <v>79.662000000000006</v>
      </c>
      <c r="I411" s="260"/>
      <c r="J411" s="261">
        <f>ROUND(I411*H411,2)</f>
        <v>0</v>
      </c>
      <c r="K411" s="262"/>
      <c r="L411" s="263"/>
      <c r="M411" s="264" t="s">
        <v>1</v>
      </c>
      <c r="N411" s="265" t="s">
        <v>41</v>
      </c>
      <c r="O411" s="91"/>
      <c r="P411" s="239">
        <f>O411*H411</f>
        <v>0</v>
      </c>
      <c r="Q411" s="239">
        <v>0.00038000000000000002</v>
      </c>
      <c r="R411" s="239">
        <f>Q411*H411</f>
        <v>0.030271560000000003</v>
      </c>
      <c r="S411" s="239">
        <v>0</v>
      </c>
      <c r="T411" s="240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41" t="s">
        <v>426</v>
      </c>
      <c r="AT411" s="241" t="s">
        <v>306</v>
      </c>
      <c r="AU411" s="241" t="s">
        <v>86</v>
      </c>
      <c r="AY411" s="17" t="s">
        <v>280</v>
      </c>
      <c r="BE411" s="242">
        <f>IF(N411="základní",J411,0)</f>
        <v>0</v>
      </c>
      <c r="BF411" s="242">
        <f>IF(N411="snížená",J411,0)</f>
        <v>0</v>
      </c>
      <c r="BG411" s="242">
        <f>IF(N411="zákl. přenesená",J411,0)</f>
        <v>0</v>
      </c>
      <c r="BH411" s="242">
        <f>IF(N411="sníž. přenesená",J411,0)</f>
        <v>0</v>
      </c>
      <c r="BI411" s="242">
        <f>IF(N411="nulová",J411,0)</f>
        <v>0</v>
      </c>
      <c r="BJ411" s="17" t="s">
        <v>84</v>
      </c>
      <c r="BK411" s="242">
        <f>ROUND(I411*H411,2)</f>
        <v>0</v>
      </c>
      <c r="BL411" s="17" t="s">
        <v>185</v>
      </c>
      <c r="BM411" s="241" t="s">
        <v>5888</v>
      </c>
    </row>
    <row r="412" s="13" customFormat="1">
      <c r="A412" s="13"/>
      <c r="B412" s="243"/>
      <c r="C412" s="244"/>
      <c r="D412" s="245" t="s">
        <v>286</v>
      </c>
      <c r="E412" s="244"/>
      <c r="F412" s="247" t="s">
        <v>5889</v>
      </c>
      <c r="G412" s="244"/>
      <c r="H412" s="248">
        <v>79.662000000000006</v>
      </c>
      <c r="I412" s="249"/>
      <c r="J412" s="244"/>
      <c r="K412" s="244"/>
      <c r="L412" s="250"/>
      <c r="M412" s="251"/>
      <c r="N412" s="252"/>
      <c r="O412" s="252"/>
      <c r="P412" s="252"/>
      <c r="Q412" s="252"/>
      <c r="R412" s="252"/>
      <c r="S412" s="252"/>
      <c r="T412" s="25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4" t="s">
        <v>286</v>
      </c>
      <c r="AU412" s="254" t="s">
        <v>86</v>
      </c>
      <c r="AV412" s="13" t="s">
        <v>86</v>
      </c>
      <c r="AW412" s="13" t="s">
        <v>4</v>
      </c>
      <c r="AX412" s="13" t="s">
        <v>84</v>
      </c>
      <c r="AY412" s="254" t="s">
        <v>280</v>
      </c>
    </row>
    <row r="413" s="2" customFormat="1" ht="37.8" customHeight="1">
      <c r="A413" s="38"/>
      <c r="B413" s="39"/>
      <c r="C413" s="229" t="s">
        <v>877</v>
      </c>
      <c r="D413" s="229" t="s">
        <v>281</v>
      </c>
      <c r="E413" s="230" t="s">
        <v>5890</v>
      </c>
      <c r="F413" s="231" t="s">
        <v>5891</v>
      </c>
      <c r="G413" s="232" t="s">
        <v>194</v>
      </c>
      <c r="H413" s="233">
        <v>255.06</v>
      </c>
      <c r="I413" s="234"/>
      <c r="J413" s="235">
        <f>ROUND(I413*H413,2)</f>
        <v>0</v>
      </c>
      <c r="K413" s="236"/>
      <c r="L413" s="44"/>
      <c r="M413" s="237" t="s">
        <v>1</v>
      </c>
      <c r="N413" s="238" t="s">
        <v>41</v>
      </c>
      <c r="O413" s="91"/>
      <c r="P413" s="239">
        <f>O413*H413</f>
        <v>0</v>
      </c>
      <c r="Q413" s="239">
        <v>8.0000000000000007E-05</v>
      </c>
      <c r="R413" s="239">
        <f>Q413*H413</f>
        <v>0.020404800000000001</v>
      </c>
      <c r="S413" s="239">
        <v>0</v>
      </c>
      <c r="T413" s="24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41" t="s">
        <v>185</v>
      </c>
      <c r="AT413" s="241" t="s">
        <v>281</v>
      </c>
      <c r="AU413" s="241" t="s">
        <v>86</v>
      </c>
      <c r="AY413" s="17" t="s">
        <v>280</v>
      </c>
      <c r="BE413" s="242">
        <f>IF(N413="základní",J413,0)</f>
        <v>0</v>
      </c>
      <c r="BF413" s="242">
        <f>IF(N413="snížená",J413,0)</f>
        <v>0</v>
      </c>
      <c r="BG413" s="242">
        <f>IF(N413="zákl. přenesená",J413,0)</f>
        <v>0</v>
      </c>
      <c r="BH413" s="242">
        <f>IF(N413="sníž. přenesená",J413,0)</f>
        <v>0</v>
      </c>
      <c r="BI413" s="242">
        <f>IF(N413="nulová",J413,0)</f>
        <v>0</v>
      </c>
      <c r="BJ413" s="17" t="s">
        <v>84</v>
      </c>
      <c r="BK413" s="242">
        <f>ROUND(I413*H413,2)</f>
        <v>0</v>
      </c>
      <c r="BL413" s="17" t="s">
        <v>185</v>
      </c>
      <c r="BM413" s="241" t="s">
        <v>5892</v>
      </c>
    </row>
    <row r="414" s="13" customFormat="1">
      <c r="A414" s="13"/>
      <c r="B414" s="243"/>
      <c r="C414" s="244"/>
      <c r="D414" s="245" t="s">
        <v>286</v>
      </c>
      <c r="E414" s="246" t="s">
        <v>1</v>
      </c>
      <c r="F414" s="247" t="s">
        <v>5657</v>
      </c>
      <c r="G414" s="244"/>
      <c r="H414" s="248">
        <v>255.06</v>
      </c>
      <c r="I414" s="249"/>
      <c r="J414" s="244"/>
      <c r="K414" s="244"/>
      <c r="L414" s="250"/>
      <c r="M414" s="251"/>
      <c r="N414" s="252"/>
      <c r="O414" s="252"/>
      <c r="P414" s="252"/>
      <c r="Q414" s="252"/>
      <c r="R414" s="252"/>
      <c r="S414" s="252"/>
      <c r="T414" s="25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4" t="s">
        <v>286</v>
      </c>
      <c r="AU414" s="254" t="s">
        <v>86</v>
      </c>
      <c r="AV414" s="13" t="s">
        <v>86</v>
      </c>
      <c r="AW414" s="13" t="s">
        <v>32</v>
      </c>
      <c r="AX414" s="13" t="s">
        <v>84</v>
      </c>
      <c r="AY414" s="254" t="s">
        <v>280</v>
      </c>
    </row>
    <row r="415" s="2" customFormat="1" ht="24.15" customHeight="1">
      <c r="A415" s="38"/>
      <c r="B415" s="39"/>
      <c r="C415" s="229" t="s">
        <v>882</v>
      </c>
      <c r="D415" s="229" t="s">
        <v>281</v>
      </c>
      <c r="E415" s="230" t="s">
        <v>1138</v>
      </c>
      <c r="F415" s="231" t="s">
        <v>1139</v>
      </c>
      <c r="G415" s="232" t="s">
        <v>190</v>
      </c>
      <c r="H415" s="233">
        <v>37.640000000000001</v>
      </c>
      <c r="I415" s="234"/>
      <c r="J415" s="235">
        <f>ROUND(I415*H415,2)</f>
        <v>0</v>
      </c>
      <c r="K415" s="236"/>
      <c r="L415" s="44"/>
      <c r="M415" s="237" t="s">
        <v>1</v>
      </c>
      <c r="N415" s="238" t="s">
        <v>41</v>
      </c>
      <c r="O415" s="91"/>
      <c r="P415" s="239">
        <f>O415*H415</f>
        <v>0</v>
      </c>
      <c r="Q415" s="239">
        <v>0.00016000000000000001</v>
      </c>
      <c r="R415" s="239">
        <f>Q415*H415</f>
        <v>0.0060224000000000007</v>
      </c>
      <c r="S415" s="239">
        <v>0</v>
      </c>
      <c r="T415" s="240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41" t="s">
        <v>185</v>
      </c>
      <c r="AT415" s="241" t="s">
        <v>281</v>
      </c>
      <c r="AU415" s="241" t="s">
        <v>86</v>
      </c>
      <c r="AY415" s="17" t="s">
        <v>280</v>
      </c>
      <c r="BE415" s="242">
        <f>IF(N415="základní",J415,0)</f>
        <v>0</v>
      </c>
      <c r="BF415" s="242">
        <f>IF(N415="snížená",J415,0)</f>
        <v>0</v>
      </c>
      <c r="BG415" s="242">
        <f>IF(N415="zákl. přenesená",J415,0)</f>
        <v>0</v>
      </c>
      <c r="BH415" s="242">
        <f>IF(N415="sníž. přenesená",J415,0)</f>
        <v>0</v>
      </c>
      <c r="BI415" s="242">
        <f>IF(N415="nulová",J415,0)</f>
        <v>0</v>
      </c>
      <c r="BJ415" s="17" t="s">
        <v>84</v>
      </c>
      <c r="BK415" s="242">
        <f>ROUND(I415*H415,2)</f>
        <v>0</v>
      </c>
      <c r="BL415" s="17" t="s">
        <v>185</v>
      </c>
      <c r="BM415" s="241" t="s">
        <v>5893</v>
      </c>
    </row>
    <row r="416" s="13" customFormat="1">
      <c r="A416" s="13"/>
      <c r="B416" s="243"/>
      <c r="C416" s="244"/>
      <c r="D416" s="245" t="s">
        <v>286</v>
      </c>
      <c r="E416" s="246" t="s">
        <v>1</v>
      </c>
      <c r="F416" s="247" t="s">
        <v>5660</v>
      </c>
      <c r="G416" s="244"/>
      <c r="H416" s="248">
        <v>37.640000000000001</v>
      </c>
      <c r="I416" s="249"/>
      <c r="J416" s="244"/>
      <c r="K416" s="244"/>
      <c r="L416" s="250"/>
      <c r="M416" s="251"/>
      <c r="N416" s="252"/>
      <c r="O416" s="252"/>
      <c r="P416" s="252"/>
      <c r="Q416" s="252"/>
      <c r="R416" s="252"/>
      <c r="S416" s="252"/>
      <c r="T416" s="25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4" t="s">
        <v>286</v>
      </c>
      <c r="AU416" s="254" t="s">
        <v>86</v>
      </c>
      <c r="AV416" s="13" t="s">
        <v>86</v>
      </c>
      <c r="AW416" s="13" t="s">
        <v>32</v>
      </c>
      <c r="AX416" s="13" t="s">
        <v>84</v>
      </c>
      <c r="AY416" s="254" t="s">
        <v>280</v>
      </c>
    </row>
    <row r="417" s="2" customFormat="1" ht="24.15" customHeight="1">
      <c r="A417" s="38"/>
      <c r="B417" s="39"/>
      <c r="C417" s="255" t="s">
        <v>887</v>
      </c>
      <c r="D417" s="255" t="s">
        <v>306</v>
      </c>
      <c r="E417" s="256" t="s">
        <v>1131</v>
      </c>
      <c r="F417" s="257" t="s">
        <v>1132</v>
      </c>
      <c r="G417" s="258" t="s">
        <v>319</v>
      </c>
      <c r="H417" s="259">
        <v>0.55300000000000005</v>
      </c>
      <c r="I417" s="260"/>
      <c r="J417" s="261">
        <f>ROUND(I417*H417,2)</f>
        <v>0</v>
      </c>
      <c r="K417" s="262"/>
      <c r="L417" s="263"/>
      <c r="M417" s="264" t="s">
        <v>1</v>
      </c>
      <c r="N417" s="265" t="s">
        <v>41</v>
      </c>
      <c r="O417" s="91"/>
      <c r="P417" s="239">
        <f>O417*H417</f>
        <v>0</v>
      </c>
      <c r="Q417" s="239">
        <v>0.025000000000000001</v>
      </c>
      <c r="R417" s="239">
        <f>Q417*H417</f>
        <v>0.013825000000000002</v>
      </c>
      <c r="S417" s="239">
        <v>0</v>
      </c>
      <c r="T417" s="240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41" t="s">
        <v>426</v>
      </c>
      <c r="AT417" s="241" t="s">
        <v>306</v>
      </c>
      <c r="AU417" s="241" t="s">
        <v>86</v>
      </c>
      <c r="AY417" s="17" t="s">
        <v>280</v>
      </c>
      <c r="BE417" s="242">
        <f>IF(N417="základní",J417,0)</f>
        <v>0</v>
      </c>
      <c r="BF417" s="242">
        <f>IF(N417="snížená",J417,0)</f>
        <v>0</v>
      </c>
      <c r="BG417" s="242">
        <f>IF(N417="zákl. přenesená",J417,0)</f>
        <v>0</v>
      </c>
      <c r="BH417" s="242">
        <f>IF(N417="sníž. přenesená",J417,0)</f>
        <v>0</v>
      </c>
      <c r="BI417" s="242">
        <f>IF(N417="nulová",J417,0)</f>
        <v>0</v>
      </c>
      <c r="BJ417" s="17" t="s">
        <v>84</v>
      </c>
      <c r="BK417" s="242">
        <f>ROUND(I417*H417,2)</f>
        <v>0</v>
      </c>
      <c r="BL417" s="17" t="s">
        <v>185</v>
      </c>
      <c r="BM417" s="241" t="s">
        <v>5894</v>
      </c>
    </row>
    <row r="418" s="13" customFormat="1">
      <c r="A418" s="13"/>
      <c r="B418" s="243"/>
      <c r="C418" s="244"/>
      <c r="D418" s="245" t="s">
        <v>286</v>
      </c>
      <c r="E418" s="246" t="s">
        <v>1</v>
      </c>
      <c r="F418" s="247" t="s">
        <v>5895</v>
      </c>
      <c r="G418" s="244"/>
      <c r="H418" s="248">
        <v>0.52700000000000002</v>
      </c>
      <c r="I418" s="249"/>
      <c r="J418" s="244"/>
      <c r="K418" s="244"/>
      <c r="L418" s="250"/>
      <c r="M418" s="251"/>
      <c r="N418" s="252"/>
      <c r="O418" s="252"/>
      <c r="P418" s="252"/>
      <c r="Q418" s="252"/>
      <c r="R418" s="252"/>
      <c r="S418" s="252"/>
      <c r="T418" s="25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4" t="s">
        <v>286</v>
      </c>
      <c r="AU418" s="254" t="s">
        <v>86</v>
      </c>
      <c r="AV418" s="13" t="s">
        <v>86</v>
      </c>
      <c r="AW418" s="13" t="s">
        <v>32</v>
      </c>
      <c r="AX418" s="13" t="s">
        <v>84</v>
      </c>
      <c r="AY418" s="254" t="s">
        <v>280</v>
      </c>
    </row>
    <row r="419" s="13" customFormat="1">
      <c r="A419" s="13"/>
      <c r="B419" s="243"/>
      <c r="C419" s="244"/>
      <c r="D419" s="245" t="s">
        <v>286</v>
      </c>
      <c r="E419" s="244"/>
      <c r="F419" s="247" t="s">
        <v>5896</v>
      </c>
      <c r="G419" s="244"/>
      <c r="H419" s="248">
        <v>0.55300000000000005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286</v>
      </c>
      <c r="AU419" s="254" t="s">
        <v>86</v>
      </c>
      <c r="AV419" s="13" t="s">
        <v>86</v>
      </c>
      <c r="AW419" s="13" t="s">
        <v>4</v>
      </c>
      <c r="AX419" s="13" t="s">
        <v>84</v>
      </c>
      <c r="AY419" s="254" t="s">
        <v>280</v>
      </c>
    </row>
    <row r="420" s="2" customFormat="1" ht="24.15" customHeight="1">
      <c r="A420" s="38"/>
      <c r="B420" s="39"/>
      <c r="C420" s="229" t="s">
        <v>892</v>
      </c>
      <c r="D420" s="229" t="s">
        <v>281</v>
      </c>
      <c r="E420" s="230" t="s">
        <v>4974</v>
      </c>
      <c r="F420" s="231" t="s">
        <v>4975</v>
      </c>
      <c r="G420" s="232" t="s">
        <v>326</v>
      </c>
      <c r="H420" s="233">
        <v>7.4500000000000002</v>
      </c>
      <c r="I420" s="234"/>
      <c r="J420" s="235">
        <f>ROUND(I420*H420,2)</f>
        <v>0</v>
      </c>
      <c r="K420" s="236"/>
      <c r="L420" s="44"/>
      <c r="M420" s="237" t="s">
        <v>1</v>
      </c>
      <c r="N420" s="238" t="s">
        <v>41</v>
      </c>
      <c r="O420" s="91"/>
      <c r="P420" s="239">
        <f>O420*H420</f>
        <v>0</v>
      </c>
      <c r="Q420" s="239">
        <v>0</v>
      </c>
      <c r="R420" s="239">
        <f>Q420*H420</f>
        <v>0</v>
      </c>
      <c r="S420" s="239">
        <v>0</v>
      </c>
      <c r="T420" s="240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41" t="s">
        <v>185</v>
      </c>
      <c r="AT420" s="241" t="s">
        <v>281</v>
      </c>
      <c r="AU420" s="241" t="s">
        <v>86</v>
      </c>
      <c r="AY420" s="17" t="s">
        <v>280</v>
      </c>
      <c r="BE420" s="242">
        <f>IF(N420="základní",J420,0)</f>
        <v>0</v>
      </c>
      <c r="BF420" s="242">
        <f>IF(N420="snížená",J420,0)</f>
        <v>0</v>
      </c>
      <c r="BG420" s="242">
        <f>IF(N420="zákl. přenesená",J420,0)</f>
        <v>0</v>
      </c>
      <c r="BH420" s="242">
        <f>IF(N420="sníž. přenesená",J420,0)</f>
        <v>0</v>
      </c>
      <c r="BI420" s="242">
        <f>IF(N420="nulová",J420,0)</f>
        <v>0</v>
      </c>
      <c r="BJ420" s="17" t="s">
        <v>84</v>
      </c>
      <c r="BK420" s="242">
        <f>ROUND(I420*H420,2)</f>
        <v>0</v>
      </c>
      <c r="BL420" s="17" t="s">
        <v>185</v>
      </c>
      <c r="BM420" s="241" t="s">
        <v>5897</v>
      </c>
    </row>
    <row r="421" s="12" customFormat="1" ht="22.8" customHeight="1">
      <c r="A421" s="12"/>
      <c r="B421" s="213"/>
      <c r="C421" s="214"/>
      <c r="D421" s="215" t="s">
        <v>75</v>
      </c>
      <c r="E421" s="227" t="s">
        <v>1158</v>
      </c>
      <c r="F421" s="227" t="s">
        <v>1159</v>
      </c>
      <c r="G421" s="214"/>
      <c r="H421" s="214"/>
      <c r="I421" s="217"/>
      <c r="J421" s="228">
        <f>BK421</f>
        <v>0</v>
      </c>
      <c r="K421" s="214"/>
      <c r="L421" s="219"/>
      <c r="M421" s="220"/>
      <c r="N421" s="221"/>
      <c r="O421" s="221"/>
      <c r="P421" s="222">
        <f>SUM(P422:P423)</f>
        <v>0</v>
      </c>
      <c r="Q421" s="221"/>
      <c r="R421" s="222">
        <f>SUM(R422:R423)</f>
        <v>0.0030000000000000001</v>
      </c>
      <c r="S421" s="221"/>
      <c r="T421" s="223">
        <f>SUM(T422:T423)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24" t="s">
        <v>86</v>
      </c>
      <c r="AT421" s="225" t="s">
        <v>75</v>
      </c>
      <c r="AU421" s="225" t="s">
        <v>84</v>
      </c>
      <c r="AY421" s="224" t="s">
        <v>280</v>
      </c>
      <c r="BK421" s="226">
        <f>SUM(BK422:BK423)</f>
        <v>0</v>
      </c>
    </row>
    <row r="422" s="2" customFormat="1" ht="24.15" customHeight="1">
      <c r="A422" s="38"/>
      <c r="B422" s="39"/>
      <c r="C422" s="229" t="s">
        <v>897</v>
      </c>
      <c r="D422" s="229" t="s">
        <v>281</v>
      </c>
      <c r="E422" s="230" t="s">
        <v>5442</v>
      </c>
      <c r="F422" s="231" t="s">
        <v>5443</v>
      </c>
      <c r="G422" s="232" t="s">
        <v>354</v>
      </c>
      <c r="H422" s="233">
        <v>2</v>
      </c>
      <c r="I422" s="234"/>
      <c r="J422" s="235">
        <f>ROUND(I422*H422,2)</f>
        <v>0</v>
      </c>
      <c r="K422" s="236"/>
      <c r="L422" s="44"/>
      <c r="M422" s="237" t="s">
        <v>1</v>
      </c>
      <c r="N422" s="238" t="s">
        <v>41</v>
      </c>
      <c r="O422" s="91"/>
      <c r="P422" s="239">
        <f>O422*H422</f>
        <v>0</v>
      </c>
      <c r="Q422" s="239">
        <v>0.0015</v>
      </c>
      <c r="R422" s="239">
        <f>Q422*H422</f>
        <v>0.0030000000000000001</v>
      </c>
      <c r="S422" s="239">
        <v>0</v>
      </c>
      <c r="T422" s="240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41" t="s">
        <v>185</v>
      </c>
      <c r="AT422" s="241" t="s">
        <v>281</v>
      </c>
      <c r="AU422" s="241" t="s">
        <v>86</v>
      </c>
      <c r="AY422" s="17" t="s">
        <v>280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7" t="s">
        <v>84</v>
      </c>
      <c r="BK422" s="242">
        <f>ROUND(I422*H422,2)</f>
        <v>0</v>
      </c>
      <c r="BL422" s="17" t="s">
        <v>185</v>
      </c>
      <c r="BM422" s="241" t="s">
        <v>5898</v>
      </c>
    </row>
    <row r="423" s="2" customFormat="1" ht="24.15" customHeight="1">
      <c r="A423" s="38"/>
      <c r="B423" s="39"/>
      <c r="C423" s="229" t="s">
        <v>902</v>
      </c>
      <c r="D423" s="229" t="s">
        <v>281</v>
      </c>
      <c r="E423" s="230" t="s">
        <v>4985</v>
      </c>
      <c r="F423" s="231" t="s">
        <v>4986</v>
      </c>
      <c r="G423" s="232" t="s">
        <v>326</v>
      </c>
      <c r="H423" s="233">
        <v>0.0030000000000000001</v>
      </c>
      <c r="I423" s="234"/>
      <c r="J423" s="235">
        <f>ROUND(I423*H423,2)</f>
        <v>0</v>
      </c>
      <c r="K423" s="236"/>
      <c r="L423" s="44"/>
      <c r="M423" s="237" t="s">
        <v>1</v>
      </c>
      <c r="N423" s="238" t="s">
        <v>41</v>
      </c>
      <c r="O423" s="91"/>
      <c r="P423" s="239">
        <f>O423*H423</f>
        <v>0</v>
      </c>
      <c r="Q423" s="239">
        <v>0</v>
      </c>
      <c r="R423" s="239">
        <f>Q423*H423</f>
        <v>0</v>
      </c>
      <c r="S423" s="239">
        <v>0</v>
      </c>
      <c r="T423" s="240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41" t="s">
        <v>185</v>
      </c>
      <c r="AT423" s="241" t="s">
        <v>281</v>
      </c>
      <c r="AU423" s="241" t="s">
        <v>86</v>
      </c>
      <c r="AY423" s="17" t="s">
        <v>280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7" t="s">
        <v>84</v>
      </c>
      <c r="BK423" s="242">
        <f>ROUND(I423*H423,2)</f>
        <v>0</v>
      </c>
      <c r="BL423" s="17" t="s">
        <v>185</v>
      </c>
      <c r="BM423" s="241" t="s">
        <v>5899</v>
      </c>
    </row>
    <row r="424" s="12" customFormat="1" ht="22.8" customHeight="1">
      <c r="A424" s="12"/>
      <c r="B424" s="213"/>
      <c r="C424" s="214"/>
      <c r="D424" s="215" t="s">
        <v>75</v>
      </c>
      <c r="E424" s="227" t="s">
        <v>1194</v>
      </c>
      <c r="F424" s="227" t="s">
        <v>1195</v>
      </c>
      <c r="G424" s="214"/>
      <c r="H424" s="214"/>
      <c r="I424" s="217"/>
      <c r="J424" s="228">
        <f>BK424</f>
        <v>0</v>
      </c>
      <c r="K424" s="214"/>
      <c r="L424" s="219"/>
      <c r="M424" s="220"/>
      <c r="N424" s="221"/>
      <c r="O424" s="221"/>
      <c r="P424" s="222">
        <f>P425</f>
        <v>0</v>
      </c>
      <c r="Q424" s="221"/>
      <c r="R424" s="222">
        <f>R425</f>
        <v>0</v>
      </c>
      <c r="S424" s="221"/>
      <c r="T424" s="223">
        <f>T425</f>
        <v>0.002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24" t="s">
        <v>86</v>
      </c>
      <c r="AT424" s="225" t="s">
        <v>75</v>
      </c>
      <c r="AU424" s="225" t="s">
        <v>84</v>
      </c>
      <c r="AY424" s="224" t="s">
        <v>280</v>
      </c>
      <c r="BK424" s="226">
        <f>BK425</f>
        <v>0</v>
      </c>
    </row>
    <row r="425" s="2" customFormat="1" ht="24.15" customHeight="1">
      <c r="A425" s="38"/>
      <c r="B425" s="39"/>
      <c r="C425" s="229" t="s">
        <v>906</v>
      </c>
      <c r="D425" s="229" t="s">
        <v>281</v>
      </c>
      <c r="E425" s="230" t="s">
        <v>5900</v>
      </c>
      <c r="F425" s="231" t="s">
        <v>2729</v>
      </c>
      <c r="G425" s="232" t="s">
        <v>1603</v>
      </c>
      <c r="H425" s="233">
        <v>1</v>
      </c>
      <c r="I425" s="234"/>
      <c r="J425" s="235">
        <f>ROUND(I425*H425,2)</f>
        <v>0</v>
      </c>
      <c r="K425" s="236"/>
      <c r="L425" s="44"/>
      <c r="M425" s="237" t="s">
        <v>1</v>
      </c>
      <c r="N425" s="238" t="s">
        <v>41</v>
      </c>
      <c r="O425" s="91"/>
      <c r="P425" s="239">
        <f>O425*H425</f>
        <v>0</v>
      </c>
      <c r="Q425" s="239">
        <v>0</v>
      </c>
      <c r="R425" s="239">
        <f>Q425*H425</f>
        <v>0</v>
      </c>
      <c r="S425" s="239">
        <v>0.002</v>
      </c>
      <c r="T425" s="240">
        <f>S425*H425</f>
        <v>0.002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41" t="s">
        <v>185</v>
      </c>
      <c r="AT425" s="241" t="s">
        <v>281</v>
      </c>
      <c r="AU425" s="241" t="s">
        <v>86</v>
      </c>
      <c r="AY425" s="17" t="s">
        <v>280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7" t="s">
        <v>84</v>
      </c>
      <c r="BK425" s="242">
        <f>ROUND(I425*H425,2)</f>
        <v>0</v>
      </c>
      <c r="BL425" s="17" t="s">
        <v>185</v>
      </c>
      <c r="BM425" s="241" t="s">
        <v>5901</v>
      </c>
    </row>
    <row r="426" s="12" customFormat="1" ht="22.8" customHeight="1">
      <c r="A426" s="12"/>
      <c r="B426" s="213"/>
      <c r="C426" s="214"/>
      <c r="D426" s="215" t="s">
        <v>75</v>
      </c>
      <c r="E426" s="227" t="s">
        <v>1256</v>
      </c>
      <c r="F426" s="227" t="s">
        <v>1257</v>
      </c>
      <c r="G426" s="214"/>
      <c r="H426" s="214"/>
      <c r="I426" s="217"/>
      <c r="J426" s="228">
        <f>BK426</f>
        <v>0</v>
      </c>
      <c r="K426" s="214"/>
      <c r="L426" s="219"/>
      <c r="M426" s="220"/>
      <c r="N426" s="221"/>
      <c r="O426" s="221"/>
      <c r="P426" s="222">
        <f>SUM(P427:P431)</f>
        <v>0</v>
      </c>
      <c r="Q426" s="221"/>
      <c r="R426" s="222">
        <f>SUM(R427:R431)</f>
        <v>0.70959289599999997</v>
      </c>
      <c r="S426" s="221"/>
      <c r="T426" s="223">
        <f>SUM(T427:T431)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24" t="s">
        <v>86</v>
      </c>
      <c r="AT426" s="225" t="s">
        <v>75</v>
      </c>
      <c r="AU426" s="225" t="s">
        <v>84</v>
      </c>
      <c r="AY426" s="224" t="s">
        <v>280</v>
      </c>
      <c r="BK426" s="226">
        <f>SUM(BK427:BK431)</f>
        <v>0</v>
      </c>
    </row>
    <row r="427" s="2" customFormat="1" ht="24.15" customHeight="1">
      <c r="A427" s="38"/>
      <c r="B427" s="39"/>
      <c r="C427" s="229" t="s">
        <v>911</v>
      </c>
      <c r="D427" s="229" t="s">
        <v>281</v>
      </c>
      <c r="E427" s="230" t="s">
        <v>5481</v>
      </c>
      <c r="F427" s="231" t="s">
        <v>5482</v>
      </c>
      <c r="G427" s="232" t="s">
        <v>194</v>
      </c>
      <c r="H427" s="233">
        <v>10.720000000000001</v>
      </c>
      <c r="I427" s="234"/>
      <c r="J427" s="235">
        <f>ROUND(I427*H427,2)</f>
        <v>0</v>
      </c>
      <c r="K427" s="236"/>
      <c r="L427" s="44"/>
      <c r="M427" s="237" t="s">
        <v>1</v>
      </c>
      <c r="N427" s="238" t="s">
        <v>41</v>
      </c>
      <c r="O427" s="91"/>
      <c r="P427" s="239">
        <f>O427*H427</f>
        <v>0</v>
      </c>
      <c r="Q427" s="239">
        <v>0.015789999999999998</v>
      </c>
      <c r="R427" s="239">
        <f>Q427*H427</f>
        <v>0.1692688</v>
      </c>
      <c r="S427" s="239">
        <v>0</v>
      </c>
      <c r="T427" s="240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41" t="s">
        <v>185</v>
      </c>
      <c r="AT427" s="241" t="s">
        <v>281</v>
      </c>
      <c r="AU427" s="241" t="s">
        <v>86</v>
      </c>
      <c r="AY427" s="17" t="s">
        <v>280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7" t="s">
        <v>84</v>
      </c>
      <c r="BK427" s="242">
        <f>ROUND(I427*H427,2)</f>
        <v>0</v>
      </c>
      <c r="BL427" s="17" t="s">
        <v>185</v>
      </c>
      <c r="BM427" s="241" t="s">
        <v>5902</v>
      </c>
    </row>
    <row r="428" s="13" customFormat="1">
      <c r="A428" s="13"/>
      <c r="B428" s="243"/>
      <c r="C428" s="244"/>
      <c r="D428" s="245" t="s">
        <v>286</v>
      </c>
      <c r="E428" s="246" t="s">
        <v>1</v>
      </c>
      <c r="F428" s="247" t="s">
        <v>5903</v>
      </c>
      <c r="G428" s="244"/>
      <c r="H428" s="248">
        <v>10.720000000000001</v>
      </c>
      <c r="I428" s="249"/>
      <c r="J428" s="244"/>
      <c r="K428" s="244"/>
      <c r="L428" s="250"/>
      <c r="M428" s="251"/>
      <c r="N428" s="252"/>
      <c r="O428" s="252"/>
      <c r="P428" s="252"/>
      <c r="Q428" s="252"/>
      <c r="R428" s="252"/>
      <c r="S428" s="252"/>
      <c r="T428" s="25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4" t="s">
        <v>286</v>
      </c>
      <c r="AU428" s="254" t="s">
        <v>86</v>
      </c>
      <c r="AV428" s="13" t="s">
        <v>86</v>
      </c>
      <c r="AW428" s="13" t="s">
        <v>32</v>
      </c>
      <c r="AX428" s="13" t="s">
        <v>84</v>
      </c>
      <c r="AY428" s="254" t="s">
        <v>280</v>
      </c>
    </row>
    <row r="429" s="2" customFormat="1" ht="24.15" customHeight="1">
      <c r="A429" s="38"/>
      <c r="B429" s="39"/>
      <c r="C429" s="229" t="s">
        <v>916</v>
      </c>
      <c r="D429" s="229" t="s">
        <v>281</v>
      </c>
      <c r="E429" s="230" t="s">
        <v>1269</v>
      </c>
      <c r="F429" s="231" t="s">
        <v>1270</v>
      </c>
      <c r="G429" s="232" t="s">
        <v>194</v>
      </c>
      <c r="H429" s="233">
        <v>33.304000000000002</v>
      </c>
      <c r="I429" s="234"/>
      <c r="J429" s="235">
        <f>ROUND(I429*H429,2)</f>
        <v>0</v>
      </c>
      <c r="K429" s="236"/>
      <c r="L429" s="44"/>
      <c r="M429" s="237" t="s">
        <v>1</v>
      </c>
      <c r="N429" s="238" t="s">
        <v>41</v>
      </c>
      <c r="O429" s="91"/>
      <c r="P429" s="239">
        <f>O429*H429</f>
        <v>0</v>
      </c>
      <c r="Q429" s="239">
        <v>0.016223999999999999</v>
      </c>
      <c r="R429" s="239">
        <f>Q429*H429</f>
        <v>0.54032409599999998</v>
      </c>
      <c r="S429" s="239">
        <v>0</v>
      </c>
      <c r="T429" s="240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41" t="s">
        <v>185</v>
      </c>
      <c r="AT429" s="241" t="s">
        <v>281</v>
      </c>
      <c r="AU429" s="241" t="s">
        <v>86</v>
      </c>
      <c r="AY429" s="17" t="s">
        <v>280</v>
      </c>
      <c r="BE429" s="242">
        <f>IF(N429="základní",J429,0)</f>
        <v>0</v>
      </c>
      <c r="BF429" s="242">
        <f>IF(N429="snížená",J429,0)</f>
        <v>0</v>
      </c>
      <c r="BG429" s="242">
        <f>IF(N429="zákl. přenesená",J429,0)</f>
        <v>0</v>
      </c>
      <c r="BH429" s="242">
        <f>IF(N429="sníž. přenesená",J429,0)</f>
        <v>0</v>
      </c>
      <c r="BI429" s="242">
        <f>IF(N429="nulová",J429,0)</f>
        <v>0</v>
      </c>
      <c r="BJ429" s="17" t="s">
        <v>84</v>
      </c>
      <c r="BK429" s="242">
        <f>ROUND(I429*H429,2)</f>
        <v>0</v>
      </c>
      <c r="BL429" s="17" t="s">
        <v>185</v>
      </c>
      <c r="BM429" s="241" t="s">
        <v>5904</v>
      </c>
    </row>
    <row r="430" s="13" customFormat="1">
      <c r="A430" s="13"/>
      <c r="B430" s="243"/>
      <c r="C430" s="244"/>
      <c r="D430" s="245" t="s">
        <v>286</v>
      </c>
      <c r="E430" s="246" t="s">
        <v>1</v>
      </c>
      <c r="F430" s="247" t="s">
        <v>5905</v>
      </c>
      <c r="G430" s="244"/>
      <c r="H430" s="248">
        <v>33.304000000000002</v>
      </c>
      <c r="I430" s="249"/>
      <c r="J430" s="244"/>
      <c r="K430" s="244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286</v>
      </c>
      <c r="AU430" s="254" t="s">
        <v>86</v>
      </c>
      <c r="AV430" s="13" t="s">
        <v>86</v>
      </c>
      <c r="AW430" s="13" t="s">
        <v>32</v>
      </c>
      <c r="AX430" s="13" t="s">
        <v>84</v>
      </c>
      <c r="AY430" s="254" t="s">
        <v>280</v>
      </c>
    </row>
    <row r="431" s="2" customFormat="1" ht="24.15" customHeight="1">
      <c r="A431" s="38"/>
      <c r="B431" s="39"/>
      <c r="C431" s="229" t="s">
        <v>923</v>
      </c>
      <c r="D431" s="229" t="s">
        <v>281</v>
      </c>
      <c r="E431" s="230" t="s">
        <v>5005</v>
      </c>
      <c r="F431" s="231" t="s">
        <v>5006</v>
      </c>
      <c r="G431" s="232" t="s">
        <v>326</v>
      </c>
      <c r="H431" s="233">
        <v>0.70999999999999996</v>
      </c>
      <c r="I431" s="234"/>
      <c r="J431" s="235">
        <f>ROUND(I431*H431,2)</f>
        <v>0</v>
      </c>
      <c r="K431" s="236"/>
      <c r="L431" s="44"/>
      <c r="M431" s="237" t="s">
        <v>1</v>
      </c>
      <c r="N431" s="238" t="s">
        <v>41</v>
      </c>
      <c r="O431" s="91"/>
      <c r="P431" s="239">
        <f>O431*H431</f>
        <v>0</v>
      </c>
      <c r="Q431" s="239">
        <v>0</v>
      </c>
      <c r="R431" s="239">
        <f>Q431*H431</f>
        <v>0</v>
      </c>
      <c r="S431" s="239">
        <v>0</v>
      </c>
      <c r="T431" s="240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41" t="s">
        <v>185</v>
      </c>
      <c r="AT431" s="241" t="s">
        <v>281</v>
      </c>
      <c r="AU431" s="241" t="s">
        <v>86</v>
      </c>
      <c r="AY431" s="17" t="s">
        <v>280</v>
      </c>
      <c r="BE431" s="242">
        <f>IF(N431="základní",J431,0)</f>
        <v>0</v>
      </c>
      <c r="BF431" s="242">
        <f>IF(N431="snížená",J431,0)</f>
        <v>0</v>
      </c>
      <c r="BG431" s="242">
        <f>IF(N431="zákl. přenesená",J431,0)</f>
        <v>0</v>
      </c>
      <c r="BH431" s="242">
        <f>IF(N431="sníž. přenesená",J431,0)</f>
        <v>0</v>
      </c>
      <c r="BI431" s="242">
        <f>IF(N431="nulová",J431,0)</f>
        <v>0</v>
      </c>
      <c r="BJ431" s="17" t="s">
        <v>84</v>
      </c>
      <c r="BK431" s="242">
        <f>ROUND(I431*H431,2)</f>
        <v>0</v>
      </c>
      <c r="BL431" s="17" t="s">
        <v>185</v>
      </c>
      <c r="BM431" s="241" t="s">
        <v>5906</v>
      </c>
    </row>
    <row r="432" s="12" customFormat="1" ht="22.8" customHeight="1">
      <c r="A432" s="12"/>
      <c r="B432" s="213"/>
      <c r="C432" s="214"/>
      <c r="D432" s="215" t="s">
        <v>75</v>
      </c>
      <c r="E432" s="227" t="s">
        <v>1324</v>
      </c>
      <c r="F432" s="227" t="s">
        <v>1325</v>
      </c>
      <c r="G432" s="214"/>
      <c r="H432" s="214"/>
      <c r="I432" s="217"/>
      <c r="J432" s="228">
        <f>BK432</f>
        <v>0</v>
      </c>
      <c r="K432" s="214"/>
      <c r="L432" s="219"/>
      <c r="M432" s="220"/>
      <c r="N432" s="221"/>
      <c r="O432" s="221"/>
      <c r="P432" s="222">
        <f>SUM(P433:P446)</f>
        <v>0</v>
      </c>
      <c r="Q432" s="221"/>
      <c r="R432" s="222">
        <f>SUM(R433:R446)</f>
        <v>0.166908</v>
      </c>
      <c r="S432" s="221"/>
      <c r="T432" s="223">
        <f>SUM(T433:T446)</f>
        <v>0.027555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24" t="s">
        <v>86</v>
      </c>
      <c r="AT432" s="225" t="s">
        <v>75</v>
      </c>
      <c r="AU432" s="225" t="s">
        <v>84</v>
      </c>
      <c r="AY432" s="224" t="s">
        <v>280</v>
      </c>
      <c r="BK432" s="226">
        <f>SUM(BK433:BK446)</f>
        <v>0</v>
      </c>
    </row>
    <row r="433" s="2" customFormat="1" ht="16.5" customHeight="1">
      <c r="A433" s="38"/>
      <c r="B433" s="39"/>
      <c r="C433" s="229" t="s">
        <v>931</v>
      </c>
      <c r="D433" s="229" t="s">
        <v>281</v>
      </c>
      <c r="E433" s="230" t="s">
        <v>1335</v>
      </c>
      <c r="F433" s="231" t="s">
        <v>1336</v>
      </c>
      <c r="G433" s="232" t="s">
        <v>190</v>
      </c>
      <c r="H433" s="233">
        <v>16.5</v>
      </c>
      <c r="I433" s="234"/>
      <c r="J433" s="235">
        <f>ROUND(I433*H433,2)</f>
        <v>0</v>
      </c>
      <c r="K433" s="236"/>
      <c r="L433" s="44"/>
      <c r="M433" s="237" t="s">
        <v>1</v>
      </c>
      <c r="N433" s="238" t="s">
        <v>41</v>
      </c>
      <c r="O433" s="91"/>
      <c r="P433" s="239">
        <f>O433*H433</f>
        <v>0</v>
      </c>
      <c r="Q433" s="239">
        <v>0</v>
      </c>
      <c r="R433" s="239">
        <f>Q433*H433</f>
        <v>0</v>
      </c>
      <c r="S433" s="239">
        <v>0.00167</v>
      </c>
      <c r="T433" s="240">
        <f>S433*H433</f>
        <v>0.027555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41" t="s">
        <v>185</v>
      </c>
      <c r="AT433" s="241" t="s">
        <v>281</v>
      </c>
      <c r="AU433" s="241" t="s">
        <v>86</v>
      </c>
      <c r="AY433" s="17" t="s">
        <v>280</v>
      </c>
      <c r="BE433" s="242">
        <f>IF(N433="základní",J433,0)</f>
        <v>0</v>
      </c>
      <c r="BF433" s="242">
        <f>IF(N433="snížená",J433,0)</f>
        <v>0</v>
      </c>
      <c r="BG433" s="242">
        <f>IF(N433="zákl. přenesená",J433,0)</f>
        <v>0</v>
      </c>
      <c r="BH433" s="242">
        <f>IF(N433="sníž. přenesená",J433,0)</f>
        <v>0</v>
      </c>
      <c r="BI433" s="242">
        <f>IF(N433="nulová",J433,0)</f>
        <v>0</v>
      </c>
      <c r="BJ433" s="17" t="s">
        <v>84</v>
      </c>
      <c r="BK433" s="242">
        <f>ROUND(I433*H433,2)</f>
        <v>0</v>
      </c>
      <c r="BL433" s="17" t="s">
        <v>185</v>
      </c>
      <c r="BM433" s="241" t="s">
        <v>5907</v>
      </c>
    </row>
    <row r="434" s="13" customFormat="1">
      <c r="A434" s="13"/>
      <c r="B434" s="243"/>
      <c r="C434" s="244"/>
      <c r="D434" s="245" t="s">
        <v>286</v>
      </c>
      <c r="E434" s="246" t="s">
        <v>1</v>
      </c>
      <c r="F434" s="247" t="s">
        <v>5908</v>
      </c>
      <c r="G434" s="244"/>
      <c r="H434" s="248">
        <v>16.5</v>
      </c>
      <c r="I434" s="249"/>
      <c r="J434" s="244"/>
      <c r="K434" s="244"/>
      <c r="L434" s="250"/>
      <c r="M434" s="251"/>
      <c r="N434" s="252"/>
      <c r="O434" s="252"/>
      <c r="P434" s="252"/>
      <c r="Q434" s="252"/>
      <c r="R434" s="252"/>
      <c r="S434" s="252"/>
      <c r="T434" s="25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4" t="s">
        <v>286</v>
      </c>
      <c r="AU434" s="254" t="s">
        <v>86</v>
      </c>
      <c r="AV434" s="13" t="s">
        <v>86</v>
      </c>
      <c r="AW434" s="13" t="s">
        <v>32</v>
      </c>
      <c r="AX434" s="13" t="s">
        <v>84</v>
      </c>
      <c r="AY434" s="254" t="s">
        <v>280</v>
      </c>
    </row>
    <row r="435" s="2" customFormat="1" ht="24.15" customHeight="1">
      <c r="A435" s="38"/>
      <c r="B435" s="39"/>
      <c r="C435" s="229" t="s">
        <v>935</v>
      </c>
      <c r="D435" s="229" t="s">
        <v>281</v>
      </c>
      <c r="E435" s="230" t="s">
        <v>1354</v>
      </c>
      <c r="F435" s="231" t="s">
        <v>1355</v>
      </c>
      <c r="G435" s="232" t="s">
        <v>190</v>
      </c>
      <c r="H435" s="233">
        <v>24.5</v>
      </c>
      <c r="I435" s="234"/>
      <c r="J435" s="235">
        <f>ROUND(I435*H435,2)</f>
        <v>0</v>
      </c>
      <c r="K435" s="236"/>
      <c r="L435" s="44"/>
      <c r="M435" s="237" t="s">
        <v>1</v>
      </c>
      <c r="N435" s="238" t="s">
        <v>41</v>
      </c>
      <c r="O435" s="91"/>
      <c r="P435" s="239">
        <f>O435*H435</f>
        <v>0</v>
      </c>
      <c r="Q435" s="239">
        <v>0.0035799999999999998</v>
      </c>
      <c r="R435" s="239">
        <f>Q435*H435</f>
        <v>0.087709999999999996</v>
      </c>
      <c r="S435" s="239">
        <v>0</v>
      </c>
      <c r="T435" s="240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41" t="s">
        <v>185</v>
      </c>
      <c r="AT435" s="241" t="s">
        <v>281</v>
      </c>
      <c r="AU435" s="241" t="s">
        <v>86</v>
      </c>
      <c r="AY435" s="17" t="s">
        <v>280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7" t="s">
        <v>84</v>
      </c>
      <c r="BK435" s="242">
        <f>ROUND(I435*H435,2)</f>
        <v>0</v>
      </c>
      <c r="BL435" s="17" t="s">
        <v>185</v>
      </c>
      <c r="BM435" s="241" t="s">
        <v>5909</v>
      </c>
    </row>
    <row r="436" s="13" customFormat="1">
      <c r="A436" s="13"/>
      <c r="B436" s="243"/>
      <c r="C436" s="244"/>
      <c r="D436" s="245" t="s">
        <v>286</v>
      </c>
      <c r="E436" s="246" t="s">
        <v>1</v>
      </c>
      <c r="F436" s="247" t="s">
        <v>5910</v>
      </c>
      <c r="G436" s="244"/>
      <c r="H436" s="248">
        <v>16.5</v>
      </c>
      <c r="I436" s="249"/>
      <c r="J436" s="244"/>
      <c r="K436" s="244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286</v>
      </c>
      <c r="AU436" s="254" t="s">
        <v>86</v>
      </c>
      <c r="AV436" s="13" t="s">
        <v>86</v>
      </c>
      <c r="AW436" s="13" t="s">
        <v>32</v>
      </c>
      <c r="AX436" s="13" t="s">
        <v>76</v>
      </c>
      <c r="AY436" s="254" t="s">
        <v>280</v>
      </c>
    </row>
    <row r="437" s="13" customFormat="1">
      <c r="A437" s="13"/>
      <c r="B437" s="243"/>
      <c r="C437" s="244"/>
      <c r="D437" s="245" t="s">
        <v>286</v>
      </c>
      <c r="E437" s="246" t="s">
        <v>1</v>
      </c>
      <c r="F437" s="247" t="s">
        <v>5911</v>
      </c>
      <c r="G437" s="244"/>
      <c r="H437" s="248">
        <v>8</v>
      </c>
      <c r="I437" s="249"/>
      <c r="J437" s="244"/>
      <c r="K437" s="244"/>
      <c r="L437" s="250"/>
      <c r="M437" s="251"/>
      <c r="N437" s="252"/>
      <c r="O437" s="252"/>
      <c r="P437" s="252"/>
      <c r="Q437" s="252"/>
      <c r="R437" s="252"/>
      <c r="S437" s="252"/>
      <c r="T437" s="25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4" t="s">
        <v>286</v>
      </c>
      <c r="AU437" s="254" t="s">
        <v>86</v>
      </c>
      <c r="AV437" s="13" t="s">
        <v>86</v>
      </c>
      <c r="AW437" s="13" t="s">
        <v>32</v>
      </c>
      <c r="AX437" s="13" t="s">
        <v>76</v>
      </c>
      <c r="AY437" s="254" t="s">
        <v>280</v>
      </c>
    </row>
    <row r="438" s="14" customFormat="1">
      <c r="A438" s="14"/>
      <c r="B438" s="266"/>
      <c r="C438" s="267"/>
      <c r="D438" s="245" t="s">
        <v>286</v>
      </c>
      <c r="E438" s="268" t="s">
        <v>1</v>
      </c>
      <c r="F438" s="269" t="s">
        <v>378</v>
      </c>
      <c r="G438" s="267"/>
      <c r="H438" s="270">
        <v>24.5</v>
      </c>
      <c r="I438" s="271"/>
      <c r="J438" s="267"/>
      <c r="K438" s="267"/>
      <c r="L438" s="272"/>
      <c r="M438" s="273"/>
      <c r="N438" s="274"/>
      <c r="O438" s="274"/>
      <c r="P438" s="274"/>
      <c r="Q438" s="274"/>
      <c r="R438" s="274"/>
      <c r="S438" s="274"/>
      <c r="T438" s="27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6" t="s">
        <v>286</v>
      </c>
      <c r="AU438" s="276" t="s">
        <v>86</v>
      </c>
      <c r="AV438" s="14" t="s">
        <v>284</v>
      </c>
      <c r="AW438" s="14" t="s">
        <v>32</v>
      </c>
      <c r="AX438" s="14" t="s">
        <v>84</v>
      </c>
      <c r="AY438" s="276" t="s">
        <v>280</v>
      </c>
    </row>
    <row r="439" s="2" customFormat="1" ht="24.15" customHeight="1">
      <c r="A439" s="38"/>
      <c r="B439" s="39"/>
      <c r="C439" s="229" t="s">
        <v>941</v>
      </c>
      <c r="D439" s="229" t="s">
        <v>281</v>
      </c>
      <c r="E439" s="230" t="s">
        <v>5912</v>
      </c>
      <c r="F439" s="231" t="s">
        <v>5913</v>
      </c>
      <c r="G439" s="232" t="s">
        <v>354</v>
      </c>
      <c r="H439" s="233">
        <v>2</v>
      </c>
      <c r="I439" s="234"/>
      <c r="J439" s="235">
        <f>ROUND(I439*H439,2)</f>
        <v>0</v>
      </c>
      <c r="K439" s="236"/>
      <c r="L439" s="44"/>
      <c r="M439" s="237" t="s">
        <v>1</v>
      </c>
      <c r="N439" s="238" t="s">
        <v>41</v>
      </c>
      <c r="O439" s="91"/>
      <c r="P439" s="239">
        <f>O439*H439</f>
        <v>0</v>
      </c>
      <c r="Q439" s="239">
        <v>0.0027200000000000002</v>
      </c>
      <c r="R439" s="239">
        <f>Q439*H439</f>
        <v>0.0054400000000000004</v>
      </c>
      <c r="S439" s="239">
        <v>0</v>
      </c>
      <c r="T439" s="240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41" t="s">
        <v>185</v>
      </c>
      <c r="AT439" s="241" t="s">
        <v>281</v>
      </c>
      <c r="AU439" s="241" t="s">
        <v>86</v>
      </c>
      <c r="AY439" s="17" t="s">
        <v>280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7" t="s">
        <v>84</v>
      </c>
      <c r="BK439" s="242">
        <f>ROUND(I439*H439,2)</f>
        <v>0</v>
      </c>
      <c r="BL439" s="17" t="s">
        <v>185</v>
      </c>
      <c r="BM439" s="241" t="s">
        <v>5914</v>
      </c>
    </row>
    <row r="440" s="2" customFormat="1" ht="24.15" customHeight="1">
      <c r="A440" s="38"/>
      <c r="B440" s="39"/>
      <c r="C440" s="229" t="s">
        <v>946</v>
      </c>
      <c r="D440" s="229" t="s">
        <v>281</v>
      </c>
      <c r="E440" s="230" t="s">
        <v>2235</v>
      </c>
      <c r="F440" s="231" t="s">
        <v>2236</v>
      </c>
      <c r="G440" s="232" t="s">
        <v>190</v>
      </c>
      <c r="H440" s="233">
        <v>21.5</v>
      </c>
      <c r="I440" s="234"/>
      <c r="J440" s="235">
        <f>ROUND(I440*H440,2)</f>
        <v>0</v>
      </c>
      <c r="K440" s="236"/>
      <c r="L440" s="44"/>
      <c r="M440" s="237" t="s">
        <v>1</v>
      </c>
      <c r="N440" s="238" t="s">
        <v>41</v>
      </c>
      <c r="O440" s="91"/>
      <c r="P440" s="239">
        <f>O440*H440</f>
        <v>0</v>
      </c>
      <c r="Q440" s="239">
        <v>0.0022799999999999999</v>
      </c>
      <c r="R440" s="239">
        <f>Q440*H440</f>
        <v>0.049020000000000001</v>
      </c>
      <c r="S440" s="239">
        <v>0</v>
      </c>
      <c r="T440" s="240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41" t="s">
        <v>185</v>
      </c>
      <c r="AT440" s="241" t="s">
        <v>281</v>
      </c>
      <c r="AU440" s="241" t="s">
        <v>86</v>
      </c>
      <c r="AY440" s="17" t="s">
        <v>280</v>
      </c>
      <c r="BE440" s="242">
        <f>IF(N440="základní",J440,0)</f>
        <v>0</v>
      </c>
      <c r="BF440" s="242">
        <f>IF(N440="snížená",J440,0)</f>
        <v>0</v>
      </c>
      <c r="BG440" s="242">
        <f>IF(N440="zákl. přenesená",J440,0)</f>
        <v>0</v>
      </c>
      <c r="BH440" s="242">
        <f>IF(N440="sníž. přenesená",J440,0)</f>
        <v>0</v>
      </c>
      <c r="BI440" s="242">
        <f>IF(N440="nulová",J440,0)</f>
        <v>0</v>
      </c>
      <c r="BJ440" s="17" t="s">
        <v>84</v>
      </c>
      <c r="BK440" s="242">
        <f>ROUND(I440*H440,2)</f>
        <v>0</v>
      </c>
      <c r="BL440" s="17" t="s">
        <v>185</v>
      </c>
      <c r="BM440" s="241" t="s">
        <v>5915</v>
      </c>
    </row>
    <row r="441" s="13" customFormat="1">
      <c r="A441" s="13"/>
      <c r="B441" s="243"/>
      <c r="C441" s="244"/>
      <c r="D441" s="245" t="s">
        <v>286</v>
      </c>
      <c r="E441" s="246" t="s">
        <v>1</v>
      </c>
      <c r="F441" s="247" t="s">
        <v>5916</v>
      </c>
      <c r="G441" s="244"/>
      <c r="H441" s="248">
        <v>21.5</v>
      </c>
      <c r="I441" s="249"/>
      <c r="J441" s="244"/>
      <c r="K441" s="244"/>
      <c r="L441" s="250"/>
      <c r="M441" s="251"/>
      <c r="N441" s="252"/>
      <c r="O441" s="252"/>
      <c r="P441" s="252"/>
      <c r="Q441" s="252"/>
      <c r="R441" s="252"/>
      <c r="S441" s="252"/>
      <c r="T441" s="25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4" t="s">
        <v>286</v>
      </c>
      <c r="AU441" s="254" t="s">
        <v>86</v>
      </c>
      <c r="AV441" s="13" t="s">
        <v>86</v>
      </c>
      <c r="AW441" s="13" t="s">
        <v>32</v>
      </c>
      <c r="AX441" s="13" t="s">
        <v>84</v>
      </c>
      <c r="AY441" s="254" t="s">
        <v>280</v>
      </c>
    </row>
    <row r="442" s="2" customFormat="1" ht="24.15" customHeight="1">
      <c r="A442" s="38"/>
      <c r="B442" s="39"/>
      <c r="C442" s="229" t="s">
        <v>951</v>
      </c>
      <c r="D442" s="229" t="s">
        <v>281</v>
      </c>
      <c r="E442" s="230" t="s">
        <v>2243</v>
      </c>
      <c r="F442" s="231" t="s">
        <v>2244</v>
      </c>
      <c r="G442" s="232" t="s">
        <v>190</v>
      </c>
      <c r="H442" s="233">
        <v>11.4</v>
      </c>
      <c r="I442" s="234"/>
      <c r="J442" s="235">
        <f>ROUND(I442*H442,2)</f>
        <v>0</v>
      </c>
      <c r="K442" s="236"/>
      <c r="L442" s="44"/>
      <c r="M442" s="237" t="s">
        <v>1</v>
      </c>
      <c r="N442" s="238" t="s">
        <v>41</v>
      </c>
      <c r="O442" s="91"/>
      <c r="P442" s="239">
        <f>O442*H442</f>
        <v>0</v>
      </c>
      <c r="Q442" s="239">
        <v>0.0021700000000000001</v>
      </c>
      <c r="R442" s="239">
        <f>Q442*H442</f>
        <v>0.024738000000000003</v>
      </c>
      <c r="S442" s="239">
        <v>0</v>
      </c>
      <c r="T442" s="240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41" t="s">
        <v>185</v>
      </c>
      <c r="AT442" s="241" t="s">
        <v>281</v>
      </c>
      <c r="AU442" s="241" t="s">
        <v>86</v>
      </c>
      <c r="AY442" s="17" t="s">
        <v>280</v>
      </c>
      <c r="BE442" s="242">
        <f>IF(N442="základní",J442,0)</f>
        <v>0</v>
      </c>
      <c r="BF442" s="242">
        <f>IF(N442="snížená",J442,0)</f>
        <v>0</v>
      </c>
      <c r="BG442" s="242">
        <f>IF(N442="zákl. přenesená",J442,0)</f>
        <v>0</v>
      </c>
      <c r="BH442" s="242">
        <f>IF(N442="sníž. přenesená",J442,0)</f>
        <v>0</v>
      </c>
      <c r="BI442" s="242">
        <f>IF(N442="nulová",J442,0)</f>
        <v>0</v>
      </c>
      <c r="BJ442" s="17" t="s">
        <v>84</v>
      </c>
      <c r="BK442" s="242">
        <f>ROUND(I442*H442,2)</f>
        <v>0</v>
      </c>
      <c r="BL442" s="17" t="s">
        <v>185</v>
      </c>
      <c r="BM442" s="241" t="s">
        <v>5917</v>
      </c>
    </row>
    <row r="443" s="13" customFormat="1">
      <c r="A443" s="13"/>
      <c r="B443" s="243"/>
      <c r="C443" s="244"/>
      <c r="D443" s="245" t="s">
        <v>286</v>
      </c>
      <c r="E443" s="246" t="s">
        <v>1</v>
      </c>
      <c r="F443" s="247" t="s">
        <v>5918</v>
      </c>
      <c r="G443" s="244"/>
      <c r="H443" s="248">
        <v>5.0999999999999996</v>
      </c>
      <c r="I443" s="249"/>
      <c r="J443" s="244"/>
      <c r="K443" s="244"/>
      <c r="L443" s="250"/>
      <c r="M443" s="251"/>
      <c r="N443" s="252"/>
      <c r="O443" s="252"/>
      <c r="P443" s="252"/>
      <c r="Q443" s="252"/>
      <c r="R443" s="252"/>
      <c r="S443" s="252"/>
      <c r="T443" s="25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4" t="s">
        <v>286</v>
      </c>
      <c r="AU443" s="254" t="s">
        <v>86</v>
      </c>
      <c r="AV443" s="13" t="s">
        <v>86</v>
      </c>
      <c r="AW443" s="13" t="s">
        <v>32</v>
      </c>
      <c r="AX443" s="13" t="s">
        <v>76</v>
      </c>
      <c r="AY443" s="254" t="s">
        <v>280</v>
      </c>
    </row>
    <row r="444" s="13" customFormat="1">
      <c r="A444" s="13"/>
      <c r="B444" s="243"/>
      <c r="C444" s="244"/>
      <c r="D444" s="245" t="s">
        <v>286</v>
      </c>
      <c r="E444" s="246" t="s">
        <v>1</v>
      </c>
      <c r="F444" s="247" t="s">
        <v>5919</v>
      </c>
      <c r="G444" s="244"/>
      <c r="H444" s="248">
        <v>6.2999999999999998</v>
      </c>
      <c r="I444" s="249"/>
      <c r="J444" s="244"/>
      <c r="K444" s="244"/>
      <c r="L444" s="250"/>
      <c r="M444" s="251"/>
      <c r="N444" s="252"/>
      <c r="O444" s="252"/>
      <c r="P444" s="252"/>
      <c r="Q444" s="252"/>
      <c r="R444" s="252"/>
      <c r="S444" s="252"/>
      <c r="T444" s="25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4" t="s">
        <v>286</v>
      </c>
      <c r="AU444" s="254" t="s">
        <v>86</v>
      </c>
      <c r="AV444" s="13" t="s">
        <v>86</v>
      </c>
      <c r="AW444" s="13" t="s">
        <v>32</v>
      </c>
      <c r="AX444" s="13" t="s">
        <v>76</v>
      </c>
      <c r="AY444" s="254" t="s">
        <v>280</v>
      </c>
    </row>
    <row r="445" s="14" customFormat="1">
      <c r="A445" s="14"/>
      <c r="B445" s="266"/>
      <c r="C445" s="267"/>
      <c r="D445" s="245" t="s">
        <v>286</v>
      </c>
      <c r="E445" s="268" t="s">
        <v>1</v>
      </c>
      <c r="F445" s="269" t="s">
        <v>378</v>
      </c>
      <c r="G445" s="267"/>
      <c r="H445" s="270">
        <v>11.4</v>
      </c>
      <c r="I445" s="271"/>
      <c r="J445" s="267"/>
      <c r="K445" s="267"/>
      <c r="L445" s="272"/>
      <c r="M445" s="273"/>
      <c r="N445" s="274"/>
      <c r="O445" s="274"/>
      <c r="P445" s="274"/>
      <c r="Q445" s="274"/>
      <c r="R445" s="274"/>
      <c r="S445" s="274"/>
      <c r="T445" s="27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6" t="s">
        <v>286</v>
      </c>
      <c r="AU445" s="276" t="s">
        <v>86</v>
      </c>
      <c r="AV445" s="14" t="s">
        <v>284</v>
      </c>
      <c r="AW445" s="14" t="s">
        <v>32</v>
      </c>
      <c r="AX445" s="14" t="s">
        <v>84</v>
      </c>
      <c r="AY445" s="276" t="s">
        <v>280</v>
      </c>
    </row>
    <row r="446" s="2" customFormat="1" ht="24.15" customHeight="1">
      <c r="A446" s="38"/>
      <c r="B446" s="39"/>
      <c r="C446" s="229" t="s">
        <v>955</v>
      </c>
      <c r="D446" s="229" t="s">
        <v>281</v>
      </c>
      <c r="E446" s="230" t="s">
        <v>5026</v>
      </c>
      <c r="F446" s="231" t="s">
        <v>5027</v>
      </c>
      <c r="G446" s="232" t="s">
        <v>326</v>
      </c>
      <c r="H446" s="233">
        <v>0.16700000000000001</v>
      </c>
      <c r="I446" s="234"/>
      <c r="J446" s="235">
        <f>ROUND(I446*H446,2)</f>
        <v>0</v>
      </c>
      <c r="K446" s="236"/>
      <c r="L446" s="44"/>
      <c r="M446" s="237" t="s">
        <v>1</v>
      </c>
      <c r="N446" s="238" t="s">
        <v>41</v>
      </c>
      <c r="O446" s="91"/>
      <c r="P446" s="239">
        <f>O446*H446</f>
        <v>0</v>
      </c>
      <c r="Q446" s="239">
        <v>0</v>
      </c>
      <c r="R446" s="239">
        <f>Q446*H446</f>
        <v>0</v>
      </c>
      <c r="S446" s="239">
        <v>0</v>
      </c>
      <c r="T446" s="240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41" t="s">
        <v>185</v>
      </c>
      <c r="AT446" s="241" t="s">
        <v>281</v>
      </c>
      <c r="AU446" s="241" t="s">
        <v>86</v>
      </c>
      <c r="AY446" s="17" t="s">
        <v>280</v>
      </c>
      <c r="BE446" s="242">
        <f>IF(N446="základní",J446,0)</f>
        <v>0</v>
      </c>
      <c r="BF446" s="242">
        <f>IF(N446="snížená",J446,0)</f>
        <v>0</v>
      </c>
      <c r="BG446" s="242">
        <f>IF(N446="zákl. přenesená",J446,0)</f>
        <v>0</v>
      </c>
      <c r="BH446" s="242">
        <f>IF(N446="sníž. přenesená",J446,0)</f>
        <v>0</v>
      </c>
      <c r="BI446" s="242">
        <f>IF(N446="nulová",J446,0)</f>
        <v>0</v>
      </c>
      <c r="BJ446" s="17" t="s">
        <v>84</v>
      </c>
      <c r="BK446" s="242">
        <f>ROUND(I446*H446,2)</f>
        <v>0</v>
      </c>
      <c r="BL446" s="17" t="s">
        <v>185</v>
      </c>
      <c r="BM446" s="241" t="s">
        <v>5920</v>
      </c>
    </row>
    <row r="447" s="12" customFormat="1" ht="22.8" customHeight="1">
      <c r="A447" s="12"/>
      <c r="B447" s="213"/>
      <c r="C447" s="214"/>
      <c r="D447" s="215" t="s">
        <v>75</v>
      </c>
      <c r="E447" s="227" t="s">
        <v>1367</v>
      </c>
      <c r="F447" s="227" t="s">
        <v>1368</v>
      </c>
      <c r="G447" s="214"/>
      <c r="H447" s="214"/>
      <c r="I447" s="217"/>
      <c r="J447" s="228">
        <f>BK447</f>
        <v>0</v>
      </c>
      <c r="K447" s="214"/>
      <c r="L447" s="219"/>
      <c r="M447" s="220"/>
      <c r="N447" s="221"/>
      <c r="O447" s="221"/>
      <c r="P447" s="222">
        <f>SUM(P448:P459)</f>
        <v>0</v>
      </c>
      <c r="Q447" s="221"/>
      <c r="R447" s="222">
        <f>SUM(R448:R459)</f>
        <v>1.6508164000000001</v>
      </c>
      <c r="S447" s="221"/>
      <c r="T447" s="223">
        <f>SUM(T448:T459)</f>
        <v>0.014999999999999999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24" t="s">
        <v>86</v>
      </c>
      <c r="AT447" s="225" t="s">
        <v>75</v>
      </c>
      <c r="AU447" s="225" t="s">
        <v>84</v>
      </c>
      <c r="AY447" s="224" t="s">
        <v>280</v>
      </c>
      <c r="BK447" s="226">
        <f>SUM(BK448:BK459)</f>
        <v>0</v>
      </c>
    </row>
    <row r="448" s="2" customFormat="1" ht="24.15" customHeight="1">
      <c r="A448" s="38"/>
      <c r="B448" s="39"/>
      <c r="C448" s="229" t="s">
        <v>960</v>
      </c>
      <c r="D448" s="229" t="s">
        <v>281</v>
      </c>
      <c r="E448" s="230" t="s">
        <v>1379</v>
      </c>
      <c r="F448" s="231" t="s">
        <v>1380</v>
      </c>
      <c r="G448" s="232" t="s">
        <v>354</v>
      </c>
      <c r="H448" s="233">
        <v>3</v>
      </c>
      <c r="I448" s="234"/>
      <c r="J448" s="235">
        <f>ROUND(I448*H448,2)</f>
        <v>0</v>
      </c>
      <c r="K448" s="236"/>
      <c r="L448" s="44"/>
      <c r="M448" s="237" t="s">
        <v>1</v>
      </c>
      <c r="N448" s="238" t="s">
        <v>41</v>
      </c>
      <c r="O448" s="91"/>
      <c r="P448" s="239">
        <f>O448*H448</f>
        <v>0</v>
      </c>
      <c r="Q448" s="239">
        <v>0</v>
      </c>
      <c r="R448" s="239">
        <f>Q448*H448</f>
        <v>0</v>
      </c>
      <c r="S448" s="239">
        <v>0.0050000000000000001</v>
      </c>
      <c r="T448" s="240">
        <f>S448*H448</f>
        <v>0.014999999999999999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41" t="s">
        <v>185</v>
      </c>
      <c r="AT448" s="241" t="s">
        <v>281</v>
      </c>
      <c r="AU448" s="241" t="s">
        <v>86</v>
      </c>
      <c r="AY448" s="17" t="s">
        <v>280</v>
      </c>
      <c r="BE448" s="242">
        <f>IF(N448="základní",J448,0)</f>
        <v>0</v>
      </c>
      <c r="BF448" s="242">
        <f>IF(N448="snížená",J448,0)</f>
        <v>0</v>
      </c>
      <c r="BG448" s="242">
        <f>IF(N448="zákl. přenesená",J448,0)</f>
        <v>0</v>
      </c>
      <c r="BH448" s="242">
        <f>IF(N448="sníž. přenesená",J448,0)</f>
        <v>0</v>
      </c>
      <c r="BI448" s="242">
        <f>IF(N448="nulová",J448,0)</f>
        <v>0</v>
      </c>
      <c r="BJ448" s="17" t="s">
        <v>84</v>
      </c>
      <c r="BK448" s="242">
        <f>ROUND(I448*H448,2)</f>
        <v>0</v>
      </c>
      <c r="BL448" s="17" t="s">
        <v>185</v>
      </c>
      <c r="BM448" s="241" t="s">
        <v>5921</v>
      </c>
    </row>
    <row r="449" s="2" customFormat="1" ht="24.15" customHeight="1">
      <c r="A449" s="38"/>
      <c r="B449" s="39"/>
      <c r="C449" s="229" t="s">
        <v>966</v>
      </c>
      <c r="D449" s="229" t="s">
        <v>281</v>
      </c>
      <c r="E449" s="230" t="s">
        <v>1383</v>
      </c>
      <c r="F449" s="231" t="s">
        <v>1384</v>
      </c>
      <c r="G449" s="232" t="s">
        <v>190</v>
      </c>
      <c r="H449" s="233">
        <v>71.200000000000003</v>
      </c>
      <c r="I449" s="234"/>
      <c r="J449" s="235">
        <f>ROUND(I449*H449,2)</f>
        <v>0</v>
      </c>
      <c r="K449" s="236"/>
      <c r="L449" s="44"/>
      <c r="M449" s="237" t="s">
        <v>1</v>
      </c>
      <c r="N449" s="238" t="s">
        <v>41</v>
      </c>
      <c r="O449" s="91"/>
      <c r="P449" s="239">
        <f>O449*H449</f>
        <v>0</v>
      </c>
      <c r="Q449" s="239">
        <v>0.00027999999999999998</v>
      </c>
      <c r="R449" s="239">
        <f>Q449*H449</f>
        <v>0.019935999999999999</v>
      </c>
      <c r="S449" s="239">
        <v>0</v>
      </c>
      <c r="T449" s="240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41" t="s">
        <v>185</v>
      </c>
      <c r="AT449" s="241" t="s">
        <v>281</v>
      </c>
      <c r="AU449" s="241" t="s">
        <v>86</v>
      </c>
      <c r="AY449" s="17" t="s">
        <v>280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7" t="s">
        <v>84</v>
      </c>
      <c r="BK449" s="242">
        <f>ROUND(I449*H449,2)</f>
        <v>0</v>
      </c>
      <c r="BL449" s="17" t="s">
        <v>185</v>
      </c>
      <c r="BM449" s="241" t="s">
        <v>5922</v>
      </c>
    </row>
    <row r="450" s="13" customFormat="1">
      <c r="A450" s="13"/>
      <c r="B450" s="243"/>
      <c r="C450" s="244"/>
      <c r="D450" s="245" t="s">
        <v>286</v>
      </c>
      <c r="E450" s="246" t="s">
        <v>1</v>
      </c>
      <c r="F450" s="247" t="s">
        <v>5718</v>
      </c>
      <c r="G450" s="244"/>
      <c r="H450" s="248">
        <v>71.200000000000003</v>
      </c>
      <c r="I450" s="249"/>
      <c r="J450" s="244"/>
      <c r="K450" s="244"/>
      <c r="L450" s="250"/>
      <c r="M450" s="251"/>
      <c r="N450" s="252"/>
      <c r="O450" s="252"/>
      <c r="P450" s="252"/>
      <c r="Q450" s="252"/>
      <c r="R450" s="252"/>
      <c r="S450" s="252"/>
      <c r="T450" s="25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4" t="s">
        <v>286</v>
      </c>
      <c r="AU450" s="254" t="s">
        <v>86</v>
      </c>
      <c r="AV450" s="13" t="s">
        <v>86</v>
      </c>
      <c r="AW450" s="13" t="s">
        <v>32</v>
      </c>
      <c r="AX450" s="13" t="s">
        <v>84</v>
      </c>
      <c r="AY450" s="254" t="s">
        <v>280</v>
      </c>
    </row>
    <row r="451" s="2" customFormat="1" ht="24.15" customHeight="1">
      <c r="A451" s="38"/>
      <c r="B451" s="39"/>
      <c r="C451" s="229" t="s">
        <v>970</v>
      </c>
      <c r="D451" s="229" t="s">
        <v>281</v>
      </c>
      <c r="E451" s="230" t="s">
        <v>5923</v>
      </c>
      <c r="F451" s="231" t="s">
        <v>5924</v>
      </c>
      <c r="G451" s="232" t="s">
        <v>354</v>
      </c>
      <c r="H451" s="233">
        <v>7</v>
      </c>
      <c r="I451" s="234"/>
      <c r="J451" s="235">
        <f>ROUND(I451*H451,2)</f>
        <v>0</v>
      </c>
      <c r="K451" s="236"/>
      <c r="L451" s="44"/>
      <c r="M451" s="237" t="s">
        <v>1</v>
      </c>
      <c r="N451" s="238" t="s">
        <v>41</v>
      </c>
      <c r="O451" s="91"/>
      <c r="P451" s="239">
        <f>O451*H451</f>
        <v>0</v>
      </c>
      <c r="Q451" s="239">
        <v>0</v>
      </c>
      <c r="R451" s="239">
        <f>Q451*H451</f>
        <v>0</v>
      </c>
      <c r="S451" s="239">
        <v>0</v>
      </c>
      <c r="T451" s="240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41" t="s">
        <v>185</v>
      </c>
      <c r="AT451" s="241" t="s">
        <v>281</v>
      </c>
      <c r="AU451" s="241" t="s">
        <v>86</v>
      </c>
      <c r="AY451" s="17" t="s">
        <v>280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7" t="s">
        <v>84</v>
      </c>
      <c r="BK451" s="242">
        <f>ROUND(I451*H451,2)</f>
        <v>0</v>
      </c>
      <c r="BL451" s="17" t="s">
        <v>185</v>
      </c>
      <c r="BM451" s="241" t="s">
        <v>5925</v>
      </c>
    </row>
    <row r="452" s="2" customFormat="1" ht="21.75" customHeight="1">
      <c r="A452" s="38"/>
      <c r="B452" s="39"/>
      <c r="C452" s="255" t="s">
        <v>975</v>
      </c>
      <c r="D452" s="255" t="s">
        <v>306</v>
      </c>
      <c r="E452" s="256" t="s">
        <v>1449</v>
      </c>
      <c r="F452" s="257" t="s">
        <v>1450</v>
      </c>
      <c r="G452" s="258" t="s">
        <v>190</v>
      </c>
      <c r="H452" s="259">
        <v>24.5</v>
      </c>
      <c r="I452" s="260"/>
      <c r="J452" s="261">
        <f>ROUND(I452*H452,2)</f>
        <v>0</v>
      </c>
      <c r="K452" s="262"/>
      <c r="L452" s="263"/>
      <c r="M452" s="264" t="s">
        <v>1</v>
      </c>
      <c r="N452" s="265" t="s">
        <v>41</v>
      </c>
      <c r="O452" s="91"/>
      <c r="P452" s="239">
        <f>O452*H452</f>
        <v>0</v>
      </c>
      <c r="Q452" s="239">
        <v>0.0015</v>
      </c>
      <c r="R452" s="239">
        <f>Q452*H452</f>
        <v>0.036749999999999998</v>
      </c>
      <c r="S452" s="239">
        <v>0</v>
      </c>
      <c r="T452" s="240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41" t="s">
        <v>426</v>
      </c>
      <c r="AT452" s="241" t="s">
        <v>306</v>
      </c>
      <c r="AU452" s="241" t="s">
        <v>86</v>
      </c>
      <c r="AY452" s="17" t="s">
        <v>280</v>
      </c>
      <c r="BE452" s="242">
        <f>IF(N452="základní",J452,0)</f>
        <v>0</v>
      </c>
      <c r="BF452" s="242">
        <f>IF(N452="snížená",J452,0)</f>
        <v>0</v>
      </c>
      <c r="BG452" s="242">
        <f>IF(N452="zákl. přenesená",J452,0)</f>
        <v>0</v>
      </c>
      <c r="BH452" s="242">
        <f>IF(N452="sníž. přenesená",J452,0)</f>
        <v>0</v>
      </c>
      <c r="BI452" s="242">
        <f>IF(N452="nulová",J452,0)</f>
        <v>0</v>
      </c>
      <c r="BJ452" s="17" t="s">
        <v>84</v>
      </c>
      <c r="BK452" s="242">
        <f>ROUND(I452*H452,2)</f>
        <v>0</v>
      </c>
      <c r="BL452" s="17" t="s">
        <v>185</v>
      </c>
      <c r="BM452" s="241" t="s">
        <v>5926</v>
      </c>
    </row>
    <row r="453" s="13" customFormat="1">
      <c r="A453" s="13"/>
      <c r="B453" s="243"/>
      <c r="C453" s="244"/>
      <c r="D453" s="245" t="s">
        <v>286</v>
      </c>
      <c r="E453" s="246" t="s">
        <v>1</v>
      </c>
      <c r="F453" s="247" t="s">
        <v>5644</v>
      </c>
      <c r="G453" s="244"/>
      <c r="H453" s="248">
        <v>24.5</v>
      </c>
      <c r="I453" s="249"/>
      <c r="J453" s="244"/>
      <c r="K453" s="244"/>
      <c r="L453" s="250"/>
      <c r="M453" s="251"/>
      <c r="N453" s="252"/>
      <c r="O453" s="252"/>
      <c r="P453" s="252"/>
      <c r="Q453" s="252"/>
      <c r="R453" s="252"/>
      <c r="S453" s="252"/>
      <c r="T453" s="25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4" t="s">
        <v>286</v>
      </c>
      <c r="AU453" s="254" t="s">
        <v>86</v>
      </c>
      <c r="AV453" s="13" t="s">
        <v>86</v>
      </c>
      <c r="AW453" s="13" t="s">
        <v>32</v>
      </c>
      <c r="AX453" s="13" t="s">
        <v>84</v>
      </c>
      <c r="AY453" s="254" t="s">
        <v>280</v>
      </c>
    </row>
    <row r="454" s="2" customFormat="1" ht="16.5" customHeight="1">
      <c r="A454" s="38"/>
      <c r="B454" s="39"/>
      <c r="C454" s="255" t="s">
        <v>978</v>
      </c>
      <c r="D454" s="255" t="s">
        <v>306</v>
      </c>
      <c r="E454" s="256" t="s">
        <v>1454</v>
      </c>
      <c r="F454" s="257" t="s">
        <v>1455</v>
      </c>
      <c r="G454" s="258" t="s">
        <v>693</v>
      </c>
      <c r="H454" s="259">
        <v>5</v>
      </c>
      <c r="I454" s="260"/>
      <c r="J454" s="261">
        <f>ROUND(I454*H454,2)</f>
        <v>0</v>
      </c>
      <c r="K454" s="262"/>
      <c r="L454" s="263"/>
      <c r="M454" s="264" t="s">
        <v>1</v>
      </c>
      <c r="N454" s="265" t="s">
        <v>41</v>
      </c>
      <c r="O454" s="91"/>
      <c r="P454" s="239">
        <f>O454*H454</f>
        <v>0</v>
      </c>
      <c r="Q454" s="239">
        <v>0.00020000000000000001</v>
      </c>
      <c r="R454" s="239">
        <f>Q454*H454</f>
        <v>0.001</v>
      </c>
      <c r="S454" s="239">
        <v>0</v>
      </c>
      <c r="T454" s="240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41" t="s">
        <v>426</v>
      </c>
      <c r="AT454" s="241" t="s">
        <v>306</v>
      </c>
      <c r="AU454" s="241" t="s">
        <v>86</v>
      </c>
      <c r="AY454" s="17" t="s">
        <v>280</v>
      </c>
      <c r="BE454" s="242">
        <f>IF(N454="základní",J454,0)</f>
        <v>0</v>
      </c>
      <c r="BF454" s="242">
        <f>IF(N454="snížená",J454,0)</f>
        <v>0</v>
      </c>
      <c r="BG454" s="242">
        <f>IF(N454="zákl. přenesená",J454,0)</f>
        <v>0</v>
      </c>
      <c r="BH454" s="242">
        <f>IF(N454="sníž. přenesená",J454,0)</f>
        <v>0</v>
      </c>
      <c r="BI454" s="242">
        <f>IF(N454="nulová",J454,0)</f>
        <v>0</v>
      </c>
      <c r="BJ454" s="17" t="s">
        <v>84</v>
      </c>
      <c r="BK454" s="242">
        <f>ROUND(I454*H454,2)</f>
        <v>0</v>
      </c>
      <c r="BL454" s="17" t="s">
        <v>185</v>
      </c>
      <c r="BM454" s="241" t="s">
        <v>5927</v>
      </c>
    </row>
    <row r="455" s="2" customFormat="1" ht="24.15" customHeight="1">
      <c r="A455" s="38"/>
      <c r="B455" s="39"/>
      <c r="C455" s="229" t="s">
        <v>983</v>
      </c>
      <c r="D455" s="229" t="s">
        <v>281</v>
      </c>
      <c r="E455" s="230" t="s">
        <v>5928</v>
      </c>
      <c r="F455" s="231" t="s">
        <v>1459</v>
      </c>
      <c r="G455" s="232" t="s">
        <v>190</v>
      </c>
      <c r="H455" s="233">
        <v>222.03999999999999</v>
      </c>
      <c r="I455" s="234"/>
      <c r="J455" s="235">
        <f>ROUND(I455*H455,2)</f>
        <v>0</v>
      </c>
      <c r="K455" s="236"/>
      <c r="L455" s="44"/>
      <c r="M455" s="237" t="s">
        <v>1</v>
      </c>
      <c r="N455" s="238" t="s">
        <v>41</v>
      </c>
      <c r="O455" s="91"/>
      <c r="P455" s="239">
        <f>O455*H455</f>
        <v>0</v>
      </c>
      <c r="Q455" s="239">
        <v>0.00025999999999999998</v>
      </c>
      <c r="R455" s="239">
        <f>Q455*H455</f>
        <v>0.057730399999999994</v>
      </c>
      <c r="S455" s="239">
        <v>0</v>
      </c>
      <c r="T455" s="240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41" t="s">
        <v>185</v>
      </c>
      <c r="AT455" s="241" t="s">
        <v>281</v>
      </c>
      <c r="AU455" s="241" t="s">
        <v>86</v>
      </c>
      <c r="AY455" s="17" t="s">
        <v>280</v>
      </c>
      <c r="BE455" s="242">
        <f>IF(N455="základní",J455,0)</f>
        <v>0</v>
      </c>
      <c r="BF455" s="242">
        <f>IF(N455="snížená",J455,0)</f>
        <v>0</v>
      </c>
      <c r="BG455" s="242">
        <f>IF(N455="zákl. přenesená",J455,0)</f>
        <v>0</v>
      </c>
      <c r="BH455" s="242">
        <f>IF(N455="sníž. přenesená",J455,0)</f>
        <v>0</v>
      </c>
      <c r="BI455" s="242">
        <f>IF(N455="nulová",J455,0)</f>
        <v>0</v>
      </c>
      <c r="BJ455" s="17" t="s">
        <v>84</v>
      </c>
      <c r="BK455" s="242">
        <f>ROUND(I455*H455,2)</f>
        <v>0</v>
      </c>
      <c r="BL455" s="17" t="s">
        <v>185</v>
      </c>
      <c r="BM455" s="241" t="s">
        <v>5929</v>
      </c>
    </row>
    <row r="456" s="13" customFormat="1">
      <c r="A456" s="13"/>
      <c r="B456" s="243"/>
      <c r="C456" s="244"/>
      <c r="D456" s="245" t="s">
        <v>286</v>
      </c>
      <c r="E456" s="246" t="s">
        <v>1</v>
      </c>
      <c r="F456" s="247" t="s">
        <v>5517</v>
      </c>
      <c r="G456" s="244"/>
      <c r="H456" s="248">
        <v>222.03999999999999</v>
      </c>
      <c r="I456" s="249"/>
      <c r="J456" s="244"/>
      <c r="K456" s="244"/>
      <c r="L456" s="250"/>
      <c r="M456" s="251"/>
      <c r="N456" s="252"/>
      <c r="O456" s="252"/>
      <c r="P456" s="252"/>
      <c r="Q456" s="252"/>
      <c r="R456" s="252"/>
      <c r="S456" s="252"/>
      <c r="T456" s="25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4" t="s">
        <v>286</v>
      </c>
      <c r="AU456" s="254" t="s">
        <v>86</v>
      </c>
      <c r="AV456" s="13" t="s">
        <v>86</v>
      </c>
      <c r="AW456" s="13" t="s">
        <v>32</v>
      </c>
      <c r="AX456" s="13" t="s">
        <v>84</v>
      </c>
      <c r="AY456" s="254" t="s">
        <v>280</v>
      </c>
    </row>
    <row r="457" s="2" customFormat="1" ht="24.15" customHeight="1">
      <c r="A457" s="38"/>
      <c r="B457" s="39"/>
      <c r="C457" s="255" t="s">
        <v>987</v>
      </c>
      <c r="D457" s="255" t="s">
        <v>306</v>
      </c>
      <c r="E457" s="256" t="s">
        <v>5930</v>
      </c>
      <c r="F457" s="257" t="s">
        <v>5931</v>
      </c>
      <c r="G457" s="258" t="s">
        <v>354</v>
      </c>
      <c r="H457" s="259">
        <v>1</v>
      </c>
      <c r="I457" s="260"/>
      <c r="J457" s="261">
        <f>ROUND(I457*H457,2)</f>
        <v>0</v>
      </c>
      <c r="K457" s="262"/>
      <c r="L457" s="263"/>
      <c r="M457" s="264" t="s">
        <v>1</v>
      </c>
      <c r="N457" s="265" t="s">
        <v>41</v>
      </c>
      <c r="O457" s="91"/>
      <c r="P457" s="239">
        <f>O457*H457</f>
        <v>0</v>
      </c>
      <c r="Q457" s="239">
        <v>1.2474000000000001</v>
      </c>
      <c r="R457" s="239">
        <f>Q457*H457</f>
        <v>1.2474000000000001</v>
      </c>
      <c r="S457" s="239">
        <v>0</v>
      </c>
      <c r="T457" s="240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41" t="s">
        <v>426</v>
      </c>
      <c r="AT457" s="241" t="s">
        <v>306</v>
      </c>
      <c r="AU457" s="241" t="s">
        <v>86</v>
      </c>
      <c r="AY457" s="17" t="s">
        <v>280</v>
      </c>
      <c r="BE457" s="242">
        <f>IF(N457="základní",J457,0)</f>
        <v>0</v>
      </c>
      <c r="BF457" s="242">
        <f>IF(N457="snížená",J457,0)</f>
        <v>0</v>
      </c>
      <c r="BG457" s="242">
        <f>IF(N457="zákl. přenesená",J457,0)</f>
        <v>0</v>
      </c>
      <c r="BH457" s="242">
        <f>IF(N457="sníž. přenesená",J457,0)</f>
        <v>0</v>
      </c>
      <c r="BI457" s="242">
        <f>IF(N457="nulová",J457,0)</f>
        <v>0</v>
      </c>
      <c r="BJ457" s="17" t="s">
        <v>84</v>
      </c>
      <c r="BK457" s="242">
        <f>ROUND(I457*H457,2)</f>
        <v>0</v>
      </c>
      <c r="BL457" s="17" t="s">
        <v>185</v>
      </c>
      <c r="BM457" s="241" t="s">
        <v>5932</v>
      </c>
    </row>
    <row r="458" s="2" customFormat="1" ht="24.15" customHeight="1">
      <c r="A458" s="38"/>
      <c r="B458" s="39"/>
      <c r="C458" s="255" t="s">
        <v>990</v>
      </c>
      <c r="D458" s="255" t="s">
        <v>306</v>
      </c>
      <c r="E458" s="256" t="s">
        <v>5933</v>
      </c>
      <c r="F458" s="257" t="s">
        <v>5934</v>
      </c>
      <c r="G458" s="258" t="s">
        <v>354</v>
      </c>
      <c r="H458" s="259">
        <v>4</v>
      </c>
      <c r="I458" s="260"/>
      <c r="J458" s="261">
        <f>ROUND(I458*H458,2)</f>
        <v>0</v>
      </c>
      <c r="K458" s="262"/>
      <c r="L458" s="263"/>
      <c r="M458" s="264" t="s">
        <v>1</v>
      </c>
      <c r="N458" s="265" t="s">
        <v>41</v>
      </c>
      <c r="O458" s="91"/>
      <c r="P458" s="239">
        <f>O458*H458</f>
        <v>0</v>
      </c>
      <c r="Q458" s="239">
        <v>0.071999999999999995</v>
      </c>
      <c r="R458" s="239">
        <f>Q458*H458</f>
        <v>0.28799999999999998</v>
      </c>
      <c r="S458" s="239">
        <v>0</v>
      </c>
      <c r="T458" s="240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41" t="s">
        <v>426</v>
      </c>
      <c r="AT458" s="241" t="s">
        <v>306</v>
      </c>
      <c r="AU458" s="241" t="s">
        <v>86</v>
      </c>
      <c r="AY458" s="17" t="s">
        <v>280</v>
      </c>
      <c r="BE458" s="242">
        <f>IF(N458="základní",J458,0)</f>
        <v>0</v>
      </c>
      <c r="BF458" s="242">
        <f>IF(N458="snížená",J458,0)</f>
        <v>0</v>
      </c>
      <c r="BG458" s="242">
        <f>IF(N458="zákl. přenesená",J458,0)</f>
        <v>0</v>
      </c>
      <c r="BH458" s="242">
        <f>IF(N458="sníž. přenesená",J458,0)</f>
        <v>0</v>
      </c>
      <c r="BI458" s="242">
        <f>IF(N458="nulová",J458,0)</f>
        <v>0</v>
      </c>
      <c r="BJ458" s="17" t="s">
        <v>84</v>
      </c>
      <c r="BK458" s="242">
        <f>ROUND(I458*H458,2)</f>
        <v>0</v>
      </c>
      <c r="BL458" s="17" t="s">
        <v>185</v>
      </c>
      <c r="BM458" s="241" t="s">
        <v>5935</v>
      </c>
    </row>
    <row r="459" s="2" customFormat="1" ht="24.15" customHeight="1">
      <c r="A459" s="38"/>
      <c r="B459" s="39"/>
      <c r="C459" s="229" t="s">
        <v>994</v>
      </c>
      <c r="D459" s="229" t="s">
        <v>281</v>
      </c>
      <c r="E459" s="230" t="s">
        <v>5045</v>
      </c>
      <c r="F459" s="231" t="s">
        <v>5046</v>
      </c>
      <c r="G459" s="232" t="s">
        <v>326</v>
      </c>
      <c r="H459" s="233">
        <v>1.651</v>
      </c>
      <c r="I459" s="234"/>
      <c r="J459" s="235">
        <f>ROUND(I459*H459,2)</f>
        <v>0</v>
      </c>
      <c r="K459" s="236"/>
      <c r="L459" s="44"/>
      <c r="M459" s="237" t="s">
        <v>1</v>
      </c>
      <c r="N459" s="238" t="s">
        <v>41</v>
      </c>
      <c r="O459" s="91"/>
      <c r="P459" s="239">
        <f>O459*H459</f>
        <v>0</v>
      </c>
      <c r="Q459" s="239">
        <v>0</v>
      </c>
      <c r="R459" s="239">
        <f>Q459*H459</f>
        <v>0</v>
      </c>
      <c r="S459" s="239">
        <v>0</v>
      </c>
      <c r="T459" s="240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41" t="s">
        <v>185</v>
      </c>
      <c r="AT459" s="241" t="s">
        <v>281</v>
      </c>
      <c r="AU459" s="241" t="s">
        <v>86</v>
      </c>
      <c r="AY459" s="17" t="s">
        <v>280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7" t="s">
        <v>84</v>
      </c>
      <c r="BK459" s="242">
        <f>ROUND(I459*H459,2)</f>
        <v>0</v>
      </c>
      <c r="BL459" s="17" t="s">
        <v>185</v>
      </c>
      <c r="BM459" s="241" t="s">
        <v>5936</v>
      </c>
    </row>
    <row r="460" s="12" customFormat="1" ht="22.8" customHeight="1">
      <c r="A460" s="12"/>
      <c r="B460" s="213"/>
      <c r="C460" s="214"/>
      <c r="D460" s="215" t="s">
        <v>75</v>
      </c>
      <c r="E460" s="227" t="s">
        <v>1521</v>
      </c>
      <c r="F460" s="227" t="s">
        <v>1522</v>
      </c>
      <c r="G460" s="214"/>
      <c r="H460" s="214"/>
      <c r="I460" s="217"/>
      <c r="J460" s="228">
        <f>BK460</f>
        <v>0</v>
      </c>
      <c r="K460" s="214"/>
      <c r="L460" s="219"/>
      <c r="M460" s="220"/>
      <c r="N460" s="221"/>
      <c r="O460" s="221"/>
      <c r="P460" s="222">
        <f>SUM(P461:P494)</f>
        <v>0</v>
      </c>
      <c r="Q460" s="221"/>
      <c r="R460" s="222">
        <f>SUM(R461:R494)</f>
        <v>1.6068052000000002</v>
      </c>
      <c r="S460" s="221"/>
      <c r="T460" s="223">
        <f>SUM(T461:T494)</f>
        <v>0.90680000000000005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24" t="s">
        <v>86</v>
      </c>
      <c r="AT460" s="225" t="s">
        <v>75</v>
      </c>
      <c r="AU460" s="225" t="s">
        <v>84</v>
      </c>
      <c r="AY460" s="224" t="s">
        <v>280</v>
      </c>
      <c r="BK460" s="226">
        <f>SUM(BK461:BK494)</f>
        <v>0</v>
      </c>
    </row>
    <row r="461" s="2" customFormat="1" ht="24.15" customHeight="1">
      <c r="A461" s="38"/>
      <c r="B461" s="39"/>
      <c r="C461" s="229" t="s">
        <v>999</v>
      </c>
      <c r="D461" s="229" t="s">
        <v>281</v>
      </c>
      <c r="E461" s="230" t="s">
        <v>2292</v>
      </c>
      <c r="F461" s="231" t="s">
        <v>2293</v>
      </c>
      <c r="G461" s="232" t="s">
        <v>194</v>
      </c>
      <c r="H461" s="233">
        <v>24.399999999999999</v>
      </c>
      <c r="I461" s="234"/>
      <c r="J461" s="235">
        <f>ROUND(I461*H461,2)</f>
        <v>0</v>
      </c>
      <c r="K461" s="236"/>
      <c r="L461" s="44"/>
      <c r="M461" s="237" t="s">
        <v>1</v>
      </c>
      <c r="N461" s="238" t="s">
        <v>41</v>
      </c>
      <c r="O461" s="91"/>
      <c r="P461" s="239">
        <f>O461*H461</f>
        <v>0</v>
      </c>
      <c r="Q461" s="239">
        <v>0</v>
      </c>
      <c r="R461" s="239">
        <f>Q461*H461</f>
        <v>0</v>
      </c>
      <c r="S461" s="239">
        <v>0.021999999999999999</v>
      </c>
      <c r="T461" s="240">
        <f>S461*H461</f>
        <v>0.53679999999999994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41" t="s">
        <v>185</v>
      </c>
      <c r="AT461" s="241" t="s">
        <v>281</v>
      </c>
      <c r="AU461" s="241" t="s">
        <v>86</v>
      </c>
      <c r="AY461" s="17" t="s">
        <v>280</v>
      </c>
      <c r="BE461" s="242">
        <f>IF(N461="základní",J461,0)</f>
        <v>0</v>
      </c>
      <c r="BF461" s="242">
        <f>IF(N461="snížená",J461,0)</f>
        <v>0</v>
      </c>
      <c r="BG461" s="242">
        <f>IF(N461="zákl. přenesená",J461,0)</f>
        <v>0</v>
      </c>
      <c r="BH461" s="242">
        <f>IF(N461="sníž. přenesená",J461,0)</f>
        <v>0</v>
      </c>
      <c r="BI461" s="242">
        <f>IF(N461="nulová",J461,0)</f>
        <v>0</v>
      </c>
      <c r="BJ461" s="17" t="s">
        <v>84</v>
      </c>
      <c r="BK461" s="242">
        <f>ROUND(I461*H461,2)</f>
        <v>0</v>
      </c>
      <c r="BL461" s="17" t="s">
        <v>185</v>
      </c>
      <c r="BM461" s="241" t="s">
        <v>5937</v>
      </c>
    </row>
    <row r="462" s="13" customFormat="1">
      <c r="A462" s="13"/>
      <c r="B462" s="243"/>
      <c r="C462" s="244"/>
      <c r="D462" s="245" t="s">
        <v>286</v>
      </c>
      <c r="E462" s="246" t="s">
        <v>1</v>
      </c>
      <c r="F462" s="247" t="s">
        <v>5938</v>
      </c>
      <c r="G462" s="244"/>
      <c r="H462" s="248">
        <v>24.399999999999999</v>
      </c>
      <c r="I462" s="249"/>
      <c r="J462" s="244"/>
      <c r="K462" s="244"/>
      <c r="L462" s="250"/>
      <c r="M462" s="251"/>
      <c r="N462" s="252"/>
      <c r="O462" s="252"/>
      <c r="P462" s="252"/>
      <c r="Q462" s="252"/>
      <c r="R462" s="252"/>
      <c r="S462" s="252"/>
      <c r="T462" s="25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4" t="s">
        <v>286</v>
      </c>
      <c r="AU462" s="254" t="s">
        <v>86</v>
      </c>
      <c r="AV462" s="13" t="s">
        <v>86</v>
      </c>
      <c r="AW462" s="13" t="s">
        <v>32</v>
      </c>
      <c r="AX462" s="13" t="s">
        <v>84</v>
      </c>
      <c r="AY462" s="254" t="s">
        <v>280</v>
      </c>
    </row>
    <row r="463" s="2" customFormat="1" ht="24.15" customHeight="1">
      <c r="A463" s="38"/>
      <c r="B463" s="39"/>
      <c r="C463" s="229" t="s">
        <v>1003</v>
      </c>
      <c r="D463" s="229" t="s">
        <v>281</v>
      </c>
      <c r="E463" s="230" t="s">
        <v>5563</v>
      </c>
      <c r="F463" s="231" t="s">
        <v>5564</v>
      </c>
      <c r="G463" s="232" t="s">
        <v>354</v>
      </c>
      <c r="H463" s="233">
        <v>1</v>
      </c>
      <c r="I463" s="234"/>
      <c r="J463" s="235">
        <f>ROUND(I463*H463,2)</f>
        <v>0</v>
      </c>
      <c r="K463" s="236"/>
      <c r="L463" s="44"/>
      <c r="M463" s="237" t="s">
        <v>1</v>
      </c>
      <c r="N463" s="238" t="s">
        <v>41</v>
      </c>
      <c r="O463" s="91"/>
      <c r="P463" s="239">
        <f>O463*H463</f>
        <v>0</v>
      </c>
      <c r="Q463" s="239">
        <v>0.00084999999999999995</v>
      </c>
      <c r="R463" s="239">
        <f>Q463*H463</f>
        <v>0.00084999999999999995</v>
      </c>
      <c r="S463" s="239">
        <v>0</v>
      </c>
      <c r="T463" s="240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41" t="s">
        <v>185</v>
      </c>
      <c r="AT463" s="241" t="s">
        <v>281</v>
      </c>
      <c r="AU463" s="241" t="s">
        <v>86</v>
      </c>
      <c r="AY463" s="17" t="s">
        <v>280</v>
      </c>
      <c r="BE463" s="242">
        <f>IF(N463="základní",J463,0)</f>
        <v>0</v>
      </c>
      <c r="BF463" s="242">
        <f>IF(N463="snížená",J463,0)</f>
        <v>0</v>
      </c>
      <c r="BG463" s="242">
        <f>IF(N463="zákl. přenesená",J463,0)</f>
        <v>0</v>
      </c>
      <c r="BH463" s="242">
        <f>IF(N463="sníž. přenesená",J463,0)</f>
        <v>0</v>
      </c>
      <c r="BI463" s="242">
        <f>IF(N463="nulová",J463,0)</f>
        <v>0</v>
      </c>
      <c r="BJ463" s="17" t="s">
        <v>84</v>
      </c>
      <c r="BK463" s="242">
        <f>ROUND(I463*H463,2)</f>
        <v>0</v>
      </c>
      <c r="BL463" s="17" t="s">
        <v>185</v>
      </c>
      <c r="BM463" s="241" t="s">
        <v>5939</v>
      </c>
    </row>
    <row r="464" s="2" customFormat="1" ht="33" customHeight="1">
      <c r="A464" s="38"/>
      <c r="B464" s="39"/>
      <c r="C464" s="255" t="s">
        <v>1008</v>
      </c>
      <c r="D464" s="255" t="s">
        <v>306</v>
      </c>
      <c r="E464" s="256" t="s">
        <v>5940</v>
      </c>
      <c r="F464" s="257" t="s">
        <v>5941</v>
      </c>
      <c r="G464" s="258" t="s">
        <v>354</v>
      </c>
      <c r="H464" s="259">
        <v>1</v>
      </c>
      <c r="I464" s="260"/>
      <c r="J464" s="261">
        <f>ROUND(I464*H464,2)</f>
        <v>0</v>
      </c>
      <c r="K464" s="262"/>
      <c r="L464" s="263"/>
      <c r="M464" s="264" t="s">
        <v>1</v>
      </c>
      <c r="N464" s="265" t="s">
        <v>41</v>
      </c>
      <c r="O464" s="91"/>
      <c r="P464" s="239">
        <f>O464*H464</f>
        <v>0</v>
      </c>
      <c r="Q464" s="239">
        <v>0.16214999999999999</v>
      </c>
      <c r="R464" s="239">
        <f>Q464*H464</f>
        <v>0.16214999999999999</v>
      </c>
      <c r="S464" s="239">
        <v>0</v>
      </c>
      <c r="T464" s="240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41" t="s">
        <v>426</v>
      </c>
      <c r="AT464" s="241" t="s">
        <v>306</v>
      </c>
      <c r="AU464" s="241" t="s">
        <v>86</v>
      </c>
      <c r="AY464" s="17" t="s">
        <v>280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7" t="s">
        <v>84</v>
      </c>
      <c r="BK464" s="242">
        <f>ROUND(I464*H464,2)</f>
        <v>0</v>
      </c>
      <c r="BL464" s="17" t="s">
        <v>185</v>
      </c>
      <c r="BM464" s="241" t="s">
        <v>5942</v>
      </c>
    </row>
    <row r="465" s="2" customFormat="1" ht="24.15" customHeight="1">
      <c r="A465" s="38"/>
      <c r="B465" s="39"/>
      <c r="C465" s="229" t="s">
        <v>1013</v>
      </c>
      <c r="D465" s="229" t="s">
        <v>281</v>
      </c>
      <c r="E465" s="230" t="s">
        <v>1539</v>
      </c>
      <c r="F465" s="231" t="s">
        <v>1540</v>
      </c>
      <c r="G465" s="232" t="s">
        <v>190</v>
      </c>
      <c r="H465" s="233">
        <v>7.4000000000000004</v>
      </c>
      <c r="I465" s="234"/>
      <c r="J465" s="235">
        <f>ROUND(I465*H465,2)</f>
        <v>0</v>
      </c>
      <c r="K465" s="236"/>
      <c r="L465" s="44"/>
      <c r="M465" s="237" t="s">
        <v>1</v>
      </c>
      <c r="N465" s="238" t="s">
        <v>41</v>
      </c>
      <c r="O465" s="91"/>
      <c r="P465" s="239">
        <f>O465*H465</f>
        <v>0</v>
      </c>
      <c r="Q465" s="239">
        <v>0</v>
      </c>
      <c r="R465" s="239">
        <f>Q465*H465</f>
        <v>0</v>
      </c>
      <c r="S465" s="239">
        <v>0</v>
      </c>
      <c r="T465" s="240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41" t="s">
        <v>185</v>
      </c>
      <c r="AT465" s="241" t="s">
        <v>281</v>
      </c>
      <c r="AU465" s="241" t="s">
        <v>86</v>
      </c>
      <c r="AY465" s="17" t="s">
        <v>280</v>
      </c>
      <c r="BE465" s="242">
        <f>IF(N465="základní",J465,0)</f>
        <v>0</v>
      </c>
      <c r="BF465" s="242">
        <f>IF(N465="snížená",J465,0)</f>
        <v>0</v>
      </c>
      <c r="BG465" s="242">
        <f>IF(N465="zákl. přenesená",J465,0)</f>
        <v>0</v>
      </c>
      <c r="BH465" s="242">
        <f>IF(N465="sníž. přenesená",J465,0)</f>
        <v>0</v>
      </c>
      <c r="BI465" s="242">
        <f>IF(N465="nulová",J465,0)</f>
        <v>0</v>
      </c>
      <c r="BJ465" s="17" t="s">
        <v>84</v>
      </c>
      <c r="BK465" s="242">
        <f>ROUND(I465*H465,2)</f>
        <v>0</v>
      </c>
      <c r="BL465" s="17" t="s">
        <v>185</v>
      </c>
      <c r="BM465" s="241" t="s">
        <v>5943</v>
      </c>
    </row>
    <row r="466" s="2" customFormat="1" ht="37.8" customHeight="1">
      <c r="A466" s="38"/>
      <c r="B466" s="39"/>
      <c r="C466" s="255" t="s">
        <v>1018</v>
      </c>
      <c r="D466" s="255" t="s">
        <v>306</v>
      </c>
      <c r="E466" s="256" t="s">
        <v>1544</v>
      </c>
      <c r="F466" s="257" t="s">
        <v>1545</v>
      </c>
      <c r="G466" s="258" t="s">
        <v>190</v>
      </c>
      <c r="H466" s="259">
        <v>7.4000000000000004</v>
      </c>
      <c r="I466" s="260"/>
      <c r="J466" s="261">
        <f>ROUND(I466*H466,2)</f>
        <v>0</v>
      </c>
      <c r="K466" s="262"/>
      <c r="L466" s="263"/>
      <c r="M466" s="264" t="s">
        <v>1</v>
      </c>
      <c r="N466" s="265" t="s">
        <v>41</v>
      </c>
      <c r="O466" s="91"/>
      <c r="P466" s="239">
        <f>O466*H466</f>
        <v>0</v>
      </c>
      <c r="Q466" s="239">
        <v>0.060299999999999999</v>
      </c>
      <c r="R466" s="239">
        <f>Q466*H466</f>
        <v>0.44622000000000001</v>
      </c>
      <c r="S466" s="239">
        <v>0</v>
      </c>
      <c r="T466" s="240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41" t="s">
        <v>426</v>
      </c>
      <c r="AT466" s="241" t="s">
        <v>306</v>
      </c>
      <c r="AU466" s="241" t="s">
        <v>86</v>
      </c>
      <c r="AY466" s="17" t="s">
        <v>280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7" t="s">
        <v>84</v>
      </c>
      <c r="BK466" s="242">
        <f>ROUND(I466*H466,2)</f>
        <v>0</v>
      </c>
      <c r="BL466" s="17" t="s">
        <v>185</v>
      </c>
      <c r="BM466" s="241" t="s">
        <v>5944</v>
      </c>
    </row>
    <row r="467" s="13" customFormat="1">
      <c r="A467" s="13"/>
      <c r="B467" s="243"/>
      <c r="C467" s="244"/>
      <c r="D467" s="245" t="s">
        <v>286</v>
      </c>
      <c r="E467" s="246" t="s">
        <v>1</v>
      </c>
      <c r="F467" s="247" t="s">
        <v>5945</v>
      </c>
      <c r="G467" s="244"/>
      <c r="H467" s="248">
        <v>7.4000000000000004</v>
      </c>
      <c r="I467" s="249"/>
      <c r="J467" s="244"/>
      <c r="K467" s="244"/>
      <c r="L467" s="250"/>
      <c r="M467" s="251"/>
      <c r="N467" s="252"/>
      <c r="O467" s="252"/>
      <c r="P467" s="252"/>
      <c r="Q467" s="252"/>
      <c r="R467" s="252"/>
      <c r="S467" s="252"/>
      <c r="T467" s="25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4" t="s">
        <v>286</v>
      </c>
      <c r="AU467" s="254" t="s">
        <v>86</v>
      </c>
      <c r="AV467" s="13" t="s">
        <v>86</v>
      </c>
      <c r="AW467" s="13" t="s">
        <v>32</v>
      </c>
      <c r="AX467" s="13" t="s">
        <v>84</v>
      </c>
      <c r="AY467" s="254" t="s">
        <v>280</v>
      </c>
    </row>
    <row r="468" s="2" customFormat="1" ht="24.15" customHeight="1">
      <c r="A468" s="38"/>
      <c r="B468" s="39"/>
      <c r="C468" s="229" t="s">
        <v>1023</v>
      </c>
      <c r="D468" s="229" t="s">
        <v>281</v>
      </c>
      <c r="E468" s="230" t="s">
        <v>1554</v>
      </c>
      <c r="F468" s="231" t="s">
        <v>1555</v>
      </c>
      <c r="G468" s="232" t="s">
        <v>190</v>
      </c>
      <c r="H468" s="233">
        <v>7.4000000000000004</v>
      </c>
      <c r="I468" s="234"/>
      <c r="J468" s="235">
        <f>ROUND(I468*H468,2)</f>
        <v>0</v>
      </c>
      <c r="K468" s="236"/>
      <c r="L468" s="44"/>
      <c r="M468" s="237" t="s">
        <v>1</v>
      </c>
      <c r="N468" s="238" t="s">
        <v>41</v>
      </c>
      <c r="O468" s="91"/>
      <c r="P468" s="239">
        <f>O468*H468</f>
        <v>0</v>
      </c>
      <c r="Q468" s="239">
        <v>0</v>
      </c>
      <c r="R468" s="239">
        <f>Q468*H468</f>
        <v>0</v>
      </c>
      <c r="S468" s="239">
        <v>0.050000000000000003</v>
      </c>
      <c r="T468" s="240">
        <f>S468*H468</f>
        <v>0.37000000000000005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41" t="s">
        <v>185</v>
      </c>
      <c r="AT468" s="241" t="s">
        <v>281</v>
      </c>
      <c r="AU468" s="241" t="s">
        <v>86</v>
      </c>
      <c r="AY468" s="17" t="s">
        <v>280</v>
      </c>
      <c r="BE468" s="242">
        <f>IF(N468="základní",J468,0)</f>
        <v>0</v>
      </c>
      <c r="BF468" s="242">
        <f>IF(N468="snížená",J468,0)</f>
        <v>0</v>
      </c>
      <c r="BG468" s="242">
        <f>IF(N468="zákl. přenesená",J468,0)</f>
        <v>0</v>
      </c>
      <c r="BH468" s="242">
        <f>IF(N468="sníž. přenesená",J468,0)</f>
        <v>0</v>
      </c>
      <c r="BI468" s="242">
        <f>IF(N468="nulová",J468,0)</f>
        <v>0</v>
      </c>
      <c r="BJ468" s="17" t="s">
        <v>84</v>
      </c>
      <c r="BK468" s="242">
        <f>ROUND(I468*H468,2)</f>
        <v>0</v>
      </c>
      <c r="BL468" s="17" t="s">
        <v>185</v>
      </c>
      <c r="BM468" s="241" t="s">
        <v>5946</v>
      </c>
    </row>
    <row r="469" s="2" customFormat="1" ht="21.75" customHeight="1">
      <c r="A469" s="38"/>
      <c r="B469" s="39"/>
      <c r="C469" s="229" t="s">
        <v>1027</v>
      </c>
      <c r="D469" s="229" t="s">
        <v>281</v>
      </c>
      <c r="E469" s="230" t="s">
        <v>1558</v>
      </c>
      <c r="F469" s="231" t="s">
        <v>1559</v>
      </c>
      <c r="G469" s="232" t="s">
        <v>190</v>
      </c>
      <c r="H469" s="233">
        <v>7.4000000000000004</v>
      </c>
      <c r="I469" s="234"/>
      <c r="J469" s="235">
        <f>ROUND(I469*H469,2)</f>
        <v>0</v>
      </c>
      <c r="K469" s="236"/>
      <c r="L469" s="44"/>
      <c r="M469" s="237" t="s">
        <v>1</v>
      </c>
      <c r="N469" s="238" t="s">
        <v>41</v>
      </c>
      <c r="O469" s="91"/>
      <c r="P469" s="239">
        <f>O469*H469</f>
        <v>0</v>
      </c>
      <c r="Q469" s="239">
        <v>0</v>
      </c>
      <c r="R469" s="239">
        <f>Q469*H469</f>
        <v>0</v>
      </c>
      <c r="S469" s="239">
        <v>0</v>
      </c>
      <c r="T469" s="240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41" t="s">
        <v>185</v>
      </c>
      <c r="AT469" s="241" t="s">
        <v>281</v>
      </c>
      <c r="AU469" s="241" t="s">
        <v>86</v>
      </c>
      <c r="AY469" s="17" t="s">
        <v>280</v>
      </c>
      <c r="BE469" s="242">
        <f>IF(N469="základní",J469,0)</f>
        <v>0</v>
      </c>
      <c r="BF469" s="242">
        <f>IF(N469="snížená",J469,0)</f>
        <v>0</v>
      </c>
      <c r="BG469" s="242">
        <f>IF(N469="zákl. přenesená",J469,0)</f>
        <v>0</v>
      </c>
      <c r="BH469" s="242">
        <f>IF(N469="sníž. přenesená",J469,0)</f>
        <v>0</v>
      </c>
      <c r="BI469" s="242">
        <f>IF(N469="nulová",J469,0)</f>
        <v>0</v>
      </c>
      <c r="BJ469" s="17" t="s">
        <v>84</v>
      </c>
      <c r="BK469" s="242">
        <f>ROUND(I469*H469,2)</f>
        <v>0</v>
      </c>
      <c r="BL469" s="17" t="s">
        <v>185</v>
      </c>
      <c r="BM469" s="241" t="s">
        <v>5947</v>
      </c>
    </row>
    <row r="470" s="2" customFormat="1" ht="24.15" customHeight="1">
      <c r="A470" s="38"/>
      <c r="B470" s="39"/>
      <c r="C470" s="229" t="s">
        <v>1032</v>
      </c>
      <c r="D470" s="229" t="s">
        <v>281</v>
      </c>
      <c r="E470" s="230" t="s">
        <v>1562</v>
      </c>
      <c r="F470" s="231" t="s">
        <v>1563</v>
      </c>
      <c r="G470" s="232" t="s">
        <v>354</v>
      </c>
      <c r="H470" s="233">
        <v>14</v>
      </c>
      <c r="I470" s="234"/>
      <c r="J470" s="235">
        <f>ROUND(I470*H470,2)</f>
        <v>0</v>
      </c>
      <c r="K470" s="236"/>
      <c r="L470" s="44"/>
      <c r="M470" s="237" t="s">
        <v>1</v>
      </c>
      <c r="N470" s="238" t="s">
        <v>41</v>
      </c>
      <c r="O470" s="91"/>
      <c r="P470" s="239">
        <f>O470*H470</f>
        <v>0</v>
      </c>
      <c r="Q470" s="239">
        <v>1.0000000000000001E-05</v>
      </c>
      <c r="R470" s="239">
        <f>Q470*H470</f>
        <v>0.00014000000000000002</v>
      </c>
      <c r="S470" s="239">
        <v>0</v>
      </c>
      <c r="T470" s="240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41" t="s">
        <v>185</v>
      </c>
      <c r="AT470" s="241" t="s">
        <v>281</v>
      </c>
      <c r="AU470" s="241" t="s">
        <v>86</v>
      </c>
      <c r="AY470" s="17" t="s">
        <v>280</v>
      </c>
      <c r="BE470" s="242">
        <f>IF(N470="základní",J470,0)</f>
        <v>0</v>
      </c>
      <c r="BF470" s="242">
        <f>IF(N470="snížená",J470,0)</f>
        <v>0</v>
      </c>
      <c r="BG470" s="242">
        <f>IF(N470="zákl. přenesená",J470,0)</f>
        <v>0</v>
      </c>
      <c r="BH470" s="242">
        <f>IF(N470="sníž. přenesená",J470,0)</f>
        <v>0</v>
      </c>
      <c r="BI470" s="242">
        <f>IF(N470="nulová",J470,0)</f>
        <v>0</v>
      </c>
      <c r="BJ470" s="17" t="s">
        <v>84</v>
      </c>
      <c r="BK470" s="242">
        <f>ROUND(I470*H470,2)</f>
        <v>0</v>
      </c>
      <c r="BL470" s="17" t="s">
        <v>185</v>
      </c>
      <c r="BM470" s="241" t="s">
        <v>5948</v>
      </c>
    </row>
    <row r="471" s="13" customFormat="1">
      <c r="A471" s="13"/>
      <c r="B471" s="243"/>
      <c r="C471" s="244"/>
      <c r="D471" s="245" t="s">
        <v>286</v>
      </c>
      <c r="E471" s="246" t="s">
        <v>1</v>
      </c>
      <c r="F471" s="247" t="s">
        <v>5068</v>
      </c>
      <c r="G471" s="244"/>
      <c r="H471" s="248">
        <v>14</v>
      </c>
      <c r="I471" s="249"/>
      <c r="J471" s="244"/>
      <c r="K471" s="244"/>
      <c r="L471" s="250"/>
      <c r="M471" s="251"/>
      <c r="N471" s="252"/>
      <c r="O471" s="252"/>
      <c r="P471" s="252"/>
      <c r="Q471" s="252"/>
      <c r="R471" s="252"/>
      <c r="S471" s="252"/>
      <c r="T471" s="25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4" t="s">
        <v>286</v>
      </c>
      <c r="AU471" s="254" t="s">
        <v>86</v>
      </c>
      <c r="AV471" s="13" t="s">
        <v>86</v>
      </c>
      <c r="AW471" s="13" t="s">
        <v>32</v>
      </c>
      <c r="AX471" s="13" t="s">
        <v>84</v>
      </c>
      <c r="AY471" s="254" t="s">
        <v>280</v>
      </c>
    </row>
    <row r="472" s="2" customFormat="1" ht="37.8" customHeight="1">
      <c r="A472" s="38"/>
      <c r="B472" s="39"/>
      <c r="C472" s="255" t="s">
        <v>1037</v>
      </c>
      <c r="D472" s="255" t="s">
        <v>306</v>
      </c>
      <c r="E472" s="256" t="s">
        <v>1567</v>
      </c>
      <c r="F472" s="257" t="s">
        <v>1568</v>
      </c>
      <c r="G472" s="258" t="s">
        <v>354</v>
      </c>
      <c r="H472" s="259">
        <v>14</v>
      </c>
      <c r="I472" s="260"/>
      <c r="J472" s="261">
        <f>ROUND(I472*H472,2)</f>
        <v>0</v>
      </c>
      <c r="K472" s="262"/>
      <c r="L472" s="263"/>
      <c r="M472" s="264" t="s">
        <v>1</v>
      </c>
      <c r="N472" s="265" t="s">
        <v>41</v>
      </c>
      <c r="O472" s="91"/>
      <c r="P472" s="239">
        <f>O472*H472</f>
        <v>0</v>
      </c>
      <c r="Q472" s="239">
        <v>0.001</v>
      </c>
      <c r="R472" s="239">
        <f>Q472*H472</f>
        <v>0.014</v>
      </c>
      <c r="S472" s="239">
        <v>0</v>
      </c>
      <c r="T472" s="240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41" t="s">
        <v>426</v>
      </c>
      <c r="AT472" s="241" t="s">
        <v>306</v>
      </c>
      <c r="AU472" s="241" t="s">
        <v>86</v>
      </c>
      <c r="AY472" s="17" t="s">
        <v>280</v>
      </c>
      <c r="BE472" s="242">
        <f>IF(N472="základní",J472,0)</f>
        <v>0</v>
      </c>
      <c r="BF472" s="242">
        <f>IF(N472="snížená",J472,0)</f>
        <v>0</v>
      </c>
      <c r="BG472" s="242">
        <f>IF(N472="zákl. přenesená",J472,0)</f>
        <v>0</v>
      </c>
      <c r="BH472" s="242">
        <f>IF(N472="sníž. přenesená",J472,0)</f>
        <v>0</v>
      </c>
      <c r="BI472" s="242">
        <f>IF(N472="nulová",J472,0)</f>
        <v>0</v>
      </c>
      <c r="BJ472" s="17" t="s">
        <v>84</v>
      </c>
      <c r="BK472" s="242">
        <f>ROUND(I472*H472,2)</f>
        <v>0</v>
      </c>
      <c r="BL472" s="17" t="s">
        <v>185</v>
      </c>
      <c r="BM472" s="241" t="s">
        <v>5949</v>
      </c>
    </row>
    <row r="473" s="2" customFormat="1">
      <c r="A473" s="38"/>
      <c r="B473" s="39"/>
      <c r="C473" s="40"/>
      <c r="D473" s="245" t="s">
        <v>540</v>
      </c>
      <c r="E473" s="40"/>
      <c r="F473" s="287" t="s">
        <v>1570</v>
      </c>
      <c r="G473" s="40"/>
      <c r="H473" s="40"/>
      <c r="I473" s="288"/>
      <c r="J473" s="40"/>
      <c r="K473" s="40"/>
      <c r="L473" s="44"/>
      <c r="M473" s="289"/>
      <c r="N473" s="290"/>
      <c r="O473" s="91"/>
      <c r="P473" s="91"/>
      <c r="Q473" s="91"/>
      <c r="R473" s="91"/>
      <c r="S473" s="91"/>
      <c r="T473" s="92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540</v>
      </c>
      <c r="AU473" s="17" t="s">
        <v>86</v>
      </c>
    </row>
    <row r="474" s="13" customFormat="1">
      <c r="A474" s="13"/>
      <c r="B474" s="243"/>
      <c r="C474" s="244"/>
      <c r="D474" s="245" t="s">
        <v>286</v>
      </c>
      <c r="E474" s="246" t="s">
        <v>1</v>
      </c>
      <c r="F474" s="247" t="s">
        <v>5068</v>
      </c>
      <c r="G474" s="244"/>
      <c r="H474" s="248">
        <v>14</v>
      </c>
      <c r="I474" s="249"/>
      <c r="J474" s="244"/>
      <c r="K474" s="244"/>
      <c r="L474" s="250"/>
      <c r="M474" s="251"/>
      <c r="N474" s="252"/>
      <c r="O474" s="252"/>
      <c r="P474" s="252"/>
      <c r="Q474" s="252"/>
      <c r="R474" s="252"/>
      <c r="S474" s="252"/>
      <c r="T474" s="25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4" t="s">
        <v>286</v>
      </c>
      <c r="AU474" s="254" t="s">
        <v>86</v>
      </c>
      <c r="AV474" s="13" t="s">
        <v>86</v>
      </c>
      <c r="AW474" s="13" t="s">
        <v>32</v>
      </c>
      <c r="AX474" s="13" t="s">
        <v>84</v>
      </c>
      <c r="AY474" s="254" t="s">
        <v>280</v>
      </c>
    </row>
    <row r="475" s="2" customFormat="1" ht="24.15" customHeight="1">
      <c r="A475" s="38"/>
      <c r="B475" s="39"/>
      <c r="C475" s="229" t="s">
        <v>1042</v>
      </c>
      <c r="D475" s="229" t="s">
        <v>281</v>
      </c>
      <c r="E475" s="230" t="s">
        <v>1572</v>
      </c>
      <c r="F475" s="231" t="s">
        <v>1573</v>
      </c>
      <c r="G475" s="232" t="s">
        <v>354</v>
      </c>
      <c r="H475" s="233">
        <v>14</v>
      </c>
      <c r="I475" s="234"/>
      <c r="J475" s="235">
        <f>ROUND(I475*H475,2)</f>
        <v>0</v>
      </c>
      <c r="K475" s="236"/>
      <c r="L475" s="44"/>
      <c r="M475" s="237" t="s">
        <v>1</v>
      </c>
      <c r="N475" s="238" t="s">
        <v>41</v>
      </c>
      <c r="O475" s="91"/>
      <c r="P475" s="239">
        <f>O475*H475</f>
        <v>0</v>
      </c>
      <c r="Q475" s="239">
        <v>0</v>
      </c>
      <c r="R475" s="239">
        <f>Q475*H475</f>
        <v>0</v>
      </c>
      <c r="S475" s="239">
        <v>0</v>
      </c>
      <c r="T475" s="240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41" t="s">
        <v>185</v>
      </c>
      <c r="AT475" s="241" t="s">
        <v>281</v>
      </c>
      <c r="AU475" s="241" t="s">
        <v>86</v>
      </c>
      <c r="AY475" s="17" t="s">
        <v>280</v>
      </c>
      <c r="BE475" s="242">
        <f>IF(N475="základní",J475,0)</f>
        <v>0</v>
      </c>
      <c r="BF475" s="242">
        <f>IF(N475="snížená",J475,0)</f>
        <v>0</v>
      </c>
      <c r="BG475" s="242">
        <f>IF(N475="zákl. přenesená",J475,0)</f>
        <v>0</v>
      </c>
      <c r="BH475" s="242">
        <f>IF(N475="sníž. přenesená",J475,0)</f>
        <v>0</v>
      </c>
      <c r="BI475" s="242">
        <f>IF(N475="nulová",J475,0)</f>
        <v>0</v>
      </c>
      <c r="BJ475" s="17" t="s">
        <v>84</v>
      </c>
      <c r="BK475" s="242">
        <f>ROUND(I475*H475,2)</f>
        <v>0</v>
      </c>
      <c r="BL475" s="17" t="s">
        <v>185</v>
      </c>
      <c r="BM475" s="241" t="s">
        <v>5950</v>
      </c>
    </row>
    <row r="476" s="13" customFormat="1">
      <c r="A476" s="13"/>
      <c r="B476" s="243"/>
      <c r="C476" s="244"/>
      <c r="D476" s="245" t="s">
        <v>286</v>
      </c>
      <c r="E476" s="246" t="s">
        <v>1</v>
      </c>
      <c r="F476" s="247" t="s">
        <v>5068</v>
      </c>
      <c r="G476" s="244"/>
      <c r="H476" s="248">
        <v>14</v>
      </c>
      <c r="I476" s="249"/>
      <c r="J476" s="244"/>
      <c r="K476" s="244"/>
      <c r="L476" s="250"/>
      <c r="M476" s="251"/>
      <c r="N476" s="252"/>
      <c r="O476" s="252"/>
      <c r="P476" s="252"/>
      <c r="Q476" s="252"/>
      <c r="R476" s="252"/>
      <c r="S476" s="252"/>
      <c r="T476" s="25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4" t="s">
        <v>286</v>
      </c>
      <c r="AU476" s="254" t="s">
        <v>86</v>
      </c>
      <c r="AV476" s="13" t="s">
        <v>86</v>
      </c>
      <c r="AW476" s="13" t="s">
        <v>32</v>
      </c>
      <c r="AX476" s="13" t="s">
        <v>84</v>
      </c>
      <c r="AY476" s="254" t="s">
        <v>280</v>
      </c>
    </row>
    <row r="477" s="2" customFormat="1" ht="24.15" customHeight="1">
      <c r="A477" s="38"/>
      <c r="B477" s="39"/>
      <c r="C477" s="229" t="s">
        <v>1046</v>
      </c>
      <c r="D477" s="229" t="s">
        <v>281</v>
      </c>
      <c r="E477" s="230" t="s">
        <v>5582</v>
      </c>
      <c r="F477" s="231" t="s">
        <v>2374</v>
      </c>
      <c r="G477" s="232" t="s">
        <v>2375</v>
      </c>
      <c r="H477" s="233">
        <v>14</v>
      </c>
      <c r="I477" s="234"/>
      <c r="J477" s="235">
        <f>ROUND(I477*H477,2)</f>
        <v>0</v>
      </c>
      <c r="K477" s="236"/>
      <c r="L477" s="44"/>
      <c r="M477" s="237" t="s">
        <v>1</v>
      </c>
      <c r="N477" s="238" t="s">
        <v>41</v>
      </c>
      <c r="O477" s="91"/>
      <c r="P477" s="239">
        <f>O477*H477</f>
        <v>0</v>
      </c>
      <c r="Q477" s="239">
        <v>0</v>
      </c>
      <c r="R477" s="239">
        <f>Q477*H477</f>
        <v>0</v>
      </c>
      <c r="S477" s="239">
        <v>0</v>
      </c>
      <c r="T477" s="240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41" t="s">
        <v>185</v>
      </c>
      <c r="AT477" s="241" t="s">
        <v>281</v>
      </c>
      <c r="AU477" s="241" t="s">
        <v>86</v>
      </c>
      <c r="AY477" s="17" t="s">
        <v>280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7" t="s">
        <v>84</v>
      </c>
      <c r="BK477" s="242">
        <f>ROUND(I477*H477,2)</f>
        <v>0</v>
      </c>
      <c r="BL477" s="17" t="s">
        <v>185</v>
      </c>
      <c r="BM477" s="241" t="s">
        <v>5951</v>
      </c>
    </row>
    <row r="478" s="13" customFormat="1">
      <c r="A478" s="13"/>
      <c r="B478" s="243"/>
      <c r="C478" s="244"/>
      <c r="D478" s="245" t="s">
        <v>286</v>
      </c>
      <c r="E478" s="246" t="s">
        <v>1</v>
      </c>
      <c r="F478" s="247" t="s">
        <v>5068</v>
      </c>
      <c r="G478" s="244"/>
      <c r="H478" s="248">
        <v>14</v>
      </c>
      <c r="I478" s="249"/>
      <c r="J478" s="244"/>
      <c r="K478" s="244"/>
      <c r="L478" s="250"/>
      <c r="M478" s="251"/>
      <c r="N478" s="252"/>
      <c r="O478" s="252"/>
      <c r="P478" s="252"/>
      <c r="Q478" s="252"/>
      <c r="R478" s="252"/>
      <c r="S478" s="252"/>
      <c r="T478" s="25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4" t="s">
        <v>286</v>
      </c>
      <c r="AU478" s="254" t="s">
        <v>86</v>
      </c>
      <c r="AV478" s="13" t="s">
        <v>86</v>
      </c>
      <c r="AW478" s="13" t="s">
        <v>32</v>
      </c>
      <c r="AX478" s="13" t="s">
        <v>84</v>
      </c>
      <c r="AY478" s="254" t="s">
        <v>280</v>
      </c>
    </row>
    <row r="479" s="2" customFormat="1" ht="33" customHeight="1">
      <c r="A479" s="38"/>
      <c r="B479" s="39"/>
      <c r="C479" s="255" t="s">
        <v>1051</v>
      </c>
      <c r="D479" s="255" t="s">
        <v>306</v>
      </c>
      <c r="E479" s="256" t="s">
        <v>1576</v>
      </c>
      <c r="F479" s="257" t="s">
        <v>1577</v>
      </c>
      <c r="G479" s="258" t="s">
        <v>190</v>
      </c>
      <c r="H479" s="259">
        <v>68.067999999999998</v>
      </c>
      <c r="I479" s="260"/>
      <c r="J479" s="261">
        <f>ROUND(I479*H479,2)</f>
        <v>0</v>
      </c>
      <c r="K479" s="262"/>
      <c r="L479" s="263"/>
      <c r="M479" s="264" t="s">
        <v>1</v>
      </c>
      <c r="N479" s="265" t="s">
        <v>41</v>
      </c>
      <c r="O479" s="91"/>
      <c r="P479" s="239">
        <f>O479*H479</f>
        <v>0</v>
      </c>
      <c r="Q479" s="239">
        <v>0.00014999999999999999</v>
      </c>
      <c r="R479" s="239">
        <f>Q479*H479</f>
        <v>0.010210199999999999</v>
      </c>
      <c r="S479" s="239">
        <v>0</v>
      </c>
      <c r="T479" s="240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41" t="s">
        <v>426</v>
      </c>
      <c r="AT479" s="241" t="s">
        <v>306</v>
      </c>
      <c r="AU479" s="241" t="s">
        <v>86</v>
      </c>
      <c r="AY479" s="17" t="s">
        <v>280</v>
      </c>
      <c r="BE479" s="242">
        <f>IF(N479="základní",J479,0)</f>
        <v>0</v>
      </c>
      <c r="BF479" s="242">
        <f>IF(N479="snížená",J479,0)</f>
        <v>0</v>
      </c>
      <c r="BG479" s="242">
        <f>IF(N479="zákl. přenesená",J479,0)</f>
        <v>0</v>
      </c>
      <c r="BH479" s="242">
        <f>IF(N479="sníž. přenesená",J479,0)</f>
        <v>0</v>
      </c>
      <c r="BI479" s="242">
        <f>IF(N479="nulová",J479,0)</f>
        <v>0</v>
      </c>
      <c r="BJ479" s="17" t="s">
        <v>84</v>
      </c>
      <c r="BK479" s="242">
        <f>ROUND(I479*H479,2)</f>
        <v>0</v>
      </c>
      <c r="BL479" s="17" t="s">
        <v>185</v>
      </c>
      <c r="BM479" s="241" t="s">
        <v>5952</v>
      </c>
    </row>
    <row r="480" s="13" customFormat="1">
      <c r="A480" s="13"/>
      <c r="B480" s="243"/>
      <c r="C480" s="244"/>
      <c r="D480" s="245" t="s">
        <v>286</v>
      </c>
      <c r="E480" s="246" t="s">
        <v>1</v>
      </c>
      <c r="F480" s="247" t="s">
        <v>5953</v>
      </c>
      <c r="G480" s="244"/>
      <c r="H480" s="248">
        <v>61.880000000000003</v>
      </c>
      <c r="I480" s="249"/>
      <c r="J480" s="244"/>
      <c r="K480" s="244"/>
      <c r="L480" s="250"/>
      <c r="M480" s="251"/>
      <c r="N480" s="252"/>
      <c r="O480" s="252"/>
      <c r="P480" s="252"/>
      <c r="Q480" s="252"/>
      <c r="R480" s="252"/>
      <c r="S480" s="252"/>
      <c r="T480" s="25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4" t="s">
        <v>286</v>
      </c>
      <c r="AU480" s="254" t="s">
        <v>86</v>
      </c>
      <c r="AV480" s="13" t="s">
        <v>86</v>
      </c>
      <c r="AW480" s="13" t="s">
        <v>32</v>
      </c>
      <c r="AX480" s="13" t="s">
        <v>84</v>
      </c>
      <c r="AY480" s="254" t="s">
        <v>280</v>
      </c>
    </row>
    <row r="481" s="13" customFormat="1">
      <c r="A481" s="13"/>
      <c r="B481" s="243"/>
      <c r="C481" s="244"/>
      <c r="D481" s="245" t="s">
        <v>286</v>
      </c>
      <c r="E481" s="244"/>
      <c r="F481" s="247" t="s">
        <v>5954</v>
      </c>
      <c r="G481" s="244"/>
      <c r="H481" s="248">
        <v>68.067999999999998</v>
      </c>
      <c r="I481" s="249"/>
      <c r="J481" s="244"/>
      <c r="K481" s="244"/>
      <c r="L481" s="250"/>
      <c r="M481" s="251"/>
      <c r="N481" s="252"/>
      <c r="O481" s="252"/>
      <c r="P481" s="252"/>
      <c r="Q481" s="252"/>
      <c r="R481" s="252"/>
      <c r="S481" s="252"/>
      <c r="T481" s="25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4" t="s">
        <v>286</v>
      </c>
      <c r="AU481" s="254" t="s">
        <v>86</v>
      </c>
      <c r="AV481" s="13" t="s">
        <v>86</v>
      </c>
      <c r="AW481" s="13" t="s">
        <v>4</v>
      </c>
      <c r="AX481" s="13" t="s">
        <v>84</v>
      </c>
      <c r="AY481" s="254" t="s">
        <v>280</v>
      </c>
    </row>
    <row r="482" s="2" customFormat="1" ht="24.15" customHeight="1">
      <c r="A482" s="38"/>
      <c r="B482" s="39"/>
      <c r="C482" s="229" t="s">
        <v>1055</v>
      </c>
      <c r="D482" s="229" t="s">
        <v>281</v>
      </c>
      <c r="E482" s="230" t="s">
        <v>1582</v>
      </c>
      <c r="F482" s="231" t="s">
        <v>1583</v>
      </c>
      <c r="G482" s="232" t="s">
        <v>354</v>
      </c>
      <c r="H482" s="233">
        <v>1</v>
      </c>
      <c r="I482" s="234"/>
      <c r="J482" s="235">
        <f>ROUND(I482*H482,2)</f>
        <v>0</v>
      </c>
      <c r="K482" s="236"/>
      <c r="L482" s="44"/>
      <c r="M482" s="237" t="s">
        <v>1</v>
      </c>
      <c r="N482" s="238" t="s">
        <v>41</v>
      </c>
      <c r="O482" s="91"/>
      <c r="P482" s="239">
        <f>O482*H482</f>
        <v>0</v>
      </c>
      <c r="Q482" s="239">
        <v>4.0000000000000003E-05</v>
      </c>
      <c r="R482" s="239">
        <f>Q482*H482</f>
        <v>4.0000000000000003E-05</v>
      </c>
      <c r="S482" s="239">
        <v>0</v>
      </c>
      <c r="T482" s="240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41" t="s">
        <v>185</v>
      </c>
      <c r="AT482" s="241" t="s">
        <v>281</v>
      </c>
      <c r="AU482" s="241" t="s">
        <v>86</v>
      </c>
      <c r="AY482" s="17" t="s">
        <v>280</v>
      </c>
      <c r="BE482" s="242">
        <f>IF(N482="základní",J482,0)</f>
        <v>0</v>
      </c>
      <c r="BF482" s="242">
        <f>IF(N482="snížená",J482,0)</f>
        <v>0</v>
      </c>
      <c r="BG482" s="242">
        <f>IF(N482="zákl. přenesená",J482,0)</f>
        <v>0</v>
      </c>
      <c r="BH482" s="242">
        <f>IF(N482="sníž. přenesená",J482,0)</f>
        <v>0</v>
      </c>
      <c r="BI482" s="242">
        <f>IF(N482="nulová",J482,0)</f>
        <v>0</v>
      </c>
      <c r="BJ482" s="17" t="s">
        <v>84</v>
      </c>
      <c r="BK482" s="242">
        <f>ROUND(I482*H482,2)</f>
        <v>0</v>
      </c>
      <c r="BL482" s="17" t="s">
        <v>185</v>
      </c>
      <c r="BM482" s="241" t="s">
        <v>5955</v>
      </c>
    </row>
    <row r="483" s="2" customFormat="1" ht="33" customHeight="1">
      <c r="A483" s="38"/>
      <c r="B483" s="39"/>
      <c r="C483" s="255" t="s">
        <v>1059</v>
      </c>
      <c r="D483" s="255" t="s">
        <v>306</v>
      </c>
      <c r="E483" s="256" t="s">
        <v>5956</v>
      </c>
      <c r="F483" s="257" t="s">
        <v>5957</v>
      </c>
      <c r="G483" s="258" t="s">
        <v>354</v>
      </c>
      <c r="H483" s="259">
        <v>1</v>
      </c>
      <c r="I483" s="260"/>
      <c r="J483" s="261">
        <f>ROUND(I483*H483,2)</f>
        <v>0</v>
      </c>
      <c r="K483" s="262"/>
      <c r="L483" s="263"/>
      <c r="M483" s="264" t="s">
        <v>1</v>
      </c>
      <c r="N483" s="265" t="s">
        <v>41</v>
      </c>
      <c r="O483" s="91"/>
      <c r="P483" s="239">
        <f>O483*H483</f>
        <v>0</v>
      </c>
      <c r="Q483" s="239">
        <v>0.12748999999999999</v>
      </c>
      <c r="R483" s="239">
        <f>Q483*H483</f>
        <v>0.12748999999999999</v>
      </c>
      <c r="S483" s="239">
        <v>0</v>
      </c>
      <c r="T483" s="240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41" t="s">
        <v>426</v>
      </c>
      <c r="AT483" s="241" t="s">
        <v>306</v>
      </c>
      <c r="AU483" s="241" t="s">
        <v>86</v>
      </c>
      <c r="AY483" s="17" t="s">
        <v>280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7" t="s">
        <v>84</v>
      </c>
      <c r="BK483" s="242">
        <f>ROUND(I483*H483,2)</f>
        <v>0</v>
      </c>
      <c r="BL483" s="17" t="s">
        <v>185</v>
      </c>
      <c r="BM483" s="241" t="s">
        <v>5958</v>
      </c>
    </row>
    <row r="484" s="13" customFormat="1">
      <c r="A484" s="13"/>
      <c r="B484" s="243"/>
      <c r="C484" s="244"/>
      <c r="D484" s="245" t="s">
        <v>286</v>
      </c>
      <c r="E484" s="246" t="s">
        <v>1</v>
      </c>
      <c r="F484" s="247" t="s">
        <v>5959</v>
      </c>
      <c r="G484" s="244"/>
      <c r="H484" s="248">
        <v>1</v>
      </c>
      <c r="I484" s="249"/>
      <c r="J484" s="244"/>
      <c r="K484" s="244"/>
      <c r="L484" s="250"/>
      <c r="M484" s="251"/>
      <c r="N484" s="252"/>
      <c r="O484" s="252"/>
      <c r="P484" s="252"/>
      <c r="Q484" s="252"/>
      <c r="R484" s="252"/>
      <c r="S484" s="252"/>
      <c r="T484" s="25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4" t="s">
        <v>286</v>
      </c>
      <c r="AU484" s="254" t="s">
        <v>86</v>
      </c>
      <c r="AV484" s="13" t="s">
        <v>86</v>
      </c>
      <c r="AW484" s="13" t="s">
        <v>32</v>
      </c>
      <c r="AX484" s="13" t="s">
        <v>84</v>
      </c>
      <c r="AY484" s="254" t="s">
        <v>280</v>
      </c>
    </row>
    <row r="485" s="2" customFormat="1" ht="24.15" customHeight="1">
      <c r="A485" s="38"/>
      <c r="B485" s="39"/>
      <c r="C485" s="229" t="s">
        <v>1064</v>
      </c>
      <c r="D485" s="229" t="s">
        <v>281</v>
      </c>
      <c r="E485" s="230" t="s">
        <v>2871</v>
      </c>
      <c r="F485" s="231" t="s">
        <v>2872</v>
      </c>
      <c r="G485" s="232" t="s">
        <v>309</v>
      </c>
      <c r="H485" s="233">
        <v>80.900000000000006</v>
      </c>
      <c r="I485" s="234"/>
      <c r="J485" s="235">
        <f>ROUND(I485*H485,2)</f>
        <v>0</v>
      </c>
      <c r="K485" s="236"/>
      <c r="L485" s="44"/>
      <c r="M485" s="237" t="s">
        <v>1</v>
      </c>
      <c r="N485" s="238" t="s">
        <v>41</v>
      </c>
      <c r="O485" s="91"/>
      <c r="P485" s="239">
        <f>O485*H485</f>
        <v>0</v>
      </c>
      <c r="Q485" s="239">
        <v>5.0000000000000002E-05</v>
      </c>
      <c r="R485" s="239">
        <f>Q485*H485</f>
        <v>0.0040450000000000009</v>
      </c>
      <c r="S485" s="239">
        <v>0</v>
      </c>
      <c r="T485" s="240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41" t="s">
        <v>185</v>
      </c>
      <c r="AT485" s="241" t="s">
        <v>281</v>
      </c>
      <c r="AU485" s="241" t="s">
        <v>86</v>
      </c>
      <c r="AY485" s="17" t="s">
        <v>280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7" t="s">
        <v>84</v>
      </c>
      <c r="BK485" s="242">
        <f>ROUND(I485*H485,2)</f>
        <v>0</v>
      </c>
      <c r="BL485" s="17" t="s">
        <v>185</v>
      </c>
      <c r="BM485" s="241" t="s">
        <v>5960</v>
      </c>
    </row>
    <row r="486" s="13" customFormat="1">
      <c r="A486" s="13"/>
      <c r="B486" s="243"/>
      <c r="C486" s="244"/>
      <c r="D486" s="245" t="s">
        <v>286</v>
      </c>
      <c r="E486" s="246" t="s">
        <v>1</v>
      </c>
      <c r="F486" s="247" t="s">
        <v>5961</v>
      </c>
      <c r="G486" s="244"/>
      <c r="H486" s="248">
        <v>80.900000000000006</v>
      </c>
      <c r="I486" s="249"/>
      <c r="J486" s="244"/>
      <c r="K486" s="244"/>
      <c r="L486" s="250"/>
      <c r="M486" s="251"/>
      <c r="N486" s="252"/>
      <c r="O486" s="252"/>
      <c r="P486" s="252"/>
      <c r="Q486" s="252"/>
      <c r="R486" s="252"/>
      <c r="S486" s="252"/>
      <c r="T486" s="25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4" t="s">
        <v>286</v>
      </c>
      <c r="AU486" s="254" t="s">
        <v>86</v>
      </c>
      <c r="AV486" s="13" t="s">
        <v>86</v>
      </c>
      <c r="AW486" s="13" t="s">
        <v>32</v>
      </c>
      <c r="AX486" s="13" t="s">
        <v>84</v>
      </c>
      <c r="AY486" s="254" t="s">
        <v>280</v>
      </c>
    </row>
    <row r="487" s="2" customFormat="1" ht="21.75" customHeight="1">
      <c r="A487" s="38"/>
      <c r="B487" s="39"/>
      <c r="C487" s="255" t="s">
        <v>1070</v>
      </c>
      <c r="D487" s="255" t="s">
        <v>306</v>
      </c>
      <c r="E487" s="256" t="s">
        <v>5962</v>
      </c>
      <c r="F487" s="257" t="s">
        <v>5963</v>
      </c>
      <c r="G487" s="258" t="s">
        <v>2303</v>
      </c>
      <c r="H487" s="259">
        <v>1</v>
      </c>
      <c r="I487" s="260"/>
      <c r="J487" s="261">
        <f>ROUND(I487*H487,2)</f>
        <v>0</v>
      </c>
      <c r="K487" s="262"/>
      <c r="L487" s="263"/>
      <c r="M487" s="264" t="s">
        <v>1</v>
      </c>
      <c r="N487" s="265" t="s">
        <v>41</v>
      </c>
      <c r="O487" s="91"/>
      <c r="P487" s="239">
        <f>O487*H487</f>
        <v>0</v>
      </c>
      <c r="Q487" s="239">
        <v>0.04496</v>
      </c>
      <c r="R487" s="239">
        <f>Q487*H487</f>
        <v>0.04496</v>
      </c>
      <c r="S487" s="239">
        <v>0</v>
      </c>
      <c r="T487" s="240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41" t="s">
        <v>426</v>
      </c>
      <c r="AT487" s="241" t="s">
        <v>306</v>
      </c>
      <c r="AU487" s="241" t="s">
        <v>86</v>
      </c>
      <c r="AY487" s="17" t="s">
        <v>280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7" t="s">
        <v>84</v>
      </c>
      <c r="BK487" s="242">
        <f>ROUND(I487*H487,2)</f>
        <v>0</v>
      </c>
      <c r="BL487" s="17" t="s">
        <v>185</v>
      </c>
      <c r="BM487" s="241" t="s">
        <v>5964</v>
      </c>
    </row>
    <row r="488" s="2" customFormat="1">
      <c r="A488" s="38"/>
      <c r="B488" s="39"/>
      <c r="C488" s="40"/>
      <c r="D488" s="245" t="s">
        <v>540</v>
      </c>
      <c r="E488" s="40"/>
      <c r="F488" s="287" t="s">
        <v>2305</v>
      </c>
      <c r="G488" s="40"/>
      <c r="H488" s="40"/>
      <c r="I488" s="288"/>
      <c r="J488" s="40"/>
      <c r="K488" s="40"/>
      <c r="L488" s="44"/>
      <c r="M488" s="289"/>
      <c r="N488" s="290"/>
      <c r="O488" s="91"/>
      <c r="P488" s="91"/>
      <c r="Q488" s="91"/>
      <c r="R488" s="91"/>
      <c r="S488" s="91"/>
      <c r="T488" s="92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540</v>
      </c>
      <c r="AU488" s="17" t="s">
        <v>86</v>
      </c>
    </row>
    <row r="489" s="13" customFormat="1">
      <c r="A489" s="13"/>
      <c r="B489" s="243"/>
      <c r="C489" s="244"/>
      <c r="D489" s="245" t="s">
        <v>286</v>
      </c>
      <c r="E489" s="246" t="s">
        <v>1</v>
      </c>
      <c r="F489" s="247" t="s">
        <v>2882</v>
      </c>
      <c r="G489" s="244"/>
      <c r="H489" s="248">
        <v>1</v>
      </c>
      <c r="I489" s="249"/>
      <c r="J489" s="244"/>
      <c r="K489" s="244"/>
      <c r="L489" s="250"/>
      <c r="M489" s="251"/>
      <c r="N489" s="252"/>
      <c r="O489" s="252"/>
      <c r="P489" s="252"/>
      <c r="Q489" s="252"/>
      <c r="R489" s="252"/>
      <c r="S489" s="252"/>
      <c r="T489" s="25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4" t="s">
        <v>286</v>
      </c>
      <c r="AU489" s="254" t="s">
        <v>86</v>
      </c>
      <c r="AV489" s="13" t="s">
        <v>86</v>
      </c>
      <c r="AW489" s="13" t="s">
        <v>32</v>
      </c>
      <c r="AX489" s="13" t="s">
        <v>84</v>
      </c>
      <c r="AY489" s="254" t="s">
        <v>280</v>
      </c>
    </row>
    <row r="490" s="2" customFormat="1" ht="24.15" customHeight="1">
      <c r="A490" s="38"/>
      <c r="B490" s="39"/>
      <c r="C490" s="255" t="s">
        <v>1075</v>
      </c>
      <c r="D490" s="255" t="s">
        <v>306</v>
      </c>
      <c r="E490" s="256" t="s">
        <v>5965</v>
      </c>
      <c r="F490" s="257" t="s">
        <v>5603</v>
      </c>
      <c r="G490" s="258" t="s">
        <v>2303</v>
      </c>
      <c r="H490" s="259">
        <v>1</v>
      </c>
      <c r="I490" s="260"/>
      <c r="J490" s="261">
        <f>ROUND(I490*H490,2)</f>
        <v>0</v>
      </c>
      <c r="K490" s="262"/>
      <c r="L490" s="263"/>
      <c r="M490" s="264" t="s">
        <v>1</v>
      </c>
      <c r="N490" s="265" t="s">
        <v>41</v>
      </c>
      <c r="O490" s="91"/>
      <c r="P490" s="239">
        <f>O490*H490</f>
        <v>0</v>
      </c>
      <c r="Q490" s="239">
        <v>0.051999999999999998</v>
      </c>
      <c r="R490" s="239">
        <f>Q490*H490</f>
        <v>0.051999999999999998</v>
      </c>
      <c r="S490" s="239">
        <v>0</v>
      </c>
      <c r="T490" s="240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41" t="s">
        <v>426</v>
      </c>
      <c r="AT490" s="241" t="s">
        <v>306</v>
      </c>
      <c r="AU490" s="241" t="s">
        <v>86</v>
      </c>
      <c r="AY490" s="17" t="s">
        <v>280</v>
      </c>
      <c r="BE490" s="242">
        <f>IF(N490="základní",J490,0)</f>
        <v>0</v>
      </c>
      <c r="BF490" s="242">
        <f>IF(N490="snížená",J490,0)</f>
        <v>0</v>
      </c>
      <c r="BG490" s="242">
        <f>IF(N490="zákl. přenesená",J490,0)</f>
        <v>0</v>
      </c>
      <c r="BH490" s="242">
        <f>IF(N490="sníž. přenesená",J490,0)</f>
        <v>0</v>
      </c>
      <c r="BI490" s="242">
        <f>IF(N490="nulová",J490,0)</f>
        <v>0</v>
      </c>
      <c r="BJ490" s="17" t="s">
        <v>84</v>
      </c>
      <c r="BK490" s="242">
        <f>ROUND(I490*H490,2)</f>
        <v>0</v>
      </c>
      <c r="BL490" s="17" t="s">
        <v>185</v>
      </c>
      <c r="BM490" s="241" t="s">
        <v>5966</v>
      </c>
    </row>
    <row r="491" s="2" customFormat="1">
      <c r="A491" s="38"/>
      <c r="B491" s="39"/>
      <c r="C491" s="40"/>
      <c r="D491" s="245" t="s">
        <v>540</v>
      </c>
      <c r="E491" s="40"/>
      <c r="F491" s="287" t="s">
        <v>2305</v>
      </c>
      <c r="G491" s="40"/>
      <c r="H491" s="40"/>
      <c r="I491" s="288"/>
      <c r="J491" s="40"/>
      <c r="K491" s="40"/>
      <c r="L491" s="44"/>
      <c r="M491" s="289"/>
      <c r="N491" s="290"/>
      <c r="O491" s="91"/>
      <c r="P491" s="91"/>
      <c r="Q491" s="91"/>
      <c r="R491" s="91"/>
      <c r="S491" s="91"/>
      <c r="T491" s="92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540</v>
      </c>
      <c r="AU491" s="17" t="s">
        <v>86</v>
      </c>
    </row>
    <row r="492" s="2" customFormat="1" ht="33" customHeight="1">
      <c r="A492" s="38"/>
      <c r="B492" s="39"/>
      <c r="C492" s="229" t="s">
        <v>1079</v>
      </c>
      <c r="D492" s="229" t="s">
        <v>281</v>
      </c>
      <c r="E492" s="230" t="s">
        <v>5967</v>
      </c>
      <c r="F492" s="231" t="s">
        <v>5968</v>
      </c>
      <c r="G492" s="232" t="s">
        <v>2303</v>
      </c>
      <c r="H492" s="233">
        <v>2</v>
      </c>
      <c r="I492" s="234"/>
      <c r="J492" s="235">
        <f>ROUND(I492*H492,2)</f>
        <v>0</v>
      </c>
      <c r="K492" s="236"/>
      <c r="L492" s="44"/>
      <c r="M492" s="237" t="s">
        <v>1</v>
      </c>
      <c r="N492" s="238" t="s">
        <v>41</v>
      </c>
      <c r="O492" s="91"/>
      <c r="P492" s="239">
        <f>O492*H492</f>
        <v>0</v>
      </c>
      <c r="Q492" s="239">
        <v>0.37235000000000001</v>
      </c>
      <c r="R492" s="239">
        <f>Q492*H492</f>
        <v>0.74470000000000003</v>
      </c>
      <c r="S492" s="239">
        <v>0</v>
      </c>
      <c r="T492" s="240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41" t="s">
        <v>185</v>
      </c>
      <c r="AT492" s="241" t="s">
        <v>281</v>
      </c>
      <c r="AU492" s="241" t="s">
        <v>86</v>
      </c>
      <c r="AY492" s="17" t="s">
        <v>280</v>
      </c>
      <c r="BE492" s="242">
        <f>IF(N492="základní",J492,0)</f>
        <v>0</v>
      </c>
      <c r="BF492" s="242">
        <f>IF(N492="snížená",J492,0)</f>
        <v>0</v>
      </c>
      <c r="BG492" s="242">
        <f>IF(N492="zákl. přenesená",J492,0)</f>
        <v>0</v>
      </c>
      <c r="BH492" s="242">
        <f>IF(N492="sníž. přenesená",J492,0)</f>
        <v>0</v>
      </c>
      <c r="BI492" s="242">
        <f>IF(N492="nulová",J492,0)</f>
        <v>0</v>
      </c>
      <c r="BJ492" s="17" t="s">
        <v>84</v>
      </c>
      <c r="BK492" s="242">
        <f>ROUND(I492*H492,2)</f>
        <v>0</v>
      </c>
      <c r="BL492" s="17" t="s">
        <v>185</v>
      </c>
      <c r="BM492" s="241" t="s">
        <v>5969</v>
      </c>
    </row>
    <row r="493" s="13" customFormat="1">
      <c r="A493" s="13"/>
      <c r="B493" s="243"/>
      <c r="C493" s="244"/>
      <c r="D493" s="245" t="s">
        <v>286</v>
      </c>
      <c r="E493" s="246" t="s">
        <v>1</v>
      </c>
      <c r="F493" s="247" t="s">
        <v>5970</v>
      </c>
      <c r="G493" s="244"/>
      <c r="H493" s="248">
        <v>2</v>
      </c>
      <c r="I493" s="249"/>
      <c r="J493" s="244"/>
      <c r="K493" s="244"/>
      <c r="L493" s="250"/>
      <c r="M493" s="251"/>
      <c r="N493" s="252"/>
      <c r="O493" s="252"/>
      <c r="P493" s="252"/>
      <c r="Q493" s="252"/>
      <c r="R493" s="252"/>
      <c r="S493" s="252"/>
      <c r="T493" s="25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4" t="s">
        <v>286</v>
      </c>
      <c r="AU493" s="254" t="s">
        <v>86</v>
      </c>
      <c r="AV493" s="13" t="s">
        <v>86</v>
      </c>
      <c r="AW493" s="13" t="s">
        <v>32</v>
      </c>
      <c r="AX493" s="13" t="s">
        <v>84</v>
      </c>
      <c r="AY493" s="254" t="s">
        <v>280</v>
      </c>
    </row>
    <row r="494" s="2" customFormat="1" ht="24.15" customHeight="1">
      <c r="A494" s="38"/>
      <c r="B494" s="39"/>
      <c r="C494" s="229" t="s">
        <v>1084</v>
      </c>
      <c r="D494" s="229" t="s">
        <v>281</v>
      </c>
      <c r="E494" s="230" t="s">
        <v>5093</v>
      </c>
      <c r="F494" s="231" t="s">
        <v>5094</v>
      </c>
      <c r="G494" s="232" t="s">
        <v>326</v>
      </c>
      <c r="H494" s="233">
        <v>1.607</v>
      </c>
      <c r="I494" s="234"/>
      <c r="J494" s="235">
        <f>ROUND(I494*H494,2)</f>
        <v>0</v>
      </c>
      <c r="K494" s="236"/>
      <c r="L494" s="44"/>
      <c r="M494" s="237" t="s">
        <v>1</v>
      </c>
      <c r="N494" s="238" t="s">
        <v>41</v>
      </c>
      <c r="O494" s="91"/>
      <c r="P494" s="239">
        <f>O494*H494</f>
        <v>0</v>
      </c>
      <c r="Q494" s="239">
        <v>0</v>
      </c>
      <c r="R494" s="239">
        <f>Q494*H494</f>
        <v>0</v>
      </c>
      <c r="S494" s="239">
        <v>0</v>
      </c>
      <c r="T494" s="240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41" t="s">
        <v>185</v>
      </c>
      <c r="AT494" s="241" t="s">
        <v>281</v>
      </c>
      <c r="AU494" s="241" t="s">
        <v>86</v>
      </c>
      <c r="AY494" s="17" t="s">
        <v>280</v>
      </c>
      <c r="BE494" s="242">
        <f>IF(N494="základní",J494,0)</f>
        <v>0</v>
      </c>
      <c r="BF494" s="242">
        <f>IF(N494="snížená",J494,0)</f>
        <v>0</v>
      </c>
      <c r="BG494" s="242">
        <f>IF(N494="zákl. přenesená",J494,0)</f>
        <v>0</v>
      </c>
      <c r="BH494" s="242">
        <f>IF(N494="sníž. přenesená",J494,0)</f>
        <v>0</v>
      </c>
      <c r="BI494" s="242">
        <f>IF(N494="nulová",J494,0)</f>
        <v>0</v>
      </c>
      <c r="BJ494" s="17" t="s">
        <v>84</v>
      </c>
      <c r="BK494" s="242">
        <f>ROUND(I494*H494,2)</f>
        <v>0</v>
      </c>
      <c r="BL494" s="17" t="s">
        <v>185</v>
      </c>
      <c r="BM494" s="241" t="s">
        <v>5971</v>
      </c>
    </row>
    <row r="495" s="12" customFormat="1" ht="22.8" customHeight="1">
      <c r="A495" s="12"/>
      <c r="B495" s="213"/>
      <c r="C495" s="214"/>
      <c r="D495" s="215" t="s">
        <v>75</v>
      </c>
      <c r="E495" s="227" t="s">
        <v>1649</v>
      </c>
      <c r="F495" s="227" t="s">
        <v>1650</v>
      </c>
      <c r="G495" s="214"/>
      <c r="H495" s="214"/>
      <c r="I495" s="217"/>
      <c r="J495" s="228">
        <f>BK495</f>
        <v>0</v>
      </c>
      <c r="K495" s="214"/>
      <c r="L495" s="219"/>
      <c r="M495" s="220"/>
      <c r="N495" s="221"/>
      <c r="O495" s="221"/>
      <c r="P495" s="222">
        <f>SUM(P496:P497)</f>
        <v>0</v>
      </c>
      <c r="Q495" s="221"/>
      <c r="R495" s="222">
        <f>SUM(R496:R497)</f>
        <v>0</v>
      </c>
      <c r="S495" s="221"/>
      <c r="T495" s="223">
        <f>SUM(T496:T497)</f>
        <v>2.482701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24" t="s">
        <v>86</v>
      </c>
      <c r="AT495" s="225" t="s">
        <v>75</v>
      </c>
      <c r="AU495" s="225" t="s">
        <v>84</v>
      </c>
      <c r="AY495" s="224" t="s">
        <v>280</v>
      </c>
      <c r="BK495" s="226">
        <f>SUM(BK496:BK497)</f>
        <v>0</v>
      </c>
    </row>
    <row r="496" s="2" customFormat="1" ht="21.75" customHeight="1">
      <c r="A496" s="38"/>
      <c r="B496" s="39"/>
      <c r="C496" s="229" t="s">
        <v>1089</v>
      </c>
      <c r="D496" s="229" t="s">
        <v>281</v>
      </c>
      <c r="E496" s="230" t="s">
        <v>1652</v>
      </c>
      <c r="F496" s="231" t="s">
        <v>1653</v>
      </c>
      <c r="G496" s="232" t="s">
        <v>194</v>
      </c>
      <c r="H496" s="233">
        <v>63.658999999999999</v>
      </c>
      <c r="I496" s="234"/>
      <c r="J496" s="235">
        <f>ROUND(I496*H496,2)</f>
        <v>0</v>
      </c>
      <c r="K496" s="236"/>
      <c r="L496" s="44"/>
      <c r="M496" s="237" t="s">
        <v>1</v>
      </c>
      <c r="N496" s="238" t="s">
        <v>41</v>
      </c>
      <c r="O496" s="91"/>
      <c r="P496" s="239">
        <f>O496*H496</f>
        <v>0</v>
      </c>
      <c r="Q496" s="239">
        <v>0</v>
      </c>
      <c r="R496" s="239">
        <f>Q496*H496</f>
        <v>0</v>
      </c>
      <c r="S496" s="239">
        <v>0.039</v>
      </c>
      <c r="T496" s="240">
        <f>S496*H496</f>
        <v>2.482701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41" t="s">
        <v>185</v>
      </c>
      <c r="AT496" s="241" t="s">
        <v>281</v>
      </c>
      <c r="AU496" s="241" t="s">
        <v>86</v>
      </c>
      <c r="AY496" s="17" t="s">
        <v>280</v>
      </c>
      <c r="BE496" s="242">
        <f>IF(N496="základní",J496,0)</f>
        <v>0</v>
      </c>
      <c r="BF496" s="242">
        <f>IF(N496="snížená",J496,0)</f>
        <v>0</v>
      </c>
      <c r="BG496" s="242">
        <f>IF(N496="zákl. přenesená",J496,0)</f>
        <v>0</v>
      </c>
      <c r="BH496" s="242">
        <f>IF(N496="sníž. přenesená",J496,0)</f>
        <v>0</v>
      </c>
      <c r="BI496" s="242">
        <f>IF(N496="nulová",J496,0)</f>
        <v>0</v>
      </c>
      <c r="BJ496" s="17" t="s">
        <v>84</v>
      </c>
      <c r="BK496" s="242">
        <f>ROUND(I496*H496,2)</f>
        <v>0</v>
      </c>
      <c r="BL496" s="17" t="s">
        <v>185</v>
      </c>
      <c r="BM496" s="241" t="s">
        <v>5972</v>
      </c>
    </row>
    <row r="497" s="13" customFormat="1">
      <c r="A497" s="13"/>
      <c r="B497" s="243"/>
      <c r="C497" s="244"/>
      <c r="D497" s="245" t="s">
        <v>286</v>
      </c>
      <c r="E497" s="246" t="s">
        <v>1</v>
      </c>
      <c r="F497" s="247" t="s">
        <v>5631</v>
      </c>
      <c r="G497" s="244"/>
      <c r="H497" s="248">
        <v>63.658999999999999</v>
      </c>
      <c r="I497" s="249"/>
      <c r="J497" s="244"/>
      <c r="K497" s="244"/>
      <c r="L497" s="250"/>
      <c r="M497" s="251"/>
      <c r="N497" s="252"/>
      <c r="O497" s="252"/>
      <c r="P497" s="252"/>
      <c r="Q497" s="252"/>
      <c r="R497" s="252"/>
      <c r="S497" s="252"/>
      <c r="T497" s="25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4" t="s">
        <v>286</v>
      </c>
      <c r="AU497" s="254" t="s">
        <v>86</v>
      </c>
      <c r="AV497" s="13" t="s">
        <v>86</v>
      </c>
      <c r="AW497" s="13" t="s">
        <v>32</v>
      </c>
      <c r="AX497" s="13" t="s">
        <v>84</v>
      </c>
      <c r="AY497" s="254" t="s">
        <v>280</v>
      </c>
    </row>
    <row r="498" s="12" customFormat="1" ht="22.8" customHeight="1">
      <c r="A498" s="12"/>
      <c r="B498" s="213"/>
      <c r="C498" s="214"/>
      <c r="D498" s="215" t="s">
        <v>75</v>
      </c>
      <c r="E498" s="227" t="s">
        <v>1655</v>
      </c>
      <c r="F498" s="227" t="s">
        <v>1656</v>
      </c>
      <c r="G498" s="214"/>
      <c r="H498" s="214"/>
      <c r="I498" s="217"/>
      <c r="J498" s="228">
        <f>BK498</f>
        <v>0</v>
      </c>
      <c r="K498" s="214"/>
      <c r="L498" s="219"/>
      <c r="M498" s="220"/>
      <c r="N498" s="221"/>
      <c r="O498" s="221"/>
      <c r="P498" s="222">
        <f>SUM(P499:P508)</f>
        <v>0</v>
      </c>
      <c r="Q498" s="221"/>
      <c r="R498" s="222">
        <f>SUM(R499:R508)</f>
        <v>0.0137904</v>
      </c>
      <c r="S498" s="221"/>
      <c r="T498" s="223">
        <f>SUM(T499:T508)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24" t="s">
        <v>86</v>
      </c>
      <c r="AT498" s="225" t="s">
        <v>75</v>
      </c>
      <c r="AU498" s="225" t="s">
        <v>84</v>
      </c>
      <c r="AY498" s="224" t="s">
        <v>280</v>
      </c>
      <c r="BK498" s="226">
        <f>SUM(BK499:BK508)</f>
        <v>0</v>
      </c>
    </row>
    <row r="499" s="2" customFormat="1" ht="16.5" customHeight="1">
      <c r="A499" s="38"/>
      <c r="B499" s="39"/>
      <c r="C499" s="229" t="s">
        <v>1095</v>
      </c>
      <c r="D499" s="229" t="s">
        <v>281</v>
      </c>
      <c r="E499" s="230" t="s">
        <v>2885</v>
      </c>
      <c r="F499" s="231" t="s">
        <v>2886</v>
      </c>
      <c r="G499" s="232" t="s">
        <v>194</v>
      </c>
      <c r="H499" s="233">
        <v>27.039999999999999</v>
      </c>
      <c r="I499" s="234"/>
      <c r="J499" s="235">
        <f>ROUND(I499*H499,2)</f>
        <v>0</v>
      </c>
      <c r="K499" s="236"/>
      <c r="L499" s="44"/>
      <c r="M499" s="237" t="s">
        <v>1</v>
      </c>
      <c r="N499" s="238" t="s">
        <v>41</v>
      </c>
      <c r="O499" s="91"/>
      <c r="P499" s="239">
        <f>O499*H499</f>
        <v>0</v>
      </c>
      <c r="Q499" s="239">
        <v>0</v>
      </c>
      <c r="R499" s="239">
        <f>Q499*H499</f>
        <v>0</v>
      </c>
      <c r="S499" s="239">
        <v>0</v>
      </c>
      <c r="T499" s="240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41" t="s">
        <v>185</v>
      </c>
      <c r="AT499" s="241" t="s">
        <v>281</v>
      </c>
      <c r="AU499" s="241" t="s">
        <v>86</v>
      </c>
      <c r="AY499" s="17" t="s">
        <v>280</v>
      </c>
      <c r="BE499" s="242">
        <f>IF(N499="základní",J499,0)</f>
        <v>0</v>
      </c>
      <c r="BF499" s="242">
        <f>IF(N499="snížená",J499,0)</f>
        <v>0</v>
      </c>
      <c r="BG499" s="242">
        <f>IF(N499="zákl. přenesená",J499,0)</f>
        <v>0</v>
      </c>
      <c r="BH499" s="242">
        <f>IF(N499="sníž. přenesená",J499,0)</f>
        <v>0</v>
      </c>
      <c r="BI499" s="242">
        <f>IF(N499="nulová",J499,0)</f>
        <v>0</v>
      </c>
      <c r="BJ499" s="17" t="s">
        <v>84</v>
      </c>
      <c r="BK499" s="242">
        <f>ROUND(I499*H499,2)</f>
        <v>0</v>
      </c>
      <c r="BL499" s="17" t="s">
        <v>185</v>
      </c>
      <c r="BM499" s="241" t="s">
        <v>5973</v>
      </c>
    </row>
    <row r="500" s="13" customFormat="1">
      <c r="A500" s="13"/>
      <c r="B500" s="243"/>
      <c r="C500" s="244"/>
      <c r="D500" s="245" t="s">
        <v>286</v>
      </c>
      <c r="E500" s="246" t="s">
        <v>1</v>
      </c>
      <c r="F500" s="247" t="s">
        <v>5974</v>
      </c>
      <c r="G500" s="244"/>
      <c r="H500" s="248">
        <v>27.039999999999999</v>
      </c>
      <c r="I500" s="249"/>
      <c r="J500" s="244"/>
      <c r="K500" s="244"/>
      <c r="L500" s="250"/>
      <c r="M500" s="251"/>
      <c r="N500" s="252"/>
      <c r="O500" s="252"/>
      <c r="P500" s="252"/>
      <c r="Q500" s="252"/>
      <c r="R500" s="252"/>
      <c r="S500" s="252"/>
      <c r="T500" s="25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4" t="s">
        <v>286</v>
      </c>
      <c r="AU500" s="254" t="s">
        <v>86</v>
      </c>
      <c r="AV500" s="13" t="s">
        <v>86</v>
      </c>
      <c r="AW500" s="13" t="s">
        <v>32</v>
      </c>
      <c r="AX500" s="13" t="s">
        <v>84</v>
      </c>
      <c r="AY500" s="254" t="s">
        <v>280</v>
      </c>
    </row>
    <row r="501" s="2" customFormat="1" ht="24.15" customHeight="1">
      <c r="A501" s="38"/>
      <c r="B501" s="39"/>
      <c r="C501" s="229" t="s">
        <v>1099</v>
      </c>
      <c r="D501" s="229" t="s">
        <v>281</v>
      </c>
      <c r="E501" s="230" t="s">
        <v>2889</v>
      </c>
      <c r="F501" s="231" t="s">
        <v>2890</v>
      </c>
      <c r="G501" s="232" t="s">
        <v>194</v>
      </c>
      <c r="H501" s="233">
        <v>27.039999999999999</v>
      </c>
      <c r="I501" s="234"/>
      <c r="J501" s="235">
        <f>ROUND(I501*H501,2)</f>
        <v>0</v>
      </c>
      <c r="K501" s="236"/>
      <c r="L501" s="44"/>
      <c r="M501" s="237" t="s">
        <v>1</v>
      </c>
      <c r="N501" s="238" t="s">
        <v>41</v>
      </c>
      <c r="O501" s="91"/>
      <c r="P501" s="239">
        <f>O501*H501</f>
        <v>0</v>
      </c>
      <c r="Q501" s="239">
        <v>6.0000000000000002E-05</v>
      </c>
      <c r="R501" s="239">
        <f>Q501*H501</f>
        <v>0.0016224</v>
      </c>
      <c r="S501" s="239">
        <v>0</v>
      </c>
      <c r="T501" s="240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41" t="s">
        <v>185</v>
      </c>
      <c r="AT501" s="241" t="s">
        <v>281</v>
      </c>
      <c r="AU501" s="241" t="s">
        <v>86</v>
      </c>
      <c r="AY501" s="17" t="s">
        <v>280</v>
      </c>
      <c r="BE501" s="242">
        <f>IF(N501="základní",J501,0)</f>
        <v>0</v>
      </c>
      <c r="BF501" s="242">
        <f>IF(N501="snížená",J501,0)</f>
        <v>0</v>
      </c>
      <c r="BG501" s="242">
        <f>IF(N501="zákl. přenesená",J501,0)</f>
        <v>0</v>
      </c>
      <c r="BH501" s="242">
        <f>IF(N501="sníž. přenesená",J501,0)</f>
        <v>0</v>
      </c>
      <c r="BI501" s="242">
        <f>IF(N501="nulová",J501,0)</f>
        <v>0</v>
      </c>
      <c r="BJ501" s="17" t="s">
        <v>84</v>
      </c>
      <c r="BK501" s="242">
        <f>ROUND(I501*H501,2)</f>
        <v>0</v>
      </c>
      <c r="BL501" s="17" t="s">
        <v>185</v>
      </c>
      <c r="BM501" s="241" t="s">
        <v>5975</v>
      </c>
    </row>
    <row r="502" s="13" customFormat="1">
      <c r="A502" s="13"/>
      <c r="B502" s="243"/>
      <c r="C502" s="244"/>
      <c r="D502" s="245" t="s">
        <v>286</v>
      </c>
      <c r="E502" s="246" t="s">
        <v>1</v>
      </c>
      <c r="F502" s="247" t="s">
        <v>5974</v>
      </c>
      <c r="G502" s="244"/>
      <c r="H502" s="248">
        <v>27.039999999999999</v>
      </c>
      <c r="I502" s="249"/>
      <c r="J502" s="244"/>
      <c r="K502" s="244"/>
      <c r="L502" s="250"/>
      <c r="M502" s="251"/>
      <c r="N502" s="252"/>
      <c r="O502" s="252"/>
      <c r="P502" s="252"/>
      <c r="Q502" s="252"/>
      <c r="R502" s="252"/>
      <c r="S502" s="252"/>
      <c r="T502" s="25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4" t="s">
        <v>286</v>
      </c>
      <c r="AU502" s="254" t="s">
        <v>86</v>
      </c>
      <c r="AV502" s="13" t="s">
        <v>86</v>
      </c>
      <c r="AW502" s="13" t="s">
        <v>32</v>
      </c>
      <c r="AX502" s="13" t="s">
        <v>84</v>
      </c>
      <c r="AY502" s="254" t="s">
        <v>280</v>
      </c>
    </row>
    <row r="503" s="2" customFormat="1" ht="24.15" customHeight="1">
      <c r="A503" s="38"/>
      <c r="B503" s="39"/>
      <c r="C503" s="229" t="s">
        <v>1103</v>
      </c>
      <c r="D503" s="229" t="s">
        <v>281</v>
      </c>
      <c r="E503" s="230" t="s">
        <v>2892</v>
      </c>
      <c r="F503" s="231" t="s">
        <v>2893</v>
      </c>
      <c r="G503" s="232" t="s">
        <v>194</v>
      </c>
      <c r="H503" s="233">
        <v>27.039999999999999</v>
      </c>
      <c r="I503" s="234"/>
      <c r="J503" s="235">
        <f>ROUND(I503*H503,2)</f>
        <v>0</v>
      </c>
      <c r="K503" s="236"/>
      <c r="L503" s="44"/>
      <c r="M503" s="237" t="s">
        <v>1</v>
      </c>
      <c r="N503" s="238" t="s">
        <v>41</v>
      </c>
      <c r="O503" s="91"/>
      <c r="P503" s="239">
        <f>O503*H503</f>
        <v>0</v>
      </c>
      <c r="Q503" s="239">
        <v>0.00017000000000000001</v>
      </c>
      <c r="R503" s="239">
        <f>Q503*H503</f>
        <v>0.0045967999999999998</v>
      </c>
      <c r="S503" s="239">
        <v>0</v>
      </c>
      <c r="T503" s="240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41" t="s">
        <v>185</v>
      </c>
      <c r="AT503" s="241" t="s">
        <v>281</v>
      </c>
      <c r="AU503" s="241" t="s">
        <v>86</v>
      </c>
      <c r="AY503" s="17" t="s">
        <v>280</v>
      </c>
      <c r="BE503" s="242">
        <f>IF(N503="základní",J503,0)</f>
        <v>0</v>
      </c>
      <c r="BF503" s="242">
        <f>IF(N503="snížená",J503,0)</f>
        <v>0</v>
      </c>
      <c r="BG503" s="242">
        <f>IF(N503="zákl. přenesená",J503,0)</f>
        <v>0</v>
      </c>
      <c r="BH503" s="242">
        <f>IF(N503="sníž. přenesená",J503,0)</f>
        <v>0</v>
      </c>
      <c r="BI503" s="242">
        <f>IF(N503="nulová",J503,0)</f>
        <v>0</v>
      </c>
      <c r="BJ503" s="17" t="s">
        <v>84</v>
      </c>
      <c r="BK503" s="242">
        <f>ROUND(I503*H503,2)</f>
        <v>0</v>
      </c>
      <c r="BL503" s="17" t="s">
        <v>185</v>
      </c>
      <c r="BM503" s="241" t="s">
        <v>5976</v>
      </c>
    </row>
    <row r="504" s="13" customFormat="1">
      <c r="A504" s="13"/>
      <c r="B504" s="243"/>
      <c r="C504" s="244"/>
      <c r="D504" s="245" t="s">
        <v>286</v>
      </c>
      <c r="E504" s="246" t="s">
        <v>1</v>
      </c>
      <c r="F504" s="247" t="s">
        <v>5974</v>
      </c>
      <c r="G504" s="244"/>
      <c r="H504" s="248">
        <v>27.039999999999999</v>
      </c>
      <c r="I504" s="249"/>
      <c r="J504" s="244"/>
      <c r="K504" s="244"/>
      <c r="L504" s="250"/>
      <c r="M504" s="251"/>
      <c r="N504" s="252"/>
      <c r="O504" s="252"/>
      <c r="P504" s="252"/>
      <c r="Q504" s="252"/>
      <c r="R504" s="252"/>
      <c r="S504" s="252"/>
      <c r="T504" s="25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4" t="s">
        <v>286</v>
      </c>
      <c r="AU504" s="254" t="s">
        <v>86</v>
      </c>
      <c r="AV504" s="13" t="s">
        <v>86</v>
      </c>
      <c r="AW504" s="13" t="s">
        <v>32</v>
      </c>
      <c r="AX504" s="13" t="s">
        <v>84</v>
      </c>
      <c r="AY504" s="254" t="s">
        <v>280</v>
      </c>
    </row>
    <row r="505" s="2" customFormat="1" ht="24.15" customHeight="1">
      <c r="A505" s="38"/>
      <c r="B505" s="39"/>
      <c r="C505" s="229" t="s">
        <v>1108</v>
      </c>
      <c r="D505" s="229" t="s">
        <v>281</v>
      </c>
      <c r="E505" s="230" t="s">
        <v>1658</v>
      </c>
      <c r="F505" s="231" t="s">
        <v>1659</v>
      </c>
      <c r="G505" s="232" t="s">
        <v>194</v>
      </c>
      <c r="H505" s="233">
        <v>27.039999999999999</v>
      </c>
      <c r="I505" s="234"/>
      <c r="J505" s="235">
        <f>ROUND(I505*H505,2)</f>
        <v>0</v>
      </c>
      <c r="K505" s="236"/>
      <c r="L505" s="44"/>
      <c r="M505" s="237" t="s">
        <v>1</v>
      </c>
      <c r="N505" s="238" t="s">
        <v>41</v>
      </c>
      <c r="O505" s="91"/>
      <c r="P505" s="239">
        <f>O505*H505</f>
        <v>0</v>
      </c>
      <c r="Q505" s="239">
        <v>0.00013999999999999999</v>
      </c>
      <c r="R505" s="239">
        <f>Q505*H505</f>
        <v>0.0037855999999999996</v>
      </c>
      <c r="S505" s="239">
        <v>0</v>
      </c>
      <c r="T505" s="240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41" t="s">
        <v>185</v>
      </c>
      <c r="AT505" s="241" t="s">
        <v>281</v>
      </c>
      <c r="AU505" s="241" t="s">
        <v>86</v>
      </c>
      <c r="AY505" s="17" t="s">
        <v>280</v>
      </c>
      <c r="BE505" s="242">
        <f>IF(N505="základní",J505,0)</f>
        <v>0</v>
      </c>
      <c r="BF505" s="242">
        <f>IF(N505="snížená",J505,0)</f>
        <v>0</v>
      </c>
      <c r="BG505" s="242">
        <f>IF(N505="zákl. přenesená",J505,0)</f>
        <v>0</v>
      </c>
      <c r="BH505" s="242">
        <f>IF(N505="sníž. přenesená",J505,0)</f>
        <v>0</v>
      </c>
      <c r="BI505" s="242">
        <f>IF(N505="nulová",J505,0)</f>
        <v>0</v>
      </c>
      <c r="BJ505" s="17" t="s">
        <v>84</v>
      </c>
      <c r="BK505" s="242">
        <f>ROUND(I505*H505,2)</f>
        <v>0</v>
      </c>
      <c r="BL505" s="17" t="s">
        <v>185</v>
      </c>
      <c r="BM505" s="241" t="s">
        <v>5977</v>
      </c>
    </row>
    <row r="506" s="13" customFormat="1">
      <c r="A506" s="13"/>
      <c r="B506" s="243"/>
      <c r="C506" s="244"/>
      <c r="D506" s="245" t="s">
        <v>286</v>
      </c>
      <c r="E506" s="246" t="s">
        <v>1</v>
      </c>
      <c r="F506" s="247" t="s">
        <v>5974</v>
      </c>
      <c r="G506" s="244"/>
      <c r="H506" s="248">
        <v>27.039999999999999</v>
      </c>
      <c r="I506" s="249"/>
      <c r="J506" s="244"/>
      <c r="K506" s="244"/>
      <c r="L506" s="250"/>
      <c r="M506" s="251"/>
      <c r="N506" s="252"/>
      <c r="O506" s="252"/>
      <c r="P506" s="252"/>
      <c r="Q506" s="252"/>
      <c r="R506" s="252"/>
      <c r="S506" s="252"/>
      <c r="T506" s="25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4" t="s">
        <v>286</v>
      </c>
      <c r="AU506" s="254" t="s">
        <v>86</v>
      </c>
      <c r="AV506" s="13" t="s">
        <v>86</v>
      </c>
      <c r="AW506" s="13" t="s">
        <v>32</v>
      </c>
      <c r="AX506" s="13" t="s">
        <v>84</v>
      </c>
      <c r="AY506" s="254" t="s">
        <v>280</v>
      </c>
    </row>
    <row r="507" s="2" customFormat="1" ht="24.15" customHeight="1">
      <c r="A507" s="38"/>
      <c r="B507" s="39"/>
      <c r="C507" s="229" t="s">
        <v>1112</v>
      </c>
      <c r="D507" s="229" t="s">
        <v>281</v>
      </c>
      <c r="E507" s="230" t="s">
        <v>1664</v>
      </c>
      <c r="F507" s="231" t="s">
        <v>1665</v>
      </c>
      <c r="G507" s="232" t="s">
        <v>194</v>
      </c>
      <c r="H507" s="233">
        <v>27.039999999999999</v>
      </c>
      <c r="I507" s="234"/>
      <c r="J507" s="235">
        <f>ROUND(I507*H507,2)</f>
        <v>0</v>
      </c>
      <c r="K507" s="236"/>
      <c r="L507" s="44"/>
      <c r="M507" s="237" t="s">
        <v>1</v>
      </c>
      <c r="N507" s="238" t="s">
        <v>41</v>
      </c>
      <c r="O507" s="91"/>
      <c r="P507" s="239">
        <f>O507*H507</f>
        <v>0</v>
      </c>
      <c r="Q507" s="239">
        <v>0.00013999999999999999</v>
      </c>
      <c r="R507" s="239">
        <f>Q507*H507</f>
        <v>0.0037855999999999996</v>
      </c>
      <c r="S507" s="239">
        <v>0</v>
      </c>
      <c r="T507" s="240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41" t="s">
        <v>185</v>
      </c>
      <c r="AT507" s="241" t="s">
        <v>281</v>
      </c>
      <c r="AU507" s="241" t="s">
        <v>86</v>
      </c>
      <c r="AY507" s="17" t="s">
        <v>280</v>
      </c>
      <c r="BE507" s="242">
        <f>IF(N507="základní",J507,0)</f>
        <v>0</v>
      </c>
      <c r="BF507" s="242">
        <f>IF(N507="snížená",J507,0)</f>
        <v>0</v>
      </c>
      <c r="BG507" s="242">
        <f>IF(N507="zákl. přenesená",J507,0)</f>
        <v>0</v>
      </c>
      <c r="BH507" s="242">
        <f>IF(N507="sníž. přenesená",J507,0)</f>
        <v>0</v>
      </c>
      <c r="BI507" s="242">
        <f>IF(N507="nulová",J507,0)</f>
        <v>0</v>
      </c>
      <c r="BJ507" s="17" t="s">
        <v>84</v>
      </c>
      <c r="BK507" s="242">
        <f>ROUND(I507*H507,2)</f>
        <v>0</v>
      </c>
      <c r="BL507" s="17" t="s">
        <v>185</v>
      </c>
      <c r="BM507" s="241" t="s">
        <v>5978</v>
      </c>
    </row>
    <row r="508" s="13" customFormat="1">
      <c r="A508" s="13"/>
      <c r="B508" s="243"/>
      <c r="C508" s="244"/>
      <c r="D508" s="245" t="s">
        <v>286</v>
      </c>
      <c r="E508" s="246" t="s">
        <v>1</v>
      </c>
      <c r="F508" s="247" t="s">
        <v>5974</v>
      </c>
      <c r="G508" s="244"/>
      <c r="H508" s="248">
        <v>27.039999999999999</v>
      </c>
      <c r="I508" s="249"/>
      <c r="J508" s="244"/>
      <c r="K508" s="244"/>
      <c r="L508" s="250"/>
      <c r="M508" s="251"/>
      <c r="N508" s="252"/>
      <c r="O508" s="252"/>
      <c r="P508" s="252"/>
      <c r="Q508" s="252"/>
      <c r="R508" s="252"/>
      <c r="S508" s="252"/>
      <c r="T508" s="25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4" t="s">
        <v>286</v>
      </c>
      <c r="AU508" s="254" t="s">
        <v>86</v>
      </c>
      <c r="AV508" s="13" t="s">
        <v>86</v>
      </c>
      <c r="AW508" s="13" t="s">
        <v>32</v>
      </c>
      <c r="AX508" s="13" t="s">
        <v>84</v>
      </c>
      <c r="AY508" s="254" t="s">
        <v>280</v>
      </c>
    </row>
    <row r="509" s="12" customFormat="1" ht="22.8" customHeight="1">
      <c r="A509" s="12"/>
      <c r="B509" s="213"/>
      <c r="C509" s="214"/>
      <c r="D509" s="215" t="s">
        <v>75</v>
      </c>
      <c r="E509" s="227" t="s">
        <v>1677</v>
      </c>
      <c r="F509" s="227" t="s">
        <v>1678</v>
      </c>
      <c r="G509" s="214"/>
      <c r="H509" s="214"/>
      <c r="I509" s="217"/>
      <c r="J509" s="228">
        <f>BK509</f>
        <v>0</v>
      </c>
      <c r="K509" s="214"/>
      <c r="L509" s="219"/>
      <c r="M509" s="220"/>
      <c r="N509" s="221"/>
      <c r="O509" s="221"/>
      <c r="P509" s="222">
        <f>SUM(P510:P515)</f>
        <v>0</v>
      </c>
      <c r="Q509" s="221"/>
      <c r="R509" s="222">
        <f>SUM(R510:R515)</f>
        <v>0.057073239999999997</v>
      </c>
      <c r="S509" s="221"/>
      <c r="T509" s="223">
        <f>SUM(T510:T515)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24" t="s">
        <v>86</v>
      </c>
      <c r="AT509" s="225" t="s">
        <v>75</v>
      </c>
      <c r="AU509" s="225" t="s">
        <v>84</v>
      </c>
      <c r="AY509" s="224" t="s">
        <v>280</v>
      </c>
      <c r="BK509" s="226">
        <f>SUM(BK510:BK515)</f>
        <v>0</v>
      </c>
    </row>
    <row r="510" s="2" customFormat="1" ht="21.75" customHeight="1">
      <c r="A510" s="38"/>
      <c r="B510" s="39"/>
      <c r="C510" s="229" t="s">
        <v>1116</v>
      </c>
      <c r="D510" s="229" t="s">
        <v>281</v>
      </c>
      <c r="E510" s="230" t="s">
        <v>1680</v>
      </c>
      <c r="F510" s="231" t="s">
        <v>1681</v>
      </c>
      <c r="G510" s="232" t="s">
        <v>194</v>
      </c>
      <c r="H510" s="233">
        <v>116.476</v>
      </c>
      <c r="I510" s="234"/>
      <c r="J510" s="235">
        <f>ROUND(I510*H510,2)</f>
        <v>0</v>
      </c>
      <c r="K510" s="236"/>
      <c r="L510" s="44"/>
      <c r="M510" s="237" t="s">
        <v>1</v>
      </c>
      <c r="N510" s="238" t="s">
        <v>41</v>
      </c>
      <c r="O510" s="91"/>
      <c r="P510" s="239">
        <f>O510*H510</f>
        <v>0</v>
      </c>
      <c r="Q510" s="239">
        <v>0.00021000000000000001</v>
      </c>
      <c r="R510" s="239">
        <f>Q510*H510</f>
        <v>0.024459959999999999</v>
      </c>
      <c r="S510" s="239">
        <v>0</v>
      </c>
      <c r="T510" s="240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41" t="s">
        <v>185</v>
      </c>
      <c r="AT510" s="241" t="s">
        <v>281</v>
      </c>
      <c r="AU510" s="241" t="s">
        <v>86</v>
      </c>
      <c r="AY510" s="17" t="s">
        <v>280</v>
      </c>
      <c r="BE510" s="242">
        <f>IF(N510="základní",J510,0)</f>
        <v>0</v>
      </c>
      <c r="BF510" s="242">
        <f>IF(N510="snížená",J510,0)</f>
        <v>0</v>
      </c>
      <c r="BG510" s="242">
        <f>IF(N510="zákl. přenesená",J510,0)</f>
        <v>0</v>
      </c>
      <c r="BH510" s="242">
        <f>IF(N510="sníž. přenesená",J510,0)</f>
        <v>0</v>
      </c>
      <c r="BI510" s="242">
        <f>IF(N510="nulová",J510,0)</f>
        <v>0</v>
      </c>
      <c r="BJ510" s="17" t="s">
        <v>84</v>
      </c>
      <c r="BK510" s="242">
        <f>ROUND(I510*H510,2)</f>
        <v>0</v>
      </c>
      <c r="BL510" s="17" t="s">
        <v>185</v>
      </c>
      <c r="BM510" s="241" t="s">
        <v>5979</v>
      </c>
    </row>
    <row r="511" s="13" customFormat="1">
      <c r="A511" s="13"/>
      <c r="B511" s="243"/>
      <c r="C511" s="244"/>
      <c r="D511" s="245" t="s">
        <v>286</v>
      </c>
      <c r="E511" s="246" t="s">
        <v>1</v>
      </c>
      <c r="F511" s="247" t="s">
        <v>5690</v>
      </c>
      <c r="G511" s="244"/>
      <c r="H511" s="248">
        <v>16.376000000000001</v>
      </c>
      <c r="I511" s="249"/>
      <c r="J511" s="244"/>
      <c r="K511" s="244"/>
      <c r="L511" s="250"/>
      <c r="M511" s="251"/>
      <c r="N511" s="252"/>
      <c r="O511" s="252"/>
      <c r="P511" s="252"/>
      <c r="Q511" s="252"/>
      <c r="R511" s="252"/>
      <c r="S511" s="252"/>
      <c r="T511" s="25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4" t="s">
        <v>286</v>
      </c>
      <c r="AU511" s="254" t="s">
        <v>86</v>
      </c>
      <c r="AV511" s="13" t="s">
        <v>86</v>
      </c>
      <c r="AW511" s="13" t="s">
        <v>32</v>
      </c>
      <c r="AX511" s="13" t="s">
        <v>76</v>
      </c>
      <c r="AY511" s="254" t="s">
        <v>280</v>
      </c>
    </row>
    <row r="512" s="13" customFormat="1">
      <c r="A512" s="13"/>
      <c r="B512" s="243"/>
      <c r="C512" s="244"/>
      <c r="D512" s="245" t="s">
        <v>286</v>
      </c>
      <c r="E512" s="246" t="s">
        <v>1</v>
      </c>
      <c r="F512" s="247" t="s">
        <v>5694</v>
      </c>
      <c r="G512" s="244"/>
      <c r="H512" s="248">
        <v>16</v>
      </c>
      <c r="I512" s="249"/>
      <c r="J512" s="244"/>
      <c r="K512" s="244"/>
      <c r="L512" s="250"/>
      <c r="M512" s="251"/>
      <c r="N512" s="252"/>
      <c r="O512" s="252"/>
      <c r="P512" s="252"/>
      <c r="Q512" s="252"/>
      <c r="R512" s="252"/>
      <c r="S512" s="252"/>
      <c r="T512" s="25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4" t="s">
        <v>286</v>
      </c>
      <c r="AU512" s="254" t="s">
        <v>86</v>
      </c>
      <c r="AV512" s="13" t="s">
        <v>86</v>
      </c>
      <c r="AW512" s="13" t="s">
        <v>32</v>
      </c>
      <c r="AX512" s="13" t="s">
        <v>76</v>
      </c>
      <c r="AY512" s="254" t="s">
        <v>280</v>
      </c>
    </row>
    <row r="513" s="13" customFormat="1">
      <c r="A513" s="13"/>
      <c r="B513" s="243"/>
      <c r="C513" s="244"/>
      <c r="D513" s="245" t="s">
        <v>286</v>
      </c>
      <c r="E513" s="246" t="s">
        <v>1</v>
      </c>
      <c r="F513" s="247" t="s">
        <v>5700</v>
      </c>
      <c r="G513" s="244"/>
      <c r="H513" s="248">
        <v>84.099999999999994</v>
      </c>
      <c r="I513" s="249"/>
      <c r="J513" s="244"/>
      <c r="K513" s="244"/>
      <c r="L513" s="250"/>
      <c r="M513" s="251"/>
      <c r="N513" s="252"/>
      <c r="O513" s="252"/>
      <c r="P513" s="252"/>
      <c r="Q513" s="252"/>
      <c r="R513" s="252"/>
      <c r="S513" s="252"/>
      <c r="T513" s="25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4" t="s">
        <v>286</v>
      </c>
      <c r="AU513" s="254" t="s">
        <v>86</v>
      </c>
      <c r="AV513" s="13" t="s">
        <v>86</v>
      </c>
      <c r="AW513" s="13" t="s">
        <v>32</v>
      </c>
      <c r="AX513" s="13" t="s">
        <v>76</v>
      </c>
      <c r="AY513" s="254" t="s">
        <v>280</v>
      </c>
    </row>
    <row r="514" s="14" customFormat="1">
      <c r="A514" s="14"/>
      <c r="B514" s="266"/>
      <c r="C514" s="267"/>
      <c r="D514" s="245" t="s">
        <v>286</v>
      </c>
      <c r="E514" s="268" t="s">
        <v>1</v>
      </c>
      <c r="F514" s="269" t="s">
        <v>378</v>
      </c>
      <c r="G514" s="267"/>
      <c r="H514" s="270">
        <v>116.476</v>
      </c>
      <c r="I514" s="271"/>
      <c r="J514" s="267"/>
      <c r="K514" s="267"/>
      <c r="L514" s="272"/>
      <c r="M514" s="273"/>
      <c r="N514" s="274"/>
      <c r="O514" s="274"/>
      <c r="P514" s="274"/>
      <c r="Q514" s="274"/>
      <c r="R514" s="274"/>
      <c r="S514" s="274"/>
      <c r="T514" s="27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76" t="s">
        <v>286</v>
      </c>
      <c r="AU514" s="276" t="s">
        <v>86</v>
      </c>
      <c r="AV514" s="14" t="s">
        <v>284</v>
      </c>
      <c r="AW514" s="14" t="s">
        <v>32</v>
      </c>
      <c r="AX514" s="14" t="s">
        <v>84</v>
      </c>
      <c r="AY514" s="276" t="s">
        <v>280</v>
      </c>
    </row>
    <row r="515" s="2" customFormat="1" ht="33" customHeight="1">
      <c r="A515" s="38"/>
      <c r="B515" s="39"/>
      <c r="C515" s="229" t="s">
        <v>1121</v>
      </c>
      <c r="D515" s="229" t="s">
        <v>281</v>
      </c>
      <c r="E515" s="230" t="s">
        <v>1685</v>
      </c>
      <c r="F515" s="231" t="s">
        <v>1686</v>
      </c>
      <c r="G515" s="232" t="s">
        <v>194</v>
      </c>
      <c r="H515" s="233">
        <v>116.476</v>
      </c>
      <c r="I515" s="234"/>
      <c r="J515" s="235">
        <f>ROUND(I515*H515,2)</f>
        <v>0</v>
      </c>
      <c r="K515" s="236"/>
      <c r="L515" s="44"/>
      <c r="M515" s="291" t="s">
        <v>1</v>
      </c>
      <c r="N515" s="292" t="s">
        <v>41</v>
      </c>
      <c r="O515" s="293"/>
      <c r="P515" s="294">
        <f>O515*H515</f>
        <v>0</v>
      </c>
      <c r="Q515" s="294">
        <v>0.00027999999999999998</v>
      </c>
      <c r="R515" s="294">
        <f>Q515*H515</f>
        <v>0.032613279999999994</v>
      </c>
      <c r="S515" s="294">
        <v>0</v>
      </c>
      <c r="T515" s="295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41" t="s">
        <v>185</v>
      </c>
      <c r="AT515" s="241" t="s">
        <v>281</v>
      </c>
      <c r="AU515" s="241" t="s">
        <v>86</v>
      </c>
      <c r="AY515" s="17" t="s">
        <v>280</v>
      </c>
      <c r="BE515" s="242">
        <f>IF(N515="základní",J515,0)</f>
        <v>0</v>
      </c>
      <c r="BF515" s="242">
        <f>IF(N515="snížená",J515,0)</f>
        <v>0</v>
      </c>
      <c r="BG515" s="242">
        <f>IF(N515="zákl. přenesená",J515,0)</f>
        <v>0</v>
      </c>
      <c r="BH515" s="242">
        <f>IF(N515="sníž. přenesená",J515,0)</f>
        <v>0</v>
      </c>
      <c r="BI515" s="242">
        <f>IF(N515="nulová",J515,0)</f>
        <v>0</v>
      </c>
      <c r="BJ515" s="17" t="s">
        <v>84</v>
      </c>
      <c r="BK515" s="242">
        <f>ROUND(I515*H515,2)</f>
        <v>0</v>
      </c>
      <c r="BL515" s="17" t="s">
        <v>185</v>
      </c>
      <c r="BM515" s="241" t="s">
        <v>5980</v>
      </c>
    </row>
    <row r="516" s="2" customFormat="1" ht="6.96" customHeight="1">
      <c r="A516" s="38"/>
      <c r="B516" s="66"/>
      <c r="C516" s="67"/>
      <c r="D516" s="67"/>
      <c r="E516" s="67"/>
      <c r="F516" s="67"/>
      <c r="G516" s="67"/>
      <c r="H516" s="67"/>
      <c r="I516" s="67"/>
      <c r="J516" s="67"/>
      <c r="K516" s="67"/>
      <c r="L516" s="44"/>
      <c r="M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</row>
  </sheetData>
  <sheetProtection sheet="1" autoFilter="0" formatColumns="0" formatRows="0" objects="1" scenarios="1" spinCount="100000" saltValue="6rT9zO2S6zsyaaf8+evXqir//Z6D/s7FMFseqVLWEcksEXB0VYWorRK+ocMBNPawwiNWLE8gV+nSJzYPrDnPsQ==" hashValue="pjNfm/ykqS+sQankcby57aeXDevl1Kh8to8as7IFzLDHKF+eORuqlQQDhJwP0+KENIdUch/xaOEdalN/h9atOw==" algorithmName="SHA-512" password="C5D5"/>
  <autoFilter ref="C137:K515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</row>
    <row r="8" s="2" customFormat="1" ht="12" customHeight="1">
      <c r="A8" s="38"/>
      <c r="B8" s="44"/>
      <c r="C8" s="38"/>
      <c r="D8" s="152" t="s">
        <v>209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4" t="s">
        <v>5981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2" t="s">
        <v>18</v>
      </c>
      <c r="E11" s="38"/>
      <c r="F11" s="141" t="s">
        <v>1</v>
      </c>
      <c r="G11" s="38"/>
      <c r="H11" s="38"/>
      <c r="I11" s="152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20</v>
      </c>
      <c r="E12" s="38"/>
      <c r="F12" s="141" t="s">
        <v>21</v>
      </c>
      <c r="G12" s="38"/>
      <c r="H12" s="38"/>
      <c r="I12" s="152" t="s">
        <v>22</v>
      </c>
      <c r="J12" s="155" t="str">
        <f>'Rekapitulace stavby'!AN8</f>
        <v>2. 8. 2021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24</v>
      </c>
      <c r="E14" s="38"/>
      <c r="F14" s="38"/>
      <c r="G14" s="38"/>
      <c r="H14" s="38"/>
      <c r="I14" s="152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2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2" t="s">
        <v>28</v>
      </c>
      <c r="E17" s="38"/>
      <c r="F17" s="38"/>
      <c r="G17" s="38"/>
      <c r="H17" s="38"/>
      <c r="I17" s="152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2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2" t="s">
        <v>30</v>
      </c>
      <c r="E20" s="38"/>
      <c r="F20" s="38"/>
      <c r="G20" s="38"/>
      <c r="H20" s="38"/>
      <c r="I20" s="152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2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2" t="s">
        <v>33</v>
      </c>
      <c r="E23" s="38"/>
      <c r="F23" s="38"/>
      <c r="G23" s="38"/>
      <c r="H23" s="38"/>
      <c r="I23" s="152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31</v>
      </c>
      <c r="F24" s="38"/>
      <c r="G24" s="38"/>
      <c r="H24" s="38"/>
      <c r="I24" s="152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2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0"/>
      <c r="E29" s="160"/>
      <c r="F29" s="160"/>
      <c r="G29" s="160"/>
      <c r="H29" s="160"/>
      <c r="I29" s="160"/>
      <c r="J29" s="160"/>
      <c r="K29" s="16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1" t="s">
        <v>36</v>
      </c>
      <c r="E30" s="38"/>
      <c r="F30" s="38"/>
      <c r="G30" s="38"/>
      <c r="H30" s="38"/>
      <c r="I30" s="38"/>
      <c r="J30" s="162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3" t="s">
        <v>38</v>
      </c>
      <c r="G32" s="38"/>
      <c r="H32" s="38"/>
      <c r="I32" s="163" t="s">
        <v>37</v>
      </c>
      <c r="J32" s="16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4" t="s">
        <v>40</v>
      </c>
      <c r="E33" s="152" t="s">
        <v>41</v>
      </c>
      <c r="F33" s="165">
        <f>ROUND((SUM(BE123:BE179)),  2)</f>
        <v>0</v>
      </c>
      <c r="G33" s="38"/>
      <c r="H33" s="38"/>
      <c r="I33" s="166">
        <v>0.20999999999999999</v>
      </c>
      <c r="J33" s="165">
        <f>ROUND(((SUM(BE123:BE179))*I33),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2" t="s">
        <v>42</v>
      </c>
      <c r="F34" s="165">
        <f>ROUND((SUM(BF123:BF179)),  2)</f>
        <v>0</v>
      </c>
      <c r="G34" s="38"/>
      <c r="H34" s="38"/>
      <c r="I34" s="166">
        <v>0.14999999999999999</v>
      </c>
      <c r="J34" s="165">
        <f>ROUND(((SUM(BF123:BF179))*I34),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2" t="s">
        <v>43</v>
      </c>
      <c r="F35" s="165">
        <f>ROUND((SUM(BG123:BG179)),  2)</f>
        <v>0</v>
      </c>
      <c r="G35" s="38"/>
      <c r="H35" s="38"/>
      <c r="I35" s="166">
        <v>0.20999999999999999</v>
      </c>
      <c r="J35" s="16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44</v>
      </c>
      <c r="F36" s="165">
        <f>ROUND((SUM(BH123:BH179)),  2)</f>
        <v>0</v>
      </c>
      <c r="G36" s="38"/>
      <c r="H36" s="38"/>
      <c r="I36" s="166">
        <v>0.14999999999999999</v>
      </c>
      <c r="J36" s="16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45</v>
      </c>
      <c r="F37" s="165">
        <f>ROUND((SUM(BI123:BI179)),  2)</f>
        <v>0</v>
      </c>
      <c r="G37" s="38"/>
      <c r="H37" s="38"/>
      <c r="I37" s="166">
        <v>0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11 - Měření a regulace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Žižkova 57, Jihlava</v>
      </c>
      <c r="G89" s="40"/>
      <c r="H89" s="40"/>
      <c r="I89" s="32" t="s">
        <v>22</v>
      </c>
      <c r="J89" s="79" t="str">
        <f>IF(J12="","",J12)</f>
        <v>2. 8. 2021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 Vysočina, Žižkova 57, Jihlava</v>
      </c>
      <c r="G91" s="40"/>
      <c r="H91" s="40"/>
      <c r="I91" s="32" t="s">
        <v>30</v>
      </c>
      <c r="J91" s="36" t="str">
        <f>E21</f>
        <v>CBN 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CBN projekt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233</v>
      </c>
      <c r="D94" s="187"/>
      <c r="E94" s="187"/>
      <c r="F94" s="187"/>
      <c r="G94" s="187"/>
      <c r="H94" s="187"/>
      <c r="I94" s="187"/>
      <c r="J94" s="188" t="s">
        <v>234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235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236</v>
      </c>
    </row>
    <row r="97" s="9" customFormat="1" ht="24.96" customHeight="1">
      <c r="A97" s="9"/>
      <c r="B97" s="190"/>
      <c r="C97" s="191"/>
      <c r="D97" s="192" t="s">
        <v>5982</v>
      </c>
      <c r="E97" s="193"/>
      <c r="F97" s="193"/>
      <c r="G97" s="193"/>
      <c r="H97" s="193"/>
      <c r="I97" s="193"/>
      <c r="J97" s="194">
        <f>J124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5983</v>
      </c>
      <c r="E98" s="193"/>
      <c r="F98" s="193"/>
      <c r="G98" s="193"/>
      <c r="H98" s="193"/>
      <c r="I98" s="193"/>
      <c r="J98" s="194">
        <f>J126</f>
        <v>0</v>
      </c>
      <c r="K98" s="191"/>
      <c r="L98" s="19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0"/>
      <c r="C99" s="191"/>
      <c r="D99" s="192" t="s">
        <v>5984</v>
      </c>
      <c r="E99" s="193"/>
      <c r="F99" s="193"/>
      <c r="G99" s="193"/>
      <c r="H99" s="193"/>
      <c r="I99" s="193"/>
      <c r="J99" s="194">
        <f>J137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5985</v>
      </c>
      <c r="E100" s="193"/>
      <c r="F100" s="193"/>
      <c r="G100" s="193"/>
      <c r="H100" s="193"/>
      <c r="I100" s="193"/>
      <c r="J100" s="194">
        <f>J155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5986</v>
      </c>
      <c r="E101" s="193"/>
      <c r="F101" s="193"/>
      <c r="G101" s="193"/>
      <c r="H101" s="193"/>
      <c r="I101" s="193"/>
      <c r="J101" s="194">
        <f>J164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5987</v>
      </c>
      <c r="E102" s="193"/>
      <c r="F102" s="193"/>
      <c r="G102" s="193"/>
      <c r="H102" s="193"/>
      <c r="I102" s="193"/>
      <c r="J102" s="194">
        <f>J169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5988</v>
      </c>
      <c r="E103" s="193"/>
      <c r="F103" s="193"/>
      <c r="G103" s="193"/>
      <c r="H103" s="193"/>
      <c r="I103" s="193"/>
      <c r="J103" s="194">
        <f>J174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265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5" t="str">
        <f>E7</f>
        <v>SPŠ Třebíč - úspory energií- doplnění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209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11 - Měření a regulace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Žižkova 57, Jihlava</v>
      </c>
      <c r="G117" s="40"/>
      <c r="H117" s="40"/>
      <c r="I117" s="32" t="s">
        <v>22</v>
      </c>
      <c r="J117" s="79" t="str">
        <f>IF(J12="","",J12)</f>
        <v>2. 8. 2021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Kraj Vysočina, Žižkova 57, Jihlava</v>
      </c>
      <c r="G119" s="40"/>
      <c r="H119" s="40"/>
      <c r="I119" s="32" t="s">
        <v>30</v>
      </c>
      <c r="J119" s="36" t="str">
        <f>E21</f>
        <v>CBN projekt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33</v>
      </c>
      <c r="J120" s="36" t="str">
        <f>E24</f>
        <v>CBN projekt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01"/>
      <c r="B122" s="202"/>
      <c r="C122" s="203" t="s">
        <v>266</v>
      </c>
      <c r="D122" s="204" t="s">
        <v>61</v>
      </c>
      <c r="E122" s="204" t="s">
        <v>57</v>
      </c>
      <c r="F122" s="204" t="s">
        <v>58</v>
      </c>
      <c r="G122" s="204" t="s">
        <v>267</v>
      </c>
      <c r="H122" s="204" t="s">
        <v>268</v>
      </c>
      <c r="I122" s="204" t="s">
        <v>269</v>
      </c>
      <c r="J122" s="205" t="s">
        <v>234</v>
      </c>
      <c r="K122" s="206" t="s">
        <v>270</v>
      </c>
      <c r="L122" s="207"/>
      <c r="M122" s="100" t="s">
        <v>1</v>
      </c>
      <c r="N122" s="101" t="s">
        <v>40</v>
      </c>
      <c r="O122" s="101" t="s">
        <v>271</v>
      </c>
      <c r="P122" s="101" t="s">
        <v>272</v>
      </c>
      <c r="Q122" s="101" t="s">
        <v>273</v>
      </c>
      <c r="R122" s="101" t="s">
        <v>274</v>
      </c>
      <c r="S122" s="101" t="s">
        <v>275</v>
      </c>
      <c r="T122" s="102" t="s">
        <v>276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8"/>
      <c r="B123" s="39"/>
      <c r="C123" s="107" t="s">
        <v>277</v>
      </c>
      <c r="D123" s="40"/>
      <c r="E123" s="40"/>
      <c r="F123" s="40"/>
      <c r="G123" s="40"/>
      <c r="H123" s="40"/>
      <c r="I123" s="40"/>
      <c r="J123" s="208">
        <f>BK123</f>
        <v>0</v>
      </c>
      <c r="K123" s="40"/>
      <c r="L123" s="44"/>
      <c r="M123" s="103"/>
      <c r="N123" s="209"/>
      <c r="O123" s="104"/>
      <c r="P123" s="210">
        <f>P124+P126+P137+P155+P164+P169+P174</f>
        <v>0</v>
      </c>
      <c r="Q123" s="104"/>
      <c r="R123" s="210">
        <f>R124+R126+R137+R155+R164+R169+R174</f>
        <v>0</v>
      </c>
      <c r="S123" s="104"/>
      <c r="T123" s="211">
        <f>T124+T126+T137+T155+T164+T169+T174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236</v>
      </c>
      <c r="BK123" s="212">
        <f>BK124+BK126+BK137+BK155+BK164+BK169+BK174</f>
        <v>0</v>
      </c>
    </row>
    <row r="124" s="12" customFormat="1" ht="25.92" customHeight="1">
      <c r="A124" s="12"/>
      <c r="B124" s="213"/>
      <c r="C124" s="214"/>
      <c r="D124" s="215" t="s">
        <v>75</v>
      </c>
      <c r="E124" s="216" t="s">
        <v>5989</v>
      </c>
      <c r="F124" s="216" t="s">
        <v>5990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</f>
        <v>0</v>
      </c>
      <c r="Q124" s="221"/>
      <c r="R124" s="222">
        <f>R125</f>
        <v>0</v>
      </c>
      <c r="S124" s="221"/>
      <c r="T124" s="22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84</v>
      </c>
      <c r="AT124" s="225" t="s">
        <v>75</v>
      </c>
      <c r="AU124" s="225" t="s">
        <v>76</v>
      </c>
      <c r="AY124" s="224" t="s">
        <v>280</v>
      </c>
      <c r="BK124" s="226">
        <f>BK125</f>
        <v>0</v>
      </c>
    </row>
    <row r="125" s="2" customFormat="1" ht="24.15" customHeight="1">
      <c r="A125" s="38"/>
      <c r="B125" s="39"/>
      <c r="C125" s="229" t="s">
        <v>84</v>
      </c>
      <c r="D125" s="229" t="s">
        <v>281</v>
      </c>
      <c r="E125" s="230" t="s">
        <v>5991</v>
      </c>
      <c r="F125" s="231" t="s">
        <v>5992</v>
      </c>
      <c r="G125" s="232" t="s">
        <v>1603</v>
      </c>
      <c r="H125" s="233">
        <v>1</v>
      </c>
      <c r="I125" s="234"/>
      <c r="J125" s="235">
        <f>ROUND(I125*H125,2)</f>
        <v>0</v>
      </c>
      <c r="K125" s="236"/>
      <c r="L125" s="44"/>
      <c r="M125" s="237" t="s">
        <v>1</v>
      </c>
      <c r="N125" s="238" t="s">
        <v>41</v>
      </c>
      <c r="O125" s="91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1" t="s">
        <v>284</v>
      </c>
      <c r="AT125" s="241" t="s">
        <v>281</v>
      </c>
      <c r="AU125" s="241" t="s">
        <v>84</v>
      </c>
      <c r="AY125" s="17" t="s">
        <v>280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7" t="s">
        <v>84</v>
      </c>
      <c r="BK125" s="242">
        <f>ROUND(I125*H125,2)</f>
        <v>0</v>
      </c>
      <c r="BL125" s="17" t="s">
        <v>284</v>
      </c>
      <c r="BM125" s="241" t="s">
        <v>5993</v>
      </c>
    </row>
    <row r="126" s="12" customFormat="1" ht="25.92" customHeight="1">
      <c r="A126" s="12"/>
      <c r="B126" s="213"/>
      <c r="C126" s="214"/>
      <c r="D126" s="215" t="s">
        <v>75</v>
      </c>
      <c r="E126" s="216" t="s">
        <v>5994</v>
      </c>
      <c r="F126" s="216" t="s">
        <v>5995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SUM(P127:P136)</f>
        <v>0</v>
      </c>
      <c r="Q126" s="221"/>
      <c r="R126" s="222">
        <f>SUM(R127:R136)</f>
        <v>0</v>
      </c>
      <c r="S126" s="221"/>
      <c r="T126" s="223">
        <f>SUM(T127:T136)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84</v>
      </c>
      <c r="AT126" s="225" t="s">
        <v>75</v>
      </c>
      <c r="AU126" s="225" t="s">
        <v>76</v>
      </c>
      <c r="AY126" s="224" t="s">
        <v>280</v>
      </c>
      <c r="BK126" s="226">
        <f>SUM(BK127:BK136)</f>
        <v>0</v>
      </c>
    </row>
    <row r="127" s="2" customFormat="1" ht="16.5" customHeight="1">
      <c r="A127" s="38"/>
      <c r="B127" s="39"/>
      <c r="C127" s="229" t="s">
        <v>86</v>
      </c>
      <c r="D127" s="229" t="s">
        <v>281</v>
      </c>
      <c r="E127" s="230" t="s">
        <v>5996</v>
      </c>
      <c r="F127" s="231" t="s">
        <v>5997</v>
      </c>
      <c r="G127" s="232" t="s">
        <v>5998</v>
      </c>
      <c r="H127" s="233">
        <v>2355</v>
      </c>
      <c r="I127" s="234"/>
      <c r="J127" s="235">
        <f>ROUND(I127*H127,2)</f>
        <v>0</v>
      </c>
      <c r="K127" s="236"/>
      <c r="L127" s="44"/>
      <c r="M127" s="237" t="s">
        <v>1</v>
      </c>
      <c r="N127" s="238" t="s">
        <v>41</v>
      </c>
      <c r="O127" s="91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1" t="s">
        <v>284</v>
      </c>
      <c r="AT127" s="241" t="s">
        <v>281</v>
      </c>
      <c r="AU127" s="241" t="s">
        <v>84</v>
      </c>
      <c r="AY127" s="17" t="s">
        <v>280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7" t="s">
        <v>84</v>
      </c>
      <c r="BK127" s="242">
        <f>ROUND(I127*H127,2)</f>
        <v>0</v>
      </c>
      <c r="BL127" s="17" t="s">
        <v>284</v>
      </c>
      <c r="BM127" s="241" t="s">
        <v>5999</v>
      </c>
    </row>
    <row r="128" s="2" customFormat="1" ht="16.5" customHeight="1">
      <c r="A128" s="38"/>
      <c r="B128" s="39"/>
      <c r="C128" s="229" t="s">
        <v>136</v>
      </c>
      <c r="D128" s="229" t="s">
        <v>281</v>
      </c>
      <c r="E128" s="230" t="s">
        <v>6000</v>
      </c>
      <c r="F128" s="231" t="s">
        <v>6001</v>
      </c>
      <c r="G128" s="232" t="s">
        <v>2303</v>
      </c>
      <c r="H128" s="233">
        <v>27</v>
      </c>
      <c r="I128" s="234"/>
      <c r="J128" s="235">
        <f>ROUND(I128*H128,2)</f>
        <v>0</v>
      </c>
      <c r="K128" s="236"/>
      <c r="L128" s="44"/>
      <c r="M128" s="237" t="s">
        <v>1</v>
      </c>
      <c r="N128" s="238" t="s">
        <v>41</v>
      </c>
      <c r="O128" s="91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1" t="s">
        <v>284</v>
      </c>
      <c r="AT128" s="241" t="s">
        <v>281</v>
      </c>
      <c r="AU128" s="241" t="s">
        <v>84</v>
      </c>
      <c r="AY128" s="17" t="s">
        <v>280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7" t="s">
        <v>84</v>
      </c>
      <c r="BK128" s="242">
        <f>ROUND(I128*H128,2)</f>
        <v>0</v>
      </c>
      <c r="BL128" s="17" t="s">
        <v>284</v>
      </c>
      <c r="BM128" s="241" t="s">
        <v>6002</v>
      </c>
    </row>
    <row r="129" s="2" customFormat="1" ht="24.15" customHeight="1">
      <c r="A129" s="38"/>
      <c r="B129" s="39"/>
      <c r="C129" s="229" t="s">
        <v>284</v>
      </c>
      <c r="D129" s="229" t="s">
        <v>281</v>
      </c>
      <c r="E129" s="230" t="s">
        <v>6003</v>
      </c>
      <c r="F129" s="231" t="s">
        <v>6004</v>
      </c>
      <c r="G129" s="232" t="s">
        <v>5998</v>
      </c>
      <c r="H129" s="233">
        <v>99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284</v>
      </c>
      <c r="AT129" s="241" t="s">
        <v>281</v>
      </c>
      <c r="AU129" s="241" t="s">
        <v>84</v>
      </c>
      <c r="AY129" s="17" t="s">
        <v>280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84</v>
      </c>
      <c r="BK129" s="242">
        <f>ROUND(I129*H129,2)</f>
        <v>0</v>
      </c>
      <c r="BL129" s="17" t="s">
        <v>284</v>
      </c>
      <c r="BM129" s="241" t="s">
        <v>6005</v>
      </c>
    </row>
    <row r="130" s="2" customFormat="1" ht="21.75" customHeight="1">
      <c r="A130" s="38"/>
      <c r="B130" s="39"/>
      <c r="C130" s="229" t="s">
        <v>300</v>
      </c>
      <c r="D130" s="229" t="s">
        <v>281</v>
      </c>
      <c r="E130" s="230" t="s">
        <v>6006</v>
      </c>
      <c r="F130" s="231" t="s">
        <v>6007</v>
      </c>
      <c r="G130" s="232" t="s">
        <v>5998</v>
      </c>
      <c r="H130" s="233">
        <v>90</v>
      </c>
      <c r="I130" s="234"/>
      <c r="J130" s="235">
        <f>ROUND(I130*H130,2)</f>
        <v>0</v>
      </c>
      <c r="K130" s="236"/>
      <c r="L130" s="44"/>
      <c r="M130" s="237" t="s">
        <v>1</v>
      </c>
      <c r="N130" s="238" t="s">
        <v>41</v>
      </c>
      <c r="O130" s="91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1" t="s">
        <v>284</v>
      </c>
      <c r="AT130" s="241" t="s">
        <v>281</v>
      </c>
      <c r="AU130" s="241" t="s">
        <v>84</v>
      </c>
      <c r="AY130" s="17" t="s">
        <v>280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7" t="s">
        <v>84</v>
      </c>
      <c r="BK130" s="242">
        <f>ROUND(I130*H130,2)</f>
        <v>0</v>
      </c>
      <c r="BL130" s="17" t="s">
        <v>284</v>
      </c>
      <c r="BM130" s="241" t="s">
        <v>6008</v>
      </c>
    </row>
    <row r="131" s="2" customFormat="1" ht="21.75" customHeight="1">
      <c r="A131" s="38"/>
      <c r="B131" s="39"/>
      <c r="C131" s="229" t="s">
        <v>305</v>
      </c>
      <c r="D131" s="229" t="s">
        <v>281</v>
      </c>
      <c r="E131" s="230" t="s">
        <v>6009</v>
      </c>
      <c r="F131" s="231" t="s">
        <v>6010</v>
      </c>
      <c r="G131" s="232" t="s">
        <v>5998</v>
      </c>
      <c r="H131" s="233">
        <v>180</v>
      </c>
      <c r="I131" s="234"/>
      <c r="J131" s="235">
        <f>ROUND(I131*H131,2)</f>
        <v>0</v>
      </c>
      <c r="K131" s="236"/>
      <c r="L131" s="44"/>
      <c r="M131" s="237" t="s">
        <v>1</v>
      </c>
      <c r="N131" s="238" t="s">
        <v>41</v>
      </c>
      <c r="O131" s="91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284</v>
      </c>
      <c r="AT131" s="241" t="s">
        <v>281</v>
      </c>
      <c r="AU131" s="241" t="s">
        <v>84</v>
      </c>
      <c r="AY131" s="17" t="s">
        <v>280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84</v>
      </c>
      <c r="BK131" s="242">
        <f>ROUND(I131*H131,2)</f>
        <v>0</v>
      </c>
      <c r="BL131" s="17" t="s">
        <v>284</v>
      </c>
      <c r="BM131" s="241" t="s">
        <v>6011</v>
      </c>
    </row>
    <row r="132" s="2" customFormat="1" ht="21.75" customHeight="1">
      <c r="A132" s="38"/>
      <c r="B132" s="39"/>
      <c r="C132" s="229" t="s">
        <v>313</v>
      </c>
      <c r="D132" s="229" t="s">
        <v>281</v>
      </c>
      <c r="E132" s="230" t="s">
        <v>6012</v>
      </c>
      <c r="F132" s="231" t="s">
        <v>6013</v>
      </c>
      <c r="G132" s="232" t="s">
        <v>5998</v>
      </c>
      <c r="H132" s="233">
        <v>30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284</v>
      </c>
      <c r="AT132" s="241" t="s">
        <v>281</v>
      </c>
      <c r="AU132" s="241" t="s">
        <v>84</v>
      </c>
      <c r="AY132" s="17" t="s">
        <v>280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84</v>
      </c>
      <c r="BK132" s="242">
        <f>ROUND(I132*H132,2)</f>
        <v>0</v>
      </c>
      <c r="BL132" s="17" t="s">
        <v>284</v>
      </c>
      <c r="BM132" s="241" t="s">
        <v>6014</v>
      </c>
    </row>
    <row r="133" s="2" customFormat="1" ht="16.5" customHeight="1">
      <c r="A133" s="38"/>
      <c r="B133" s="39"/>
      <c r="C133" s="229" t="s">
        <v>310</v>
      </c>
      <c r="D133" s="229" t="s">
        <v>281</v>
      </c>
      <c r="E133" s="230" t="s">
        <v>6015</v>
      </c>
      <c r="F133" s="231" t="s">
        <v>6016</v>
      </c>
      <c r="G133" s="232" t="s">
        <v>5998</v>
      </c>
      <c r="H133" s="233">
        <v>150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284</v>
      </c>
      <c r="AT133" s="241" t="s">
        <v>281</v>
      </c>
      <c r="AU133" s="241" t="s">
        <v>84</v>
      </c>
      <c r="AY133" s="17" t="s">
        <v>280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84</v>
      </c>
      <c r="BK133" s="242">
        <f>ROUND(I133*H133,2)</f>
        <v>0</v>
      </c>
      <c r="BL133" s="17" t="s">
        <v>284</v>
      </c>
      <c r="BM133" s="241" t="s">
        <v>6017</v>
      </c>
    </row>
    <row r="134" s="2" customFormat="1" ht="16.5" customHeight="1">
      <c r="A134" s="38"/>
      <c r="B134" s="39"/>
      <c r="C134" s="229" t="s">
        <v>323</v>
      </c>
      <c r="D134" s="229" t="s">
        <v>281</v>
      </c>
      <c r="E134" s="230" t="s">
        <v>6018</v>
      </c>
      <c r="F134" s="231" t="s">
        <v>6019</v>
      </c>
      <c r="G134" s="232" t="s">
        <v>5998</v>
      </c>
      <c r="H134" s="233">
        <v>375</v>
      </c>
      <c r="I134" s="234"/>
      <c r="J134" s="235">
        <f>ROUND(I134*H134,2)</f>
        <v>0</v>
      </c>
      <c r="K134" s="236"/>
      <c r="L134" s="44"/>
      <c r="M134" s="237" t="s">
        <v>1</v>
      </c>
      <c r="N134" s="238" t="s">
        <v>41</v>
      </c>
      <c r="O134" s="91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284</v>
      </c>
      <c r="AT134" s="241" t="s">
        <v>281</v>
      </c>
      <c r="AU134" s="241" t="s">
        <v>84</v>
      </c>
      <c r="AY134" s="17" t="s">
        <v>280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84</v>
      </c>
      <c r="BK134" s="242">
        <f>ROUND(I134*H134,2)</f>
        <v>0</v>
      </c>
      <c r="BL134" s="17" t="s">
        <v>284</v>
      </c>
      <c r="BM134" s="241" t="s">
        <v>6020</v>
      </c>
    </row>
    <row r="135" s="2" customFormat="1" ht="16.5" customHeight="1">
      <c r="A135" s="38"/>
      <c r="B135" s="39"/>
      <c r="C135" s="229" t="s">
        <v>111</v>
      </c>
      <c r="D135" s="229" t="s">
        <v>281</v>
      </c>
      <c r="E135" s="230" t="s">
        <v>6021</v>
      </c>
      <c r="F135" s="231" t="s">
        <v>6022</v>
      </c>
      <c r="G135" s="232" t="s">
        <v>5998</v>
      </c>
      <c r="H135" s="233">
        <v>1050</v>
      </c>
      <c r="I135" s="234"/>
      <c r="J135" s="235">
        <f>ROUND(I135*H135,2)</f>
        <v>0</v>
      </c>
      <c r="K135" s="236"/>
      <c r="L135" s="44"/>
      <c r="M135" s="237" t="s">
        <v>1</v>
      </c>
      <c r="N135" s="238" t="s">
        <v>41</v>
      </c>
      <c r="O135" s="91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1" t="s">
        <v>284</v>
      </c>
      <c r="AT135" s="241" t="s">
        <v>281</v>
      </c>
      <c r="AU135" s="241" t="s">
        <v>84</v>
      </c>
      <c r="AY135" s="17" t="s">
        <v>280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7" t="s">
        <v>84</v>
      </c>
      <c r="BK135" s="242">
        <f>ROUND(I135*H135,2)</f>
        <v>0</v>
      </c>
      <c r="BL135" s="17" t="s">
        <v>284</v>
      </c>
      <c r="BM135" s="241" t="s">
        <v>6023</v>
      </c>
    </row>
    <row r="136" s="2" customFormat="1" ht="16.5" customHeight="1">
      <c r="A136" s="38"/>
      <c r="B136" s="39"/>
      <c r="C136" s="229" t="s">
        <v>114</v>
      </c>
      <c r="D136" s="229" t="s">
        <v>281</v>
      </c>
      <c r="E136" s="230" t="s">
        <v>6024</v>
      </c>
      <c r="F136" s="231" t="s">
        <v>6025</v>
      </c>
      <c r="G136" s="232" t="s">
        <v>5998</v>
      </c>
      <c r="H136" s="233">
        <v>3050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284</v>
      </c>
      <c r="AT136" s="241" t="s">
        <v>281</v>
      </c>
      <c r="AU136" s="241" t="s">
        <v>84</v>
      </c>
      <c r="AY136" s="17" t="s">
        <v>280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84</v>
      </c>
      <c r="BK136" s="242">
        <f>ROUND(I136*H136,2)</f>
        <v>0</v>
      </c>
      <c r="BL136" s="17" t="s">
        <v>284</v>
      </c>
      <c r="BM136" s="241" t="s">
        <v>6026</v>
      </c>
    </row>
    <row r="137" s="12" customFormat="1" ht="25.92" customHeight="1">
      <c r="A137" s="12"/>
      <c r="B137" s="213"/>
      <c r="C137" s="214"/>
      <c r="D137" s="215" t="s">
        <v>75</v>
      </c>
      <c r="E137" s="216" t="s">
        <v>6027</v>
      </c>
      <c r="F137" s="216" t="s">
        <v>6028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SUM(P138:P154)</f>
        <v>0</v>
      </c>
      <c r="Q137" s="221"/>
      <c r="R137" s="222">
        <f>SUM(R138:R154)</f>
        <v>0</v>
      </c>
      <c r="S137" s="221"/>
      <c r="T137" s="223">
        <f>SUM(T138:T154)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84</v>
      </c>
      <c r="AT137" s="225" t="s">
        <v>75</v>
      </c>
      <c r="AU137" s="225" t="s">
        <v>76</v>
      </c>
      <c r="AY137" s="224" t="s">
        <v>280</v>
      </c>
      <c r="BK137" s="226">
        <f>SUM(BK138:BK154)</f>
        <v>0</v>
      </c>
    </row>
    <row r="138" s="2" customFormat="1" ht="24.15" customHeight="1">
      <c r="A138" s="38"/>
      <c r="B138" s="39"/>
      <c r="C138" s="229" t="s">
        <v>117</v>
      </c>
      <c r="D138" s="229" t="s">
        <v>281</v>
      </c>
      <c r="E138" s="230" t="s">
        <v>6029</v>
      </c>
      <c r="F138" s="231" t="s">
        <v>6030</v>
      </c>
      <c r="G138" s="232" t="s">
        <v>2303</v>
      </c>
      <c r="H138" s="233">
        <v>1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284</v>
      </c>
      <c r="AT138" s="241" t="s">
        <v>281</v>
      </c>
      <c r="AU138" s="241" t="s">
        <v>84</v>
      </c>
      <c r="AY138" s="17" t="s">
        <v>280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84</v>
      </c>
      <c r="BK138" s="242">
        <f>ROUND(I138*H138,2)</f>
        <v>0</v>
      </c>
      <c r="BL138" s="17" t="s">
        <v>284</v>
      </c>
      <c r="BM138" s="241" t="s">
        <v>6031</v>
      </c>
    </row>
    <row r="139" s="2" customFormat="1" ht="24.15" customHeight="1">
      <c r="A139" s="38"/>
      <c r="B139" s="39"/>
      <c r="C139" s="229" t="s">
        <v>127</v>
      </c>
      <c r="D139" s="229" t="s">
        <v>281</v>
      </c>
      <c r="E139" s="230" t="s">
        <v>6032</v>
      </c>
      <c r="F139" s="231" t="s">
        <v>6033</v>
      </c>
      <c r="G139" s="232" t="s">
        <v>2303</v>
      </c>
      <c r="H139" s="233">
        <v>1</v>
      </c>
      <c r="I139" s="234"/>
      <c r="J139" s="235">
        <f>ROUND(I139*H139,2)</f>
        <v>0</v>
      </c>
      <c r="K139" s="236"/>
      <c r="L139" s="44"/>
      <c r="M139" s="237" t="s">
        <v>1</v>
      </c>
      <c r="N139" s="238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284</v>
      </c>
      <c r="AT139" s="241" t="s">
        <v>281</v>
      </c>
      <c r="AU139" s="241" t="s">
        <v>84</v>
      </c>
      <c r="AY139" s="17" t="s">
        <v>280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84</v>
      </c>
      <c r="BK139" s="242">
        <f>ROUND(I139*H139,2)</f>
        <v>0</v>
      </c>
      <c r="BL139" s="17" t="s">
        <v>284</v>
      </c>
      <c r="BM139" s="241" t="s">
        <v>6034</v>
      </c>
    </row>
    <row r="140" s="2" customFormat="1" ht="24.15" customHeight="1">
      <c r="A140" s="38"/>
      <c r="B140" s="39"/>
      <c r="C140" s="229" t="s">
        <v>130</v>
      </c>
      <c r="D140" s="229" t="s">
        <v>281</v>
      </c>
      <c r="E140" s="230" t="s">
        <v>6035</v>
      </c>
      <c r="F140" s="231" t="s">
        <v>6036</v>
      </c>
      <c r="G140" s="232" t="s">
        <v>2303</v>
      </c>
      <c r="H140" s="233">
        <v>6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284</v>
      </c>
      <c r="AT140" s="241" t="s">
        <v>281</v>
      </c>
      <c r="AU140" s="241" t="s">
        <v>84</v>
      </c>
      <c r="AY140" s="17" t="s">
        <v>280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84</v>
      </c>
      <c r="BK140" s="242">
        <f>ROUND(I140*H140,2)</f>
        <v>0</v>
      </c>
      <c r="BL140" s="17" t="s">
        <v>284</v>
      </c>
      <c r="BM140" s="241" t="s">
        <v>6037</v>
      </c>
    </row>
    <row r="141" s="2" customFormat="1" ht="24.15" customHeight="1">
      <c r="A141" s="38"/>
      <c r="B141" s="39"/>
      <c r="C141" s="229" t="s">
        <v>8</v>
      </c>
      <c r="D141" s="229" t="s">
        <v>281</v>
      </c>
      <c r="E141" s="230" t="s">
        <v>6038</v>
      </c>
      <c r="F141" s="231" t="s">
        <v>6039</v>
      </c>
      <c r="G141" s="232" t="s">
        <v>2303</v>
      </c>
      <c r="H141" s="233">
        <v>27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41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284</v>
      </c>
      <c r="AT141" s="241" t="s">
        <v>281</v>
      </c>
      <c r="AU141" s="241" t="s">
        <v>84</v>
      </c>
      <c r="AY141" s="17" t="s">
        <v>280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84</v>
      </c>
      <c r="BK141" s="242">
        <f>ROUND(I141*H141,2)</f>
        <v>0</v>
      </c>
      <c r="BL141" s="17" t="s">
        <v>284</v>
      </c>
      <c r="BM141" s="241" t="s">
        <v>6040</v>
      </c>
    </row>
    <row r="142" s="2" customFormat="1" ht="24.15" customHeight="1">
      <c r="A142" s="38"/>
      <c r="B142" s="39"/>
      <c r="C142" s="229" t="s">
        <v>185</v>
      </c>
      <c r="D142" s="229" t="s">
        <v>281</v>
      </c>
      <c r="E142" s="230" t="s">
        <v>6041</v>
      </c>
      <c r="F142" s="231" t="s">
        <v>6042</v>
      </c>
      <c r="G142" s="232" t="s">
        <v>2303</v>
      </c>
      <c r="H142" s="233">
        <v>7</v>
      </c>
      <c r="I142" s="234"/>
      <c r="J142" s="235">
        <f>ROUND(I142*H142,2)</f>
        <v>0</v>
      </c>
      <c r="K142" s="236"/>
      <c r="L142" s="44"/>
      <c r="M142" s="237" t="s">
        <v>1</v>
      </c>
      <c r="N142" s="238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284</v>
      </c>
      <c r="AT142" s="241" t="s">
        <v>281</v>
      </c>
      <c r="AU142" s="241" t="s">
        <v>84</v>
      </c>
      <c r="AY142" s="17" t="s">
        <v>280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84</v>
      </c>
      <c r="BK142" s="242">
        <f>ROUND(I142*H142,2)</f>
        <v>0</v>
      </c>
      <c r="BL142" s="17" t="s">
        <v>284</v>
      </c>
      <c r="BM142" s="241" t="s">
        <v>6043</v>
      </c>
    </row>
    <row r="143" s="2" customFormat="1" ht="24.15" customHeight="1">
      <c r="A143" s="38"/>
      <c r="B143" s="39"/>
      <c r="C143" s="229" t="s">
        <v>357</v>
      </c>
      <c r="D143" s="229" t="s">
        <v>281</v>
      </c>
      <c r="E143" s="230" t="s">
        <v>6044</v>
      </c>
      <c r="F143" s="231" t="s">
        <v>6045</v>
      </c>
      <c r="G143" s="232" t="s">
        <v>2303</v>
      </c>
      <c r="H143" s="233">
        <v>6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284</v>
      </c>
      <c r="AT143" s="241" t="s">
        <v>281</v>
      </c>
      <c r="AU143" s="241" t="s">
        <v>84</v>
      </c>
      <c r="AY143" s="17" t="s">
        <v>280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84</v>
      </c>
      <c r="BK143" s="242">
        <f>ROUND(I143*H143,2)</f>
        <v>0</v>
      </c>
      <c r="BL143" s="17" t="s">
        <v>284</v>
      </c>
      <c r="BM143" s="241" t="s">
        <v>6046</v>
      </c>
    </row>
    <row r="144" s="2" customFormat="1" ht="24.15" customHeight="1">
      <c r="A144" s="38"/>
      <c r="B144" s="39"/>
      <c r="C144" s="229" t="s">
        <v>361</v>
      </c>
      <c r="D144" s="229" t="s">
        <v>281</v>
      </c>
      <c r="E144" s="230" t="s">
        <v>6047</v>
      </c>
      <c r="F144" s="231" t="s">
        <v>6048</v>
      </c>
      <c r="G144" s="232" t="s">
        <v>2303</v>
      </c>
      <c r="H144" s="233">
        <v>3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284</v>
      </c>
      <c r="AT144" s="241" t="s">
        <v>281</v>
      </c>
      <c r="AU144" s="241" t="s">
        <v>84</v>
      </c>
      <c r="AY144" s="17" t="s">
        <v>280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84</v>
      </c>
      <c r="BK144" s="242">
        <f>ROUND(I144*H144,2)</f>
        <v>0</v>
      </c>
      <c r="BL144" s="17" t="s">
        <v>284</v>
      </c>
      <c r="BM144" s="241" t="s">
        <v>6049</v>
      </c>
    </row>
    <row r="145" s="2" customFormat="1" ht="21.75" customHeight="1">
      <c r="A145" s="38"/>
      <c r="B145" s="39"/>
      <c r="C145" s="229" t="s">
        <v>365</v>
      </c>
      <c r="D145" s="229" t="s">
        <v>281</v>
      </c>
      <c r="E145" s="230" t="s">
        <v>6050</v>
      </c>
      <c r="F145" s="231" t="s">
        <v>6051</v>
      </c>
      <c r="G145" s="232" t="s">
        <v>2303</v>
      </c>
      <c r="H145" s="233">
        <v>3</v>
      </c>
      <c r="I145" s="234"/>
      <c r="J145" s="235">
        <f>ROUND(I145*H145,2)</f>
        <v>0</v>
      </c>
      <c r="K145" s="236"/>
      <c r="L145" s="44"/>
      <c r="M145" s="237" t="s">
        <v>1</v>
      </c>
      <c r="N145" s="238" t="s">
        <v>41</v>
      </c>
      <c r="O145" s="91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284</v>
      </c>
      <c r="AT145" s="241" t="s">
        <v>281</v>
      </c>
      <c r="AU145" s="241" t="s">
        <v>84</v>
      </c>
      <c r="AY145" s="17" t="s">
        <v>280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84</v>
      </c>
      <c r="BK145" s="242">
        <f>ROUND(I145*H145,2)</f>
        <v>0</v>
      </c>
      <c r="BL145" s="17" t="s">
        <v>284</v>
      </c>
      <c r="BM145" s="241" t="s">
        <v>6052</v>
      </c>
    </row>
    <row r="146" s="2" customFormat="1" ht="21.75" customHeight="1">
      <c r="A146" s="38"/>
      <c r="B146" s="39"/>
      <c r="C146" s="229" t="s">
        <v>369</v>
      </c>
      <c r="D146" s="229" t="s">
        <v>281</v>
      </c>
      <c r="E146" s="230" t="s">
        <v>6053</v>
      </c>
      <c r="F146" s="231" t="s">
        <v>6054</v>
      </c>
      <c r="G146" s="232" t="s">
        <v>2303</v>
      </c>
      <c r="H146" s="233">
        <v>3</v>
      </c>
      <c r="I146" s="234"/>
      <c r="J146" s="235">
        <f>ROUND(I146*H146,2)</f>
        <v>0</v>
      </c>
      <c r="K146" s="236"/>
      <c r="L146" s="44"/>
      <c r="M146" s="237" t="s">
        <v>1</v>
      </c>
      <c r="N146" s="238" t="s">
        <v>41</v>
      </c>
      <c r="O146" s="91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284</v>
      </c>
      <c r="AT146" s="241" t="s">
        <v>281</v>
      </c>
      <c r="AU146" s="241" t="s">
        <v>84</v>
      </c>
      <c r="AY146" s="17" t="s">
        <v>280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84</v>
      </c>
      <c r="BK146" s="242">
        <f>ROUND(I146*H146,2)</f>
        <v>0</v>
      </c>
      <c r="BL146" s="17" t="s">
        <v>284</v>
      </c>
      <c r="BM146" s="241" t="s">
        <v>6055</v>
      </c>
    </row>
    <row r="147" s="2" customFormat="1" ht="21.75" customHeight="1">
      <c r="A147" s="38"/>
      <c r="B147" s="39"/>
      <c r="C147" s="229" t="s">
        <v>7</v>
      </c>
      <c r="D147" s="229" t="s">
        <v>281</v>
      </c>
      <c r="E147" s="230" t="s">
        <v>6056</v>
      </c>
      <c r="F147" s="231" t="s">
        <v>6057</v>
      </c>
      <c r="G147" s="232" t="s">
        <v>2303</v>
      </c>
      <c r="H147" s="233">
        <v>1</v>
      </c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41</v>
      </c>
      <c r="O147" s="91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284</v>
      </c>
      <c r="AT147" s="241" t="s">
        <v>281</v>
      </c>
      <c r="AU147" s="241" t="s">
        <v>84</v>
      </c>
      <c r="AY147" s="17" t="s">
        <v>280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84</v>
      </c>
      <c r="BK147" s="242">
        <f>ROUND(I147*H147,2)</f>
        <v>0</v>
      </c>
      <c r="BL147" s="17" t="s">
        <v>284</v>
      </c>
      <c r="BM147" s="241" t="s">
        <v>6058</v>
      </c>
    </row>
    <row r="148" s="2" customFormat="1" ht="16.5" customHeight="1">
      <c r="A148" s="38"/>
      <c r="B148" s="39"/>
      <c r="C148" s="229" t="s">
        <v>379</v>
      </c>
      <c r="D148" s="229" t="s">
        <v>281</v>
      </c>
      <c r="E148" s="230" t="s">
        <v>6059</v>
      </c>
      <c r="F148" s="231" t="s">
        <v>6060</v>
      </c>
      <c r="G148" s="232" t="s">
        <v>2303</v>
      </c>
      <c r="H148" s="233">
        <v>1</v>
      </c>
      <c r="I148" s="234"/>
      <c r="J148" s="235">
        <f>ROUND(I148*H148,2)</f>
        <v>0</v>
      </c>
      <c r="K148" s="236"/>
      <c r="L148" s="44"/>
      <c r="M148" s="237" t="s">
        <v>1</v>
      </c>
      <c r="N148" s="238" t="s">
        <v>41</v>
      </c>
      <c r="O148" s="91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284</v>
      </c>
      <c r="AT148" s="241" t="s">
        <v>281</v>
      </c>
      <c r="AU148" s="241" t="s">
        <v>84</v>
      </c>
      <c r="AY148" s="17" t="s">
        <v>280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84</v>
      </c>
      <c r="BK148" s="242">
        <f>ROUND(I148*H148,2)</f>
        <v>0</v>
      </c>
      <c r="BL148" s="17" t="s">
        <v>284</v>
      </c>
      <c r="BM148" s="241" t="s">
        <v>6061</v>
      </c>
    </row>
    <row r="149" s="2" customFormat="1" ht="21.75" customHeight="1">
      <c r="A149" s="38"/>
      <c r="B149" s="39"/>
      <c r="C149" s="229" t="s">
        <v>383</v>
      </c>
      <c r="D149" s="229" t="s">
        <v>281</v>
      </c>
      <c r="E149" s="230" t="s">
        <v>6062</v>
      </c>
      <c r="F149" s="231" t="s">
        <v>6063</v>
      </c>
      <c r="G149" s="232" t="s">
        <v>2303</v>
      </c>
      <c r="H149" s="233">
        <v>15</v>
      </c>
      <c r="I149" s="234"/>
      <c r="J149" s="235">
        <f>ROUND(I149*H149,2)</f>
        <v>0</v>
      </c>
      <c r="K149" s="236"/>
      <c r="L149" s="44"/>
      <c r="M149" s="237" t="s">
        <v>1</v>
      </c>
      <c r="N149" s="238" t="s">
        <v>41</v>
      </c>
      <c r="O149" s="91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1" t="s">
        <v>284</v>
      </c>
      <c r="AT149" s="241" t="s">
        <v>281</v>
      </c>
      <c r="AU149" s="241" t="s">
        <v>84</v>
      </c>
      <c r="AY149" s="17" t="s">
        <v>280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7" t="s">
        <v>84</v>
      </c>
      <c r="BK149" s="242">
        <f>ROUND(I149*H149,2)</f>
        <v>0</v>
      </c>
      <c r="BL149" s="17" t="s">
        <v>284</v>
      </c>
      <c r="BM149" s="241" t="s">
        <v>6064</v>
      </c>
    </row>
    <row r="150" s="2" customFormat="1" ht="21.75" customHeight="1">
      <c r="A150" s="38"/>
      <c r="B150" s="39"/>
      <c r="C150" s="229" t="s">
        <v>388</v>
      </c>
      <c r="D150" s="229" t="s">
        <v>281</v>
      </c>
      <c r="E150" s="230" t="s">
        <v>6065</v>
      </c>
      <c r="F150" s="231" t="s">
        <v>6066</v>
      </c>
      <c r="G150" s="232" t="s">
        <v>2303</v>
      </c>
      <c r="H150" s="233">
        <v>1</v>
      </c>
      <c r="I150" s="234"/>
      <c r="J150" s="235">
        <f>ROUND(I150*H150,2)</f>
        <v>0</v>
      </c>
      <c r="K150" s="236"/>
      <c r="L150" s="44"/>
      <c r="M150" s="237" t="s">
        <v>1</v>
      </c>
      <c r="N150" s="238" t="s">
        <v>41</v>
      </c>
      <c r="O150" s="91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284</v>
      </c>
      <c r="AT150" s="241" t="s">
        <v>281</v>
      </c>
      <c r="AU150" s="241" t="s">
        <v>84</v>
      </c>
      <c r="AY150" s="17" t="s">
        <v>280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84</v>
      </c>
      <c r="BK150" s="242">
        <f>ROUND(I150*H150,2)</f>
        <v>0</v>
      </c>
      <c r="BL150" s="17" t="s">
        <v>284</v>
      </c>
      <c r="BM150" s="241" t="s">
        <v>6067</v>
      </c>
    </row>
    <row r="151" s="2" customFormat="1" ht="16.5" customHeight="1">
      <c r="A151" s="38"/>
      <c r="B151" s="39"/>
      <c r="C151" s="229" t="s">
        <v>393</v>
      </c>
      <c r="D151" s="229" t="s">
        <v>281</v>
      </c>
      <c r="E151" s="230" t="s">
        <v>6068</v>
      </c>
      <c r="F151" s="231" t="s">
        <v>6069</v>
      </c>
      <c r="G151" s="232" t="s">
        <v>2303</v>
      </c>
      <c r="H151" s="233">
        <v>4</v>
      </c>
      <c r="I151" s="234"/>
      <c r="J151" s="235">
        <f>ROUND(I151*H151,2)</f>
        <v>0</v>
      </c>
      <c r="K151" s="236"/>
      <c r="L151" s="44"/>
      <c r="M151" s="237" t="s">
        <v>1</v>
      </c>
      <c r="N151" s="238" t="s">
        <v>41</v>
      </c>
      <c r="O151" s="91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284</v>
      </c>
      <c r="AT151" s="241" t="s">
        <v>281</v>
      </c>
      <c r="AU151" s="241" t="s">
        <v>84</v>
      </c>
      <c r="AY151" s="17" t="s">
        <v>280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84</v>
      </c>
      <c r="BK151" s="242">
        <f>ROUND(I151*H151,2)</f>
        <v>0</v>
      </c>
      <c r="BL151" s="17" t="s">
        <v>284</v>
      </c>
      <c r="BM151" s="241" t="s">
        <v>6070</v>
      </c>
    </row>
    <row r="152" s="2" customFormat="1" ht="24.15" customHeight="1">
      <c r="A152" s="38"/>
      <c r="B152" s="39"/>
      <c r="C152" s="229" t="s">
        <v>398</v>
      </c>
      <c r="D152" s="229" t="s">
        <v>281</v>
      </c>
      <c r="E152" s="230" t="s">
        <v>6071</v>
      </c>
      <c r="F152" s="231" t="s">
        <v>6072</v>
      </c>
      <c r="G152" s="232" t="s">
        <v>2303</v>
      </c>
      <c r="H152" s="233">
        <v>3</v>
      </c>
      <c r="I152" s="234"/>
      <c r="J152" s="235">
        <f>ROUND(I152*H152,2)</f>
        <v>0</v>
      </c>
      <c r="K152" s="236"/>
      <c r="L152" s="44"/>
      <c r="M152" s="237" t="s">
        <v>1</v>
      </c>
      <c r="N152" s="238" t="s">
        <v>41</v>
      </c>
      <c r="O152" s="91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1" t="s">
        <v>284</v>
      </c>
      <c r="AT152" s="241" t="s">
        <v>281</v>
      </c>
      <c r="AU152" s="241" t="s">
        <v>84</v>
      </c>
      <c r="AY152" s="17" t="s">
        <v>280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7" t="s">
        <v>84</v>
      </c>
      <c r="BK152" s="242">
        <f>ROUND(I152*H152,2)</f>
        <v>0</v>
      </c>
      <c r="BL152" s="17" t="s">
        <v>284</v>
      </c>
      <c r="BM152" s="241" t="s">
        <v>6073</v>
      </c>
    </row>
    <row r="153" s="2" customFormat="1" ht="24.15" customHeight="1">
      <c r="A153" s="38"/>
      <c r="B153" s="39"/>
      <c r="C153" s="229" t="s">
        <v>403</v>
      </c>
      <c r="D153" s="229" t="s">
        <v>281</v>
      </c>
      <c r="E153" s="230" t="s">
        <v>6074</v>
      </c>
      <c r="F153" s="231" t="s">
        <v>6075</v>
      </c>
      <c r="G153" s="232" t="s">
        <v>2303</v>
      </c>
      <c r="H153" s="233">
        <v>1</v>
      </c>
      <c r="I153" s="234"/>
      <c r="J153" s="235">
        <f>ROUND(I153*H153,2)</f>
        <v>0</v>
      </c>
      <c r="K153" s="236"/>
      <c r="L153" s="44"/>
      <c r="M153" s="237" t="s">
        <v>1</v>
      </c>
      <c r="N153" s="238" t="s">
        <v>41</v>
      </c>
      <c r="O153" s="91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284</v>
      </c>
      <c r="AT153" s="241" t="s">
        <v>281</v>
      </c>
      <c r="AU153" s="241" t="s">
        <v>84</v>
      </c>
      <c r="AY153" s="17" t="s">
        <v>280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84</v>
      </c>
      <c r="BK153" s="242">
        <f>ROUND(I153*H153,2)</f>
        <v>0</v>
      </c>
      <c r="BL153" s="17" t="s">
        <v>284</v>
      </c>
      <c r="BM153" s="241" t="s">
        <v>6076</v>
      </c>
    </row>
    <row r="154" s="2" customFormat="1" ht="24.15" customHeight="1">
      <c r="A154" s="38"/>
      <c r="B154" s="39"/>
      <c r="C154" s="229" t="s">
        <v>409</v>
      </c>
      <c r="D154" s="229" t="s">
        <v>281</v>
      </c>
      <c r="E154" s="230" t="s">
        <v>6077</v>
      </c>
      <c r="F154" s="231" t="s">
        <v>6078</v>
      </c>
      <c r="G154" s="232" t="s">
        <v>2303</v>
      </c>
      <c r="H154" s="233">
        <v>1</v>
      </c>
      <c r="I154" s="234"/>
      <c r="J154" s="235">
        <f>ROUND(I154*H154,2)</f>
        <v>0</v>
      </c>
      <c r="K154" s="236"/>
      <c r="L154" s="44"/>
      <c r="M154" s="237" t="s">
        <v>1</v>
      </c>
      <c r="N154" s="238" t="s">
        <v>41</v>
      </c>
      <c r="O154" s="91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1" t="s">
        <v>284</v>
      </c>
      <c r="AT154" s="241" t="s">
        <v>281</v>
      </c>
      <c r="AU154" s="241" t="s">
        <v>84</v>
      </c>
      <c r="AY154" s="17" t="s">
        <v>280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7" t="s">
        <v>84</v>
      </c>
      <c r="BK154" s="242">
        <f>ROUND(I154*H154,2)</f>
        <v>0</v>
      </c>
      <c r="BL154" s="17" t="s">
        <v>284</v>
      </c>
      <c r="BM154" s="241" t="s">
        <v>6079</v>
      </c>
    </row>
    <row r="155" s="12" customFormat="1" ht="25.92" customHeight="1">
      <c r="A155" s="12"/>
      <c r="B155" s="213"/>
      <c r="C155" s="214"/>
      <c r="D155" s="215" t="s">
        <v>75</v>
      </c>
      <c r="E155" s="216" t="s">
        <v>6080</v>
      </c>
      <c r="F155" s="216" t="s">
        <v>6081</v>
      </c>
      <c r="G155" s="214"/>
      <c r="H155" s="214"/>
      <c r="I155" s="217"/>
      <c r="J155" s="218">
        <f>BK155</f>
        <v>0</v>
      </c>
      <c r="K155" s="214"/>
      <c r="L155" s="219"/>
      <c r="M155" s="220"/>
      <c r="N155" s="221"/>
      <c r="O155" s="221"/>
      <c r="P155" s="222">
        <f>SUM(P156:P163)</f>
        <v>0</v>
      </c>
      <c r="Q155" s="221"/>
      <c r="R155" s="222">
        <f>SUM(R156:R163)</f>
        <v>0</v>
      </c>
      <c r="S155" s="221"/>
      <c r="T155" s="223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84</v>
      </c>
      <c r="AT155" s="225" t="s">
        <v>75</v>
      </c>
      <c r="AU155" s="225" t="s">
        <v>76</v>
      </c>
      <c r="AY155" s="224" t="s">
        <v>280</v>
      </c>
      <c r="BK155" s="226">
        <f>SUM(BK156:BK163)</f>
        <v>0</v>
      </c>
    </row>
    <row r="156" s="2" customFormat="1" ht="24.15" customHeight="1">
      <c r="A156" s="38"/>
      <c r="B156" s="39"/>
      <c r="C156" s="229" t="s">
        <v>414</v>
      </c>
      <c r="D156" s="229" t="s">
        <v>281</v>
      </c>
      <c r="E156" s="230" t="s">
        <v>6082</v>
      </c>
      <c r="F156" s="231" t="s">
        <v>6083</v>
      </c>
      <c r="G156" s="232" t="s">
        <v>2303</v>
      </c>
      <c r="H156" s="233">
        <v>2</v>
      </c>
      <c r="I156" s="234"/>
      <c r="J156" s="235">
        <f>ROUND(I156*H156,2)</f>
        <v>0</v>
      </c>
      <c r="K156" s="236"/>
      <c r="L156" s="44"/>
      <c r="M156" s="237" t="s">
        <v>1</v>
      </c>
      <c r="N156" s="238" t="s">
        <v>41</v>
      </c>
      <c r="O156" s="91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1" t="s">
        <v>284</v>
      </c>
      <c r="AT156" s="241" t="s">
        <v>281</v>
      </c>
      <c r="AU156" s="241" t="s">
        <v>84</v>
      </c>
      <c r="AY156" s="17" t="s">
        <v>280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7" t="s">
        <v>84</v>
      </c>
      <c r="BK156" s="242">
        <f>ROUND(I156*H156,2)</f>
        <v>0</v>
      </c>
      <c r="BL156" s="17" t="s">
        <v>284</v>
      </c>
      <c r="BM156" s="241" t="s">
        <v>6084</v>
      </c>
    </row>
    <row r="157" s="2" customFormat="1" ht="24.15" customHeight="1">
      <c r="A157" s="38"/>
      <c r="B157" s="39"/>
      <c r="C157" s="229" t="s">
        <v>418</v>
      </c>
      <c r="D157" s="229" t="s">
        <v>281</v>
      </c>
      <c r="E157" s="230" t="s">
        <v>6085</v>
      </c>
      <c r="F157" s="231" t="s">
        <v>6086</v>
      </c>
      <c r="G157" s="232" t="s">
        <v>2303</v>
      </c>
      <c r="H157" s="233">
        <v>3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41</v>
      </c>
      <c r="O157" s="91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284</v>
      </c>
      <c r="AT157" s="241" t="s">
        <v>281</v>
      </c>
      <c r="AU157" s="241" t="s">
        <v>84</v>
      </c>
      <c r="AY157" s="17" t="s">
        <v>280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84</v>
      </c>
      <c r="BK157" s="242">
        <f>ROUND(I157*H157,2)</f>
        <v>0</v>
      </c>
      <c r="BL157" s="17" t="s">
        <v>284</v>
      </c>
      <c r="BM157" s="241" t="s">
        <v>6087</v>
      </c>
    </row>
    <row r="158" s="2" customFormat="1" ht="24.15" customHeight="1">
      <c r="A158" s="38"/>
      <c r="B158" s="39"/>
      <c r="C158" s="229" t="s">
        <v>422</v>
      </c>
      <c r="D158" s="229" t="s">
        <v>281</v>
      </c>
      <c r="E158" s="230" t="s">
        <v>6088</v>
      </c>
      <c r="F158" s="231" t="s">
        <v>6089</v>
      </c>
      <c r="G158" s="232" t="s">
        <v>2303</v>
      </c>
      <c r="H158" s="233">
        <v>7</v>
      </c>
      <c r="I158" s="234"/>
      <c r="J158" s="235">
        <f>ROUND(I158*H158,2)</f>
        <v>0</v>
      </c>
      <c r="K158" s="236"/>
      <c r="L158" s="44"/>
      <c r="M158" s="237" t="s">
        <v>1</v>
      </c>
      <c r="N158" s="238" t="s">
        <v>41</v>
      </c>
      <c r="O158" s="91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284</v>
      </c>
      <c r="AT158" s="241" t="s">
        <v>281</v>
      </c>
      <c r="AU158" s="241" t="s">
        <v>84</v>
      </c>
      <c r="AY158" s="17" t="s">
        <v>280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84</v>
      </c>
      <c r="BK158" s="242">
        <f>ROUND(I158*H158,2)</f>
        <v>0</v>
      </c>
      <c r="BL158" s="17" t="s">
        <v>284</v>
      </c>
      <c r="BM158" s="241" t="s">
        <v>6090</v>
      </c>
    </row>
    <row r="159" s="2" customFormat="1" ht="24.15" customHeight="1">
      <c r="A159" s="38"/>
      <c r="B159" s="39"/>
      <c r="C159" s="229" t="s">
        <v>426</v>
      </c>
      <c r="D159" s="229" t="s">
        <v>281</v>
      </c>
      <c r="E159" s="230" t="s">
        <v>6091</v>
      </c>
      <c r="F159" s="231" t="s">
        <v>6092</v>
      </c>
      <c r="G159" s="232" t="s">
        <v>2303</v>
      </c>
      <c r="H159" s="233">
        <v>1</v>
      </c>
      <c r="I159" s="234"/>
      <c r="J159" s="235">
        <f>ROUND(I159*H159,2)</f>
        <v>0</v>
      </c>
      <c r="K159" s="236"/>
      <c r="L159" s="44"/>
      <c r="M159" s="237" t="s">
        <v>1</v>
      </c>
      <c r="N159" s="238" t="s">
        <v>41</v>
      </c>
      <c r="O159" s="91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1" t="s">
        <v>284</v>
      </c>
      <c r="AT159" s="241" t="s">
        <v>281</v>
      </c>
      <c r="AU159" s="241" t="s">
        <v>84</v>
      </c>
      <c r="AY159" s="17" t="s">
        <v>280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7" t="s">
        <v>84</v>
      </c>
      <c r="BK159" s="242">
        <f>ROUND(I159*H159,2)</f>
        <v>0</v>
      </c>
      <c r="BL159" s="17" t="s">
        <v>284</v>
      </c>
      <c r="BM159" s="241" t="s">
        <v>6093</v>
      </c>
    </row>
    <row r="160" s="2" customFormat="1">
      <c r="A160" s="38"/>
      <c r="B160" s="39"/>
      <c r="C160" s="40"/>
      <c r="D160" s="245" t="s">
        <v>540</v>
      </c>
      <c r="E160" s="40"/>
      <c r="F160" s="287" t="s">
        <v>6094</v>
      </c>
      <c r="G160" s="40"/>
      <c r="H160" s="40"/>
      <c r="I160" s="288"/>
      <c r="J160" s="40"/>
      <c r="K160" s="40"/>
      <c r="L160" s="44"/>
      <c r="M160" s="289"/>
      <c r="N160" s="290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540</v>
      </c>
      <c r="AU160" s="17" t="s">
        <v>84</v>
      </c>
    </row>
    <row r="161" s="2" customFormat="1" ht="33" customHeight="1">
      <c r="A161" s="38"/>
      <c r="B161" s="39"/>
      <c r="C161" s="229" t="s">
        <v>431</v>
      </c>
      <c r="D161" s="229" t="s">
        <v>281</v>
      </c>
      <c r="E161" s="230" t="s">
        <v>6095</v>
      </c>
      <c r="F161" s="231" t="s">
        <v>6096</v>
      </c>
      <c r="G161" s="232" t="s">
        <v>2303</v>
      </c>
      <c r="H161" s="233">
        <v>1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41</v>
      </c>
      <c r="O161" s="91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284</v>
      </c>
      <c r="AT161" s="241" t="s">
        <v>281</v>
      </c>
      <c r="AU161" s="241" t="s">
        <v>84</v>
      </c>
      <c r="AY161" s="17" t="s">
        <v>280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84</v>
      </c>
      <c r="BK161" s="242">
        <f>ROUND(I161*H161,2)</f>
        <v>0</v>
      </c>
      <c r="BL161" s="17" t="s">
        <v>284</v>
      </c>
      <c r="BM161" s="241" t="s">
        <v>6097</v>
      </c>
    </row>
    <row r="162" s="2" customFormat="1">
      <c r="A162" s="38"/>
      <c r="B162" s="39"/>
      <c r="C162" s="40"/>
      <c r="D162" s="245" t="s">
        <v>540</v>
      </c>
      <c r="E162" s="40"/>
      <c r="F162" s="287" t="s">
        <v>6098</v>
      </c>
      <c r="G162" s="40"/>
      <c r="H162" s="40"/>
      <c r="I162" s="288"/>
      <c r="J162" s="40"/>
      <c r="K162" s="40"/>
      <c r="L162" s="44"/>
      <c r="M162" s="289"/>
      <c r="N162" s="290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540</v>
      </c>
      <c r="AU162" s="17" t="s">
        <v>84</v>
      </c>
    </row>
    <row r="163" s="2" customFormat="1" ht="16.5" customHeight="1">
      <c r="A163" s="38"/>
      <c r="B163" s="39"/>
      <c r="C163" s="229" t="s">
        <v>435</v>
      </c>
      <c r="D163" s="229" t="s">
        <v>281</v>
      </c>
      <c r="E163" s="230" t="s">
        <v>6099</v>
      </c>
      <c r="F163" s="231" t="s">
        <v>6100</v>
      </c>
      <c r="G163" s="232" t="s">
        <v>2303</v>
      </c>
      <c r="H163" s="233">
        <v>1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41</v>
      </c>
      <c r="O163" s="91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284</v>
      </c>
      <c r="AT163" s="241" t="s">
        <v>281</v>
      </c>
      <c r="AU163" s="241" t="s">
        <v>84</v>
      </c>
      <c r="AY163" s="17" t="s">
        <v>280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84</v>
      </c>
      <c r="BK163" s="242">
        <f>ROUND(I163*H163,2)</f>
        <v>0</v>
      </c>
      <c r="BL163" s="17" t="s">
        <v>284</v>
      </c>
      <c r="BM163" s="241" t="s">
        <v>6101</v>
      </c>
    </row>
    <row r="164" s="12" customFormat="1" ht="25.92" customHeight="1">
      <c r="A164" s="12"/>
      <c r="B164" s="213"/>
      <c r="C164" s="214"/>
      <c r="D164" s="215" t="s">
        <v>75</v>
      </c>
      <c r="E164" s="216" t="s">
        <v>6102</v>
      </c>
      <c r="F164" s="216" t="s">
        <v>6103</v>
      </c>
      <c r="G164" s="214"/>
      <c r="H164" s="214"/>
      <c r="I164" s="217"/>
      <c r="J164" s="218">
        <f>BK164</f>
        <v>0</v>
      </c>
      <c r="K164" s="214"/>
      <c r="L164" s="219"/>
      <c r="M164" s="220"/>
      <c r="N164" s="221"/>
      <c r="O164" s="221"/>
      <c r="P164" s="222">
        <f>SUM(P165:P168)</f>
        <v>0</v>
      </c>
      <c r="Q164" s="221"/>
      <c r="R164" s="222">
        <f>SUM(R165:R168)</f>
        <v>0</v>
      </c>
      <c r="S164" s="221"/>
      <c r="T164" s="223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84</v>
      </c>
      <c r="AT164" s="225" t="s">
        <v>75</v>
      </c>
      <c r="AU164" s="225" t="s">
        <v>76</v>
      </c>
      <c r="AY164" s="224" t="s">
        <v>280</v>
      </c>
      <c r="BK164" s="226">
        <f>SUM(BK165:BK168)</f>
        <v>0</v>
      </c>
    </row>
    <row r="165" s="2" customFormat="1" ht="21.75" customHeight="1">
      <c r="A165" s="38"/>
      <c r="B165" s="39"/>
      <c r="C165" s="229" t="s">
        <v>440</v>
      </c>
      <c r="D165" s="229" t="s">
        <v>281</v>
      </c>
      <c r="E165" s="230" t="s">
        <v>6104</v>
      </c>
      <c r="F165" s="231" t="s">
        <v>6105</v>
      </c>
      <c r="G165" s="232" t="s">
        <v>6106</v>
      </c>
      <c r="H165" s="233">
        <v>151</v>
      </c>
      <c r="I165" s="234"/>
      <c r="J165" s="235">
        <f>ROUND(I165*H165,2)</f>
        <v>0</v>
      </c>
      <c r="K165" s="236"/>
      <c r="L165" s="44"/>
      <c r="M165" s="237" t="s">
        <v>1</v>
      </c>
      <c r="N165" s="238" t="s">
        <v>41</v>
      </c>
      <c r="O165" s="91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1" t="s">
        <v>284</v>
      </c>
      <c r="AT165" s="241" t="s">
        <v>281</v>
      </c>
      <c r="AU165" s="241" t="s">
        <v>84</v>
      </c>
      <c r="AY165" s="17" t="s">
        <v>280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7" t="s">
        <v>84</v>
      </c>
      <c r="BK165" s="242">
        <f>ROUND(I165*H165,2)</f>
        <v>0</v>
      </c>
      <c r="BL165" s="17" t="s">
        <v>284</v>
      </c>
      <c r="BM165" s="241" t="s">
        <v>6107</v>
      </c>
    </row>
    <row r="166" s="2" customFormat="1" ht="16.5" customHeight="1">
      <c r="A166" s="38"/>
      <c r="B166" s="39"/>
      <c r="C166" s="229" t="s">
        <v>445</v>
      </c>
      <c r="D166" s="229" t="s">
        <v>281</v>
      </c>
      <c r="E166" s="230" t="s">
        <v>6108</v>
      </c>
      <c r="F166" s="231" t="s">
        <v>6109</v>
      </c>
      <c r="G166" s="232" t="s">
        <v>6106</v>
      </c>
      <c r="H166" s="233">
        <v>151</v>
      </c>
      <c r="I166" s="234"/>
      <c r="J166" s="235">
        <f>ROUND(I166*H166,2)</f>
        <v>0</v>
      </c>
      <c r="K166" s="236"/>
      <c r="L166" s="44"/>
      <c r="M166" s="237" t="s">
        <v>1</v>
      </c>
      <c r="N166" s="238" t="s">
        <v>41</v>
      </c>
      <c r="O166" s="91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1" t="s">
        <v>284</v>
      </c>
      <c r="AT166" s="241" t="s">
        <v>281</v>
      </c>
      <c r="AU166" s="241" t="s">
        <v>84</v>
      </c>
      <c r="AY166" s="17" t="s">
        <v>280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7" t="s">
        <v>84</v>
      </c>
      <c r="BK166" s="242">
        <f>ROUND(I166*H166,2)</f>
        <v>0</v>
      </c>
      <c r="BL166" s="17" t="s">
        <v>284</v>
      </c>
      <c r="BM166" s="241" t="s">
        <v>6110</v>
      </c>
    </row>
    <row r="167" s="2" customFormat="1" ht="16.5" customHeight="1">
      <c r="A167" s="38"/>
      <c r="B167" s="39"/>
      <c r="C167" s="229" t="s">
        <v>450</v>
      </c>
      <c r="D167" s="229" t="s">
        <v>281</v>
      </c>
      <c r="E167" s="230" t="s">
        <v>6111</v>
      </c>
      <c r="F167" s="231" t="s">
        <v>6112</v>
      </c>
      <c r="G167" s="232" t="s">
        <v>1603</v>
      </c>
      <c r="H167" s="233">
        <v>1</v>
      </c>
      <c r="I167" s="234"/>
      <c r="J167" s="235">
        <f>ROUND(I167*H167,2)</f>
        <v>0</v>
      </c>
      <c r="K167" s="236"/>
      <c r="L167" s="44"/>
      <c r="M167" s="237" t="s">
        <v>1</v>
      </c>
      <c r="N167" s="238" t="s">
        <v>41</v>
      </c>
      <c r="O167" s="91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1" t="s">
        <v>284</v>
      </c>
      <c r="AT167" s="241" t="s">
        <v>281</v>
      </c>
      <c r="AU167" s="241" t="s">
        <v>84</v>
      </c>
      <c r="AY167" s="17" t="s">
        <v>280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7" t="s">
        <v>84</v>
      </c>
      <c r="BK167" s="242">
        <f>ROUND(I167*H167,2)</f>
        <v>0</v>
      </c>
      <c r="BL167" s="17" t="s">
        <v>284</v>
      </c>
      <c r="BM167" s="241" t="s">
        <v>6113</v>
      </c>
    </row>
    <row r="168" s="2" customFormat="1" ht="16.5" customHeight="1">
      <c r="A168" s="38"/>
      <c r="B168" s="39"/>
      <c r="C168" s="229" t="s">
        <v>456</v>
      </c>
      <c r="D168" s="229" t="s">
        <v>281</v>
      </c>
      <c r="E168" s="230" t="s">
        <v>6114</v>
      </c>
      <c r="F168" s="231" t="s">
        <v>6115</v>
      </c>
      <c r="G168" s="232" t="s">
        <v>6116</v>
      </c>
      <c r="H168" s="233">
        <v>50</v>
      </c>
      <c r="I168" s="234"/>
      <c r="J168" s="235">
        <f>ROUND(I168*H168,2)</f>
        <v>0</v>
      </c>
      <c r="K168" s="236"/>
      <c r="L168" s="44"/>
      <c r="M168" s="237" t="s">
        <v>1</v>
      </c>
      <c r="N168" s="238" t="s">
        <v>41</v>
      </c>
      <c r="O168" s="91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1" t="s">
        <v>284</v>
      </c>
      <c r="AT168" s="241" t="s">
        <v>281</v>
      </c>
      <c r="AU168" s="241" t="s">
        <v>84</v>
      </c>
      <c r="AY168" s="17" t="s">
        <v>280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7" t="s">
        <v>84</v>
      </c>
      <c r="BK168" s="242">
        <f>ROUND(I168*H168,2)</f>
        <v>0</v>
      </c>
      <c r="BL168" s="17" t="s">
        <v>284</v>
      </c>
      <c r="BM168" s="241" t="s">
        <v>6117</v>
      </c>
    </row>
    <row r="169" s="12" customFormat="1" ht="25.92" customHeight="1">
      <c r="A169" s="12"/>
      <c r="B169" s="213"/>
      <c r="C169" s="214"/>
      <c r="D169" s="215" t="s">
        <v>75</v>
      </c>
      <c r="E169" s="216" t="s">
        <v>6118</v>
      </c>
      <c r="F169" s="216" t="s">
        <v>6119</v>
      </c>
      <c r="G169" s="214"/>
      <c r="H169" s="214"/>
      <c r="I169" s="217"/>
      <c r="J169" s="218">
        <f>BK169</f>
        <v>0</v>
      </c>
      <c r="K169" s="214"/>
      <c r="L169" s="219"/>
      <c r="M169" s="220"/>
      <c r="N169" s="221"/>
      <c r="O169" s="221"/>
      <c r="P169" s="222">
        <f>SUM(P170:P173)</f>
        <v>0</v>
      </c>
      <c r="Q169" s="221"/>
      <c r="R169" s="222">
        <f>SUM(R170:R173)</f>
        <v>0</v>
      </c>
      <c r="S169" s="221"/>
      <c r="T169" s="223">
        <f>SUM(T170:T173)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84</v>
      </c>
      <c r="AT169" s="225" t="s">
        <v>75</v>
      </c>
      <c r="AU169" s="225" t="s">
        <v>76</v>
      </c>
      <c r="AY169" s="224" t="s">
        <v>280</v>
      </c>
      <c r="BK169" s="226">
        <f>SUM(BK170:BK173)</f>
        <v>0</v>
      </c>
    </row>
    <row r="170" s="2" customFormat="1" ht="16.5" customHeight="1">
      <c r="A170" s="38"/>
      <c r="B170" s="39"/>
      <c r="C170" s="229" t="s">
        <v>460</v>
      </c>
      <c r="D170" s="229" t="s">
        <v>281</v>
      </c>
      <c r="E170" s="230" t="s">
        <v>6120</v>
      </c>
      <c r="F170" s="231" t="s">
        <v>6121</v>
      </c>
      <c r="G170" s="232" t="s">
        <v>2303</v>
      </c>
      <c r="H170" s="233">
        <v>11</v>
      </c>
      <c r="I170" s="234"/>
      <c r="J170" s="235">
        <f>ROUND(I170*H170,2)</f>
        <v>0</v>
      </c>
      <c r="K170" s="236"/>
      <c r="L170" s="44"/>
      <c r="M170" s="237" t="s">
        <v>1</v>
      </c>
      <c r="N170" s="238" t="s">
        <v>41</v>
      </c>
      <c r="O170" s="91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1" t="s">
        <v>284</v>
      </c>
      <c r="AT170" s="241" t="s">
        <v>281</v>
      </c>
      <c r="AU170" s="241" t="s">
        <v>84</v>
      </c>
      <c r="AY170" s="17" t="s">
        <v>280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7" t="s">
        <v>84</v>
      </c>
      <c r="BK170" s="242">
        <f>ROUND(I170*H170,2)</f>
        <v>0</v>
      </c>
      <c r="BL170" s="17" t="s">
        <v>284</v>
      </c>
      <c r="BM170" s="241" t="s">
        <v>6122</v>
      </c>
    </row>
    <row r="171" s="2" customFormat="1" ht="16.5" customHeight="1">
      <c r="A171" s="38"/>
      <c r="B171" s="39"/>
      <c r="C171" s="229" t="s">
        <v>465</v>
      </c>
      <c r="D171" s="229" t="s">
        <v>281</v>
      </c>
      <c r="E171" s="230" t="s">
        <v>6123</v>
      </c>
      <c r="F171" s="231" t="s">
        <v>6124</v>
      </c>
      <c r="G171" s="232" t="s">
        <v>2303</v>
      </c>
      <c r="H171" s="233">
        <v>1</v>
      </c>
      <c r="I171" s="234"/>
      <c r="J171" s="235">
        <f>ROUND(I171*H171,2)</f>
        <v>0</v>
      </c>
      <c r="K171" s="236"/>
      <c r="L171" s="44"/>
      <c r="M171" s="237" t="s">
        <v>1</v>
      </c>
      <c r="N171" s="238" t="s">
        <v>41</v>
      </c>
      <c r="O171" s="91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1" t="s">
        <v>284</v>
      </c>
      <c r="AT171" s="241" t="s">
        <v>281</v>
      </c>
      <c r="AU171" s="241" t="s">
        <v>84</v>
      </c>
      <c r="AY171" s="17" t="s">
        <v>280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7" t="s">
        <v>84</v>
      </c>
      <c r="BK171" s="242">
        <f>ROUND(I171*H171,2)</f>
        <v>0</v>
      </c>
      <c r="BL171" s="17" t="s">
        <v>284</v>
      </c>
      <c r="BM171" s="241" t="s">
        <v>6125</v>
      </c>
    </row>
    <row r="172" s="2" customFormat="1" ht="16.5" customHeight="1">
      <c r="A172" s="38"/>
      <c r="B172" s="39"/>
      <c r="C172" s="229" t="s">
        <v>470</v>
      </c>
      <c r="D172" s="229" t="s">
        <v>281</v>
      </c>
      <c r="E172" s="230" t="s">
        <v>6126</v>
      </c>
      <c r="F172" s="231" t="s">
        <v>6127</v>
      </c>
      <c r="G172" s="232" t="s">
        <v>2303</v>
      </c>
      <c r="H172" s="233">
        <v>15</v>
      </c>
      <c r="I172" s="234"/>
      <c r="J172" s="235">
        <f>ROUND(I172*H172,2)</f>
        <v>0</v>
      </c>
      <c r="K172" s="236"/>
      <c r="L172" s="44"/>
      <c r="M172" s="237" t="s">
        <v>1</v>
      </c>
      <c r="N172" s="238" t="s">
        <v>41</v>
      </c>
      <c r="O172" s="91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1" t="s">
        <v>284</v>
      </c>
      <c r="AT172" s="241" t="s">
        <v>281</v>
      </c>
      <c r="AU172" s="241" t="s">
        <v>84</v>
      </c>
      <c r="AY172" s="17" t="s">
        <v>280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7" t="s">
        <v>84</v>
      </c>
      <c r="BK172" s="242">
        <f>ROUND(I172*H172,2)</f>
        <v>0</v>
      </c>
      <c r="BL172" s="17" t="s">
        <v>284</v>
      </c>
      <c r="BM172" s="241" t="s">
        <v>6128</v>
      </c>
    </row>
    <row r="173" s="2" customFormat="1" ht="21.75" customHeight="1">
      <c r="A173" s="38"/>
      <c r="B173" s="39"/>
      <c r="C173" s="229" t="s">
        <v>475</v>
      </c>
      <c r="D173" s="229" t="s">
        <v>281</v>
      </c>
      <c r="E173" s="230" t="s">
        <v>6129</v>
      </c>
      <c r="F173" s="231" t="s">
        <v>6130</v>
      </c>
      <c r="G173" s="232" t="s">
        <v>2303</v>
      </c>
      <c r="H173" s="233">
        <v>3</v>
      </c>
      <c r="I173" s="234"/>
      <c r="J173" s="235">
        <f>ROUND(I173*H173,2)</f>
        <v>0</v>
      </c>
      <c r="K173" s="236"/>
      <c r="L173" s="44"/>
      <c r="M173" s="237" t="s">
        <v>1</v>
      </c>
      <c r="N173" s="238" t="s">
        <v>41</v>
      </c>
      <c r="O173" s="91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1" t="s">
        <v>284</v>
      </c>
      <c r="AT173" s="241" t="s">
        <v>281</v>
      </c>
      <c r="AU173" s="241" t="s">
        <v>84</v>
      </c>
      <c r="AY173" s="17" t="s">
        <v>280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7" t="s">
        <v>84</v>
      </c>
      <c r="BK173" s="242">
        <f>ROUND(I173*H173,2)</f>
        <v>0</v>
      </c>
      <c r="BL173" s="17" t="s">
        <v>284</v>
      </c>
      <c r="BM173" s="241" t="s">
        <v>6131</v>
      </c>
    </row>
    <row r="174" s="12" customFormat="1" ht="25.92" customHeight="1">
      <c r="A174" s="12"/>
      <c r="B174" s="213"/>
      <c r="C174" s="214"/>
      <c r="D174" s="215" t="s">
        <v>75</v>
      </c>
      <c r="E174" s="216" t="s">
        <v>6132</v>
      </c>
      <c r="F174" s="216" t="s">
        <v>6133</v>
      </c>
      <c r="G174" s="214"/>
      <c r="H174" s="214"/>
      <c r="I174" s="217"/>
      <c r="J174" s="218">
        <f>BK174</f>
        <v>0</v>
      </c>
      <c r="K174" s="214"/>
      <c r="L174" s="219"/>
      <c r="M174" s="220"/>
      <c r="N174" s="221"/>
      <c r="O174" s="221"/>
      <c r="P174" s="222">
        <f>SUM(P175:P179)</f>
        <v>0</v>
      </c>
      <c r="Q174" s="221"/>
      <c r="R174" s="222">
        <f>SUM(R175:R179)</f>
        <v>0</v>
      </c>
      <c r="S174" s="221"/>
      <c r="T174" s="223">
        <f>SUM(T175:T179)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84</v>
      </c>
      <c r="AT174" s="225" t="s">
        <v>75</v>
      </c>
      <c r="AU174" s="225" t="s">
        <v>76</v>
      </c>
      <c r="AY174" s="224" t="s">
        <v>280</v>
      </c>
      <c r="BK174" s="226">
        <f>SUM(BK175:BK179)</f>
        <v>0</v>
      </c>
    </row>
    <row r="175" s="2" customFormat="1" ht="16.5" customHeight="1">
      <c r="A175" s="38"/>
      <c r="B175" s="39"/>
      <c r="C175" s="229" t="s">
        <v>479</v>
      </c>
      <c r="D175" s="229" t="s">
        <v>281</v>
      </c>
      <c r="E175" s="230" t="s">
        <v>6134</v>
      </c>
      <c r="F175" s="231" t="s">
        <v>6135</v>
      </c>
      <c r="G175" s="232" t="s">
        <v>1603</v>
      </c>
      <c r="H175" s="233">
        <v>1</v>
      </c>
      <c r="I175" s="234"/>
      <c r="J175" s="235">
        <f>ROUND(I175*H175,2)</f>
        <v>0</v>
      </c>
      <c r="K175" s="236"/>
      <c r="L175" s="44"/>
      <c r="M175" s="237" t="s">
        <v>1</v>
      </c>
      <c r="N175" s="238" t="s">
        <v>41</v>
      </c>
      <c r="O175" s="91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1" t="s">
        <v>284</v>
      </c>
      <c r="AT175" s="241" t="s">
        <v>281</v>
      </c>
      <c r="AU175" s="241" t="s">
        <v>84</v>
      </c>
      <c r="AY175" s="17" t="s">
        <v>280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7" t="s">
        <v>84</v>
      </c>
      <c r="BK175" s="242">
        <f>ROUND(I175*H175,2)</f>
        <v>0</v>
      </c>
      <c r="BL175" s="17" t="s">
        <v>284</v>
      </c>
      <c r="BM175" s="241" t="s">
        <v>6136</v>
      </c>
    </row>
    <row r="176" s="2" customFormat="1" ht="16.5" customHeight="1">
      <c r="A176" s="38"/>
      <c r="B176" s="39"/>
      <c r="C176" s="229" t="s">
        <v>483</v>
      </c>
      <c r="D176" s="229" t="s">
        <v>281</v>
      </c>
      <c r="E176" s="230" t="s">
        <v>6137</v>
      </c>
      <c r="F176" s="231" t="s">
        <v>6138</v>
      </c>
      <c r="G176" s="232" t="s">
        <v>1603</v>
      </c>
      <c r="H176" s="233">
        <v>1</v>
      </c>
      <c r="I176" s="234"/>
      <c r="J176" s="235">
        <f>ROUND(I176*H176,2)</f>
        <v>0</v>
      </c>
      <c r="K176" s="236"/>
      <c r="L176" s="44"/>
      <c r="M176" s="237" t="s">
        <v>1</v>
      </c>
      <c r="N176" s="238" t="s">
        <v>41</v>
      </c>
      <c r="O176" s="91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1" t="s">
        <v>284</v>
      </c>
      <c r="AT176" s="241" t="s">
        <v>281</v>
      </c>
      <c r="AU176" s="241" t="s">
        <v>84</v>
      </c>
      <c r="AY176" s="17" t="s">
        <v>280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7" t="s">
        <v>84</v>
      </c>
      <c r="BK176" s="242">
        <f>ROUND(I176*H176,2)</f>
        <v>0</v>
      </c>
      <c r="BL176" s="17" t="s">
        <v>284</v>
      </c>
      <c r="BM176" s="241" t="s">
        <v>6139</v>
      </c>
    </row>
    <row r="177" s="2" customFormat="1" ht="21.75" customHeight="1">
      <c r="A177" s="38"/>
      <c r="B177" s="39"/>
      <c r="C177" s="229" t="s">
        <v>488</v>
      </c>
      <c r="D177" s="229" t="s">
        <v>281</v>
      </c>
      <c r="E177" s="230" t="s">
        <v>6140</v>
      </c>
      <c r="F177" s="231" t="s">
        <v>6141</v>
      </c>
      <c r="G177" s="232" t="s">
        <v>1603</v>
      </c>
      <c r="H177" s="233">
        <v>1</v>
      </c>
      <c r="I177" s="234"/>
      <c r="J177" s="235">
        <f>ROUND(I177*H177,2)</f>
        <v>0</v>
      </c>
      <c r="K177" s="236"/>
      <c r="L177" s="44"/>
      <c r="M177" s="237" t="s">
        <v>1</v>
      </c>
      <c r="N177" s="238" t="s">
        <v>41</v>
      </c>
      <c r="O177" s="91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1" t="s">
        <v>284</v>
      </c>
      <c r="AT177" s="241" t="s">
        <v>281</v>
      </c>
      <c r="AU177" s="241" t="s">
        <v>84</v>
      </c>
      <c r="AY177" s="17" t="s">
        <v>280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7" t="s">
        <v>84</v>
      </c>
      <c r="BK177" s="242">
        <f>ROUND(I177*H177,2)</f>
        <v>0</v>
      </c>
      <c r="BL177" s="17" t="s">
        <v>284</v>
      </c>
      <c r="BM177" s="241" t="s">
        <v>6142</v>
      </c>
    </row>
    <row r="178" s="2" customFormat="1" ht="24.15" customHeight="1">
      <c r="A178" s="38"/>
      <c r="B178" s="39"/>
      <c r="C178" s="229" t="s">
        <v>492</v>
      </c>
      <c r="D178" s="229" t="s">
        <v>281</v>
      </c>
      <c r="E178" s="230" t="s">
        <v>6143</v>
      </c>
      <c r="F178" s="231" t="s">
        <v>6144</v>
      </c>
      <c r="G178" s="232" t="s">
        <v>1603</v>
      </c>
      <c r="H178" s="233">
        <v>1</v>
      </c>
      <c r="I178" s="234"/>
      <c r="J178" s="235">
        <f>ROUND(I178*H178,2)</f>
        <v>0</v>
      </c>
      <c r="K178" s="236"/>
      <c r="L178" s="44"/>
      <c r="M178" s="237" t="s">
        <v>1</v>
      </c>
      <c r="N178" s="238" t="s">
        <v>41</v>
      </c>
      <c r="O178" s="91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1" t="s">
        <v>284</v>
      </c>
      <c r="AT178" s="241" t="s">
        <v>281</v>
      </c>
      <c r="AU178" s="241" t="s">
        <v>84</v>
      </c>
      <c r="AY178" s="17" t="s">
        <v>280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7" t="s">
        <v>84</v>
      </c>
      <c r="BK178" s="242">
        <f>ROUND(I178*H178,2)</f>
        <v>0</v>
      </c>
      <c r="BL178" s="17" t="s">
        <v>284</v>
      </c>
      <c r="BM178" s="241" t="s">
        <v>6145</v>
      </c>
    </row>
    <row r="179" s="2" customFormat="1" ht="21.75" customHeight="1">
      <c r="A179" s="38"/>
      <c r="B179" s="39"/>
      <c r="C179" s="229" t="s">
        <v>497</v>
      </c>
      <c r="D179" s="229" t="s">
        <v>281</v>
      </c>
      <c r="E179" s="230" t="s">
        <v>6146</v>
      </c>
      <c r="F179" s="231" t="s">
        <v>6147</v>
      </c>
      <c r="G179" s="232" t="s">
        <v>1603</v>
      </c>
      <c r="H179" s="233">
        <v>1</v>
      </c>
      <c r="I179" s="234"/>
      <c r="J179" s="235">
        <f>ROUND(I179*H179,2)</f>
        <v>0</v>
      </c>
      <c r="K179" s="236"/>
      <c r="L179" s="44"/>
      <c r="M179" s="291" t="s">
        <v>1</v>
      </c>
      <c r="N179" s="292" t="s">
        <v>41</v>
      </c>
      <c r="O179" s="293"/>
      <c r="P179" s="294">
        <f>O179*H179</f>
        <v>0</v>
      </c>
      <c r="Q179" s="294">
        <v>0</v>
      </c>
      <c r="R179" s="294">
        <f>Q179*H179</f>
        <v>0</v>
      </c>
      <c r="S179" s="294">
        <v>0</v>
      </c>
      <c r="T179" s="29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1" t="s">
        <v>284</v>
      </c>
      <c r="AT179" s="241" t="s">
        <v>281</v>
      </c>
      <c r="AU179" s="241" t="s">
        <v>84</v>
      </c>
      <c r="AY179" s="17" t="s">
        <v>280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7" t="s">
        <v>84</v>
      </c>
      <c r="BK179" s="242">
        <f>ROUND(I179*H179,2)</f>
        <v>0</v>
      </c>
      <c r="BL179" s="17" t="s">
        <v>284</v>
      </c>
      <c r="BM179" s="241" t="s">
        <v>6148</v>
      </c>
    </row>
    <row r="180" s="2" customFormat="1" ht="6.96" customHeight="1">
      <c r="A180" s="38"/>
      <c r="B180" s="66"/>
      <c r="C180" s="67"/>
      <c r="D180" s="67"/>
      <c r="E180" s="67"/>
      <c r="F180" s="67"/>
      <c r="G180" s="67"/>
      <c r="H180" s="67"/>
      <c r="I180" s="67"/>
      <c r="J180" s="67"/>
      <c r="K180" s="67"/>
      <c r="L180" s="44"/>
      <c r="M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</row>
  </sheetData>
  <sheetProtection sheet="1" autoFilter="0" formatColumns="0" formatRows="0" objects="1" scenarios="1" spinCount="100000" saltValue="50TDA+0TTp8s13KidTsVh4L4I7z42Vh7+XATIU187wZwZzne5ZQgUfu0NScVT/EgO4MSQ4iVk9bv9HUX3e80cw==" hashValue="+FXDZ2QHe54I4aIs4496FQNbyOXYbHwWK4ie6U3AxSAvL+pFTKFUzapLWLW22M2psVh+po7feqV4e3fIKqlarQ==" algorithmName="SHA-512" password="C5D5"/>
  <autoFilter ref="C122:K17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</row>
    <row r="8" s="1" customFormat="1" ht="12" customHeight="1">
      <c r="B8" s="20"/>
      <c r="D8" s="152" t="s">
        <v>209</v>
      </c>
      <c r="L8" s="20"/>
    </row>
    <row r="9" s="2" customFormat="1" ht="16.5" customHeight="1">
      <c r="A9" s="38"/>
      <c r="B9" s="44"/>
      <c r="C9" s="38"/>
      <c r="D9" s="38"/>
      <c r="E9" s="153" t="s">
        <v>6149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6150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4" t="s">
        <v>6151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2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2" t="s">
        <v>22</v>
      </c>
      <c r="J14" s="155" t="str">
        <f>'Rekapitulace stavby'!AN8</f>
        <v>2. 8. 2021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2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2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2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2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2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2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33</v>
      </c>
      <c r="E25" s="38"/>
      <c r="F25" s="38"/>
      <c r="G25" s="38"/>
      <c r="H25" s="38"/>
      <c r="I25" s="152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31</v>
      </c>
      <c r="F26" s="38"/>
      <c r="G26" s="38"/>
      <c r="H26" s="38"/>
      <c r="I26" s="152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ROUND(J130,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2" t="s">
        <v>41</v>
      </c>
      <c r="F35" s="165">
        <f>ROUND((SUM(BE130:BE283)),  2)</f>
        <v>0</v>
      </c>
      <c r="G35" s="38"/>
      <c r="H35" s="38"/>
      <c r="I35" s="166">
        <v>0.20999999999999999</v>
      </c>
      <c r="J35" s="165">
        <f>ROUND(((SUM(BE130:BE283))*I35),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42</v>
      </c>
      <c r="F36" s="165">
        <f>ROUND((SUM(BF130:BF283)),  2)</f>
        <v>0</v>
      </c>
      <c r="G36" s="38"/>
      <c r="H36" s="38"/>
      <c r="I36" s="166">
        <v>0.14999999999999999</v>
      </c>
      <c r="J36" s="165">
        <f>ROUND(((SUM(BF130:BF283))*I36),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43</v>
      </c>
      <c r="F37" s="165">
        <f>ROUND((SUM(BG130:BG283)),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44</v>
      </c>
      <c r="F38" s="165">
        <f>ROUND((SUM(BH130:BH283)),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45</v>
      </c>
      <c r="F39" s="165">
        <f>ROUND((SUM(BI130:BI283)),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6149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6150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12.01 - vytápění, objekty A - H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Žižkova 57, Jihlava</v>
      </c>
      <c r="G91" s="40"/>
      <c r="H91" s="40"/>
      <c r="I91" s="32" t="s">
        <v>22</v>
      </c>
      <c r="J91" s="79" t="str">
        <f>IF(J14="","",J14)</f>
        <v>2. 8. 2021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Kraj Vysočina, Žižkova 57, Jihlava</v>
      </c>
      <c r="G93" s="40"/>
      <c r="H93" s="40"/>
      <c r="I93" s="32" t="s">
        <v>30</v>
      </c>
      <c r="J93" s="36" t="str">
        <f>E23</f>
        <v>CBN projekt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CBN projekt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233</v>
      </c>
      <c r="D96" s="187"/>
      <c r="E96" s="187"/>
      <c r="F96" s="187"/>
      <c r="G96" s="187"/>
      <c r="H96" s="187"/>
      <c r="I96" s="187"/>
      <c r="J96" s="188" t="s">
        <v>234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235</v>
      </c>
      <c r="D98" s="40"/>
      <c r="E98" s="40"/>
      <c r="F98" s="40"/>
      <c r="G98" s="40"/>
      <c r="H98" s="40"/>
      <c r="I98" s="40"/>
      <c r="J98" s="110">
        <f>J130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236</v>
      </c>
    </row>
    <row r="99" s="9" customFormat="1" ht="24.96" customHeight="1">
      <c r="A99" s="9"/>
      <c r="B99" s="190"/>
      <c r="C99" s="191"/>
      <c r="D99" s="192" t="s">
        <v>6152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6153</v>
      </c>
      <c r="E100" s="193"/>
      <c r="F100" s="193"/>
      <c r="G100" s="193"/>
      <c r="H100" s="193"/>
      <c r="I100" s="193"/>
      <c r="J100" s="194">
        <f>J135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6154</v>
      </c>
      <c r="E101" s="193"/>
      <c r="F101" s="193"/>
      <c r="G101" s="193"/>
      <c r="H101" s="193"/>
      <c r="I101" s="193"/>
      <c r="J101" s="194">
        <f>J143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6155</v>
      </c>
      <c r="E102" s="193"/>
      <c r="F102" s="193"/>
      <c r="G102" s="193"/>
      <c r="H102" s="193"/>
      <c r="I102" s="193"/>
      <c r="J102" s="194">
        <f>J153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6156</v>
      </c>
      <c r="E103" s="193"/>
      <c r="F103" s="193"/>
      <c r="G103" s="193"/>
      <c r="H103" s="193"/>
      <c r="I103" s="193"/>
      <c r="J103" s="194">
        <f>J169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6157</v>
      </c>
      <c r="E104" s="193"/>
      <c r="F104" s="193"/>
      <c r="G104" s="193"/>
      <c r="H104" s="193"/>
      <c r="I104" s="193"/>
      <c r="J104" s="194">
        <f>J219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6158</v>
      </c>
      <c r="E105" s="193"/>
      <c r="F105" s="193"/>
      <c r="G105" s="193"/>
      <c r="H105" s="193"/>
      <c r="I105" s="193"/>
      <c r="J105" s="194">
        <f>J249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6159</v>
      </c>
      <c r="E106" s="193"/>
      <c r="F106" s="193"/>
      <c r="G106" s="193"/>
      <c r="H106" s="193"/>
      <c r="I106" s="193"/>
      <c r="J106" s="194">
        <f>J258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6160</v>
      </c>
      <c r="E107" s="193"/>
      <c r="F107" s="193"/>
      <c r="G107" s="193"/>
      <c r="H107" s="193"/>
      <c r="I107" s="193"/>
      <c r="J107" s="194">
        <f>J261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6161</v>
      </c>
      <c r="E108" s="193"/>
      <c r="F108" s="193"/>
      <c r="G108" s="193"/>
      <c r="H108" s="193"/>
      <c r="I108" s="193"/>
      <c r="J108" s="194">
        <f>J276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265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85" t="str">
        <f>E7</f>
        <v>SPŠ Třebíč - úspory energií- doplnění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209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185" t="s">
        <v>6149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6150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E11</f>
        <v>12.01 - vytápění, objekty A - H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F14</f>
        <v>Žižkova 57, Jihlava</v>
      </c>
      <c r="G124" s="40"/>
      <c r="H124" s="40"/>
      <c r="I124" s="32" t="s">
        <v>22</v>
      </c>
      <c r="J124" s="79" t="str">
        <f>IF(J14="","",J14)</f>
        <v>2. 8. 2021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E17</f>
        <v>Kraj Vysočina, Žižkova 57, Jihlava</v>
      </c>
      <c r="G126" s="40"/>
      <c r="H126" s="40"/>
      <c r="I126" s="32" t="s">
        <v>30</v>
      </c>
      <c r="J126" s="36" t="str">
        <f>E23</f>
        <v>CBN projekt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IF(E20="","",E20)</f>
        <v>Vyplň údaj</v>
      </c>
      <c r="G127" s="40"/>
      <c r="H127" s="40"/>
      <c r="I127" s="32" t="s">
        <v>33</v>
      </c>
      <c r="J127" s="36" t="str">
        <f>E26</f>
        <v>CBN projekt s.r.o.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1"/>
      <c r="B129" s="202"/>
      <c r="C129" s="203" t="s">
        <v>266</v>
      </c>
      <c r="D129" s="204" t="s">
        <v>61</v>
      </c>
      <c r="E129" s="204" t="s">
        <v>57</v>
      </c>
      <c r="F129" s="204" t="s">
        <v>58</v>
      </c>
      <c r="G129" s="204" t="s">
        <v>267</v>
      </c>
      <c r="H129" s="204" t="s">
        <v>268</v>
      </c>
      <c r="I129" s="204" t="s">
        <v>269</v>
      </c>
      <c r="J129" s="205" t="s">
        <v>234</v>
      </c>
      <c r="K129" s="206" t="s">
        <v>270</v>
      </c>
      <c r="L129" s="207"/>
      <c r="M129" s="100" t="s">
        <v>1</v>
      </c>
      <c r="N129" s="101" t="s">
        <v>40</v>
      </c>
      <c r="O129" s="101" t="s">
        <v>271</v>
      </c>
      <c r="P129" s="101" t="s">
        <v>272</v>
      </c>
      <c r="Q129" s="101" t="s">
        <v>273</v>
      </c>
      <c r="R129" s="101" t="s">
        <v>274</v>
      </c>
      <c r="S129" s="101" t="s">
        <v>275</v>
      </c>
      <c r="T129" s="102" t="s">
        <v>276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8"/>
      <c r="B130" s="39"/>
      <c r="C130" s="107" t="s">
        <v>277</v>
      </c>
      <c r="D130" s="40"/>
      <c r="E130" s="40"/>
      <c r="F130" s="40"/>
      <c r="G130" s="40"/>
      <c r="H130" s="40"/>
      <c r="I130" s="40"/>
      <c r="J130" s="208">
        <f>BK130</f>
        <v>0</v>
      </c>
      <c r="K130" s="40"/>
      <c r="L130" s="44"/>
      <c r="M130" s="103"/>
      <c r="N130" s="209"/>
      <c r="O130" s="104"/>
      <c r="P130" s="210">
        <f>P131+P135+P143+P153+P169+P219+P249+P258+P261+P276</f>
        <v>0</v>
      </c>
      <c r="Q130" s="104"/>
      <c r="R130" s="210">
        <f>R131+R135+R143+R153+R169+R219+R249+R258+R261+R276</f>
        <v>0</v>
      </c>
      <c r="S130" s="104"/>
      <c r="T130" s="211">
        <f>T131+T135+T143+T153+T169+T219+T249+T258+T261+T276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75</v>
      </c>
      <c r="AU130" s="17" t="s">
        <v>236</v>
      </c>
      <c r="BK130" s="212">
        <f>BK131+BK135+BK143+BK153+BK169+BK219+BK249+BK258+BK261+BK276</f>
        <v>0</v>
      </c>
    </row>
    <row r="131" s="12" customFormat="1" ht="25.92" customHeight="1">
      <c r="A131" s="12"/>
      <c r="B131" s="213"/>
      <c r="C131" s="214"/>
      <c r="D131" s="215" t="s">
        <v>75</v>
      </c>
      <c r="E131" s="216" t="s">
        <v>788</v>
      </c>
      <c r="F131" s="216" t="s">
        <v>789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SUM(P132:P134)</f>
        <v>0</v>
      </c>
      <c r="Q131" s="221"/>
      <c r="R131" s="222">
        <f>SUM(R132:R134)</f>
        <v>0</v>
      </c>
      <c r="S131" s="221"/>
      <c r="T131" s="223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84</v>
      </c>
      <c r="AT131" s="225" t="s">
        <v>75</v>
      </c>
      <c r="AU131" s="225" t="s">
        <v>76</v>
      </c>
      <c r="AY131" s="224" t="s">
        <v>280</v>
      </c>
      <c r="BK131" s="226">
        <f>SUM(BK132:BK134)</f>
        <v>0</v>
      </c>
    </row>
    <row r="132" s="2" customFormat="1" ht="33" customHeight="1">
      <c r="A132" s="38"/>
      <c r="B132" s="39"/>
      <c r="C132" s="229" t="s">
        <v>84</v>
      </c>
      <c r="D132" s="229" t="s">
        <v>281</v>
      </c>
      <c r="E132" s="230" t="s">
        <v>833</v>
      </c>
      <c r="F132" s="231" t="s">
        <v>834</v>
      </c>
      <c r="G132" s="232" t="s">
        <v>326</v>
      </c>
      <c r="H132" s="233">
        <v>0.25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284</v>
      </c>
      <c r="AT132" s="241" t="s">
        <v>281</v>
      </c>
      <c r="AU132" s="241" t="s">
        <v>84</v>
      </c>
      <c r="AY132" s="17" t="s">
        <v>280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84</v>
      </c>
      <c r="BK132" s="242">
        <f>ROUND(I132*H132,2)</f>
        <v>0</v>
      </c>
      <c r="BL132" s="17" t="s">
        <v>284</v>
      </c>
      <c r="BM132" s="241" t="s">
        <v>6162</v>
      </c>
    </row>
    <row r="133" s="2" customFormat="1" ht="33" customHeight="1">
      <c r="A133" s="38"/>
      <c r="B133" s="39"/>
      <c r="C133" s="229" t="s">
        <v>86</v>
      </c>
      <c r="D133" s="229" t="s">
        <v>281</v>
      </c>
      <c r="E133" s="230" t="s">
        <v>868</v>
      </c>
      <c r="F133" s="231" t="s">
        <v>869</v>
      </c>
      <c r="G133" s="232" t="s">
        <v>326</v>
      </c>
      <c r="H133" s="233">
        <v>0.5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284</v>
      </c>
      <c r="AT133" s="241" t="s">
        <v>281</v>
      </c>
      <c r="AU133" s="241" t="s">
        <v>84</v>
      </c>
      <c r="AY133" s="17" t="s">
        <v>280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84</v>
      </c>
      <c r="BK133" s="242">
        <f>ROUND(I133*H133,2)</f>
        <v>0</v>
      </c>
      <c r="BL133" s="17" t="s">
        <v>284</v>
      </c>
      <c r="BM133" s="241" t="s">
        <v>6163</v>
      </c>
    </row>
    <row r="134" s="2" customFormat="1" ht="44.25" customHeight="1">
      <c r="A134" s="38"/>
      <c r="B134" s="39"/>
      <c r="C134" s="229" t="s">
        <v>136</v>
      </c>
      <c r="D134" s="229" t="s">
        <v>281</v>
      </c>
      <c r="E134" s="230" t="s">
        <v>903</v>
      </c>
      <c r="F134" s="231" t="s">
        <v>904</v>
      </c>
      <c r="G134" s="232" t="s">
        <v>326</v>
      </c>
      <c r="H134" s="233">
        <v>21.5</v>
      </c>
      <c r="I134" s="234"/>
      <c r="J134" s="235">
        <f>ROUND(I134*H134,2)</f>
        <v>0</v>
      </c>
      <c r="K134" s="236"/>
      <c r="L134" s="44"/>
      <c r="M134" s="237" t="s">
        <v>1</v>
      </c>
      <c r="N134" s="238" t="s">
        <v>41</v>
      </c>
      <c r="O134" s="91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284</v>
      </c>
      <c r="AT134" s="241" t="s">
        <v>281</v>
      </c>
      <c r="AU134" s="241" t="s">
        <v>84</v>
      </c>
      <c r="AY134" s="17" t="s">
        <v>280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84</v>
      </c>
      <c r="BK134" s="242">
        <f>ROUND(I134*H134,2)</f>
        <v>0</v>
      </c>
      <c r="BL134" s="17" t="s">
        <v>284</v>
      </c>
      <c r="BM134" s="241" t="s">
        <v>6164</v>
      </c>
    </row>
    <row r="135" s="12" customFormat="1" ht="25.92" customHeight="1">
      <c r="A135" s="12"/>
      <c r="B135" s="213"/>
      <c r="C135" s="214"/>
      <c r="D135" s="215" t="s">
        <v>75</v>
      </c>
      <c r="E135" s="216" t="s">
        <v>1068</v>
      </c>
      <c r="F135" s="216" t="s">
        <v>1069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SUM(P136:P142)</f>
        <v>0</v>
      </c>
      <c r="Q135" s="221"/>
      <c r="R135" s="222">
        <f>SUM(R136:R142)</f>
        <v>0</v>
      </c>
      <c r="S135" s="221"/>
      <c r="T135" s="223">
        <f>SUM(T136:T142)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86</v>
      </c>
      <c r="AT135" s="225" t="s">
        <v>75</v>
      </c>
      <c r="AU135" s="225" t="s">
        <v>76</v>
      </c>
      <c r="AY135" s="224" t="s">
        <v>280</v>
      </c>
      <c r="BK135" s="226">
        <f>SUM(BK136:BK142)</f>
        <v>0</v>
      </c>
    </row>
    <row r="136" s="2" customFormat="1" ht="24.15" customHeight="1">
      <c r="A136" s="38"/>
      <c r="B136" s="39"/>
      <c r="C136" s="229" t="s">
        <v>284</v>
      </c>
      <c r="D136" s="229" t="s">
        <v>281</v>
      </c>
      <c r="E136" s="230" t="s">
        <v>6165</v>
      </c>
      <c r="F136" s="231" t="s">
        <v>6166</v>
      </c>
      <c r="G136" s="232" t="s">
        <v>190</v>
      </c>
      <c r="H136" s="233">
        <v>18.5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185</v>
      </c>
      <c r="AT136" s="241" t="s">
        <v>281</v>
      </c>
      <c r="AU136" s="241" t="s">
        <v>84</v>
      </c>
      <c r="AY136" s="17" t="s">
        <v>280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84</v>
      </c>
      <c r="BK136" s="242">
        <f>ROUND(I136*H136,2)</f>
        <v>0</v>
      </c>
      <c r="BL136" s="17" t="s">
        <v>185</v>
      </c>
      <c r="BM136" s="241" t="s">
        <v>86</v>
      </c>
    </row>
    <row r="137" s="2" customFormat="1" ht="21.75" customHeight="1">
      <c r="A137" s="38"/>
      <c r="B137" s="39"/>
      <c r="C137" s="229" t="s">
        <v>300</v>
      </c>
      <c r="D137" s="229" t="s">
        <v>281</v>
      </c>
      <c r="E137" s="230" t="s">
        <v>6167</v>
      </c>
      <c r="F137" s="231" t="s">
        <v>6168</v>
      </c>
      <c r="G137" s="232" t="s">
        <v>190</v>
      </c>
      <c r="H137" s="233">
        <v>61</v>
      </c>
      <c r="I137" s="234"/>
      <c r="J137" s="235">
        <f>ROUND(I137*H137,2)</f>
        <v>0</v>
      </c>
      <c r="K137" s="236"/>
      <c r="L137" s="44"/>
      <c r="M137" s="237" t="s">
        <v>1</v>
      </c>
      <c r="N137" s="238" t="s">
        <v>41</v>
      </c>
      <c r="O137" s="91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1" t="s">
        <v>185</v>
      </c>
      <c r="AT137" s="241" t="s">
        <v>281</v>
      </c>
      <c r="AU137" s="241" t="s">
        <v>84</v>
      </c>
      <c r="AY137" s="17" t="s">
        <v>280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7" t="s">
        <v>84</v>
      </c>
      <c r="BK137" s="242">
        <f>ROUND(I137*H137,2)</f>
        <v>0</v>
      </c>
      <c r="BL137" s="17" t="s">
        <v>185</v>
      </c>
      <c r="BM137" s="241" t="s">
        <v>284</v>
      </c>
    </row>
    <row r="138" s="2" customFormat="1" ht="21.75" customHeight="1">
      <c r="A138" s="38"/>
      <c r="B138" s="39"/>
      <c r="C138" s="229" t="s">
        <v>305</v>
      </c>
      <c r="D138" s="229" t="s">
        <v>281</v>
      </c>
      <c r="E138" s="230" t="s">
        <v>6169</v>
      </c>
      <c r="F138" s="231" t="s">
        <v>6170</v>
      </c>
      <c r="G138" s="232" t="s">
        <v>190</v>
      </c>
      <c r="H138" s="233">
        <v>942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185</v>
      </c>
      <c r="AT138" s="241" t="s">
        <v>281</v>
      </c>
      <c r="AU138" s="241" t="s">
        <v>84</v>
      </c>
      <c r="AY138" s="17" t="s">
        <v>280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84</v>
      </c>
      <c r="BK138" s="242">
        <f>ROUND(I138*H138,2)</f>
        <v>0</v>
      </c>
      <c r="BL138" s="17" t="s">
        <v>185</v>
      </c>
      <c r="BM138" s="241" t="s">
        <v>305</v>
      </c>
    </row>
    <row r="139" s="2" customFormat="1" ht="21.75" customHeight="1">
      <c r="A139" s="38"/>
      <c r="B139" s="39"/>
      <c r="C139" s="229" t="s">
        <v>313</v>
      </c>
      <c r="D139" s="229" t="s">
        <v>281</v>
      </c>
      <c r="E139" s="230" t="s">
        <v>6171</v>
      </c>
      <c r="F139" s="231" t="s">
        <v>6172</v>
      </c>
      <c r="G139" s="232" t="s">
        <v>190</v>
      </c>
      <c r="H139" s="233">
        <v>1303</v>
      </c>
      <c r="I139" s="234"/>
      <c r="J139" s="235">
        <f>ROUND(I139*H139,2)</f>
        <v>0</v>
      </c>
      <c r="K139" s="236"/>
      <c r="L139" s="44"/>
      <c r="M139" s="237" t="s">
        <v>1</v>
      </c>
      <c r="N139" s="238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185</v>
      </c>
      <c r="AT139" s="241" t="s">
        <v>281</v>
      </c>
      <c r="AU139" s="241" t="s">
        <v>84</v>
      </c>
      <c r="AY139" s="17" t="s">
        <v>280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84</v>
      </c>
      <c r="BK139" s="242">
        <f>ROUND(I139*H139,2)</f>
        <v>0</v>
      </c>
      <c r="BL139" s="17" t="s">
        <v>185</v>
      </c>
      <c r="BM139" s="241" t="s">
        <v>310</v>
      </c>
    </row>
    <row r="140" s="2" customFormat="1" ht="21.75" customHeight="1">
      <c r="A140" s="38"/>
      <c r="B140" s="39"/>
      <c r="C140" s="229" t="s">
        <v>310</v>
      </c>
      <c r="D140" s="229" t="s">
        <v>281</v>
      </c>
      <c r="E140" s="230" t="s">
        <v>6173</v>
      </c>
      <c r="F140" s="231" t="s">
        <v>6174</v>
      </c>
      <c r="G140" s="232" t="s">
        <v>190</v>
      </c>
      <c r="H140" s="233">
        <v>651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185</v>
      </c>
      <c r="AT140" s="241" t="s">
        <v>281</v>
      </c>
      <c r="AU140" s="241" t="s">
        <v>84</v>
      </c>
      <c r="AY140" s="17" t="s">
        <v>280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84</v>
      </c>
      <c r="BK140" s="242">
        <f>ROUND(I140*H140,2)</f>
        <v>0</v>
      </c>
      <c r="BL140" s="17" t="s">
        <v>185</v>
      </c>
      <c r="BM140" s="241" t="s">
        <v>111</v>
      </c>
    </row>
    <row r="141" s="2" customFormat="1" ht="21.75" customHeight="1">
      <c r="A141" s="38"/>
      <c r="B141" s="39"/>
      <c r="C141" s="229" t="s">
        <v>323</v>
      </c>
      <c r="D141" s="229" t="s">
        <v>281</v>
      </c>
      <c r="E141" s="230" t="s">
        <v>6175</v>
      </c>
      <c r="F141" s="231" t="s">
        <v>6176</v>
      </c>
      <c r="G141" s="232" t="s">
        <v>190</v>
      </c>
      <c r="H141" s="233">
        <v>1066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41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185</v>
      </c>
      <c r="AT141" s="241" t="s">
        <v>281</v>
      </c>
      <c r="AU141" s="241" t="s">
        <v>84</v>
      </c>
      <c r="AY141" s="17" t="s">
        <v>280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84</v>
      </c>
      <c r="BK141" s="242">
        <f>ROUND(I141*H141,2)</f>
        <v>0</v>
      </c>
      <c r="BL141" s="17" t="s">
        <v>185</v>
      </c>
      <c r="BM141" s="241" t="s">
        <v>117</v>
      </c>
    </row>
    <row r="142" s="2" customFormat="1" ht="21.75" customHeight="1">
      <c r="A142" s="38"/>
      <c r="B142" s="39"/>
      <c r="C142" s="229" t="s">
        <v>111</v>
      </c>
      <c r="D142" s="229" t="s">
        <v>281</v>
      </c>
      <c r="E142" s="230" t="s">
        <v>6177</v>
      </c>
      <c r="F142" s="231" t="s">
        <v>6178</v>
      </c>
      <c r="G142" s="232" t="s">
        <v>190</v>
      </c>
      <c r="H142" s="233">
        <v>1167</v>
      </c>
      <c r="I142" s="234"/>
      <c r="J142" s="235">
        <f>ROUND(I142*H142,2)</f>
        <v>0</v>
      </c>
      <c r="K142" s="236"/>
      <c r="L142" s="44"/>
      <c r="M142" s="237" t="s">
        <v>1</v>
      </c>
      <c r="N142" s="238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185</v>
      </c>
      <c r="AT142" s="241" t="s">
        <v>281</v>
      </c>
      <c r="AU142" s="241" t="s">
        <v>84</v>
      </c>
      <c r="AY142" s="17" t="s">
        <v>280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84</v>
      </c>
      <c r="BK142" s="242">
        <f>ROUND(I142*H142,2)</f>
        <v>0</v>
      </c>
      <c r="BL142" s="17" t="s">
        <v>185</v>
      </c>
      <c r="BM142" s="241" t="s">
        <v>130</v>
      </c>
    </row>
    <row r="143" s="12" customFormat="1" ht="25.92" customHeight="1">
      <c r="A143" s="12"/>
      <c r="B143" s="213"/>
      <c r="C143" s="214"/>
      <c r="D143" s="215" t="s">
        <v>75</v>
      </c>
      <c r="E143" s="216" t="s">
        <v>6179</v>
      </c>
      <c r="F143" s="216" t="s">
        <v>6180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SUM(P144:P152)</f>
        <v>0</v>
      </c>
      <c r="Q143" s="221"/>
      <c r="R143" s="222">
        <f>SUM(R144:R152)</f>
        <v>0</v>
      </c>
      <c r="S143" s="221"/>
      <c r="T143" s="223">
        <f>SUM(T144:T152)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86</v>
      </c>
      <c r="AT143" s="225" t="s">
        <v>75</v>
      </c>
      <c r="AU143" s="225" t="s">
        <v>76</v>
      </c>
      <c r="AY143" s="224" t="s">
        <v>280</v>
      </c>
      <c r="BK143" s="226">
        <f>SUM(BK144:BK152)</f>
        <v>0</v>
      </c>
    </row>
    <row r="144" s="2" customFormat="1" ht="24.15" customHeight="1">
      <c r="A144" s="38"/>
      <c r="B144" s="39"/>
      <c r="C144" s="229" t="s">
        <v>114</v>
      </c>
      <c r="D144" s="229" t="s">
        <v>281</v>
      </c>
      <c r="E144" s="230" t="s">
        <v>6181</v>
      </c>
      <c r="F144" s="231" t="s">
        <v>6182</v>
      </c>
      <c r="G144" s="232" t="s">
        <v>2303</v>
      </c>
      <c r="H144" s="233">
        <v>3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185</v>
      </c>
      <c r="AT144" s="241" t="s">
        <v>281</v>
      </c>
      <c r="AU144" s="241" t="s">
        <v>84</v>
      </c>
      <c r="AY144" s="17" t="s">
        <v>280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84</v>
      </c>
      <c r="BK144" s="242">
        <f>ROUND(I144*H144,2)</f>
        <v>0</v>
      </c>
      <c r="BL144" s="17" t="s">
        <v>185</v>
      </c>
      <c r="BM144" s="241" t="s">
        <v>185</v>
      </c>
    </row>
    <row r="145" s="2" customFormat="1" ht="24.15" customHeight="1">
      <c r="A145" s="38"/>
      <c r="B145" s="39"/>
      <c r="C145" s="229" t="s">
        <v>117</v>
      </c>
      <c r="D145" s="229" t="s">
        <v>281</v>
      </c>
      <c r="E145" s="230" t="s">
        <v>6183</v>
      </c>
      <c r="F145" s="231" t="s">
        <v>6184</v>
      </c>
      <c r="G145" s="232" t="s">
        <v>2303</v>
      </c>
      <c r="H145" s="233">
        <v>1</v>
      </c>
      <c r="I145" s="234"/>
      <c r="J145" s="235">
        <f>ROUND(I145*H145,2)</f>
        <v>0</v>
      </c>
      <c r="K145" s="236"/>
      <c r="L145" s="44"/>
      <c r="M145" s="237" t="s">
        <v>1</v>
      </c>
      <c r="N145" s="238" t="s">
        <v>41</v>
      </c>
      <c r="O145" s="91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185</v>
      </c>
      <c r="AT145" s="241" t="s">
        <v>281</v>
      </c>
      <c r="AU145" s="241" t="s">
        <v>84</v>
      </c>
      <c r="AY145" s="17" t="s">
        <v>280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84</v>
      </c>
      <c r="BK145" s="242">
        <f>ROUND(I145*H145,2)</f>
        <v>0</v>
      </c>
      <c r="BL145" s="17" t="s">
        <v>185</v>
      </c>
      <c r="BM145" s="241" t="s">
        <v>361</v>
      </c>
    </row>
    <row r="146" s="2" customFormat="1" ht="24.15" customHeight="1">
      <c r="A146" s="38"/>
      <c r="B146" s="39"/>
      <c r="C146" s="229" t="s">
        <v>127</v>
      </c>
      <c r="D146" s="229" t="s">
        <v>281</v>
      </c>
      <c r="E146" s="230" t="s">
        <v>6185</v>
      </c>
      <c r="F146" s="231" t="s">
        <v>6186</v>
      </c>
      <c r="G146" s="232" t="s">
        <v>2303</v>
      </c>
      <c r="H146" s="233">
        <v>6</v>
      </c>
      <c r="I146" s="234"/>
      <c r="J146" s="235">
        <f>ROUND(I146*H146,2)</f>
        <v>0</v>
      </c>
      <c r="K146" s="236"/>
      <c r="L146" s="44"/>
      <c r="M146" s="237" t="s">
        <v>1</v>
      </c>
      <c r="N146" s="238" t="s">
        <v>41</v>
      </c>
      <c r="O146" s="91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185</v>
      </c>
      <c r="AT146" s="241" t="s">
        <v>281</v>
      </c>
      <c r="AU146" s="241" t="s">
        <v>84</v>
      </c>
      <c r="AY146" s="17" t="s">
        <v>280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84</v>
      </c>
      <c r="BK146" s="242">
        <f>ROUND(I146*H146,2)</f>
        <v>0</v>
      </c>
      <c r="BL146" s="17" t="s">
        <v>185</v>
      </c>
      <c r="BM146" s="241" t="s">
        <v>369</v>
      </c>
    </row>
    <row r="147" s="2" customFormat="1" ht="21.75" customHeight="1">
      <c r="A147" s="38"/>
      <c r="B147" s="39"/>
      <c r="C147" s="229" t="s">
        <v>130</v>
      </c>
      <c r="D147" s="229" t="s">
        <v>281</v>
      </c>
      <c r="E147" s="230" t="s">
        <v>6187</v>
      </c>
      <c r="F147" s="231" t="s">
        <v>6188</v>
      </c>
      <c r="G147" s="232" t="s">
        <v>2303</v>
      </c>
      <c r="H147" s="233">
        <v>10</v>
      </c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41</v>
      </c>
      <c r="O147" s="91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185</v>
      </c>
      <c r="AT147" s="241" t="s">
        <v>281</v>
      </c>
      <c r="AU147" s="241" t="s">
        <v>84</v>
      </c>
      <c r="AY147" s="17" t="s">
        <v>280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84</v>
      </c>
      <c r="BK147" s="242">
        <f>ROUND(I147*H147,2)</f>
        <v>0</v>
      </c>
      <c r="BL147" s="17" t="s">
        <v>185</v>
      </c>
      <c r="BM147" s="241" t="s">
        <v>379</v>
      </c>
    </row>
    <row r="148" s="2" customFormat="1" ht="16.5" customHeight="1">
      <c r="A148" s="38"/>
      <c r="B148" s="39"/>
      <c r="C148" s="229" t="s">
        <v>8</v>
      </c>
      <c r="D148" s="229" t="s">
        <v>281</v>
      </c>
      <c r="E148" s="230" t="s">
        <v>6189</v>
      </c>
      <c r="F148" s="231" t="s">
        <v>6190</v>
      </c>
      <c r="G148" s="232" t="s">
        <v>354</v>
      </c>
      <c r="H148" s="233">
        <v>4</v>
      </c>
      <c r="I148" s="234"/>
      <c r="J148" s="235">
        <f>ROUND(I148*H148,2)</f>
        <v>0</v>
      </c>
      <c r="K148" s="236"/>
      <c r="L148" s="44"/>
      <c r="M148" s="237" t="s">
        <v>1</v>
      </c>
      <c r="N148" s="238" t="s">
        <v>41</v>
      </c>
      <c r="O148" s="91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185</v>
      </c>
      <c r="AT148" s="241" t="s">
        <v>281</v>
      </c>
      <c r="AU148" s="241" t="s">
        <v>84</v>
      </c>
      <c r="AY148" s="17" t="s">
        <v>280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84</v>
      </c>
      <c r="BK148" s="242">
        <f>ROUND(I148*H148,2)</f>
        <v>0</v>
      </c>
      <c r="BL148" s="17" t="s">
        <v>185</v>
      </c>
      <c r="BM148" s="241" t="s">
        <v>388</v>
      </c>
    </row>
    <row r="149" s="2" customFormat="1" ht="16.5" customHeight="1">
      <c r="A149" s="38"/>
      <c r="B149" s="39"/>
      <c r="C149" s="229" t="s">
        <v>185</v>
      </c>
      <c r="D149" s="229" t="s">
        <v>281</v>
      </c>
      <c r="E149" s="230" t="s">
        <v>6191</v>
      </c>
      <c r="F149" s="231" t="s">
        <v>6192</v>
      </c>
      <c r="G149" s="232" t="s">
        <v>2303</v>
      </c>
      <c r="H149" s="233">
        <v>4</v>
      </c>
      <c r="I149" s="234"/>
      <c r="J149" s="235">
        <f>ROUND(I149*H149,2)</f>
        <v>0</v>
      </c>
      <c r="K149" s="236"/>
      <c r="L149" s="44"/>
      <c r="M149" s="237" t="s">
        <v>1</v>
      </c>
      <c r="N149" s="238" t="s">
        <v>41</v>
      </c>
      <c r="O149" s="91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1" t="s">
        <v>185</v>
      </c>
      <c r="AT149" s="241" t="s">
        <v>281</v>
      </c>
      <c r="AU149" s="241" t="s">
        <v>84</v>
      </c>
      <c r="AY149" s="17" t="s">
        <v>280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7" t="s">
        <v>84</v>
      </c>
      <c r="BK149" s="242">
        <f>ROUND(I149*H149,2)</f>
        <v>0</v>
      </c>
      <c r="BL149" s="17" t="s">
        <v>185</v>
      </c>
      <c r="BM149" s="241" t="s">
        <v>398</v>
      </c>
    </row>
    <row r="150" s="2" customFormat="1" ht="37.8" customHeight="1">
      <c r="A150" s="38"/>
      <c r="B150" s="39"/>
      <c r="C150" s="229" t="s">
        <v>357</v>
      </c>
      <c r="D150" s="229" t="s">
        <v>281</v>
      </c>
      <c r="E150" s="230" t="s">
        <v>6193</v>
      </c>
      <c r="F150" s="231" t="s">
        <v>6194</v>
      </c>
      <c r="G150" s="232" t="s">
        <v>2303</v>
      </c>
      <c r="H150" s="233">
        <v>1</v>
      </c>
      <c r="I150" s="234"/>
      <c r="J150" s="235">
        <f>ROUND(I150*H150,2)</f>
        <v>0</v>
      </c>
      <c r="K150" s="236"/>
      <c r="L150" s="44"/>
      <c r="M150" s="237" t="s">
        <v>1</v>
      </c>
      <c r="N150" s="238" t="s">
        <v>41</v>
      </c>
      <c r="O150" s="91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185</v>
      </c>
      <c r="AT150" s="241" t="s">
        <v>281</v>
      </c>
      <c r="AU150" s="241" t="s">
        <v>84</v>
      </c>
      <c r="AY150" s="17" t="s">
        <v>280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84</v>
      </c>
      <c r="BK150" s="242">
        <f>ROUND(I150*H150,2)</f>
        <v>0</v>
      </c>
      <c r="BL150" s="17" t="s">
        <v>185</v>
      </c>
      <c r="BM150" s="241" t="s">
        <v>409</v>
      </c>
    </row>
    <row r="151" s="2" customFormat="1" ht="16.5" customHeight="1">
      <c r="A151" s="38"/>
      <c r="B151" s="39"/>
      <c r="C151" s="229" t="s">
        <v>361</v>
      </c>
      <c r="D151" s="229" t="s">
        <v>281</v>
      </c>
      <c r="E151" s="230" t="s">
        <v>6195</v>
      </c>
      <c r="F151" s="231" t="s">
        <v>6196</v>
      </c>
      <c r="G151" s="232" t="s">
        <v>354</v>
      </c>
      <c r="H151" s="233">
        <v>5.5</v>
      </c>
      <c r="I151" s="234"/>
      <c r="J151" s="235">
        <f>ROUND(I151*H151,2)</f>
        <v>0</v>
      </c>
      <c r="K151" s="236"/>
      <c r="L151" s="44"/>
      <c r="M151" s="237" t="s">
        <v>1</v>
      </c>
      <c r="N151" s="238" t="s">
        <v>41</v>
      </c>
      <c r="O151" s="91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185</v>
      </c>
      <c r="AT151" s="241" t="s">
        <v>281</v>
      </c>
      <c r="AU151" s="241" t="s">
        <v>84</v>
      </c>
      <c r="AY151" s="17" t="s">
        <v>280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84</v>
      </c>
      <c r="BK151" s="242">
        <f>ROUND(I151*H151,2)</f>
        <v>0</v>
      </c>
      <c r="BL151" s="17" t="s">
        <v>185</v>
      </c>
      <c r="BM151" s="241" t="s">
        <v>418</v>
      </c>
    </row>
    <row r="152" s="2" customFormat="1" ht="16.5" customHeight="1">
      <c r="A152" s="38"/>
      <c r="B152" s="39"/>
      <c r="C152" s="229" t="s">
        <v>365</v>
      </c>
      <c r="D152" s="229" t="s">
        <v>281</v>
      </c>
      <c r="E152" s="230" t="s">
        <v>6197</v>
      </c>
      <c r="F152" s="231" t="s">
        <v>6198</v>
      </c>
      <c r="G152" s="232" t="s">
        <v>2303</v>
      </c>
      <c r="H152" s="233">
        <v>24</v>
      </c>
      <c r="I152" s="234"/>
      <c r="J152" s="235">
        <f>ROUND(I152*H152,2)</f>
        <v>0</v>
      </c>
      <c r="K152" s="236"/>
      <c r="L152" s="44"/>
      <c r="M152" s="237" t="s">
        <v>1</v>
      </c>
      <c r="N152" s="238" t="s">
        <v>41</v>
      </c>
      <c r="O152" s="91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1" t="s">
        <v>185</v>
      </c>
      <c r="AT152" s="241" t="s">
        <v>281</v>
      </c>
      <c r="AU152" s="241" t="s">
        <v>84</v>
      </c>
      <c r="AY152" s="17" t="s">
        <v>280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7" t="s">
        <v>84</v>
      </c>
      <c r="BK152" s="242">
        <f>ROUND(I152*H152,2)</f>
        <v>0</v>
      </c>
      <c r="BL152" s="17" t="s">
        <v>185</v>
      </c>
      <c r="BM152" s="241" t="s">
        <v>426</v>
      </c>
    </row>
    <row r="153" s="12" customFormat="1" ht="25.92" customHeight="1">
      <c r="A153" s="12"/>
      <c r="B153" s="213"/>
      <c r="C153" s="214"/>
      <c r="D153" s="215" t="s">
        <v>75</v>
      </c>
      <c r="E153" s="216" t="s">
        <v>6199</v>
      </c>
      <c r="F153" s="216" t="s">
        <v>6200</v>
      </c>
      <c r="G153" s="214"/>
      <c r="H153" s="214"/>
      <c r="I153" s="217"/>
      <c r="J153" s="218">
        <f>BK153</f>
        <v>0</v>
      </c>
      <c r="K153" s="214"/>
      <c r="L153" s="219"/>
      <c r="M153" s="220"/>
      <c r="N153" s="221"/>
      <c r="O153" s="221"/>
      <c r="P153" s="222">
        <f>SUM(P154:P168)</f>
        <v>0</v>
      </c>
      <c r="Q153" s="221"/>
      <c r="R153" s="222">
        <f>SUM(R154:R168)</f>
        <v>0</v>
      </c>
      <c r="S153" s="221"/>
      <c r="T153" s="223">
        <f>SUM(T154:T168)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86</v>
      </c>
      <c r="AT153" s="225" t="s">
        <v>75</v>
      </c>
      <c r="AU153" s="225" t="s">
        <v>76</v>
      </c>
      <c r="AY153" s="224" t="s">
        <v>280</v>
      </c>
      <c r="BK153" s="226">
        <f>SUM(BK154:BK168)</f>
        <v>0</v>
      </c>
    </row>
    <row r="154" s="2" customFormat="1" ht="16.5" customHeight="1">
      <c r="A154" s="38"/>
      <c r="B154" s="39"/>
      <c r="C154" s="229" t="s">
        <v>369</v>
      </c>
      <c r="D154" s="229" t="s">
        <v>281</v>
      </c>
      <c r="E154" s="230" t="s">
        <v>6201</v>
      </c>
      <c r="F154" s="231" t="s">
        <v>6202</v>
      </c>
      <c r="G154" s="232" t="s">
        <v>190</v>
      </c>
      <c r="H154" s="233">
        <v>16</v>
      </c>
      <c r="I154" s="234"/>
      <c r="J154" s="235">
        <f>ROUND(I154*H154,2)</f>
        <v>0</v>
      </c>
      <c r="K154" s="236"/>
      <c r="L154" s="44"/>
      <c r="M154" s="237" t="s">
        <v>1</v>
      </c>
      <c r="N154" s="238" t="s">
        <v>41</v>
      </c>
      <c r="O154" s="91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1" t="s">
        <v>185</v>
      </c>
      <c r="AT154" s="241" t="s">
        <v>281</v>
      </c>
      <c r="AU154" s="241" t="s">
        <v>84</v>
      </c>
      <c r="AY154" s="17" t="s">
        <v>280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7" t="s">
        <v>84</v>
      </c>
      <c r="BK154" s="242">
        <f>ROUND(I154*H154,2)</f>
        <v>0</v>
      </c>
      <c r="BL154" s="17" t="s">
        <v>185</v>
      </c>
      <c r="BM154" s="241" t="s">
        <v>435</v>
      </c>
    </row>
    <row r="155" s="2" customFormat="1" ht="16.5" customHeight="1">
      <c r="A155" s="38"/>
      <c r="B155" s="39"/>
      <c r="C155" s="229" t="s">
        <v>7</v>
      </c>
      <c r="D155" s="229" t="s">
        <v>281</v>
      </c>
      <c r="E155" s="230" t="s">
        <v>6203</v>
      </c>
      <c r="F155" s="231" t="s">
        <v>6204</v>
      </c>
      <c r="G155" s="232" t="s">
        <v>190</v>
      </c>
      <c r="H155" s="233">
        <v>16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41</v>
      </c>
      <c r="O155" s="91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185</v>
      </c>
      <c r="AT155" s="241" t="s">
        <v>281</v>
      </c>
      <c r="AU155" s="241" t="s">
        <v>84</v>
      </c>
      <c r="AY155" s="17" t="s">
        <v>280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84</v>
      </c>
      <c r="BK155" s="242">
        <f>ROUND(I155*H155,2)</f>
        <v>0</v>
      </c>
      <c r="BL155" s="17" t="s">
        <v>185</v>
      </c>
      <c r="BM155" s="241" t="s">
        <v>445</v>
      </c>
    </row>
    <row r="156" s="2" customFormat="1" ht="16.5" customHeight="1">
      <c r="A156" s="38"/>
      <c r="B156" s="39"/>
      <c r="C156" s="229" t="s">
        <v>379</v>
      </c>
      <c r="D156" s="229" t="s">
        <v>281</v>
      </c>
      <c r="E156" s="230" t="s">
        <v>6205</v>
      </c>
      <c r="F156" s="231" t="s">
        <v>6206</v>
      </c>
      <c r="G156" s="232" t="s">
        <v>190</v>
      </c>
      <c r="H156" s="233">
        <v>53</v>
      </c>
      <c r="I156" s="234"/>
      <c r="J156" s="235">
        <f>ROUND(I156*H156,2)</f>
        <v>0</v>
      </c>
      <c r="K156" s="236"/>
      <c r="L156" s="44"/>
      <c r="M156" s="237" t="s">
        <v>1</v>
      </c>
      <c r="N156" s="238" t="s">
        <v>41</v>
      </c>
      <c r="O156" s="91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1" t="s">
        <v>185</v>
      </c>
      <c r="AT156" s="241" t="s">
        <v>281</v>
      </c>
      <c r="AU156" s="241" t="s">
        <v>84</v>
      </c>
      <c r="AY156" s="17" t="s">
        <v>280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7" t="s">
        <v>84</v>
      </c>
      <c r="BK156" s="242">
        <f>ROUND(I156*H156,2)</f>
        <v>0</v>
      </c>
      <c r="BL156" s="17" t="s">
        <v>185</v>
      </c>
      <c r="BM156" s="241" t="s">
        <v>456</v>
      </c>
    </row>
    <row r="157" s="2" customFormat="1" ht="16.5" customHeight="1">
      <c r="A157" s="38"/>
      <c r="B157" s="39"/>
      <c r="C157" s="229" t="s">
        <v>383</v>
      </c>
      <c r="D157" s="229" t="s">
        <v>281</v>
      </c>
      <c r="E157" s="230" t="s">
        <v>6207</v>
      </c>
      <c r="F157" s="231" t="s">
        <v>6208</v>
      </c>
      <c r="G157" s="232" t="s">
        <v>190</v>
      </c>
      <c r="H157" s="233">
        <v>53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41</v>
      </c>
      <c r="O157" s="91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185</v>
      </c>
      <c r="AT157" s="241" t="s">
        <v>281</v>
      </c>
      <c r="AU157" s="241" t="s">
        <v>84</v>
      </c>
      <c r="AY157" s="17" t="s">
        <v>280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84</v>
      </c>
      <c r="BK157" s="242">
        <f>ROUND(I157*H157,2)</f>
        <v>0</v>
      </c>
      <c r="BL157" s="17" t="s">
        <v>185</v>
      </c>
      <c r="BM157" s="241" t="s">
        <v>465</v>
      </c>
    </row>
    <row r="158" s="2" customFormat="1" ht="16.5" customHeight="1">
      <c r="A158" s="38"/>
      <c r="B158" s="39"/>
      <c r="C158" s="229" t="s">
        <v>388</v>
      </c>
      <c r="D158" s="229" t="s">
        <v>281</v>
      </c>
      <c r="E158" s="230" t="s">
        <v>6209</v>
      </c>
      <c r="F158" s="231" t="s">
        <v>6210</v>
      </c>
      <c r="G158" s="232" t="s">
        <v>190</v>
      </c>
      <c r="H158" s="233">
        <v>819</v>
      </c>
      <c r="I158" s="234"/>
      <c r="J158" s="235">
        <f>ROUND(I158*H158,2)</f>
        <v>0</v>
      </c>
      <c r="K158" s="236"/>
      <c r="L158" s="44"/>
      <c r="M158" s="237" t="s">
        <v>1</v>
      </c>
      <c r="N158" s="238" t="s">
        <v>41</v>
      </c>
      <c r="O158" s="91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185</v>
      </c>
      <c r="AT158" s="241" t="s">
        <v>281</v>
      </c>
      <c r="AU158" s="241" t="s">
        <v>84</v>
      </c>
      <c r="AY158" s="17" t="s">
        <v>280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84</v>
      </c>
      <c r="BK158" s="242">
        <f>ROUND(I158*H158,2)</f>
        <v>0</v>
      </c>
      <c r="BL158" s="17" t="s">
        <v>185</v>
      </c>
      <c r="BM158" s="241" t="s">
        <v>475</v>
      </c>
    </row>
    <row r="159" s="2" customFormat="1" ht="16.5" customHeight="1">
      <c r="A159" s="38"/>
      <c r="B159" s="39"/>
      <c r="C159" s="229" t="s">
        <v>393</v>
      </c>
      <c r="D159" s="229" t="s">
        <v>281</v>
      </c>
      <c r="E159" s="230" t="s">
        <v>6211</v>
      </c>
      <c r="F159" s="231" t="s">
        <v>6212</v>
      </c>
      <c r="G159" s="232" t="s">
        <v>190</v>
      </c>
      <c r="H159" s="233">
        <v>1133</v>
      </c>
      <c r="I159" s="234"/>
      <c r="J159" s="235">
        <f>ROUND(I159*H159,2)</f>
        <v>0</v>
      </c>
      <c r="K159" s="236"/>
      <c r="L159" s="44"/>
      <c r="M159" s="237" t="s">
        <v>1</v>
      </c>
      <c r="N159" s="238" t="s">
        <v>41</v>
      </c>
      <c r="O159" s="91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1" t="s">
        <v>185</v>
      </c>
      <c r="AT159" s="241" t="s">
        <v>281</v>
      </c>
      <c r="AU159" s="241" t="s">
        <v>84</v>
      </c>
      <c r="AY159" s="17" t="s">
        <v>280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7" t="s">
        <v>84</v>
      </c>
      <c r="BK159" s="242">
        <f>ROUND(I159*H159,2)</f>
        <v>0</v>
      </c>
      <c r="BL159" s="17" t="s">
        <v>185</v>
      </c>
      <c r="BM159" s="241" t="s">
        <v>483</v>
      </c>
    </row>
    <row r="160" s="2" customFormat="1" ht="16.5" customHeight="1">
      <c r="A160" s="38"/>
      <c r="B160" s="39"/>
      <c r="C160" s="229" t="s">
        <v>398</v>
      </c>
      <c r="D160" s="229" t="s">
        <v>281</v>
      </c>
      <c r="E160" s="230" t="s">
        <v>6213</v>
      </c>
      <c r="F160" s="231" t="s">
        <v>6214</v>
      </c>
      <c r="G160" s="232" t="s">
        <v>190</v>
      </c>
      <c r="H160" s="233">
        <v>566</v>
      </c>
      <c r="I160" s="234"/>
      <c r="J160" s="235">
        <f>ROUND(I160*H160,2)</f>
        <v>0</v>
      </c>
      <c r="K160" s="236"/>
      <c r="L160" s="44"/>
      <c r="M160" s="237" t="s">
        <v>1</v>
      </c>
      <c r="N160" s="238" t="s">
        <v>41</v>
      </c>
      <c r="O160" s="91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1" t="s">
        <v>185</v>
      </c>
      <c r="AT160" s="241" t="s">
        <v>281</v>
      </c>
      <c r="AU160" s="241" t="s">
        <v>84</v>
      </c>
      <c r="AY160" s="17" t="s">
        <v>280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7" t="s">
        <v>84</v>
      </c>
      <c r="BK160" s="242">
        <f>ROUND(I160*H160,2)</f>
        <v>0</v>
      </c>
      <c r="BL160" s="17" t="s">
        <v>185</v>
      </c>
      <c r="BM160" s="241" t="s">
        <v>492</v>
      </c>
    </row>
    <row r="161" s="2" customFormat="1" ht="16.5" customHeight="1">
      <c r="A161" s="38"/>
      <c r="B161" s="39"/>
      <c r="C161" s="229" t="s">
        <v>403</v>
      </c>
      <c r="D161" s="229" t="s">
        <v>281</v>
      </c>
      <c r="E161" s="230" t="s">
        <v>6215</v>
      </c>
      <c r="F161" s="231" t="s">
        <v>6216</v>
      </c>
      <c r="G161" s="232" t="s">
        <v>190</v>
      </c>
      <c r="H161" s="233">
        <v>993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41</v>
      </c>
      <c r="O161" s="91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185</v>
      </c>
      <c r="AT161" s="241" t="s">
        <v>281</v>
      </c>
      <c r="AU161" s="241" t="s">
        <v>84</v>
      </c>
      <c r="AY161" s="17" t="s">
        <v>280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84</v>
      </c>
      <c r="BK161" s="242">
        <f>ROUND(I161*H161,2)</f>
        <v>0</v>
      </c>
      <c r="BL161" s="17" t="s">
        <v>185</v>
      </c>
      <c r="BM161" s="241" t="s">
        <v>502</v>
      </c>
    </row>
    <row r="162" s="2" customFormat="1" ht="16.5" customHeight="1">
      <c r="A162" s="38"/>
      <c r="B162" s="39"/>
      <c r="C162" s="229" t="s">
        <v>409</v>
      </c>
      <c r="D162" s="229" t="s">
        <v>281</v>
      </c>
      <c r="E162" s="230" t="s">
        <v>6217</v>
      </c>
      <c r="F162" s="231" t="s">
        <v>6218</v>
      </c>
      <c r="G162" s="232" t="s">
        <v>190</v>
      </c>
      <c r="H162" s="233">
        <v>1015</v>
      </c>
      <c r="I162" s="234"/>
      <c r="J162" s="235">
        <f>ROUND(I162*H162,2)</f>
        <v>0</v>
      </c>
      <c r="K162" s="236"/>
      <c r="L162" s="44"/>
      <c r="M162" s="237" t="s">
        <v>1</v>
      </c>
      <c r="N162" s="238" t="s">
        <v>41</v>
      </c>
      <c r="O162" s="91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1" t="s">
        <v>185</v>
      </c>
      <c r="AT162" s="241" t="s">
        <v>281</v>
      </c>
      <c r="AU162" s="241" t="s">
        <v>84</v>
      </c>
      <c r="AY162" s="17" t="s">
        <v>280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7" t="s">
        <v>84</v>
      </c>
      <c r="BK162" s="242">
        <f>ROUND(I162*H162,2)</f>
        <v>0</v>
      </c>
      <c r="BL162" s="17" t="s">
        <v>185</v>
      </c>
      <c r="BM162" s="241" t="s">
        <v>516</v>
      </c>
    </row>
    <row r="163" s="2" customFormat="1" ht="21.75" customHeight="1">
      <c r="A163" s="38"/>
      <c r="B163" s="39"/>
      <c r="C163" s="229" t="s">
        <v>414</v>
      </c>
      <c r="D163" s="229" t="s">
        <v>281</v>
      </c>
      <c r="E163" s="230" t="s">
        <v>6219</v>
      </c>
      <c r="F163" s="231" t="s">
        <v>6220</v>
      </c>
      <c r="G163" s="232" t="s">
        <v>354</v>
      </c>
      <c r="H163" s="233">
        <v>36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41</v>
      </c>
      <c r="O163" s="91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185</v>
      </c>
      <c r="AT163" s="241" t="s">
        <v>281</v>
      </c>
      <c r="AU163" s="241" t="s">
        <v>84</v>
      </c>
      <c r="AY163" s="17" t="s">
        <v>280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84</v>
      </c>
      <c r="BK163" s="242">
        <f>ROUND(I163*H163,2)</f>
        <v>0</v>
      </c>
      <c r="BL163" s="17" t="s">
        <v>185</v>
      </c>
      <c r="BM163" s="241" t="s">
        <v>526</v>
      </c>
    </row>
    <row r="164" s="2" customFormat="1" ht="16.5" customHeight="1">
      <c r="A164" s="38"/>
      <c r="B164" s="39"/>
      <c r="C164" s="229" t="s">
        <v>418</v>
      </c>
      <c r="D164" s="229" t="s">
        <v>281</v>
      </c>
      <c r="E164" s="230" t="s">
        <v>6221</v>
      </c>
      <c r="F164" s="231" t="s">
        <v>6222</v>
      </c>
      <c r="G164" s="232" t="s">
        <v>190</v>
      </c>
      <c r="H164" s="233">
        <v>4526</v>
      </c>
      <c r="I164" s="234"/>
      <c r="J164" s="235">
        <f>ROUND(I164*H164,2)</f>
        <v>0</v>
      </c>
      <c r="K164" s="236"/>
      <c r="L164" s="44"/>
      <c r="M164" s="237" t="s">
        <v>1</v>
      </c>
      <c r="N164" s="238" t="s">
        <v>41</v>
      </c>
      <c r="O164" s="91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1" t="s">
        <v>185</v>
      </c>
      <c r="AT164" s="241" t="s">
        <v>281</v>
      </c>
      <c r="AU164" s="241" t="s">
        <v>84</v>
      </c>
      <c r="AY164" s="17" t="s">
        <v>280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7" t="s">
        <v>84</v>
      </c>
      <c r="BK164" s="242">
        <f>ROUND(I164*H164,2)</f>
        <v>0</v>
      </c>
      <c r="BL164" s="17" t="s">
        <v>185</v>
      </c>
      <c r="BM164" s="241" t="s">
        <v>536</v>
      </c>
    </row>
    <row r="165" s="2" customFormat="1" ht="24.15" customHeight="1">
      <c r="A165" s="38"/>
      <c r="B165" s="39"/>
      <c r="C165" s="229" t="s">
        <v>422</v>
      </c>
      <c r="D165" s="229" t="s">
        <v>281</v>
      </c>
      <c r="E165" s="230" t="s">
        <v>6223</v>
      </c>
      <c r="F165" s="231" t="s">
        <v>6224</v>
      </c>
      <c r="G165" s="232" t="s">
        <v>2375</v>
      </c>
      <c r="H165" s="233">
        <v>1</v>
      </c>
      <c r="I165" s="234"/>
      <c r="J165" s="235">
        <f>ROUND(I165*H165,2)</f>
        <v>0</v>
      </c>
      <c r="K165" s="236"/>
      <c r="L165" s="44"/>
      <c r="M165" s="237" t="s">
        <v>1</v>
      </c>
      <c r="N165" s="238" t="s">
        <v>41</v>
      </c>
      <c r="O165" s="91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1" t="s">
        <v>185</v>
      </c>
      <c r="AT165" s="241" t="s">
        <v>281</v>
      </c>
      <c r="AU165" s="241" t="s">
        <v>84</v>
      </c>
      <c r="AY165" s="17" t="s">
        <v>280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7" t="s">
        <v>84</v>
      </c>
      <c r="BK165" s="242">
        <f>ROUND(I165*H165,2)</f>
        <v>0</v>
      </c>
      <c r="BL165" s="17" t="s">
        <v>185</v>
      </c>
      <c r="BM165" s="241" t="s">
        <v>548</v>
      </c>
    </row>
    <row r="166" s="2" customFormat="1">
      <c r="A166" s="38"/>
      <c r="B166" s="39"/>
      <c r="C166" s="40"/>
      <c r="D166" s="245" t="s">
        <v>540</v>
      </c>
      <c r="E166" s="40"/>
      <c r="F166" s="287" t="s">
        <v>6225</v>
      </c>
      <c r="G166" s="40"/>
      <c r="H166" s="40"/>
      <c r="I166" s="288"/>
      <c r="J166" s="40"/>
      <c r="K166" s="40"/>
      <c r="L166" s="44"/>
      <c r="M166" s="289"/>
      <c r="N166" s="290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540</v>
      </c>
      <c r="AU166" s="17" t="s">
        <v>84</v>
      </c>
    </row>
    <row r="167" s="2" customFormat="1" ht="16.5" customHeight="1">
      <c r="A167" s="38"/>
      <c r="B167" s="39"/>
      <c r="C167" s="229" t="s">
        <v>426</v>
      </c>
      <c r="D167" s="229" t="s">
        <v>281</v>
      </c>
      <c r="E167" s="230" t="s">
        <v>6226</v>
      </c>
      <c r="F167" s="231" t="s">
        <v>6227</v>
      </c>
      <c r="G167" s="232" t="s">
        <v>309</v>
      </c>
      <c r="H167" s="233">
        <v>4400</v>
      </c>
      <c r="I167" s="234"/>
      <c r="J167" s="235">
        <f>ROUND(I167*H167,2)</f>
        <v>0</v>
      </c>
      <c r="K167" s="236"/>
      <c r="L167" s="44"/>
      <c r="M167" s="237" t="s">
        <v>1</v>
      </c>
      <c r="N167" s="238" t="s">
        <v>41</v>
      </c>
      <c r="O167" s="91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1" t="s">
        <v>185</v>
      </c>
      <c r="AT167" s="241" t="s">
        <v>281</v>
      </c>
      <c r="AU167" s="241" t="s">
        <v>84</v>
      </c>
      <c r="AY167" s="17" t="s">
        <v>280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7" t="s">
        <v>84</v>
      </c>
      <c r="BK167" s="242">
        <f>ROUND(I167*H167,2)</f>
        <v>0</v>
      </c>
      <c r="BL167" s="17" t="s">
        <v>185</v>
      </c>
      <c r="BM167" s="241" t="s">
        <v>557</v>
      </c>
    </row>
    <row r="168" s="2" customFormat="1" ht="16.5" customHeight="1">
      <c r="A168" s="38"/>
      <c r="B168" s="39"/>
      <c r="C168" s="229" t="s">
        <v>431</v>
      </c>
      <c r="D168" s="229" t="s">
        <v>281</v>
      </c>
      <c r="E168" s="230" t="s">
        <v>6228</v>
      </c>
      <c r="F168" s="231" t="s">
        <v>6229</v>
      </c>
      <c r="G168" s="232" t="s">
        <v>354</v>
      </c>
      <c r="H168" s="233">
        <v>58</v>
      </c>
      <c r="I168" s="234"/>
      <c r="J168" s="235">
        <f>ROUND(I168*H168,2)</f>
        <v>0</v>
      </c>
      <c r="K168" s="236"/>
      <c r="L168" s="44"/>
      <c r="M168" s="237" t="s">
        <v>1</v>
      </c>
      <c r="N168" s="238" t="s">
        <v>41</v>
      </c>
      <c r="O168" s="91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1" t="s">
        <v>185</v>
      </c>
      <c r="AT168" s="241" t="s">
        <v>281</v>
      </c>
      <c r="AU168" s="241" t="s">
        <v>84</v>
      </c>
      <c r="AY168" s="17" t="s">
        <v>280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7" t="s">
        <v>84</v>
      </c>
      <c r="BK168" s="242">
        <f>ROUND(I168*H168,2)</f>
        <v>0</v>
      </c>
      <c r="BL168" s="17" t="s">
        <v>185</v>
      </c>
      <c r="BM168" s="241" t="s">
        <v>566</v>
      </c>
    </row>
    <row r="169" s="12" customFormat="1" ht="25.92" customHeight="1">
      <c r="A169" s="12"/>
      <c r="B169" s="213"/>
      <c r="C169" s="214"/>
      <c r="D169" s="215" t="s">
        <v>75</v>
      </c>
      <c r="E169" s="216" t="s">
        <v>6230</v>
      </c>
      <c r="F169" s="216" t="s">
        <v>6231</v>
      </c>
      <c r="G169" s="214"/>
      <c r="H169" s="214"/>
      <c r="I169" s="217"/>
      <c r="J169" s="218">
        <f>BK169</f>
        <v>0</v>
      </c>
      <c r="K169" s="214"/>
      <c r="L169" s="219"/>
      <c r="M169" s="220"/>
      <c r="N169" s="221"/>
      <c r="O169" s="221"/>
      <c r="P169" s="222">
        <f>SUM(P170:P218)</f>
        <v>0</v>
      </c>
      <c r="Q169" s="221"/>
      <c r="R169" s="222">
        <f>SUM(R170:R218)</f>
        <v>0</v>
      </c>
      <c r="S169" s="221"/>
      <c r="T169" s="223">
        <f>SUM(T170:T218)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86</v>
      </c>
      <c r="AT169" s="225" t="s">
        <v>75</v>
      </c>
      <c r="AU169" s="225" t="s">
        <v>76</v>
      </c>
      <c r="AY169" s="224" t="s">
        <v>280</v>
      </c>
      <c r="BK169" s="226">
        <f>SUM(BK170:BK218)</f>
        <v>0</v>
      </c>
    </row>
    <row r="170" s="2" customFormat="1" ht="21.75" customHeight="1">
      <c r="A170" s="38"/>
      <c r="B170" s="39"/>
      <c r="C170" s="229" t="s">
        <v>435</v>
      </c>
      <c r="D170" s="229" t="s">
        <v>281</v>
      </c>
      <c r="E170" s="230" t="s">
        <v>6232</v>
      </c>
      <c r="F170" s="231" t="s">
        <v>6233</v>
      </c>
      <c r="G170" s="232" t="s">
        <v>354</v>
      </c>
      <c r="H170" s="233">
        <v>85</v>
      </c>
      <c r="I170" s="234"/>
      <c r="J170" s="235">
        <f>ROUND(I170*H170,2)</f>
        <v>0</v>
      </c>
      <c r="K170" s="236"/>
      <c r="L170" s="44"/>
      <c r="M170" s="237" t="s">
        <v>1</v>
      </c>
      <c r="N170" s="238" t="s">
        <v>41</v>
      </c>
      <c r="O170" s="91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1" t="s">
        <v>185</v>
      </c>
      <c r="AT170" s="241" t="s">
        <v>281</v>
      </c>
      <c r="AU170" s="241" t="s">
        <v>84</v>
      </c>
      <c r="AY170" s="17" t="s">
        <v>280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7" t="s">
        <v>84</v>
      </c>
      <c r="BK170" s="242">
        <f>ROUND(I170*H170,2)</f>
        <v>0</v>
      </c>
      <c r="BL170" s="17" t="s">
        <v>185</v>
      </c>
      <c r="BM170" s="241" t="s">
        <v>575</v>
      </c>
    </row>
    <row r="171" s="2" customFormat="1" ht="24.15" customHeight="1">
      <c r="A171" s="38"/>
      <c r="B171" s="39"/>
      <c r="C171" s="229" t="s">
        <v>440</v>
      </c>
      <c r="D171" s="229" t="s">
        <v>281</v>
      </c>
      <c r="E171" s="230" t="s">
        <v>6234</v>
      </c>
      <c r="F171" s="231" t="s">
        <v>6235</v>
      </c>
      <c r="G171" s="232" t="s">
        <v>354</v>
      </c>
      <c r="H171" s="233">
        <v>85</v>
      </c>
      <c r="I171" s="234"/>
      <c r="J171" s="235">
        <f>ROUND(I171*H171,2)</f>
        <v>0</v>
      </c>
      <c r="K171" s="236"/>
      <c r="L171" s="44"/>
      <c r="M171" s="237" t="s">
        <v>1</v>
      </c>
      <c r="N171" s="238" t="s">
        <v>41</v>
      </c>
      <c r="O171" s="91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1" t="s">
        <v>185</v>
      </c>
      <c r="AT171" s="241" t="s">
        <v>281</v>
      </c>
      <c r="AU171" s="241" t="s">
        <v>84</v>
      </c>
      <c r="AY171" s="17" t="s">
        <v>280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7" t="s">
        <v>84</v>
      </c>
      <c r="BK171" s="242">
        <f>ROUND(I171*H171,2)</f>
        <v>0</v>
      </c>
      <c r="BL171" s="17" t="s">
        <v>185</v>
      </c>
      <c r="BM171" s="241" t="s">
        <v>585</v>
      </c>
    </row>
    <row r="172" s="2" customFormat="1" ht="33" customHeight="1">
      <c r="A172" s="38"/>
      <c r="B172" s="39"/>
      <c r="C172" s="229" t="s">
        <v>445</v>
      </c>
      <c r="D172" s="229" t="s">
        <v>281</v>
      </c>
      <c r="E172" s="230" t="s">
        <v>6236</v>
      </c>
      <c r="F172" s="231" t="s">
        <v>6237</v>
      </c>
      <c r="G172" s="232" t="s">
        <v>354</v>
      </c>
      <c r="H172" s="233">
        <v>42</v>
      </c>
      <c r="I172" s="234"/>
      <c r="J172" s="235">
        <f>ROUND(I172*H172,2)</f>
        <v>0</v>
      </c>
      <c r="K172" s="236"/>
      <c r="L172" s="44"/>
      <c r="M172" s="237" t="s">
        <v>1</v>
      </c>
      <c r="N172" s="238" t="s">
        <v>41</v>
      </c>
      <c r="O172" s="91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1" t="s">
        <v>185</v>
      </c>
      <c r="AT172" s="241" t="s">
        <v>281</v>
      </c>
      <c r="AU172" s="241" t="s">
        <v>84</v>
      </c>
      <c r="AY172" s="17" t="s">
        <v>280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7" t="s">
        <v>84</v>
      </c>
      <c r="BK172" s="242">
        <f>ROUND(I172*H172,2)</f>
        <v>0</v>
      </c>
      <c r="BL172" s="17" t="s">
        <v>185</v>
      </c>
      <c r="BM172" s="241" t="s">
        <v>594</v>
      </c>
    </row>
    <row r="173" s="2" customFormat="1" ht="16.5" customHeight="1">
      <c r="A173" s="38"/>
      <c r="B173" s="39"/>
      <c r="C173" s="229" t="s">
        <v>450</v>
      </c>
      <c r="D173" s="229" t="s">
        <v>281</v>
      </c>
      <c r="E173" s="230" t="s">
        <v>6238</v>
      </c>
      <c r="F173" s="231" t="s">
        <v>6239</v>
      </c>
      <c r="G173" s="232" t="s">
        <v>354</v>
      </c>
      <c r="H173" s="233">
        <v>43</v>
      </c>
      <c r="I173" s="234"/>
      <c r="J173" s="235">
        <f>ROUND(I173*H173,2)</f>
        <v>0</v>
      </c>
      <c r="K173" s="236"/>
      <c r="L173" s="44"/>
      <c r="M173" s="237" t="s">
        <v>1</v>
      </c>
      <c r="N173" s="238" t="s">
        <v>41</v>
      </c>
      <c r="O173" s="91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1" t="s">
        <v>185</v>
      </c>
      <c r="AT173" s="241" t="s">
        <v>281</v>
      </c>
      <c r="AU173" s="241" t="s">
        <v>84</v>
      </c>
      <c r="AY173" s="17" t="s">
        <v>280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7" t="s">
        <v>84</v>
      </c>
      <c r="BK173" s="242">
        <f>ROUND(I173*H173,2)</f>
        <v>0</v>
      </c>
      <c r="BL173" s="17" t="s">
        <v>185</v>
      </c>
      <c r="BM173" s="241" t="s">
        <v>603</v>
      </c>
    </row>
    <row r="174" s="2" customFormat="1" ht="24.15" customHeight="1">
      <c r="A174" s="38"/>
      <c r="B174" s="39"/>
      <c r="C174" s="229" t="s">
        <v>456</v>
      </c>
      <c r="D174" s="229" t="s">
        <v>281</v>
      </c>
      <c r="E174" s="230" t="s">
        <v>6240</v>
      </c>
      <c r="F174" s="231" t="s">
        <v>6241</v>
      </c>
      <c r="G174" s="232" t="s">
        <v>354</v>
      </c>
      <c r="H174" s="233">
        <v>4</v>
      </c>
      <c r="I174" s="234"/>
      <c r="J174" s="235">
        <f>ROUND(I174*H174,2)</f>
        <v>0</v>
      </c>
      <c r="K174" s="236"/>
      <c r="L174" s="44"/>
      <c r="M174" s="237" t="s">
        <v>1</v>
      </c>
      <c r="N174" s="238" t="s">
        <v>41</v>
      </c>
      <c r="O174" s="91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1" t="s">
        <v>185</v>
      </c>
      <c r="AT174" s="241" t="s">
        <v>281</v>
      </c>
      <c r="AU174" s="241" t="s">
        <v>84</v>
      </c>
      <c r="AY174" s="17" t="s">
        <v>280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7" t="s">
        <v>84</v>
      </c>
      <c r="BK174" s="242">
        <f>ROUND(I174*H174,2)</f>
        <v>0</v>
      </c>
      <c r="BL174" s="17" t="s">
        <v>185</v>
      </c>
      <c r="BM174" s="241" t="s">
        <v>613</v>
      </c>
    </row>
    <row r="175" s="2" customFormat="1" ht="16.5" customHeight="1">
      <c r="A175" s="38"/>
      <c r="B175" s="39"/>
      <c r="C175" s="229" t="s">
        <v>460</v>
      </c>
      <c r="D175" s="229" t="s">
        <v>281</v>
      </c>
      <c r="E175" s="230" t="s">
        <v>6242</v>
      </c>
      <c r="F175" s="231" t="s">
        <v>6243</v>
      </c>
      <c r="G175" s="232" t="s">
        <v>354</v>
      </c>
      <c r="H175" s="233">
        <v>36</v>
      </c>
      <c r="I175" s="234"/>
      <c r="J175" s="235">
        <f>ROUND(I175*H175,2)</f>
        <v>0</v>
      </c>
      <c r="K175" s="236"/>
      <c r="L175" s="44"/>
      <c r="M175" s="237" t="s">
        <v>1</v>
      </c>
      <c r="N175" s="238" t="s">
        <v>41</v>
      </c>
      <c r="O175" s="91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1" t="s">
        <v>185</v>
      </c>
      <c r="AT175" s="241" t="s">
        <v>281</v>
      </c>
      <c r="AU175" s="241" t="s">
        <v>84</v>
      </c>
      <c r="AY175" s="17" t="s">
        <v>280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7" t="s">
        <v>84</v>
      </c>
      <c r="BK175" s="242">
        <f>ROUND(I175*H175,2)</f>
        <v>0</v>
      </c>
      <c r="BL175" s="17" t="s">
        <v>185</v>
      </c>
      <c r="BM175" s="241" t="s">
        <v>623</v>
      </c>
    </row>
    <row r="176" s="2" customFormat="1" ht="16.5" customHeight="1">
      <c r="A176" s="38"/>
      <c r="B176" s="39"/>
      <c r="C176" s="229" t="s">
        <v>465</v>
      </c>
      <c r="D176" s="229" t="s">
        <v>281</v>
      </c>
      <c r="E176" s="230" t="s">
        <v>6244</v>
      </c>
      <c r="F176" s="231" t="s">
        <v>6245</v>
      </c>
      <c r="G176" s="232" t="s">
        <v>354</v>
      </c>
      <c r="H176" s="233">
        <v>38</v>
      </c>
      <c r="I176" s="234"/>
      <c r="J176" s="235">
        <f>ROUND(I176*H176,2)</f>
        <v>0</v>
      </c>
      <c r="K176" s="236"/>
      <c r="L176" s="44"/>
      <c r="M176" s="237" t="s">
        <v>1</v>
      </c>
      <c r="N176" s="238" t="s">
        <v>41</v>
      </c>
      <c r="O176" s="91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1" t="s">
        <v>185</v>
      </c>
      <c r="AT176" s="241" t="s">
        <v>281</v>
      </c>
      <c r="AU176" s="241" t="s">
        <v>84</v>
      </c>
      <c r="AY176" s="17" t="s">
        <v>280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7" t="s">
        <v>84</v>
      </c>
      <c r="BK176" s="242">
        <f>ROUND(I176*H176,2)</f>
        <v>0</v>
      </c>
      <c r="BL176" s="17" t="s">
        <v>185</v>
      </c>
      <c r="BM176" s="241" t="s">
        <v>633</v>
      </c>
    </row>
    <row r="177" s="2" customFormat="1" ht="16.5" customHeight="1">
      <c r="A177" s="38"/>
      <c r="B177" s="39"/>
      <c r="C177" s="229" t="s">
        <v>470</v>
      </c>
      <c r="D177" s="229" t="s">
        <v>281</v>
      </c>
      <c r="E177" s="230" t="s">
        <v>6246</v>
      </c>
      <c r="F177" s="231" t="s">
        <v>6247</v>
      </c>
      <c r="G177" s="232" t="s">
        <v>354</v>
      </c>
      <c r="H177" s="233">
        <v>3</v>
      </c>
      <c r="I177" s="234"/>
      <c r="J177" s="235">
        <f>ROUND(I177*H177,2)</f>
        <v>0</v>
      </c>
      <c r="K177" s="236"/>
      <c r="L177" s="44"/>
      <c r="M177" s="237" t="s">
        <v>1</v>
      </c>
      <c r="N177" s="238" t="s">
        <v>41</v>
      </c>
      <c r="O177" s="91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1" t="s">
        <v>185</v>
      </c>
      <c r="AT177" s="241" t="s">
        <v>281</v>
      </c>
      <c r="AU177" s="241" t="s">
        <v>84</v>
      </c>
      <c r="AY177" s="17" t="s">
        <v>280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7" t="s">
        <v>84</v>
      </c>
      <c r="BK177" s="242">
        <f>ROUND(I177*H177,2)</f>
        <v>0</v>
      </c>
      <c r="BL177" s="17" t="s">
        <v>185</v>
      </c>
      <c r="BM177" s="241" t="s">
        <v>641</v>
      </c>
    </row>
    <row r="178" s="2" customFormat="1">
      <c r="A178" s="38"/>
      <c r="B178" s="39"/>
      <c r="C178" s="40"/>
      <c r="D178" s="245" t="s">
        <v>540</v>
      </c>
      <c r="E178" s="40"/>
      <c r="F178" s="287" t="s">
        <v>6248</v>
      </c>
      <c r="G178" s="40"/>
      <c r="H178" s="40"/>
      <c r="I178" s="288"/>
      <c r="J178" s="40"/>
      <c r="K178" s="40"/>
      <c r="L178" s="44"/>
      <c r="M178" s="289"/>
      <c r="N178" s="290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540</v>
      </c>
      <c r="AU178" s="17" t="s">
        <v>84</v>
      </c>
    </row>
    <row r="179" s="2" customFormat="1" ht="21.75" customHeight="1">
      <c r="A179" s="38"/>
      <c r="B179" s="39"/>
      <c r="C179" s="229" t="s">
        <v>475</v>
      </c>
      <c r="D179" s="229" t="s">
        <v>281</v>
      </c>
      <c r="E179" s="230" t="s">
        <v>6249</v>
      </c>
      <c r="F179" s="231" t="s">
        <v>6250</v>
      </c>
      <c r="G179" s="232" t="s">
        <v>354</v>
      </c>
      <c r="H179" s="233">
        <v>28</v>
      </c>
      <c r="I179" s="234"/>
      <c r="J179" s="235">
        <f>ROUND(I179*H179,2)</f>
        <v>0</v>
      </c>
      <c r="K179" s="236"/>
      <c r="L179" s="44"/>
      <c r="M179" s="237" t="s">
        <v>1</v>
      </c>
      <c r="N179" s="238" t="s">
        <v>41</v>
      </c>
      <c r="O179" s="91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1" t="s">
        <v>185</v>
      </c>
      <c r="AT179" s="241" t="s">
        <v>281</v>
      </c>
      <c r="AU179" s="241" t="s">
        <v>84</v>
      </c>
      <c r="AY179" s="17" t="s">
        <v>280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7" t="s">
        <v>84</v>
      </c>
      <c r="BK179" s="242">
        <f>ROUND(I179*H179,2)</f>
        <v>0</v>
      </c>
      <c r="BL179" s="17" t="s">
        <v>185</v>
      </c>
      <c r="BM179" s="241" t="s">
        <v>650</v>
      </c>
    </row>
    <row r="180" s="2" customFormat="1" ht="21.75" customHeight="1">
      <c r="A180" s="38"/>
      <c r="B180" s="39"/>
      <c r="C180" s="229" t="s">
        <v>479</v>
      </c>
      <c r="D180" s="229" t="s">
        <v>281</v>
      </c>
      <c r="E180" s="230" t="s">
        <v>6251</v>
      </c>
      <c r="F180" s="231" t="s">
        <v>6252</v>
      </c>
      <c r="G180" s="232" t="s">
        <v>354</v>
      </c>
      <c r="H180" s="233">
        <v>21</v>
      </c>
      <c r="I180" s="234"/>
      <c r="J180" s="235">
        <f>ROUND(I180*H180,2)</f>
        <v>0</v>
      </c>
      <c r="K180" s="236"/>
      <c r="L180" s="44"/>
      <c r="M180" s="237" t="s">
        <v>1</v>
      </c>
      <c r="N180" s="238" t="s">
        <v>41</v>
      </c>
      <c r="O180" s="91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1" t="s">
        <v>185</v>
      </c>
      <c r="AT180" s="241" t="s">
        <v>281</v>
      </c>
      <c r="AU180" s="241" t="s">
        <v>84</v>
      </c>
      <c r="AY180" s="17" t="s">
        <v>280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7" t="s">
        <v>84</v>
      </c>
      <c r="BK180" s="242">
        <f>ROUND(I180*H180,2)</f>
        <v>0</v>
      </c>
      <c r="BL180" s="17" t="s">
        <v>185</v>
      </c>
      <c r="BM180" s="241" t="s">
        <v>660</v>
      </c>
    </row>
    <row r="181" s="2" customFormat="1" ht="16.5" customHeight="1">
      <c r="A181" s="38"/>
      <c r="B181" s="39"/>
      <c r="C181" s="229" t="s">
        <v>483</v>
      </c>
      <c r="D181" s="229" t="s">
        <v>281</v>
      </c>
      <c r="E181" s="230" t="s">
        <v>6253</v>
      </c>
      <c r="F181" s="231" t="s">
        <v>6254</v>
      </c>
      <c r="G181" s="232" t="s">
        <v>354</v>
      </c>
      <c r="H181" s="233">
        <v>1</v>
      </c>
      <c r="I181" s="234"/>
      <c r="J181" s="235">
        <f>ROUND(I181*H181,2)</f>
        <v>0</v>
      </c>
      <c r="K181" s="236"/>
      <c r="L181" s="44"/>
      <c r="M181" s="237" t="s">
        <v>1</v>
      </c>
      <c r="N181" s="238" t="s">
        <v>41</v>
      </c>
      <c r="O181" s="91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1" t="s">
        <v>185</v>
      </c>
      <c r="AT181" s="241" t="s">
        <v>281</v>
      </c>
      <c r="AU181" s="241" t="s">
        <v>84</v>
      </c>
      <c r="AY181" s="17" t="s">
        <v>280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7" t="s">
        <v>84</v>
      </c>
      <c r="BK181" s="242">
        <f>ROUND(I181*H181,2)</f>
        <v>0</v>
      </c>
      <c r="BL181" s="17" t="s">
        <v>185</v>
      </c>
      <c r="BM181" s="241" t="s">
        <v>669</v>
      </c>
    </row>
    <row r="182" s="2" customFormat="1" ht="16.5" customHeight="1">
      <c r="A182" s="38"/>
      <c r="B182" s="39"/>
      <c r="C182" s="229" t="s">
        <v>488</v>
      </c>
      <c r="D182" s="229" t="s">
        <v>281</v>
      </c>
      <c r="E182" s="230" t="s">
        <v>6255</v>
      </c>
      <c r="F182" s="231" t="s">
        <v>6256</v>
      </c>
      <c r="G182" s="232" t="s">
        <v>354</v>
      </c>
      <c r="H182" s="233">
        <v>1</v>
      </c>
      <c r="I182" s="234"/>
      <c r="J182" s="235">
        <f>ROUND(I182*H182,2)</f>
        <v>0</v>
      </c>
      <c r="K182" s="236"/>
      <c r="L182" s="44"/>
      <c r="M182" s="237" t="s">
        <v>1</v>
      </c>
      <c r="N182" s="238" t="s">
        <v>41</v>
      </c>
      <c r="O182" s="91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1" t="s">
        <v>185</v>
      </c>
      <c r="AT182" s="241" t="s">
        <v>281</v>
      </c>
      <c r="AU182" s="241" t="s">
        <v>84</v>
      </c>
      <c r="AY182" s="17" t="s">
        <v>280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7" t="s">
        <v>84</v>
      </c>
      <c r="BK182" s="242">
        <f>ROUND(I182*H182,2)</f>
        <v>0</v>
      </c>
      <c r="BL182" s="17" t="s">
        <v>185</v>
      </c>
      <c r="BM182" s="241" t="s">
        <v>678</v>
      </c>
    </row>
    <row r="183" s="2" customFormat="1" ht="16.5" customHeight="1">
      <c r="A183" s="38"/>
      <c r="B183" s="39"/>
      <c r="C183" s="229" t="s">
        <v>492</v>
      </c>
      <c r="D183" s="229" t="s">
        <v>281</v>
      </c>
      <c r="E183" s="230" t="s">
        <v>6257</v>
      </c>
      <c r="F183" s="231" t="s">
        <v>6258</v>
      </c>
      <c r="G183" s="232" t="s">
        <v>354</v>
      </c>
      <c r="H183" s="233">
        <v>36</v>
      </c>
      <c r="I183" s="234"/>
      <c r="J183" s="235">
        <f>ROUND(I183*H183,2)</f>
        <v>0</v>
      </c>
      <c r="K183" s="236"/>
      <c r="L183" s="44"/>
      <c r="M183" s="237" t="s">
        <v>1</v>
      </c>
      <c r="N183" s="238" t="s">
        <v>41</v>
      </c>
      <c r="O183" s="91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1" t="s">
        <v>185</v>
      </c>
      <c r="AT183" s="241" t="s">
        <v>281</v>
      </c>
      <c r="AU183" s="241" t="s">
        <v>84</v>
      </c>
      <c r="AY183" s="17" t="s">
        <v>280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7" t="s">
        <v>84</v>
      </c>
      <c r="BK183" s="242">
        <f>ROUND(I183*H183,2)</f>
        <v>0</v>
      </c>
      <c r="BL183" s="17" t="s">
        <v>185</v>
      </c>
      <c r="BM183" s="241" t="s">
        <v>686</v>
      </c>
    </row>
    <row r="184" s="2" customFormat="1">
      <c r="A184" s="38"/>
      <c r="B184" s="39"/>
      <c r="C184" s="40"/>
      <c r="D184" s="245" t="s">
        <v>540</v>
      </c>
      <c r="E184" s="40"/>
      <c r="F184" s="287" t="s">
        <v>6248</v>
      </c>
      <c r="G184" s="40"/>
      <c r="H184" s="40"/>
      <c r="I184" s="288"/>
      <c r="J184" s="40"/>
      <c r="K184" s="40"/>
      <c r="L184" s="44"/>
      <c r="M184" s="289"/>
      <c r="N184" s="290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540</v>
      </c>
      <c r="AU184" s="17" t="s">
        <v>84</v>
      </c>
    </row>
    <row r="185" s="2" customFormat="1" ht="21.75" customHeight="1">
      <c r="A185" s="38"/>
      <c r="B185" s="39"/>
      <c r="C185" s="229" t="s">
        <v>497</v>
      </c>
      <c r="D185" s="229" t="s">
        <v>281</v>
      </c>
      <c r="E185" s="230" t="s">
        <v>6259</v>
      </c>
      <c r="F185" s="231" t="s">
        <v>6260</v>
      </c>
      <c r="G185" s="232" t="s">
        <v>354</v>
      </c>
      <c r="H185" s="233">
        <v>3</v>
      </c>
      <c r="I185" s="234"/>
      <c r="J185" s="235">
        <f>ROUND(I185*H185,2)</f>
        <v>0</v>
      </c>
      <c r="K185" s="236"/>
      <c r="L185" s="44"/>
      <c r="M185" s="237" t="s">
        <v>1</v>
      </c>
      <c r="N185" s="238" t="s">
        <v>41</v>
      </c>
      <c r="O185" s="91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1" t="s">
        <v>185</v>
      </c>
      <c r="AT185" s="241" t="s">
        <v>281</v>
      </c>
      <c r="AU185" s="241" t="s">
        <v>84</v>
      </c>
      <c r="AY185" s="17" t="s">
        <v>280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7" t="s">
        <v>84</v>
      </c>
      <c r="BK185" s="242">
        <f>ROUND(I185*H185,2)</f>
        <v>0</v>
      </c>
      <c r="BL185" s="17" t="s">
        <v>185</v>
      </c>
      <c r="BM185" s="241" t="s">
        <v>695</v>
      </c>
    </row>
    <row r="186" s="2" customFormat="1">
      <c r="A186" s="38"/>
      <c r="B186" s="39"/>
      <c r="C186" s="40"/>
      <c r="D186" s="245" t="s">
        <v>540</v>
      </c>
      <c r="E186" s="40"/>
      <c r="F186" s="287" t="s">
        <v>6248</v>
      </c>
      <c r="G186" s="40"/>
      <c r="H186" s="40"/>
      <c r="I186" s="288"/>
      <c r="J186" s="40"/>
      <c r="K186" s="40"/>
      <c r="L186" s="44"/>
      <c r="M186" s="289"/>
      <c r="N186" s="290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540</v>
      </c>
      <c r="AU186" s="17" t="s">
        <v>84</v>
      </c>
    </row>
    <row r="187" s="2" customFormat="1" ht="16.5" customHeight="1">
      <c r="A187" s="38"/>
      <c r="B187" s="39"/>
      <c r="C187" s="229" t="s">
        <v>502</v>
      </c>
      <c r="D187" s="229" t="s">
        <v>281</v>
      </c>
      <c r="E187" s="230" t="s">
        <v>6261</v>
      </c>
      <c r="F187" s="231" t="s">
        <v>6262</v>
      </c>
      <c r="G187" s="232" t="s">
        <v>354</v>
      </c>
      <c r="H187" s="233">
        <v>3</v>
      </c>
      <c r="I187" s="234"/>
      <c r="J187" s="235">
        <f>ROUND(I187*H187,2)</f>
        <v>0</v>
      </c>
      <c r="K187" s="236"/>
      <c r="L187" s="44"/>
      <c r="M187" s="237" t="s">
        <v>1</v>
      </c>
      <c r="N187" s="238" t="s">
        <v>41</v>
      </c>
      <c r="O187" s="91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1" t="s">
        <v>185</v>
      </c>
      <c r="AT187" s="241" t="s">
        <v>281</v>
      </c>
      <c r="AU187" s="241" t="s">
        <v>84</v>
      </c>
      <c r="AY187" s="17" t="s">
        <v>280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7" t="s">
        <v>84</v>
      </c>
      <c r="BK187" s="242">
        <f>ROUND(I187*H187,2)</f>
        <v>0</v>
      </c>
      <c r="BL187" s="17" t="s">
        <v>185</v>
      </c>
      <c r="BM187" s="241" t="s">
        <v>704</v>
      </c>
    </row>
    <row r="188" s="2" customFormat="1">
      <c r="A188" s="38"/>
      <c r="B188" s="39"/>
      <c r="C188" s="40"/>
      <c r="D188" s="245" t="s">
        <v>540</v>
      </c>
      <c r="E188" s="40"/>
      <c r="F188" s="287" t="s">
        <v>6248</v>
      </c>
      <c r="G188" s="40"/>
      <c r="H188" s="40"/>
      <c r="I188" s="288"/>
      <c r="J188" s="40"/>
      <c r="K188" s="40"/>
      <c r="L188" s="44"/>
      <c r="M188" s="289"/>
      <c r="N188" s="290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540</v>
      </c>
      <c r="AU188" s="17" t="s">
        <v>84</v>
      </c>
    </row>
    <row r="189" s="2" customFormat="1" ht="37.8" customHeight="1">
      <c r="A189" s="38"/>
      <c r="B189" s="39"/>
      <c r="C189" s="229" t="s">
        <v>511</v>
      </c>
      <c r="D189" s="229" t="s">
        <v>281</v>
      </c>
      <c r="E189" s="230" t="s">
        <v>6263</v>
      </c>
      <c r="F189" s="231" t="s">
        <v>6264</v>
      </c>
      <c r="G189" s="232" t="s">
        <v>2375</v>
      </c>
      <c r="H189" s="233">
        <v>12</v>
      </c>
      <c r="I189" s="234"/>
      <c r="J189" s="235">
        <f>ROUND(I189*H189,2)</f>
        <v>0</v>
      </c>
      <c r="K189" s="236"/>
      <c r="L189" s="44"/>
      <c r="M189" s="237" t="s">
        <v>1</v>
      </c>
      <c r="N189" s="238" t="s">
        <v>41</v>
      </c>
      <c r="O189" s="91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1" t="s">
        <v>185</v>
      </c>
      <c r="AT189" s="241" t="s">
        <v>281</v>
      </c>
      <c r="AU189" s="241" t="s">
        <v>84</v>
      </c>
      <c r="AY189" s="17" t="s">
        <v>280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7" t="s">
        <v>84</v>
      </c>
      <c r="BK189" s="242">
        <f>ROUND(I189*H189,2)</f>
        <v>0</v>
      </c>
      <c r="BL189" s="17" t="s">
        <v>185</v>
      </c>
      <c r="BM189" s="241" t="s">
        <v>714</v>
      </c>
    </row>
    <row r="190" s="2" customFormat="1" ht="37.8" customHeight="1">
      <c r="A190" s="38"/>
      <c r="B190" s="39"/>
      <c r="C190" s="229" t="s">
        <v>516</v>
      </c>
      <c r="D190" s="229" t="s">
        <v>281</v>
      </c>
      <c r="E190" s="230" t="s">
        <v>6265</v>
      </c>
      <c r="F190" s="231" t="s">
        <v>6266</v>
      </c>
      <c r="G190" s="232" t="s">
        <v>2375</v>
      </c>
      <c r="H190" s="233">
        <v>4</v>
      </c>
      <c r="I190" s="234"/>
      <c r="J190" s="235">
        <f>ROUND(I190*H190,2)</f>
        <v>0</v>
      </c>
      <c r="K190" s="236"/>
      <c r="L190" s="44"/>
      <c r="M190" s="237" t="s">
        <v>1</v>
      </c>
      <c r="N190" s="238" t="s">
        <v>41</v>
      </c>
      <c r="O190" s="91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1" t="s">
        <v>185</v>
      </c>
      <c r="AT190" s="241" t="s">
        <v>281</v>
      </c>
      <c r="AU190" s="241" t="s">
        <v>84</v>
      </c>
      <c r="AY190" s="17" t="s">
        <v>280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7" t="s">
        <v>84</v>
      </c>
      <c r="BK190" s="242">
        <f>ROUND(I190*H190,2)</f>
        <v>0</v>
      </c>
      <c r="BL190" s="17" t="s">
        <v>185</v>
      </c>
      <c r="BM190" s="241" t="s">
        <v>724</v>
      </c>
    </row>
    <row r="191" s="2" customFormat="1" ht="16.5" customHeight="1">
      <c r="A191" s="38"/>
      <c r="B191" s="39"/>
      <c r="C191" s="229" t="s">
        <v>521</v>
      </c>
      <c r="D191" s="229" t="s">
        <v>281</v>
      </c>
      <c r="E191" s="230" t="s">
        <v>6267</v>
      </c>
      <c r="F191" s="231" t="s">
        <v>6268</v>
      </c>
      <c r="G191" s="232" t="s">
        <v>354</v>
      </c>
      <c r="H191" s="233">
        <v>1</v>
      </c>
      <c r="I191" s="234"/>
      <c r="J191" s="235">
        <f>ROUND(I191*H191,2)</f>
        <v>0</v>
      </c>
      <c r="K191" s="236"/>
      <c r="L191" s="44"/>
      <c r="M191" s="237" t="s">
        <v>1</v>
      </c>
      <c r="N191" s="238" t="s">
        <v>41</v>
      </c>
      <c r="O191" s="91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1" t="s">
        <v>185</v>
      </c>
      <c r="AT191" s="241" t="s">
        <v>281</v>
      </c>
      <c r="AU191" s="241" t="s">
        <v>84</v>
      </c>
      <c r="AY191" s="17" t="s">
        <v>280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7" t="s">
        <v>84</v>
      </c>
      <c r="BK191" s="242">
        <f>ROUND(I191*H191,2)</f>
        <v>0</v>
      </c>
      <c r="BL191" s="17" t="s">
        <v>185</v>
      </c>
      <c r="BM191" s="241" t="s">
        <v>736</v>
      </c>
    </row>
    <row r="192" s="2" customFormat="1">
      <c r="A192" s="38"/>
      <c r="B192" s="39"/>
      <c r="C192" s="40"/>
      <c r="D192" s="245" t="s">
        <v>540</v>
      </c>
      <c r="E192" s="40"/>
      <c r="F192" s="287" t="s">
        <v>6248</v>
      </c>
      <c r="G192" s="40"/>
      <c r="H192" s="40"/>
      <c r="I192" s="288"/>
      <c r="J192" s="40"/>
      <c r="K192" s="40"/>
      <c r="L192" s="44"/>
      <c r="M192" s="289"/>
      <c r="N192" s="290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540</v>
      </c>
      <c r="AU192" s="17" t="s">
        <v>84</v>
      </c>
    </row>
    <row r="193" s="2" customFormat="1" ht="21.75" customHeight="1">
      <c r="A193" s="38"/>
      <c r="B193" s="39"/>
      <c r="C193" s="229" t="s">
        <v>526</v>
      </c>
      <c r="D193" s="229" t="s">
        <v>281</v>
      </c>
      <c r="E193" s="230" t="s">
        <v>6269</v>
      </c>
      <c r="F193" s="231" t="s">
        <v>6270</v>
      </c>
      <c r="G193" s="232" t="s">
        <v>354</v>
      </c>
      <c r="H193" s="233">
        <v>1</v>
      </c>
      <c r="I193" s="234"/>
      <c r="J193" s="235">
        <f>ROUND(I193*H193,2)</f>
        <v>0</v>
      </c>
      <c r="K193" s="236"/>
      <c r="L193" s="44"/>
      <c r="M193" s="237" t="s">
        <v>1</v>
      </c>
      <c r="N193" s="238" t="s">
        <v>41</v>
      </c>
      <c r="O193" s="91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1" t="s">
        <v>185</v>
      </c>
      <c r="AT193" s="241" t="s">
        <v>281</v>
      </c>
      <c r="AU193" s="241" t="s">
        <v>84</v>
      </c>
      <c r="AY193" s="17" t="s">
        <v>280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7" t="s">
        <v>84</v>
      </c>
      <c r="BK193" s="242">
        <f>ROUND(I193*H193,2)</f>
        <v>0</v>
      </c>
      <c r="BL193" s="17" t="s">
        <v>185</v>
      </c>
      <c r="BM193" s="241" t="s">
        <v>746</v>
      </c>
    </row>
    <row r="194" s="2" customFormat="1">
      <c r="A194" s="38"/>
      <c r="B194" s="39"/>
      <c r="C194" s="40"/>
      <c r="D194" s="245" t="s">
        <v>540</v>
      </c>
      <c r="E194" s="40"/>
      <c r="F194" s="287" t="s">
        <v>6248</v>
      </c>
      <c r="G194" s="40"/>
      <c r="H194" s="40"/>
      <c r="I194" s="288"/>
      <c r="J194" s="40"/>
      <c r="K194" s="40"/>
      <c r="L194" s="44"/>
      <c r="M194" s="289"/>
      <c r="N194" s="290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540</v>
      </c>
      <c r="AU194" s="17" t="s">
        <v>84</v>
      </c>
    </row>
    <row r="195" s="2" customFormat="1" ht="16.5" customHeight="1">
      <c r="A195" s="38"/>
      <c r="B195" s="39"/>
      <c r="C195" s="229" t="s">
        <v>531</v>
      </c>
      <c r="D195" s="229" t="s">
        <v>281</v>
      </c>
      <c r="E195" s="230" t="s">
        <v>6271</v>
      </c>
      <c r="F195" s="231" t="s">
        <v>6272</v>
      </c>
      <c r="G195" s="232" t="s">
        <v>354</v>
      </c>
      <c r="H195" s="233">
        <v>1</v>
      </c>
      <c r="I195" s="234"/>
      <c r="J195" s="235">
        <f>ROUND(I195*H195,2)</f>
        <v>0</v>
      </c>
      <c r="K195" s="236"/>
      <c r="L195" s="44"/>
      <c r="M195" s="237" t="s">
        <v>1</v>
      </c>
      <c r="N195" s="238" t="s">
        <v>41</v>
      </c>
      <c r="O195" s="91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1" t="s">
        <v>185</v>
      </c>
      <c r="AT195" s="241" t="s">
        <v>281</v>
      </c>
      <c r="AU195" s="241" t="s">
        <v>84</v>
      </c>
      <c r="AY195" s="17" t="s">
        <v>280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7" t="s">
        <v>84</v>
      </c>
      <c r="BK195" s="242">
        <f>ROUND(I195*H195,2)</f>
        <v>0</v>
      </c>
      <c r="BL195" s="17" t="s">
        <v>185</v>
      </c>
      <c r="BM195" s="241" t="s">
        <v>758</v>
      </c>
    </row>
    <row r="196" s="2" customFormat="1">
      <c r="A196" s="38"/>
      <c r="B196" s="39"/>
      <c r="C196" s="40"/>
      <c r="D196" s="245" t="s">
        <v>540</v>
      </c>
      <c r="E196" s="40"/>
      <c r="F196" s="287" t="s">
        <v>6273</v>
      </c>
      <c r="G196" s="40"/>
      <c r="H196" s="40"/>
      <c r="I196" s="288"/>
      <c r="J196" s="40"/>
      <c r="K196" s="40"/>
      <c r="L196" s="44"/>
      <c r="M196" s="289"/>
      <c r="N196" s="290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540</v>
      </c>
      <c r="AU196" s="17" t="s">
        <v>84</v>
      </c>
    </row>
    <row r="197" s="2" customFormat="1" ht="24.15" customHeight="1">
      <c r="A197" s="38"/>
      <c r="B197" s="39"/>
      <c r="C197" s="229" t="s">
        <v>536</v>
      </c>
      <c r="D197" s="229" t="s">
        <v>281</v>
      </c>
      <c r="E197" s="230" t="s">
        <v>6274</v>
      </c>
      <c r="F197" s="231" t="s">
        <v>6275</v>
      </c>
      <c r="G197" s="232" t="s">
        <v>2375</v>
      </c>
      <c r="H197" s="233">
        <v>4</v>
      </c>
      <c r="I197" s="234"/>
      <c r="J197" s="235">
        <f>ROUND(I197*H197,2)</f>
        <v>0</v>
      </c>
      <c r="K197" s="236"/>
      <c r="L197" s="44"/>
      <c r="M197" s="237" t="s">
        <v>1</v>
      </c>
      <c r="N197" s="238" t="s">
        <v>41</v>
      </c>
      <c r="O197" s="91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1" t="s">
        <v>185</v>
      </c>
      <c r="AT197" s="241" t="s">
        <v>281</v>
      </c>
      <c r="AU197" s="241" t="s">
        <v>84</v>
      </c>
      <c r="AY197" s="17" t="s">
        <v>280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7" t="s">
        <v>84</v>
      </c>
      <c r="BK197" s="242">
        <f>ROUND(I197*H197,2)</f>
        <v>0</v>
      </c>
      <c r="BL197" s="17" t="s">
        <v>185</v>
      </c>
      <c r="BM197" s="241" t="s">
        <v>768</v>
      </c>
    </row>
    <row r="198" s="2" customFormat="1" ht="24.15" customHeight="1">
      <c r="A198" s="38"/>
      <c r="B198" s="39"/>
      <c r="C198" s="229" t="s">
        <v>543</v>
      </c>
      <c r="D198" s="229" t="s">
        <v>281</v>
      </c>
      <c r="E198" s="230" t="s">
        <v>6276</v>
      </c>
      <c r="F198" s="231" t="s">
        <v>6277</v>
      </c>
      <c r="G198" s="232" t="s">
        <v>2303</v>
      </c>
      <c r="H198" s="233">
        <v>1</v>
      </c>
      <c r="I198" s="234"/>
      <c r="J198" s="235">
        <f>ROUND(I198*H198,2)</f>
        <v>0</v>
      </c>
      <c r="K198" s="236"/>
      <c r="L198" s="44"/>
      <c r="M198" s="237" t="s">
        <v>1</v>
      </c>
      <c r="N198" s="238" t="s">
        <v>41</v>
      </c>
      <c r="O198" s="91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1" t="s">
        <v>185</v>
      </c>
      <c r="AT198" s="241" t="s">
        <v>281</v>
      </c>
      <c r="AU198" s="241" t="s">
        <v>84</v>
      </c>
      <c r="AY198" s="17" t="s">
        <v>280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7" t="s">
        <v>84</v>
      </c>
      <c r="BK198" s="242">
        <f>ROUND(I198*H198,2)</f>
        <v>0</v>
      </c>
      <c r="BL198" s="17" t="s">
        <v>185</v>
      </c>
      <c r="BM198" s="241" t="s">
        <v>779</v>
      </c>
    </row>
    <row r="199" s="2" customFormat="1" ht="16.5" customHeight="1">
      <c r="A199" s="38"/>
      <c r="B199" s="39"/>
      <c r="C199" s="229" t="s">
        <v>548</v>
      </c>
      <c r="D199" s="229" t="s">
        <v>281</v>
      </c>
      <c r="E199" s="230" t="s">
        <v>6278</v>
      </c>
      <c r="F199" s="231" t="s">
        <v>6279</v>
      </c>
      <c r="G199" s="232" t="s">
        <v>354</v>
      </c>
      <c r="H199" s="233">
        <v>4</v>
      </c>
      <c r="I199" s="234"/>
      <c r="J199" s="235">
        <f>ROUND(I199*H199,2)</f>
        <v>0</v>
      </c>
      <c r="K199" s="236"/>
      <c r="L199" s="44"/>
      <c r="M199" s="237" t="s">
        <v>1</v>
      </c>
      <c r="N199" s="238" t="s">
        <v>41</v>
      </c>
      <c r="O199" s="91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1" t="s">
        <v>185</v>
      </c>
      <c r="AT199" s="241" t="s">
        <v>281</v>
      </c>
      <c r="AU199" s="241" t="s">
        <v>84</v>
      </c>
      <c r="AY199" s="17" t="s">
        <v>280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7" t="s">
        <v>84</v>
      </c>
      <c r="BK199" s="242">
        <f>ROUND(I199*H199,2)</f>
        <v>0</v>
      </c>
      <c r="BL199" s="17" t="s">
        <v>185</v>
      </c>
      <c r="BM199" s="241" t="s">
        <v>790</v>
      </c>
    </row>
    <row r="200" s="2" customFormat="1" ht="16.5" customHeight="1">
      <c r="A200" s="38"/>
      <c r="B200" s="39"/>
      <c r="C200" s="229" t="s">
        <v>553</v>
      </c>
      <c r="D200" s="229" t="s">
        <v>281</v>
      </c>
      <c r="E200" s="230" t="s">
        <v>6280</v>
      </c>
      <c r="F200" s="231" t="s">
        <v>6281</v>
      </c>
      <c r="G200" s="232" t="s">
        <v>354</v>
      </c>
      <c r="H200" s="233">
        <v>368</v>
      </c>
      <c r="I200" s="234"/>
      <c r="J200" s="235">
        <f>ROUND(I200*H200,2)</f>
        <v>0</v>
      </c>
      <c r="K200" s="236"/>
      <c r="L200" s="44"/>
      <c r="M200" s="237" t="s">
        <v>1</v>
      </c>
      <c r="N200" s="238" t="s">
        <v>41</v>
      </c>
      <c r="O200" s="91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1" t="s">
        <v>185</v>
      </c>
      <c r="AT200" s="241" t="s">
        <v>281</v>
      </c>
      <c r="AU200" s="241" t="s">
        <v>84</v>
      </c>
      <c r="AY200" s="17" t="s">
        <v>280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7" t="s">
        <v>84</v>
      </c>
      <c r="BK200" s="242">
        <f>ROUND(I200*H200,2)</f>
        <v>0</v>
      </c>
      <c r="BL200" s="17" t="s">
        <v>185</v>
      </c>
      <c r="BM200" s="241" t="s">
        <v>799</v>
      </c>
    </row>
    <row r="201" s="2" customFormat="1" ht="16.5" customHeight="1">
      <c r="A201" s="38"/>
      <c r="B201" s="39"/>
      <c r="C201" s="229" t="s">
        <v>557</v>
      </c>
      <c r="D201" s="229" t="s">
        <v>281</v>
      </c>
      <c r="E201" s="230" t="s">
        <v>6282</v>
      </c>
      <c r="F201" s="231" t="s">
        <v>6283</v>
      </c>
      <c r="G201" s="232" t="s">
        <v>354</v>
      </c>
      <c r="H201" s="233">
        <v>8</v>
      </c>
      <c r="I201" s="234"/>
      <c r="J201" s="235">
        <f>ROUND(I201*H201,2)</f>
        <v>0</v>
      </c>
      <c r="K201" s="236"/>
      <c r="L201" s="44"/>
      <c r="M201" s="237" t="s">
        <v>1</v>
      </c>
      <c r="N201" s="238" t="s">
        <v>41</v>
      </c>
      <c r="O201" s="91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1" t="s">
        <v>185</v>
      </c>
      <c r="AT201" s="241" t="s">
        <v>281</v>
      </c>
      <c r="AU201" s="241" t="s">
        <v>84</v>
      </c>
      <c r="AY201" s="17" t="s">
        <v>280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7" t="s">
        <v>84</v>
      </c>
      <c r="BK201" s="242">
        <f>ROUND(I201*H201,2)</f>
        <v>0</v>
      </c>
      <c r="BL201" s="17" t="s">
        <v>185</v>
      </c>
      <c r="BM201" s="241" t="s">
        <v>808</v>
      </c>
    </row>
    <row r="202" s="2" customFormat="1">
      <c r="A202" s="38"/>
      <c r="B202" s="39"/>
      <c r="C202" s="40"/>
      <c r="D202" s="245" t="s">
        <v>540</v>
      </c>
      <c r="E202" s="40"/>
      <c r="F202" s="287" t="s">
        <v>6248</v>
      </c>
      <c r="G202" s="40"/>
      <c r="H202" s="40"/>
      <c r="I202" s="288"/>
      <c r="J202" s="40"/>
      <c r="K202" s="40"/>
      <c r="L202" s="44"/>
      <c r="M202" s="289"/>
      <c r="N202" s="290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540</v>
      </c>
      <c r="AU202" s="17" t="s">
        <v>84</v>
      </c>
    </row>
    <row r="203" s="2" customFormat="1" ht="21.75" customHeight="1">
      <c r="A203" s="38"/>
      <c r="B203" s="39"/>
      <c r="C203" s="229" t="s">
        <v>561</v>
      </c>
      <c r="D203" s="229" t="s">
        <v>281</v>
      </c>
      <c r="E203" s="230" t="s">
        <v>6284</v>
      </c>
      <c r="F203" s="231" t="s">
        <v>6285</v>
      </c>
      <c r="G203" s="232" t="s">
        <v>354</v>
      </c>
      <c r="H203" s="233">
        <v>4</v>
      </c>
      <c r="I203" s="234"/>
      <c r="J203" s="235">
        <f>ROUND(I203*H203,2)</f>
        <v>0</v>
      </c>
      <c r="K203" s="236"/>
      <c r="L203" s="44"/>
      <c r="M203" s="237" t="s">
        <v>1</v>
      </c>
      <c r="N203" s="238" t="s">
        <v>41</v>
      </c>
      <c r="O203" s="91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1" t="s">
        <v>185</v>
      </c>
      <c r="AT203" s="241" t="s">
        <v>281</v>
      </c>
      <c r="AU203" s="241" t="s">
        <v>84</v>
      </c>
      <c r="AY203" s="17" t="s">
        <v>280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7" t="s">
        <v>84</v>
      </c>
      <c r="BK203" s="242">
        <f>ROUND(I203*H203,2)</f>
        <v>0</v>
      </c>
      <c r="BL203" s="17" t="s">
        <v>185</v>
      </c>
      <c r="BM203" s="241" t="s">
        <v>817</v>
      </c>
    </row>
    <row r="204" s="2" customFormat="1">
      <c r="A204" s="38"/>
      <c r="B204" s="39"/>
      <c r="C204" s="40"/>
      <c r="D204" s="245" t="s">
        <v>540</v>
      </c>
      <c r="E204" s="40"/>
      <c r="F204" s="287" t="s">
        <v>6248</v>
      </c>
      <c r="G204" s="40"/>
      <c r="H204" s="40"/>
      <c r="I204" s="288"/>
      <c r="J204" s="40"/>
      <c r="K204" s="40"/>
      <c r="L204" s="44"/>
      <c r="M204" s="289"/>
      <c r="N204" s="290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540</v>
      </c>
      <c r="AU204" s="17" t="s">
        <v>84</v>
      </c>
    </row>
    <row r="205" s="2" customFormat="1" ht="16.5" customHeight="1">
      <c r="A205" s="38"/>
      <c r="B205" s="39"/>
      <c r="C205" s="229" t="s">
        <v>566</v>
      </c>
      <c r="D205" s="229" t="s">
        <v>281</v>
      </c>
      <c r="E205" s="230" t="s">
        <v>6286</v>
      </c>
      <c r="F205" s="231" t="s">
        <v>6287</v>
      </c>
      <c r="G205" s="232" t="s">
        <v>354</v>
      </c>
      <c r="H205" s="233">
        <v>4</v>
      </c>
      <c r="I205" s="234"/>
      <c r="J205" s="235">
        <f>ROUND(I205*H205,2)</f>
        <v>0</v>
      </c>
      <c r="K205" s="236"/>
      <c r="L205" s="44"/>
      <c r="M205" s="237" t="s">
        <v>1</v>
      </c>
      <c r="N205" s="238" t="s">
        <v>41</v>
      </c>
      <c r="O205" s="91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1" t="s">
        <v>185</v>
      </c>
      <c r="AT205" s="241" t="s">
        <v>281</v>
      </c>
      <c r="AU205" s="241" t="s">
        <v>84</v>
      </c>
      <c r="AY205" s="17" t="s">
        <v>280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7" t="s">
        <v>84</v>
      </c>
      <c r="BK205" s="242">
        <f>ROUND(I205*H205,2)</f>
        <v>0</v>
      </c>
      <c r="BL205" s="17" t="s">
        <v>185</v>
      </c>
      <c r="BM205" s="241" t="s">
        <v>827</v>
      </c>
    </row>
    <row r="206" s="2" customFormat="1">
      <c r="A206" s="38"/>
      <c r="B206" s="39"/>
      <c r="C206" s="40"/>
      <c r="D206" s="245" t="s">
        <v>540</v>
      </c>
      <c r="E206" s="40"/>
      <c r="F206" s="287" t="s">
        <v>6273</v>
      </c>
      <c r="G206" s="40"/>
      <c r="H206" s="40"/>
      <c r="I206" s="288"/>
      <c r="J206" s="40"/>
      <c r="K206" s="40"/>
      <c r="L206" s="44"/>
      <c r="M206" s="289"/>
      <c r="N206" s="290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540</v>
      </c>
      <c r="AU206" s="17" t="s">
        <v>84</v>
      </c>
    </row>
    <row r="207" s="2" customFormat="1" ht="24.15" customHeight="1">
      <c r="A207" s="38"/>
      <c r="B207" s="39"/>
      <c r="C207" s="229" t="s">
        <v>571</v>
      </c>
      <c r="D207" s="229" t="s">
        <v>281</v>
      </c>
      <c r="E207" s="230" t="s">
        <v>6288</v>
      </c>
      <c r="F207" s="231" t="s">
        <v>6289</v>
      </c>
      <c r="G207" s="232" t="s">
        <v>2375</v>
      </c>
      <c r="H207" s="233">
        <v>1</v>
      </c>
      <c r="I207" s="234"/>
      <c r="J207" s="235">
        <f>ROUND(I207*H207,2)</f>
        <v>0</v>
      </c>
      <c r="K207" s="236"/>
      <c r="L207" s="44"/>
      <c r="M207" s="237" t="s">
        <v>1</v>
      </c>
      <c r="N207" s="238" t="s">
        <v>41</v>
      </c>
      <c r="O207" s="91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1" t="s">
        <v>185</v>
      </c>
      <c r="AT207" s="241" t="s">
        <v>281</v>
      </c>
      <c r="AU207" s="241" t="s">
        <v>84</v>
      </c>
      <c r="AY207" s="17" t="s">
        <v>280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7" t="s">
        <v>84</v>
      </c>
      <c r="BK207" s="242">
        <f>ROUND(I207*H207,2)</f>
        <v>0</v>
      </c>
      <c r="BL207" s="17" t="s">
        <v>185</v>
      </c>
      <c r="BM207" s="241" t="s">
        <v>837</v>
      </c>
    </row>
    <row r="208" s="2" customFormat="1" ht="24.15" customHeight="1">
      <c r="A208" s="38"/>
      <c r="B208" s="39"/>
      <c r="C208" s="229" t="s">
        <v>575</v>
      </c>
      <c r="D208" s="229" t="s">
        <v>281</v>
      </c>
      <c r="E208" s="230" t="s">
        <v>6290</v>
      </c>
      <c r="F208" s="231" t="s">
        <v>6291</v>
      </c>
      <c r="G208" s="232" t="s">
        <v>2303</v>
      </c>
      <c r="H208" s="233">
        <v>4</v>
      </c>
      <c r="I208" s="234"/>
      <c r="J208" s="235">
        <f>ROUND(I208*H208,2)</f>
        <v>0</v>
      </c>
      <c r="K208" s="236"/>
      <c r="L208" s="44"/>
      <c r="M208" s="237" t="s">
        <v>1</v>
      </c>
      <c r="N208" s="238" t="s">
        <v>41</v>
      </c>
      <c r="O208" s="91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1" t="s">
        <v>185</v>
      </c>
      <c r="AT208" s="241" t="s">
        <v>281</v>
      </c>
      <c r="AU208" s="241" t="s">
        <v>84</v>
      </c>
      <c r="AY208" s="17" t="s">
        <v>280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7" t="s">
        <v>84</v>
      </c>
      <c r="BK208" s="242">
        <f>ROUND(I208*H208,2)</f>
        <v>0</v>
      </c>
      <c r="BL208" s="17" t="s">
        <v>185</v>
      </c>
      <c r="BM208" s="241" t="s">
        <v>847</v>
      </c>
    </row>
    <row r="209" s="2" customFormat="1" ht="16.5" customHeight="1">
      <c r="A209" s="38"/>
      <c r="B209" s="39"/>
      <c r="C209" s="229" t="s">
        <v>580</v>
      </c>
      <c r="D209" s="229" t="s">
        <v>281</v>
      </c>
      <c r="E209" s="230" t="s">
        <v>6292</v>
      </c>
      <c r="F209" s="231" t="s">
        <v>6293</v>
      </c>
      <c r="G209" s="232" t="s">
        <v>354</v>
      </c>
      <c r="H209" s="233">
        <v>1</v>
      </c>
      <c r="I209" s="234"/>
      <c r="J209" s="235">
        <f>ROUND(I209*H209,2)</f>
        <v>0</v>
      </c>
      <c r="K209" s="236"/>
      <c r="L209" s="44"/>
      <c r="M209" s="237" t="s">
        <v>1</v>
      </c>
      <c r="N209" s="238" t="s">
        <v>41</v>
      </c>
      <c r="O209" s="91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1" t="s">
        <v>185</v>
      </c>
      <c r="AT209" s="241" t="s">
        <v>281</v>
      </c>
      <c r="AU209" s="241" t="s">
        <v>84</v>
      </c>
      <c r="AY209" s="17" t="s">
        <v>280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7" t="s">
        <v>84</v>
      </c>
      <c r="BK209" s="242">
        <f>ROUND(I209*H209,2)</f>
        <v>0</v>
      </c>
      <c r="BL209" s="17" t="s">
        <v>185</v>
      </c>
      <c r="BM209" s="241" t="s">
        <v>857</v>
      </c>
    </row>
    <row r="210" s="2" customFormat="1" ht="16.5" customHeight="1">
      <c r="A210" s="38"/>
      <c r="B210" s="39"/>
      <c r="C210" s="229" t="s">
        <v>585</v>
      </c>
      <c r="D210" s="229" t="s">
        <v>281</v>
      </c>
      <c r="E210" s="230" t="s">
        <v>6294</v>
      </c>
      <c r="F210" s="231" t="s">
        <v>6295</v>
      </c>
      <c r="G210" s="232" t="s">
        <v>354</v>
      </c>
      <c r="H210" s="233">
        <v>22</v>
      </c>
      <c r="I210" s="234"/>
      <c r="J210" s="235">
        <f>ROUND(I210*H210,2)</f>
        <v>0</v>
      </c>
      <c r="K210" s="236"/>
      <c r="L210" s="44"/>
      <c r="M210" s="237" t="s">
        <v>1</v>
      </c>
      <c r="N210" s="238" t="s">
        <v>41</v>
      </c>
      <c r="O210" s="91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1" t="s">
        <v>185</v>
      </c>
      <c r="AT210" s="241" t="s">
        <v>281</v>
      </c>
      <c r="AU210" s="241" t="s">
        <v>84</v>
      </c>
      <c r="AY210" s="17" t="s">
        <v>280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7" t="s">
        <v>84</v>
      </c>
      <c r="BK210" s="242">
        <f>ROUND(I210*H210,2)</f>
        <v>0</v>
      </c>
      <c r="BL210" s="17" t="s">
        <v>185</v>
      </c>
      <c r="BM210" s="241" t="s">
        <v>867</v>
      </c>
    </row>
    <row r="211" s="2" customFormat="1" ht="16.5" customHeight="1">
      <c r="A211" s="38"/>
      <c r="B211" s="39"/>
      <c r="C211" s="229" t="s">
        <v>590</v>
      </c>
      <c r="D211" s="229" t="s">
        <v>281</v>
      </c>
      <c r="E211" s="230" t="s">
        <v>6296</v>
      </c>
      <c r="F211" s="231" t="s">
        <v>6297</v>
      </c>
      <c r="G211" s="232" t="s">
        <v>354</v>
      </c>
      <c r="H211" s="233">
        <v>6</v>
      </c>
      <c r="I211" s="234"/>
      <c r="J211" s="235">
        <f>ROUND(I211*H211,2)</f>
        <v>0</v>
      </c>
      <c r="K211" s="236"/>
      <c r="L211" s="44"/>
      <c r="M211" s="237" t="s">
        <v>1</v>
      </c>
      <c r="N211" s="238" t="s">
        <v>41</v>
      </c>
      <c r="O211" s="91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1" t="s">
        <v>185</v>
      </c>
      <c r="AT211" s="241" t="s">
        <v>281</v>
      </c>
      <c r="AU211" s="241" t="s">
        <v>84</v>
      </c>
      <c r="AY211" s="17" t="s">
        <v>280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7" t="s">
        <v>84</v>
      </c>
      <c r="BK211" s="242">
        <f>ROUND(I211*H211,2)</f>
        <v>0</v>
      </c>
      <c r="BL211" s="17" t="s">
        <v>185</v>
      </c>
      <c r="BM211" s="241" t="s">
        <v>877</v>
      </c>
    </row>
    <row r="212" s="2" customFormat="1">
      <c r="A212" s="38"/>
      <c r="B212" s="39"/>
      <c r="C212" s="40"/>
      <c r="D212" s="245" t="s">
        <v>540</v>
      </c>
      <c r="E212" s="40"/>
      <c r="F212" s="287" t="s">
        <v>6248</v>
      </c>
      <c r="G212" s="40"/>
      <c r="H212" s="40"/>
      <c r="I212" s="288"/>
      <c r="J212" s="40"/>
      <c r="K212" s="40"/>
      <c r="L212" s="44"/>
      <c r="M212" s="289"/>
      <c r="N212" s="290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540</v>
      </c>
      <c r="AU212" s="17" t="s">
        <v>84</v>
      </c>
    </row>
    <row r="213" s="2" customFormat="1" ht="16.5" customHeight="1">
      <c r="A213" s="38"/>
      <c r="B213" s="39"/>
      <c r="C213" s="229" t="s">
        <v>594</v>
      </c>
      <c r="D213" s="229" t="s">
        <v>281</v>
      </c>
      <c r="E213" s="230" t="s">
        <v>6298</v>
      </c>
      <c r="F213" s="231" t="s">
        <v>6299</v>
      </c>
      <c r="G213" s="232" t="s">
        <v>354</v>
      </c>
      <c r="H213" s="233">
        <v>2</v>
      </c>
      <c r="I213" s="234"/>
      <c r="J213" s="235">
        <f>ROUND(I213*H213,2)</f>
        <v>0</v>
      </c>
      <c r="K213" s="236"/>
      <c r="L213" s="44"/>
      <c r="M213" s="237" t="s">
        <v>1</v>
      </c>
      <c r="N213" s="238" t="s">
        <v>41</v>
      </c>
      <c r="O213" s="91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1" t="s">
        <v>185</v>
      </c>
      <c r="AT213" s="241" t="s">
        <v>281</v>
      </c>
      <c r="AU213" s="241" t="s">
        <v>84</v>
      </c>
      <c r="AY213" s="17" t="s">
        <v>280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7" t="s">
        <v>84</v>
      </c>
      <c r="BK213" s="242">
        <f>ROUND(I213*H213,2)</f>
        <v>0</v>
      </c>
      <c r="BL213" s="17" t="s">
        <v>185</v>
      </c>
      <c r="BM213" s="241" t="s">
        <v>887</v>
      </c>
    </row>
    <row r="214" s="2" customFormat="1">
      <c r="A214" s="38"/>
      <c r="B214" s="39"/>
      <c r="C214" s="40"/>
      <c r="D214" s="245" t="s">
        <v>540</v>
      </c>
      <c r="E214" s="40"/>
      <c r="F214" s="287" t="s">
        <v>6273</v>
      </c>
      <c r="G214" s="40"/>
      <c r="H214" s="40"/>
      <c r="I214" s="288"/>
      <c r="J214" s="40"/>
      <c r="K214" s="40"/>
      <c r="L214" s="44"/>
      <c r="M214" s="289"/>
      <c r="N214" s="290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540</v>
      </c>
      <c r="AU214" s="17" t="s">
        <v>84</v>
      </c>
    </row>
    <row r="215" s="2" customFormat="1" ht="21.75" customHeight="1">
      <c r="A215" s="38"/>
      <c r="B215" s="39"/>
      <c r="C215" s="229" t="s">
        <v>598</v>
      </c>
      <c r="D215" s="229" t="s">
        <v>281</v>
      </c>
      <c r="E215" s="230" t="s">
        <v>6300</v>
      </c>
      <c r="F215" s="231" t="s">
        <v>6301</v>
      </c>
      <c r="G215" s="232" t="s">
        <v>354</v>
      </c>
      <c r="H215" s="233">
        <v>2</v>
      </c>
      <c r="I215" s="234"/>
      <c r="J215" s="235">
        <f>ROUND(I215*H215,2)</f>
        <v>0</v>
      </c>
      <c r="K215" s="236"/>
      <c r="L215" s="44"/>
      <c r="M215" s="237" t="s">
        <v>1</v>
      </c>
      <c r="N215" s="238" t="s">
        <v>41</v>
      </c>
      <c r="O215" s="91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1" t="s">
        <v>185</v>
      </c>
      <c r="AT215" s="241" t="s">
        <v>281</v>
      </c>
      <c r="AU215" s="241" t="s">
        <v>84</v>
      </c>
      <c r="AY215" s="17" t="s">
        <v>280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7" t="s">
        <v>84</v>
      </c>
      <c r="BK215" s="242">
        <f>ROUND(I215*H215,2)</f>
        <v>0</v>
      </c>
      <c r="BL215" s="17" t="s">
        <v>185</v>
      </c>
      <c r="BM215" s="241" t="s">
        <v>897</v>
      </c>
    </row>
    <row r="216" s="2" customFormat="1">
      <c r="A216" s="38"/>
      <c r="B216" s="39"/>
      <c r="C216" s="40"/>
      <c r="D216" s="245" t="s">
        <v>540</v>
      </c>
      <c r="E216" s="40"/>
      <c r="F216" s="287" t="s">
        <v>6248</v>
      </c>
      <c r="G216" s="40"/>
      <c r="H216" s="40"/>
      <c r="I216" s="288"/>
      <c r="J216" s="40"/>
      <c r="K216" s="40"/>
      <c r="L216" s="44"/>
      <c r="M216" s="289"/>
      <c r="N216" s="290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540</v>
      </c>
      <c r="AU216" s="17" t="s">
        <v>84</v>
      </c>
    </row>
    <row r="217" s="2" customFormat="1" ht="24.15" customHeight="1">
      <c r="A217" s="38"/>
      <c r="B217" s="39"/>
      <c r="C217" s="229" t="s">
        <v>603</v>
      </c>
      <c r="D217" s="229" t="s">
        <v>281</v>
      </c>
      <c r="E217" s="230" t="s">
        <v>6302</v>
      </c>
      <c r="F217" s="231" t="s">
        <v>6303</v>
      </c>
      <c r="G217" s="232" t="s">
        <v>2303</v>
      </c>
      <c r="H217" s="233">
        <v>2</v>
      </c>
      <c r="I217" s="234"/>
      <c r="J217" s="235">
        <f>ROUND(I217*H217,2)</f>
        <v>0</v>
      </c>
      <c r="K217" s="236"/>
      <c r="L217" s="44"/>
      <c r="M217" s="237" t="s">
        <v>1</v>
      </c>
      <c r="N217" s="238" t="s">
        <v>41</v>
      </c>
      <c r="O217" s="91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1" t="s">
        <v>185</v>
      </c>
      <c r="AT217" s="241" t="s">
        <v>281</v>
      </c>
      <c r="AU217" s="241" t="s">
        <v>84</v>
      </c>
      <c r="AY217" s="17" t="s">
        <v>280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7" t="s">
        <v>84</v>
      </c>
      <c r="BK217" s="242">
        <f>ROUND(I217*H217,2)</f>
        <v>0</v>
      </c>
      <c r="BL217" s="17" t="s">
        <v>185</v>
      </c>
      <c r="BM217" s="241" t="s">
        <v>906</v>
      </c>
    </row>
    <row r="218" s="2" customFormat="1" ht="16.5" customHeight="1">
      <c r="A218" s="38"/>
      <c r="B218" s="39"/>
      <c r="C218" s="229" t="s">
        <v>607</v>
      </c>
      <c r="D218" s="229" t="s">
        <v>281</v>
      </c>
      <c r="E218" s="230" t="s">
        <v>6304</v>
      </c>
      <c r="F218" s="231" t="s">
        <v>6305</v>
      </c>
      <c r="G218" s="232" t="s">
        <v>354</v>
      </c>
      <c r="H218" s="233">
        <v>12</v>
      </c>
      <c r="I218" s="234"/>
      <c r="J218" s="235">
        <f>ROUND(I218*H218,2)</f>
        <v>0</v>
      </c>
      <c r="K218" s="236"/>
      <c r="L218" s="44"/>
      <c r="M218" s="237" t="s">
        <v>1</v>
      </c>
      <c r="N218" s="238" t="s">
        <v>41</v>
      </c>
      <c r="O218" s="91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1" t="s">
        <v>185</v>
      </c>
      <c r="AT218" s="241" t="s">
        <v>281</v>
      </c>
      <c r="AU218" s="241" t="s">
        <v>84</v>
      </c>
      <c r="AY218" s="17" t="s">
        <v>280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7" t="s">
        <v>84</v>
      </c>
      <c r="BK218" s="242">
        <f>ROUND(I218*H218,2)</f>
        <v>0</v>
      </c>
      <c r="BL218" s="17" t="s">
        <v>185</v>
      </c>
      <c r="BM218" s="241" t="s">
        <v>916</v>
      </c>
    </row>
    <row r="219" s="12" customFormat="1" ht="25.92" customHeight="1">
      <c r="A219" s="12"/>
      <c r="B219" s="213"/>
      <c r="C219" s="214"/>
      <c r="D219" s="215" t="s">
        <v>75</v>
      </c>
      <c r="E219" s="216" t="s">
        <v>6306</v>
      </c>
      <c r="F219" s="216" t="s">
        <v>6307</v>
      </c>
      <c r="G219" s="214"/>
      <c r="H219" s="214"/>
      <c r="I219" s="217"/>
      <c r="J219" s="218">
        <f>BK219</f>
        <v>0</v>
      </c>
      <c r="K219" s="214"/>
      <c r="L219" s="219"/>
      <c r="M219" s="220"/>
      <c r="N219" s="221"/>
      <c r="O219" s="221"/>
      <c r="P219" s="222">
        <f>SUM(P220:P248)</f>
        <v>0</v>
      </c>
      <c r="Q219" s="221"/>
      <c r="R219" s="222">
        <f>SUM(R220:R248)</f>
        <v>0</v>
      </c>
      <c r="S219" s="221"/>
      <c r="T219" s="223">
        <f>SUM(T220:T248)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4" t="s">
        <v>86</v>
      </c>
      <c r="AT219" s="225" t="s">
        <v>75</v>
      </c>
      <c r="AU219" s="225" t="s">
        <v>76</v>
      </c>
      <c r="AY219" s="224" t="s">
        <v>280</v>
      </c>
      <c r="BK219" s="226">
        <f>SUM(BK220:BK248)</f>
        <v>0</v>
      </c>
    </row>
    <row r="220" s="2" customFormat="1" ht="16.5" customHeight="1">
      <c r="A220" s="38"/>
      <c r="B220" s="39"/>
      <c r="C220" s="229" t="s">
        <v>613</v>
      </c>
      <c r="D220" s="229" t="s">
        <v>281</v>
      </c>
      <c r="E220" s="230" t="s">
        <v>6308</v>
      </c>
      <c r="F220" s="231" t="s">
        <v>6309</v>
      </c>
      <c r="G220" s="232" t="s">
        <v>354</v>
      </c>
      <c r="H220" s="233">
        <v>3</v>
      </c>
      <c r="I220" s="234"/>
      <c r="J220" s="235">
        <f>ROUND(I220*H220,2)</f>
        <v>0</v>
      </c>
      <c r="K220" s="236"/>
      <c r="L220" s="44"/>
      <c r="M220" s="237" t="s">
        <v>1</v>
      </c>
      <c r="N220" s="238" t="s">
        <v>41</v>
      </c>
      <c r="O220" s="91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1" t="s">
        <v>185</v>
      </c>
      <c r="AT220" s="241" t="s">
        <v>281</v>
      </c>
      <c r="AU220" s="241" t="s">
        <v>84</v>
      </c>
      <c r="AY220" s="17" t="s">
        <v>280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7" t="s">
        <v>84</v>
      </c>
      <c r="BK220" s="242">
        <f>ROUND(I220*H220,2)</f>
        <v>0</v>
      </c>
      <c r="BL220" s="17" t="s">
        <v>185</v>
      </c>
      <c r="BM220" s="241" t="s">
        <v>931</v>
      </c>
    </row>
    <row r="221" s="2" customFormat="1" ht="16.5" customHeight="1">
      <c r="A221" s="38"/>
      <c r="B221" s="39"/>
      <c r="C221" s="229" t="s">
        <v>618</v>
      </c>
      <c r="D221" s="229" t="s">
        <v>281</v>
      </c>
      <c r="E221" s="230" t="s">
        <v>6310</v>
      </c>
      <c r="F221" s="231" t="s">
        <v>6311</v>
      </c>
      <c r="G221" s="232" t="s">
        <v>354</v>
      </c>
      <c r="H221" s="233">
        <v>1</v>
      </c>
      <c r="I221" s="234"/>
      <c r="J221" s="235">
        <f>ROUND(I221*H221,2)</f>
        <v>0</v>
      </c>
      <c r="K221" s="236"/>
      <c r="L221" s="44"/>
      <c r="M221" s="237" t="s">
        <v>1</v>
      </c>
      <c r="N221" s="238" t="s">
        <v>41</v>
      </c>
      <c r="O221" s="91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1" t="s">
        <v>185</v>
      </c>
      <c r="AT221" s="241" t="s">
        <v>281</v>
      </c>
      <c r="AU221" s="241" t="s">
        <v>84</v>
      </c>
      <c r="AY221" s="17" t="s">
        <v>280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7" t="s">
        <v>84</v>
      </c>
      <c r="BK221" s="242">
        <f>ROUND(I221*H221,2)</f>
        <v>0</v>
      </c>
      <c r="BL221" s="17" t="s">
        <v>185</v>
      </c>
      <c r="BM221" s="241" t="s">
        <v>941</v>
      </c>
    </row>
    <row r="222" s="2" customFormat="1" ht="16.5" customHeight="1">
      <c r="A222" s="38"/>
      <c r="B222" s="39"/>
      <c r="C222" s="229" t="s">
        <v>623</v>
      </c>
      <c r="D222" s="229" t="s">
        <v>281</v>
      </c>
      <c r="E222" s="230" t="s">
        <v>6312</v>
      </c>
      <c r="F222" s="231" t="s">
        <v>6313</v>
      </c>
      <c r="G222" s="232" t="s">
        <v>354</v>
      </c>
      <c r="H222" s="233">
        <v>1</v>
      </c>
      <c r="I222" s="234"/>
      <c r="J222" s="235">
        <f>ROUND(I222*H222,2)</f>
        <v>0</v>
      </c>
      <c r="K222" s="236"/>
      <c r="L222" s="44"/>
      <c r="M222" s="237" t="s">
        <v>1</v>
      </c>
      <c r="N222" s="238" t="s">
        <v>41</v>
      </c>
      <c r="O222" s="91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1" t="s">
        <v>185</v>
      </c>
      <c r="AT222" s="241" t="s">
        <v>281</v>
      </c>
      <c r="AU222" s="241" t="s">
        <v>84</v>
      </c>
      <c r="AY222" s="17" t="s">
        <v>280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7" t="s">
        <v>84</v>
      </c>
      <c r="BK222" s="242">
        <f>ROUND(I222*H222,2)</f>
        <v>0</v>
      </c>
      <c r="BL222" s="17" t="s">
        <v>185</v>
      </c>
      <c r="BM222" s="241" t="s">
        <v>951</v>
      </c>
    </row>
    <row r="223" s="2" customFormat="1" ht="16.5" customHeight="1">
      <c r="A223" s="38"/>
      <c r="B223" s="39"/>
      <c r="C223" s="229" t="s">
        <v>628</v>
      </c>
      <c r="D223" s="229" t="s">
        <v>281</v>
      </c>
      <c r="E223" s="230" t="s">
        <v>6314</v>
      </c>
      <c r="F223" s="231" t="s">
        <v>6315</v>
      </c>
      <c r="G223" s="232" t="s">
        <v>354</v>
      </c>
      <c r="H223" s="233">
        <v>1</v>
      </c>
      <c r="I223" s="234"/>
      <c r="J223" s="235">
        <f>ROUND(I223*H223,2)</f>
        <v>0</v>
      </c>
      <c r="K223" s="236"/>
      <c r="L223" s="44"/>
      <c r="M223" s="237" t="s">
        <v>1</v>
      </c>
      <c r="N223" s="238" t="s">
        <v>41</v>
      </c>
      <c r="O223" s="91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1" t="s">
        <v>185</v>
      </c>
      <c r="AT223" s="241" t="s">
        <v>281</v>
      </c>
      <c r="AU223" s="241" t="s">
        <v>84</v>
      </c>
      <c r="AY223" s="17" t="s">
        <v>280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7" t="s">
        <v>84</v>
      </c>
      <c r="BK223" s="242">
        <f>ROUND(I223*H223,2)</f>
        <v>0</v>
      </c>
      <c r="BL223" s="17" t="s">
        <v>185</v>
      </c>
      <c r="BM223" s="241" t="s">
        <v>960</v>
      </c>
    </row>
    <row r="224" s="2" customFormat="1" ht="16.5" customHeight="1">
      <c r="A224" s="38"/>
      <c r="B224" s="39"/>
      <c r="C224" s="229" t="s">
        <v>633</v>
      </c>
      <c r="D224" s="229" t="s">
        <v>281</v>
      </c>
      <c r="E224" s="230" t="s">
        <v>6316</v>
      </c>
      <c r="F224" s="231" t="s">
        <v>6317</v>
      </c>
      <c r="G224" s="232" t="s">
        <v>354</v>
      </c>
      <c r="H224" s="233">
        <v>1</v>
      </c>
      <c r="I224" s="234"/>
      <c r="J224" s="235">
        <f>ROUND(I224*H224,2)</f>
        <v>0</v>
      </c>
      <c r="K224" s="236"/>
      <c r="L224" s="44"/>
      <c r="M224" s="237" t="s">
        <v>1</v>
      </c>
      <c r="N224" s="238" t="s">
        <v>41</v>
      </c>
      <c r="O224" s="91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1" t="s">
        <v>185</v>
      </c>
      <c r="AT224" s="241" t="s">
        <v>281</v>
      </c>
      <c r="AU224" s="241" t="s">
        <v>84</v>
      </c>
      <c r="AY224" s="17" t="s">
        <v>280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7" t="s">
        <v>84</v>
      </c>
      <c r="BK224" s="242">
        <f>ROUND(I224*H224,2)</f>
        <v>0</v>
      </c>
      <c r="BL224" s="17" t="s">
        <v>185</v>
      </c>
      <c r="BM224" s="241" t="s">
        <v>970</v>
      </c>
    </row>
    <row r="225" s="2" customFormat="1" ht="16.5" customHeight="1">
      <c r="A225" s="38"/>
      <c r="B225" s="39"/>
      <c r="C225" s="229" t="s">
        <v>637</v>
      </c>
      <c r="D225" s="229" t="s">
        <v>281</v>
      </c>
      <c r="E225" s="230" t="s">
        <v>6318</v>
      </c>
      <c r="F225" s="231" t="s">
        <v>6319</v>
      </c>
      <c r="G225" s="232" t="s">
        <v>354</v>
      </c>
      <c r="H225" s="233">
        <v>2</v>
      </c>
      <c r="I225" s="234"/>
      <c r="J225" s="235">
        <f>ROUND(I225*H225,2)</f>
        <v>0</v>
      </c>
      <c r="K225" s="236"/>
      <c r="L225" s="44"/>
      <c r="M225" s="237" t="s">
        <v>1</v>
      </c>
      <c r="N225" s="238" t="s">
        <v>41</v>
      </c>
      <c r="O225" s="91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1" t="s">
        <v>185</v>
      </c>
      <c r="AT225" s="241" t="s">
        <v>281</v>
      </c>
      <c r="AU225" s="241" t="s">
        <v>84</v>
      </c>
      <c r="AY225" s="17" t="s">
        <v>280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7" t="s">
        <v>84</v>
      </c>
      <c r="BK225" s="242">
        <f>ROUND(I225*H225,2)</f>
        <v>0</v>
      </c>
      <c r="BL225" s="17" t="s">
        <v>185</v>
      </c>
      <c r="BM225" s="241" t="s">
        <v>978</v>
      </c>
    </row>
    <row r="226" s="2" customFormat="1" ht="16.5" customHeight="1">
      <c r="A226" s="38"/>
      <c r="B226" s="39"/>
      <c r="C226" s="229" t="s">
        <v>641</v>
      </c>
      <c r="D226" s="229" t="s">
        <v>281</v>
      </c>
      <c r="E226" s="230" t="s">
        <v>6320</v>
      </c>
      <c r="F226" s="231" t="s">
        <v>6321</v>
      </c>
      <c r="G226" s="232" t="s">
        <v>354</v>
      </c>
      <c r="H226" s="233">
        <v>1</v>
      </c>
      <c r="I226" s="234"/>
      <c r="J226" s="235">
        <f>ROUND(I226*H226,2)</f>
        <v>0</v>
      </c>
      <c r="K226" s="236"/>
      <c r="L226" s="44"/>
      <c r="M226" s="237" t="s">
        <v>1</v>
      </c>
      <c r="N226" s="238" t="s">
        <v>41</v>
      </c>
      <c r="O226" s="91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1" t="s">
        <v>185</v>
      </c>
      <c r="AT226" s="241" t="s">
        <v>281</v>
      </c>
      <c r="AU226" s="241" t="s">
        <v>84</v>
      </c>
      <c r="AY226" s="17" t="s">
        <v>280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7" t="s">
        <v>84</v>
      </c>
      <c r="BK226" s="242">
        <f>ROUND(I226*H226,2)</f>
        <v>0</v>
      </c>
      <c r="BL226" s="17" t="s">
        <v>185</v>
      </c>
      <c r="BM226" s="241" t="s">
        <v>987</v>
      </c>
    </row>
    <row r="227" s="2" customFormat="1" ht="16.5" customHeight="1">
      <c r="A227" s="38"/>
      <c r="B227" s="39"/>
      <c r="C227" s="229" t="s">
        <v>646</v>
      </c>
      <c r="D227" s="229" t="s">
        <v>281</v>
      </c>
      <c r="E227" s="230" t="s">
        <v>6322</v>
      </c>
      <c r="F227" s="231" t="s">
        <v>6323</v>
      </c>
      <c r="G227" s="232" t="s">
        <v>354</v>
      </c>
      <c r="H227" s="233">
        <v>2</v>
      </c>
      <c r="I227" s="234"/>
      <c r="J227" s="235">
        <f>ROUND(I227*H227,2)</f>
        <v>0</v>
      </c>
      <c r="K227" s="236"/>
      <c r="L227" s="44"/>
      <c r="M227" s="237" t="s">
        <v>1</v>
      </c>
      <c r="N227" s="238" t="s">
        <v>41</v>
      </c>
      <c r="O227" s="91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1" t="s">
        <v>185</v>
      </c>
      <c r="AT227" s="241" t="s">
        <v>281</v>
      </c>
      <c r="AU227" s="241" t="s">
        <v>84</v>
      </c>
      <c r="AY227" s="17" t="s">
        <v>280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7" t="s">
        <v>84</v>
      </c>
      <c r="BK227" s="242">
        <f>ROUND(I227*H227,2)</f>
        <v>0</v>
      </c>
      <c r="BL227" s="17" t="s">
        <v>185</v>
      </c>
      <c r="BM227" s="241" t="s">
        <v>994</v>
      </c>
    </row>
    <row r="228" s="2" customFormat="1" ht="16.5" customHeight="1">
      <c r="A228" s="38"/>
      <c r="B228" s="39"/>
      <c r="C228" s="229" t="s">
        <v>650</v>
      </c>
      <c r="D228" s="229" t="s">
        <v>281</v>
      </c>
      <c r="E228" s="230" t="s">
        <v>6324</v>
      </c>
      <c r="F228" s="231" t="s">
        <v>6325</v>
      </c>
      <c r="G228" s="232" t="s">
        <v>354</v>
      </c>
      <c r="H228" s="233">
        <v>2</v>
      </c>
      <c r="I228" s="234"/>
      <c r="J228" s="235">
        <f>ROUND(I228*H228,2)</f>
        <v>0</v>
      </c>
      <c r="K228" s="236"/>
      <c r="L228" s="44"/>
      <c r="M228" s="237" t="s">
        <v>1</v>
      </c>
      <c r="N228" s="238" t="s">
        <v>41</v>
      </c>
      <c r="O228" s="91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1" t="s">
        <v>185</v>
      </c>
      <c r="AT228" s="241" t="s">
        <v>281</v>
      </c>
      <c r="AU228" s="241" t="s">
        <v>84</v>
      </c>
      <c r="AY228" s="17" t="s">
        <v>280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7" t="s">
        <v>84</v>
      </c>
      <c r="BK228" s="242">
        <f>ROUND(I228*H228,2)</f>
        <v>0</v>
      </c>
      <c r="BL228" s="17" t="s">
        <v>185</v>
      </c>
      <c r="BM228" s="241" t="s">
        <v>1003</v>
      </c>
    </row>
    <row r="229" s="2" customFormat="1" ht="16.5" customHeight="1">
      <c r="A229" s="38"/>
      <c r="B229" s="39"/>
      <c r="C229" s="229" t="s">
        <v>655</v>
      </c>
      <c r="D229" s="229" t="s">
        <v>281</v>
      </c>
      <c r="E229" s="230" t="s">
        <v>6326</v>
      </c>
      <c r="F229" s="231" t="s">
        <v>6327</v>
      </c>
      <c r="G229" s="232" t="s">
        <v>354</v>
      </c>
      <c r="H229" s="233">
        <v>2</v>
      </c>
      <c r="I229" s="234"/>
      <c r="J229" s="235">
        <f>ROUND(I229*H229,2)</f>
        <v>0</v>
      </c>
      <c r="K229" s="236"/>
      <c r="L229" s="44"/>
      <c r="M229" s="237" t="s">
        <v>1</v>
      </c>
      <c r="N229" s="238" t="s">
        <v>41</v>
      </c>
      <c r="O229" s="91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1" t="s">
        <v>185</v>
      </c>
      <c r="AT229" s="241" t="s">
        <v>281</v>
      </c>
      <c r="AU229" s="241" t="s">
        <v>84</v>
      </c>
      <c r="AY229" s="17" t="s">
        <v>280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7" t="s">
        <v>84</v>
      </c>
      <c r="BK229" s="242">
        <f>ROUND(I229*H229,2)</f>
        <v>0</v>
      </c>
      <c r="BL229" s="17" t="s">
        <v>185</v>
      </c>
      <c r="BM229" s="241" t="s">
        <v>1013</v>
      </c>
    </row>
    <row r="230" s="2" customFormat="1" ht="16.5" customHeight="1">
      <c r="A230" s="38"/>
      <c r="B230" s="39"/>
      <c r="C230" s="229" t="s">
        <v>660</v>
      </c>
      <c r="D230" s="229" t="s">
        <v>281</v>
      </c>
      <c r="E230" s="230" t="s">
        <v>6328</v>
      </c>
      <c r="F230" s="231" t="s">
        <v>6329</v>
      </c>
      <c r="G230" s="232" t="s">
        <v>354</v>
      </c>
      <c r="H230" s="233">
        <v>3</v>
      </c>
      <c r="I230" s="234"/>
      <c r="J230" s="235">
        <f>ROUND(I230*H230,2)</f>
        <v>0</v>
      </c>
      <c r="K230" s="236"/>
      <c r="L230" s="44"/>
      <c r="M230" s="237" t="s">
        <v>1</v>
      </c>
      <c r="N230" s="238" t="s">
        <v>41</v>
      </c>
      <c r="O230" s="91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1" t="s">
        <v>185</v>
      </c>
      <c r="AT230" s="241" t="s">
        <v>281</v>
      </c>
      <c r="AU230" s="241" t="s">
        <v>84</v>
      </c>
      <c r="AY230" s="17" t="s">
        <v>280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7" t="s">
        <v>84</v>
      </c>
      <c r="BK230" s="242">
        <f>ROUND(I230*H230,2)</f>
        <v>0</v>
      </c>
      <c r="BL230" s="17" t="s">
        <v>185</v>
      </c>
      <c r="BM230" s="241" t="s">
        <v>1023</v>
      </c>
    </row>
    <row r="231" s="2" customFormat="1" ht="16.5" customHeight="1">
      <c r="A231" s="38"/>
      <c r="B231" s="39"/>
      <c r="C231" s="229" t="s">
        <v>665</v>
      </c>
      <c r="D231" s="229" t="s">
        <v>281</v>
      </c>
      <c r="E231" s="230" t="s">
        <v>6330</v>
      </c>
      <c r="F231" s="231" t="s">
        <v>6331</v>
      </c>
      <c r="G231" s="232" t="s">
        <v>354</v>
      </c>
      <c r="H231" s="233">
        <v>9</v>
      </c>
      <c r="I231" s="234"/>
      <c r="J231" s="235">
        <f>ROUND(I231*H231,2)</f>
        <v>0</v>
      </c>
      <c r="K231" s="236"/>
      <c r="L231" s="44"/>
      <c r="M231" s="237" t="s">
        <v>1</v>
      </c>
      <c r="N231" s="238" t="s">
        <v>41</v>
      </c>
      <c r="O231" s="91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1" t="s">
        <v>185</v>
      </c>
      <c r="AT231" s="241" t="s">
        <v>281</v>
      </c>
      <c r="AU231" s="241" t="s">
        <v>84</v>
      </c>
      <c r="AY231" s="17" t="s">
        <v>280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7" t="s">
        <v>84</v>
      </c>
      <c r="BK231" s="242">
        <f>ROUND(I231*H231,2)</f>
        <v>0</v>
      </c>
      <c r="BL231" s="17" t="s">
        <v>185</v>
      </c>
      <c r="BM231" s="241" t="s">
        <v>1032</v>
      </c>
    </row>
    <row r="232" s="2" customFormat="1" ht="16.5" customHeight="1">
      <c r="A232" s="38"/>
      <c r="B232" s="39"/>
      <c r="C232" s="229" t="s">
        <v>669</v>
      </c>
      <c r="D232" s="229" t="s">
        <v>281</v>
      </c>
      <c r="E232" s="230" t="s">
        <v>6332</v>
      </c>
      <c r="F232" s="231" t="s">
        <v>6333</v>
      </c>
      <c r="G232" s="232" t="s">
        <v>354</v>
      </c>
      <c r="H232" s="233">
        <v>1</v>
      </c>
      <c r="I232" s="234"/>
      <c r="J232" s="235">
        <f>ROUND(I232*H232,2)</f>
        <v>0</v>
      </c>
      <c r="K232" s="236"/>
      <c r="L232" s="44"/>
      <c r="M232" s="237" t="s">
        <v>1</v>
      </c>
      <c r="N232" s="238" t="s">
        <v>41</v>
      </c>
      <c r="O232" s="91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1" t="s">
        <v>185</v>
      </c>
      <c r="AT232" s="241" t="s">
        <v>281</v>
      </c>
      <c r="AU232" s="241" t="s">
        <v>84</v>
      </c>
      <c r="AY232" s="17" t="s">
        <v>280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7" t="s">
        <v>84</v>
      </c>
      <c r="BK232" s="242">
        <f>ROUND(I232*H232,2)</f>
        <v>0</v>
      </c>
      <c r="BL232" s="17" t="s">
        <v>185</v>
      </c>
      <c r="BM232" s="241" t="s">
        <v>1042</v>
      </c>
    </row>
    <row r="233" s="2" customFormat="1" ht="16.5" customHeight="1">
      <c r="A233" s="38"/>
      <c r="B233" s="39"/>
      <c r="C233" s="229" t="s">
        <v>674</v>
      </c>
      <c r="D233" s="229" t="s">
        <v>281</v>
      </c>
      <c r="E233" s="230" t="s">
        <v>6334</v>
      </c>
      <c r="F233" s="231" t="s">
        <v>6335</v>
      </c>
      <c r="G233" s="232" t="s">
        <v>354</v>
      </c>
      <c r="H233" s="233">
        <v>3</v>
      </c>
      <c r="I233" s="234"/>
      <c r="J233" s="235">
        <f>ROUND(I233*H233,2)</f>
        <v>0</v>
      </c>
      <c r="K233" s="236"/>
      <c r="L233" s="44"/>
      <c r="M233" s="237" t="s">
        <v>1</v>
      </c>
      <c r="N233" s="238" t="s">
        <v>41</v>
      </c>
      <c r="O233" s="91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1" t="s">
        <v>185</v>
      </c>
      <c r="AT233" s="241" t="s">
        <v>281</v>
      </c>
      <c r="AU233" s="241" t="s">
        <v>84</v>
      </c>
      <c r="AY233" s="17" t="s">
        <v>280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7" t="s">
        <v>84</v>
      </c>
      <c r="BK233" s="242">
        <f>ROUND(I233*H233,2)</f>
        <v>0</v>
      </c>
      <c r="BL233" s="17" t="s">
        <v>185</v>
      </c>
      <c r="BM233" s="241" t="s">
        <v>1051</v>
      </c>
    </row>
    <row r="234" s="2" customFormat="1" ht="16.5" customHeight="1">
      <c r="A234" s="38"/>
      <c r="B234" s="39"/>
      <c r="C234" s="229" t="s">
        <v>678</v>
      </c>
      <c r="D234" s="229" t="s">
        <v>281</v>
      </c>
      <c r="E234" s="230" t="s">
        <v>6336</v>
      </c>
      <c r="F234" s="231" t="s">
        <v>6337</v>
      </c>
      <c r="G234" s="232" t="s">
        <v>354</v>
      </c>
      <c r="H234" s="233">
        <v>2</v>
      </c>
      <c r="I234" s="234"/>
      <c r="J234" s="235">
        <f>ROUND(I234*H234,2)</f>
        <v>0</v>
      </c>
      <c r="K234" s="236"/>
      <c r="L234" s="44"/>
      <c r="M234" s="237" t="s">
        <v>1</v>
      </c>
      <c r="N234" s="238" t="s">
        <v>41</v>
      </c>
      <c r="O234" s="91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1" t="s">
        <v>185</v>
      </c>
      <c r="AT234" s="241" t="s">
        <v>281</v>
      </c>
      <c r="AU234" s="241" t="s">
        <v>84</v>
      </c>
      <c r="AY234" s="17" t="s">
        <v>280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7" t="s">
        <v>84</v>
      </c>
      <c r="BK234" s="242">
        <f>ROUND(I234*H234,2)</f>
        <v>0</v>
      </c>
      <c r="BL234" s="17" t="s">
        <v>185</v>
      </c>
      <c r="BM234" s="241" t="s">
        <v>1059</v>
      </c>
    </row>
    <row r="235" s="2" customFormat="1" ht="16.5" customHeight="1">
      <c r="A235" s="38"/>
      <c r="B235" s="39"/>
      <c r="C235" s="229" t="s">
        <v>682</v>
      </c>
      <c r="D235" s="229" t="s">
        <v>281</v>
      </c>
      <c r="E235" s="230" t="s">
        <v>6338</v>
      </c>
      <c r="F235" s="231" t="s">
        <v>6339</v>
      </c>
      <c r="G235" s="232" t="s">
        <v>354</v>
      </c>
      <c r="H235" s="233">
        <v>2</v>
      </c>
      <c r="I235" s="234"/>
      <c r="J235" s="235">
        <f>ROUND(I235*H235,2)</f>
        <v>0</v>
      </c>
      <c r="K235" s="236"/>
      <c r="L235" s="44"/>
      <c r="M235" s="237" t="s">
        <v>1</v>
      </c>
      <c r="N235" s="238" t="s">
        <v>41</v>
      </c>
      <c r="O235" s="91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1" t="s">
        <v>185</v>
      </c>
      <c r="AT235" s="241" t="s">
        <v>281</v>
      </c>
      <c r="AU235" s="241" t="s">
        <v>84</v>
      </c>
      <c r="AY235" s="17" t="s">
        <v>280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7" t="s">
        <v>84</v>
      </c>
      <c r="BK235" s="242">
        <f>ROUND(I235*H235,2)</f>
        <v>0</v>
      </c>
      <c r="BL235" s="17" t="s">
        <v>185</v>
      </c>
      <c r="BM235" s="241" t="s">
        <v>1070</v>
      </c>
    </row>
    <row r="236" s="2" customFormat="1" ht="16.5" customHeight="1">
      <c r="A236" s="38"/>
      <c r="B236" s="39"/>
      <c r="C236" s="229" t="s">
        <v>686</v>
      </c>
      <c r="D236" s="229" t="s">
        <v>281</v>
      </c>
      <c r="E236" s="230" t="s">
        <v>6340</v>
      </c>
      <c r="F236" s="231" t="s">
        <v>6341</v>
      </c>
      <c r="G236" s="232" t="s">
        <v>354</v>
      </c>
      <c r="H236" s="233">
        <v>6</v>
      </c>
      <c r="I236" s="234"/>
      <c r="J236" s="235">
        <f>ROUND(I236*H236,2)</f>
        <v>0</v>
      </c>
      <c r="K236" s="236"/>
      <c r="L236" s="44"/>
      <c r="M236" s="237" t="s">
        <v>1</v>
      </c>
      <c r="N236" s="238" t="s">
        <v>41</v>
      </c>
      <c r="O236" s="91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1" t="s">
        <v>185</v>
      </c>
      <c r="AT236" s="241" t="s">
        <v>281</v>
      </c>
      <c r="AU236" s="241" t="s">
        <v>84</v>
      </c>
      <c r="AY236" s="17" t="s">
        <v>280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7" t="s">
        <v>84</v>
      </c>
      <c r="BK236" s="242">
        <f>ROUND(I236*H236,2)</f>
        <v>0</v>
      </c>
      <c r="BL236" s="17" t="s">
        <v>185</v>
      </c>
      <c r="BM236" s="241" t="s">
        <v>1079</v>
      </c>
    </row>
    <row r="237" s="2" customFormat="1" ht="16.5" customHeight="1">
      <c r="A237" s="38"/>
      <c r="B237" s="39"/>
      <c r="C237" s="229" t="s">
        <v>690</v>
      </c>
      <c r="D237" s="229" t="s">
        <v>281</v>
      </c>
      <c r="E237" s="230" t="s">
        <v>6342</v>
      </c>
      <c r="F237" s="231" t="s">
        <v>6343</v>
      </c>
      <c r="G237" s="232" t="s">
        <v>354</v>
      </c>
      <c r="H237" s="233">
        <v>12</v>
      </c>
      <c r="I237" s="234"/>
      <c r="J237" s="235">
        <f>ROUND(I237*H237,2)</f>
        <v>0</v>
      </c>
      <c r="K237" s="236"/>
      <c r="L237" s="44"/>
      <c r="M237" s="237" t="s">
        <v>1</v>
      </c>
      <c r="N237" s="238" t="s">
        <v>41</v>
      </c>
      <c r="O237" s="91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1" t="s">
        <v>185</v>
      </c>
      <c r="AT237" s="241" t="s">
        <v>281</v>
      </c>
      <c r="AU237" s="241" t="s">
        <v>84</v>
      </c>
      <c r="AY237" s="17" t="s">
        <v>280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7" t="s">
        <v>84</v>
      </c>
      <c r="BK237" s="242">
        <f>ROUND(I237*H237,2)</f>
        <v>0</v>
      </c>
      <c r="BL237" s="17" t="s">
        <v>185</v>
      </c>
      <c r="BM237" s="241" t="s">
        <v>1089</v>
      </c>
    </row>
    <row r="238" s="2" customFormat="1" ht="16.5" customHeight="1">
      <c r="A238" s="38"/>
      <c r="B238" s="39"/>
      <c r="C238" s="229" t="s">
        <v>695</v>
      </c>
      <c r="D238" s="229" t="s">
        <v>281</v>
      </c>
      <c r="E238" s="230" t="s">
        <v>6344</v>
      </c>
      <c r="F238" s="231" t="s">
        <v>6345</v>
      </c>
      <c r="G238" s="232" t="s">
        <v>354</v>
      </c>
      <c r="H238" s="233">
        <v>4</v>
      </c>
      <c r="I238" s="234"/>
      <c r="J238" s="235">
        <f>ROUND(I238*H238,2)</f>
        <v>0</v>
      </c>
      <c r="K238" s="236"/>
      <c r="L238" s="44"/>
      <c r="M238" s="237" t="s">
        <v>1</v>
      </c>
      <c r="N238" s="238" t="s">
        <v>41</v>
      </c>
      <c r="O238" s="91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1" t="s">
        <v>185</v>
      </c>
      <c r="AT238" s="241" t="s">
        <v>281</v>
      </c>
      <c r="AU238" s="241" t="s">
        <v>84</v>
      </c>
      <c r="AY238" s="17" t="s">
        <v>280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7" t="s">
        <v>84</v>
      </c>
      <c r="BK238" s="242">
        <f>ROUND(I238*H238,2)</f>
        <v>0</v>
      </c>
      <c r="BL238" s="17" t="s">
        <v>185</v>
      </c>
      <c r="BM238" s="241" t="s">
        <v>1099</v>
      </c>
    </row>
    <row r="239" s="2" customFormat="1" ht="16.5" customHeight="1">
      <c r="A239" s="38"/>
      <c r="B239" s="39"/>
      <c r="C239" s="229" t="s">
        <v>700</v>
      </c>
      <c r="D239" s="229" t="s">
        <v>281</v>
      </c>
      <c r="E239" s="230" t="s">
        <v>6346</v>
      </c>
      <c r="F239" s="231" t="s">
        <v>6347</v>
      </c>
      <c r="G239" s="232" t="s">
        <v>354</v>
      </c>
      <c r="H239" s="233">
        <v>2</v>
      </c>
      <c r="I239" s="234"/>
      <c r="J239" s="235">
        <f>ROUND(I239*H239,2)</f>
        <v>0</v>
      </c>
      <c r="K239" s="236"/>
      <c r="L239" s="44"/>
      <c r="M239" s="237" t="s">
        <v>1</v>
      </c>
      <c r="N239" s="238" t="s">
        <v>41</v>
      </c>
      <c r="O239" s="91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1" t="s">
        <v>185</v>
      </c>
      <c r="AT239" s="241" t="s">
        <v>281</v>
      </c>
      <c r="AU239" s="241" t="s">
        <v>84</v>
      </c>
      <c r="AY239" s="17" t="s">
        <v>280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7" t="s">
        <v>84</v>
      </c>
      <c r="BK239" s="242">
        <f>ROUND(I239*H239,2)</f>
        <v>0</v>
      </c>
      <c r="BL239" s="17" t="s">
        <v>185</v>
      </c>
      <c r="BM239" s="241" t="s">
        <v>1108</v>
      </c>
    </row>
    <row r="240" s="2" customFormat="1" ht="16.5" customHeight="1">
      <c r="A240" s="38"/>
      <c r="B240" s="39"/>
      <c r="C240" s="229" t="s">
        <v>704</v>
      </c>
      <c r="D240" s="229" t="s">
        <v>281</v>
      </c>
      <c r="E240" s="230" t="s">
        <v>6348</v>
      </c>
      <c r="F240" s="231" t="s">
        <v>6349</v>
      </c>
      <c r="G240" s="232" t="s">
        <v>354</v>
      </c>
      <c r="H240" s="233">
        <v>2</v>
      </c>
      <c r="I240" s="234"/>
      <c r="J240" s="235">
        <f>ROUND(I240*H240,2)</f>
        <v>0</v>
      </c>
      <c r="K240" s="236"/>
      <c r="L240" s="44"/>
      <c r="M240" s="237" t="s">
        <v>1</v>
      </c>
      <c r="N240" s="238" t="s">
        <v>41</v>
      </c>
      <c r="O240" s="91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1" t="s">
        <v>185</v>
      </c>
      <c r="AT240" s="241" t="s">
        <v>281</v>
      </c>
      <c r="AU240" s="241" t="s">
        <v>84</v>
      </c>
      <c r="AY240" s="17" t="s">
        <v>280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7" t="s">
        <v>84</v>
      </c>
      <c r="BK240" s="242">
        <f>ROUND(I240*H240,2)</f>
        <v>0</v>
      </c>
      <c r="BL240" s="17" t="s">
        <v>185</v>
      </c>
      <c r="BM240" s="241" t="s">
        <v>1116</v>
      </c>
    </row>
    <row r="241" s="2" customFormat="1" ht="16.5" customHeight="1">
      <c r="A241" s="38"/>
      <c r="B241" s="39"/>
      <c r="C241" s="229" t="s">
        <v>709</v>
      </c>
      <c r="D241" s="229" t="s">
        <v>281</v>
      </c>
      <c r="E241" s="230" t="s">
        <v>6350</v>
      </c>
      <c r="F241" s="231" t="s">
        <v>6351</v>
      </c>
      <c r="G241" s="232" t="s">
        <v>354</v>
      </c>
      <c r="H241" s="233">
        <v>5</v>
      </c>
      <c r="I241" s="234"/>
      <c r="J241" s="235">
        <f>ROUND(I241*H241,2)</f>
        <v>0</v>
      </c>
      <c r="K241" s="236"/>
      <c r="L241" s="44"/>
      <c r="M241" s="237" t="s">
        <v>1</v>
      </c>
      <c r="N241" s="238" t="s">
        <v>41</v>
      </c>
      <c r="O241" s="91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1" t="s">
        <v>185</v>
      </c>
      <c r="AT241" s="241" t="s">
        <v>281</v>
      </c>
      <c r="AU241" s="241" t="s">
        <v>84</v>
      </c>
      <c r="AY241" s="17" t="s">
        <v>280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7" t="s">
        <v>84</v>
      </c>
      <c r="BK241" s="242">
        <f>ROUND(I241*H241,2)</f>
        <v>0</v>
      </c>
      <c r="BL241" s="17" t="s">
        <v>185</v>
      </c>
      <c r="BM241" s="241" t="s">
        <v>1126</v>
      </c>
    </row>
    <row r="242" s="2" customFormat="1" ht="16.5" customHeight="1">
      <c r="A242" s="38"/>
      <c r="B242" s="39"/>
      <c r="C242" s="229" t="s">
        <v>714</v>
      </c>
      <c r="D242" s="229" t="s">
        <v>281</v>
      </c>
      <c r="E242" s="230" t="s">
        <v>6352</v>
      </c>
      <c r="F242" s="231" t="s">
        <v>6353</v>
      </c>
      <c r="G242" s="232" t="s">
        <v>354</v>
      </c>
      <c r="H242" s="233">
        <v>1</v>
      </c>
      <c r="I242" s="234"/>
      <c r="J242" s="235">
        <f>ROUND(I242*H242,2)</f>
        <v>0</v>
      </c>
      <c r="K242" s="236"/>
      <c r="L242" s="44"/>
      <c r="M242" s="237" t="s">
        <v>1</v>
      </c>
      <c r="N242" s="238" t="s">
        <v>41</v>
      </c>
      <c r="O242" s="91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1" t="s">
        <v>185</v>
      </c>
      <c r="AT242" s="241" t="s">
        <v>281</v>
      </c>
      <c r="AU242" s="241" t="s">
        <v>84</v>
      </c>
      <c r="AY242" s="17" t="s">
        <v>280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7" t="s">
        <v>84</v>
      </c>
      <c r="BK242" s="242">
        <f>ROUND(I242*H242,2)</f>
        <v>0</v>
      </c>
      <c r="BL242" s="17" t="s">
        <v>185</v>
      </c>
      <c r="BM242" s="241" t="s">
        <v>1137</v>
      </c>
    </row>
    <row r="243" s="2" customFormat="1" ht="16.5" customHeight="1">
      <c r="A243" s="38"/>
      <c r="B243" s="39"/>
      <c r="C243" s="229" t="s">
        <v>719</v>
      </c>
      <c r="D243" s="229" t="s">
        <v>281</v>
      </c>
      <c r="E243" s="230" t="s">
        <v>6354</v>
      </c>
      <c r="F243" s="231" t="s">
        <v>6355</v>
      </c>
      <c r="G243" s="232" t="s">
        <v>354</v>
      </c>
      <c r="H243" s="233">
        <v>10</v>
      </c>
      <c r="I243" s="234"/>
      <c r="J243" s="235">
        <f>ROUND(I243*H243,2)</f>
        <v>0</v>
      </c>
      <c r="K243" s="236"/>
      <c r="L243" s="44"/>
      <c r="M243" s="237" t="s">
        <v>1</v>
      </c>
      <c r="N243" s="238" t="s">
        <v>41</v>
      </c>
      <c r="O243" s="91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1" t="s">
        <v>185</v>
      </c>
      <c r="AT243" s="241" t="s">
        <v>281</v>
      </c>
      <c r="AU243" s="241" t="s">
        <v>84</v>
      </c>
      <c r="AY243" s="17" t="s">
        <v>280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7" t="s">
        <v>84</v>
      </c>
      <c r="BK243" s="242">
        <f>ROUND(I243*H243,2)</f>
        <v>0</v>
      </c>
      <c r="BL243" s="17" t="s">
        <v>185</v>
      </c>
      <c r="BM243" s="241" t="s">
        <v>1145</v>
      </c>
    </row>
    <row r="244" s="2" customFormat="1" ht="16.5" customHeight="1">
      <c r="A244" s="38"/>
      <c r="B244" s="39"/>
      <c r="C244" s="229" t="s">
        <v>724</v>
      </c>
      <c r="D244" s="229" t="s">
        <v>281</v>
      </c>
      <c r="E244" s="230" t="s">
        <v>6356</v>
      </c>
      <c r="F244" s="231" t="s">
        <v>6357</v>
      </c>
      <c r="G244" s="232" t="s">
        <v>354</v>
      </c>
      <c r="H244" s="233">
        <v>5</v>
      </c>
      <c r="I244" s="234"/>
      <c r="J244" s="235">
        <f>ROUND(I244*H244,2)</f>
        <v>0</v>
      </c>
      <c r="K244" s="236"/>
      <c r="L244" s="44"/>
      <c r="M244" s="237" t="s">
        <v>1</v>
      </c>
      <c r="N244" s="238" t="s">
        <v>41</v>
      </c>
      <c r="O244" s="91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1" t="s">
        <v>185</v>
      </c>
      <c r="AT244" s="241" t="s">
        <v>281</v>
      </c>
      <c r="AU244" s="241" t="s">
        <v>84</v>
      </c>
      <c r="AY244" s="17" t="s">
        <v>280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7" t="s">
        <v>84</v>
      </c>
      <c r="BK244" s="242">
        <f>ROUND(I244*H244,2)</f>
        <v>0</v>
      </c>
      <c r="BL244" s="17" t="s">
        <v>185</v>
      </c>
      <c r="BM244" s="241" t="s">
        <v>1154</v>
      </c>
    </row>
    <row r="245" s="2" customFormat="1" ht="16.5" customHeight="1">
      <c r="A245" s="38"/>
      <c r="B245" s="39"/>
      <c r="C245" s="229" t="s">
        <v>729</v>
      </c>
      <c r="D245" s="229" t="s">
        <v>281</v>
      </c>
      <c r="E245" s="230" t="s">
        <v>6358</v>
      </c>
      <c r="F245" s="231" t="s">
        <v>6359</v>
      </c>
      <c r="G245" s="232" t="s">
        <v>354</v>
      </c>
      <c r="H245" s="233">
        <v>2</v>
      </c>
      <c r="I245" s="234"/>
      <c r="J245" s="235">
        <f>ROUND(I245*H245,2)</f>
        <v>0</v>
      </c>
      <c r="K245" s="236"/>
      <c r="L245" s="44"/>
      <c r="M245" s="237" t="s">
        <v>1</v>
      </c>
      <c r="N245" s="238" t="s">
        <v>41</v>
      </c>
      <c r="O245" s="91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1" t="s">
        <v>185</v>
      </c>
      <c r="AT245" s="241" t="s">
        <v>281</v>
      </c>
      <c r="AU245" s="241" t="s">
        <v>84</v>
      </c>
      <c r="AY245" s="17" t="s">
        <v>280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7" t="s">
        <v>84</v>
      </c>
      <c r="BK245" s="242">
        <f>ROUND(I245*H245,2)</f>
        <v>0</v>
      </c>
      <c r="BL245" s="17" t="s">
        <v>185</v>
      </c>
      <c r="BM245" s="241" t="s">
        <v>1165</v>
      </c>
    </row>
    <row r="246" s="2" customFormat="1" ht="16.5" customHeight="1">
      <c r="A246" s="38"/>
      <c r="B246" s="39"/>
      <c r="C246" s="229" t="s">
        <v>736</v>
      </c>
      <c r="D246" s="229" t="s">
        <v>281</v>
      </c>
      <c r="E246" s="230" t="s">
        <v>6360</v>
      </c>
      <c r="F246" s="231" t="s">
        <v>6361</v>
      </c>
      <c r="G246" s="232" t="s">
        <v>354</v>
      </c>
      <c r="H246" s="233">
        <v>50</v>
      </c>
      <c r="I246" s="234"/>
      <c r="J246" s="235">
        <f>ROUND(I246*H246,2)</f>
        <v>0</v>
      </c>
      <c r="K246" s="236"/>
      <c r="L246" s="44"/>
      <c r="M246" s="237" t="s">
        <v>1</v>
      </c>
      <c r="N246" s="238" t="s">
        <v>41</v>
      </c>
      <c r="O246" s="91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1" t="s">
        <v>185</v>
      </c>
      <c r="AT246" s="241" t="s">
        <v>281</v>
      </c>
      <c r="AU246" s="241" t="s">
        <v>84</v>
      </c>
      <c r="AY246" s="17" t="s">
        <v>280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7" t="s">
        <v>84</v>
      </c>
      <c r="BK246" s="242">
        <f>ROUND(I246*H246,2)</f>
        <v>0</v>
      </c>
      <c r="BL246" s="17" t="s">
        <v>185</v>
      </c>
      <c r="BM246" s="241" t="s">
        <v>1175</v>
      </c>
    </row>
    <row r="247" s="2" customFormat="1" ht="16.5" customHeight="1">
      <c r="A247" s="38"/>
      <c r="B247" s="39"/>
      <c r="C247" s="229" t="s">
        <v>740</v>
      </c>
      <c r="D247" s="229" t="s">
        <v>281</v>
      </c>
      <c r="E247" s="230" t="s">
        <v>6362</v>
      </c>
      <c r="F247" s="231" t="s">
        <v>6363</v>
      </c>
      <c r="G247" s="232" t="s">
        <v>354</v>
      </c>
      <c r="H247" s="233">
        <v>35</v>
      </c>
      <c r="I247" s="234"/>
      <c r="J247" s="235">
        <f>ROUND(I247*H247,2)</f>
        <v>0</v>
      </c>
      <c r="K247" s="236"/>
      <c r="L247" s="44"/>
      <c r="M247" s="237" t="s">
        <v>1</v>
      </c>
      <c r="N247" s="238" t="s">
        <v>41</v>
      </c>
      <c r="O247" s="91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1" t="s">
        <v>185</v>
      </c>
      <c r="AT247" s="241" t="s">
        <v>281</v>
      </c>
      <c r="AU247" s="241" t="s">
        <v>84</v>
      </c>
      <c r="AY247" s="17" t="s">
        <v>280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7" t="s">
        <v>84</v>
      </c>
      <c r="BK247" s="242">
        <f>ROUND(I247*H247,2)</f>
        <v>0</v>
      </c>
      <c r="BL247" s="17" t="s">
        <v>185</v>
      </c>
      <c r="BM247" s="241" t="s">
        <v>1185</v>
      </c>
    </row>
    <row r="248" s="2" customFormat="1" ht="16.5" customHeight="1">
      <c r="A248" s="38"/>
      <c r="B248" s="39"/>
      <c r="C248" s="229" t="s">
        <v>746</v>
      </c>
      <c r="D248" s="229" t="s">
        <v>281</v>
      </c>
      <c r="E248" s="230" t="s">
        <v>6364</v>
      </c>
      <c r="F248" s="231" t="s">
        <v>6365</v>
      </c>
      <c r="G248" s="232" t="s">
        <v>354</v>
      </c>
      <c r="H248" s="233">
        <v>85</v>
      </c>
      <c r="I248" s="234"/>
      <c r="J248" s="235">
        <f>ROUND(I248*H248,2)</f>
        <v>0</v>
      </c>
      <c r="K248" s="236"/>
      <c r="L248" s="44"/>
      <c r="M248" s="237" t="s">
        <v>1</v>
      </c>
      <c r="N248" s="238" t="s">
        <v>41</v>
      </c>
      <c r="O248" s="91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1" t="s">
        <v>185</v>
      </c>
      <c r="AT248" s="241" t="s">
        <v>281</v>
      </c>
      <c r="AU248" s="241" t="s">
        <v>84</v>
      </c>
      <c r="AY248" s="17" t="s">
        <v>280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7" t="s">
        <v>84</v>
      </c>
      <c r="BK248" s="242">
        <f>ROUND(I248*H248,2)</f>
        <v>0</v>
      </c>
      <c r="BL248" s="17" t="s">
        <v>185</v>
      </c>
      <c r="BM248" s="241" t="s">
        <v>1196</v>
      </c>
    </row>
    <row r="249" s="12" customFormat="1" ht="25.92" customHeight="1">
      <c r="A249" s="12"/>
      <c r="B249" s="213"/>
      <c r="C249" s="214"/>
      <c r="D249" s="215" t="s">
        <v>75</v>
      </c>
      <c r="E249" s="216" t="s">
        <v>6366</v>
      </c>
      <c r="F249" s="216" t="s">
        <v>6367</v>
      </c>
      <c r="G249" s="214"/>
      <c r="H249" s="214"/>
      <c r="I249" s="217"/>
      <c r="J249" s="218">
        <f>BK249</f>
        <v>0</v>
      </c>
      <c r="K249" s="214"/>
      <c r="L249" s="219"/>
      <c r="M249" s="220"/>
      <c r="N249" s="221"/>
      <c r="O249" s="221"/>
      <c r="P249" s="222">
        <f>SUM(P250:P257)</f>
        <v>0</v>
      </c>
      <c r="Q249" s="221"/>
      <c r="R249" s="222">
        <f>SUM(R250:R257)</f>
        <v>0</v>
      </c>
      <c r="S249" s="221"/>
      <c r="T249" s="223">
        <f>SUM(T250:T257)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84</v>
      </c>
      <c r="AT249" s="225" t="s">
        <v>75</v>
      </c>
      <c r="AU249" s="225" t="s">
        <v>76</v>
      </c>
      <c r="AY249" s="224" t="s">
        <v>280</v>
      </c>
      <c r="BK249" s="226">
        <f>SUM(BK250:BK257)</f>
        <v>0</v>
      </c>
    </row>
    <row r="250" s="2" customFormat="1" ht="21.75" customHeight="1">
      <c r="A250" s="38"/>
      <c r="B250" s="39"/>
      <c r="C250" s="229" t="s">
        <v>753</v>
      </c>
      <c r="D250" s="229" t="s">
        <v>281</v>
      </c>
      <c r="E250" s="230" t="s">
        <v>6368</v>
      </c>
      <c r="F250" s="231" t="s">
        <v>6369</v>
      </c>
      <c r="G250" s="232" t="s">
        <v>2303</v>
      </c>
      <c r="H250" s="233">
        <v>30</v>
      </c>
      <c r="I250" s="234"/>
      <c r="J250" s="235">
        <f>ROUND(I250*H250,2)</f>
        <v>0</v>
      </c>
      <c r="K250" s="236"/>
      <c r="L250" s="44"/>
      <c r="M250" s="237" t="s">
        <v>1</v>
      </c>
      <c r="N250" s="238" t="s">
        <v>41</v>
      </c>
      <c r="O250" s="91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1" t="s">
        <v>185</v>
      </c>
      <c r="AT250" s="241" t="s">
        <v>281</v>
      </c>
      <c r="AU250" s="241" t="s">
        <v>84</v>
      </c>
      <c r="AY250" s="17" t="s">
        <v>280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7" t="s">
        <v>84</v>
      </c>
      <c r="BK250" s="242">
        <f>ROUND(I250*H250,2)</f>
        <v>0</v>
      </c>
      <c r="BL250" s="17" t="s">
        <v>185</v>
      </c>
      <c r="BM250" s="241" t="s">
        <v>1204</v>
      </c>
    </row>
    <row r="251" s="2" customFormat="1" ht="24.15" customHeight="1">
      <c r="A251" s="38"/>
      <c r="B251" s="39"/>
      <c r="C251" s="229" t="s">
        <v>758</v>
      </c>
      <c r="D251" s="229" t="s">
        <v>281</v>
      </c>
      <c r="E251" s="230" t="s">
        <v>6370</v>
      </c>
      <c r="F251" s="231" t="s">
        <v>6371</v>
      </c>
      <c r="G251" s="232" t="s">
        <v>2303</v>
      </c>
      <c r="H251" s="233">
        <v>12</v>
      </c>
      <c r="I251" s="234"/>
      <c r="J251" s="235">
        <f>ROUND(I251*H251,2)</f>
        <v>0</v>
      </c>
      <c r="K251" s="236"/>
      <c r="L251" s="44"/>
      <c r="M251" s="237" t="s">
        <v>1</v>
      </c>
      <c r="N251" s="238" t="s">
        <v>41</v>
      </c>
      <c r="O251" s="91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1" t="s">
        <v>185</v>
      </c>
      <c r="AT251" s="241" t="s">
        <v>281</v>
      </c>
      <c r="AU251" s="241" t="s">
        <v>84</v>
      </c>
      <c r="AY251" s="17" t="s">
        <v>280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7" t="s">
        <v>84</v>
      </c>
      <c r="BK251" s="242">
        <f>ROUND(I251*H251,2)</f>
        <v>0</v>
      </c>
      <c r="BL251" s="17" t="s">
        <v>185</v>
      </c>
      <c r="BM251" s="241" t="s">
        <v>1213</v>
      </c>
    </row>
    <row r="252" s="2" customFormat="1" ht="24.15" customHeight="1">
      <c r="A252" s="38"/>
      <c r="B252" s="39"/>
      <c r="C252" s="229" t="s">
        <v>763</v>
      </c>
      <c r="D252" s="229" t="s">
        <v>281</v>
      </c>
      <c r="E252" s="230" t="s">
        <v>6372</v>
      </c>
      <c r="F252" s="231" t="s">
        <v>6373</v>
      </c>
      <c r="G252" s="232" t="s">
        <v>2303</v>
      </c>
      <c r="H252" s="233">
        <v>3</v>
      </c>
      <c r="I252" s="234"/>
      <c r="J252" s="235">
        <f>ROUND(I252*H252,2)</f>
        <v>0</v>
      </c>
      <c r="K252" s="236"/>
      <c r="L252" s="44"/>
      <c r="M252" s="237" t="s">
        <v>1</v>
      </c>
      <c r="N252" s="238" t="s">
        <v>41</v>
      </c>
      <c r="O252" s="91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1" t="s">
        <v>185</v>
      </c>
      <c r="AT252" s="241" t="s">
        <v>281</v>
      </c>
      <c r="AU252" s="241" t="s">
        <v>84</v>
      </c>
      <c r="AY252" s="17" t="s">
        <v>280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7" t="s">
        <v>84</v>
      </c>
      <c r="BK252" s="242">
        <f>ROUND(I252*H252,2)</f>
        <v>0</v>
      </c>
      <c r="BL252" s="17" t="s">
        <v>185</v>
      </c>
      <c r="BM252" s="241" t="s">
        <v>1223</v>
      </c>
    </row>
    <row r="253" s="2" customFormat="1" ht="24.15" customHeight="1">
      <c r="A253" s="38"/>
      <c r="B253" s="39"/>
      <c r="C253" s="229" t="s">
        <v>768</v>
      </c>
      <c r="D253" s="229" t="s">
        <v>281</v>
      </c>
      <c r="E253" s="230" t="s">
        <v>6374</v>
      </c>
      <c r="F253" s="231" t="s">
        <v>6375</v>
      </c>
      <c r="G253" s="232" t="s">
        <v>2303</v>
      </c>
      <c r="H253" s="233">
        <v>12</v>
      </c>
      <c r="I253" s="234"/>
      <c r="J253" s="235">
        <f>ROUND(I253*H253,2)</f>
        <v>0</v>
      </c>
      <c r="K253" s="236"/>
      <c r="L253" s="44"/>
      <c r="M253" s="237" t="s">
        <v>1</v>
      </c>
      <c r="N253" s="238" t="s">
        <v>41</v>
      </c>
      <c r="O253" s="91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1" t="s">
        <v>185</v>
      </c>
      <c r="AT253" s="241" t="s">
        <v>281</v>
      </c>
      <c r="AU253" s="241" t="s">
        <v>84</v>
      </c>
      <c r="AY253" s="17" t="s">
        <v>280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7" t="s">
        <v>84</v>
      </c>
      <c r="BK253" s="242">
        <f>ROUND(I253*H253,2)</f>
        <v>0</v>
      </c>
      <c r="BL253" s="17" t="s">
        <v>185</v>
      </c>
      <c r="BM253" s="241" t="s">
        <v>1231</v>
      </c>
    </row>
    <row r="254" s="2" customFormat="1" ht="24.15" customHeight="1">
      <c r="A254" s="38"/>
      <c r="B254" s="39"/>
      <c r="C254" s="229" t="s">
        <v>773</v>
      </c>
      <c r="D254" s="229" t="s">
        <v>281</v>
      </c>
      <c r="E254" s="230" t="s">
        <v>6376</v>
      </c>
      <c r="F254" s="231" t="s">
        <v>6377</v>
      </c>
      <c r="G254" s="232" t="s">
        <v>2303</v>
      </c>
      <c r="H254" s="233">
        <v>3</v>
      </c>
      <c r="I254" s="234"/>
      <c r="J254" s="235">
        <f>ROUND(I254*H254,2)</f>
        <v>0</v>
      </c>
      <c r="K254" s="236"/>
      <c r="L254" s="44"/>
      <c r="M254" s="237" t="s">
        <v>1</v>
      </c>
      <c r="N254" s="238" t="s">
        <v>41</v>
      </c>
      <c r="O254" s="91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1" t="s">
        <v>185</v>
      </c>
      <c r="AT254" s="241" t="s">
        <v>281</v>
      </c>
      <c r="AU254" s="241" t="s">
        <v>84</v>
      </c>
      <c r="AY254" s="17" t="s">
        <v>280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7" t="s">
        <v>84</v>
      </c>
      <c r="BK254" s="242">
        <f>ROUND(I254*H254,2)</f>
        <v>0</v>
      </c>
      <c r="BL254" s="17" t="s">
        <v>185</v>
      </c>
      <c r="BM254" s="241" t="s">
        <v>1239</v>
      </c>
    </row>
    <row r="255" s="2" customFormat="1" ht="24.15" customHeight="1">
      <c r="A255" s="38"/>
      <c r="B255" s="39"/>
      <c r="C255" s="229" t="s">
        <v>779</v>
      </c>
      <c r="D255" s="229" t="s">
        <v>281</v>
      </c>
      <c r="E255" s="230" t="s">
        <v>6378</v>
      </c>
      <c r="F255" s="231" t="s">
        <v>6379</v>
      </c>
      <c r="G255" s="232" t="s">
        <v>2303</v>
      </c>
      <c r="H255" s="233">
        <v>2</v>
      </c>
      <c r="I255" s="234"/>
      <c r="J255" s="235">
        <f>ROUND(I255*H255,2)</f>
        <v>0</v>
      </c>
      <c r="K255" s="236"/>
      <c r="L255" s="44"/>
      <c r="M255" s="237" t="s">
        <v>1</v>
      </c>
      <c r="N255" s="238" t="s">
        <v>41</v>
      </c>
      <c r="O255" s="91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1" t="s">
        <v>185</v>
      </c>
      <c r="AT255" s="241" t="s">
        <v>281</v>
      </c>
      <c r="AU255" s="241" t="s">
        <v>84</v>
      </c>
      <c r="AY255" s="17" t="s">
        <v>280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7" t="s">
        <v>84</v>
      </c>
      <c r="BK255" s="242">
        <f>ROUND(I255*H255,2)</f>
        <v>0</v>
      </c>
      <c r="BL255" s="17" t="s">
        <v>185</v>
      </c>
      <c r="BM255" s="241" t="s">
        <v>1247</v>
      </c>
    </row>
    <row r="256" s="2" customFormat="1" ht="16.5" customHeight="1">
      <c r="A256" s="38"/>
      <c r="B256" s="39"/>
      <c r="C256" s="229" t="s">
        <v>783</v>
      </c>
      <c r="D256" s="229" t="s">
        <v>281</v>
      </c>
      <c r="E256" s="230" t="s">
        <v>6380</v>
      </c>
      <c r="F256" s="231" t="s">
        <v>6381</v>
      </c>
      <c r="G256" s="232" t="s">
        <v>2303</v>
      </c>
      <c r="H256" s="233">
        <v>2</v>
      </c>
      <c r="I256" s="234"/>
      <c r="J256" s="235">
        <f>ROUND(I256*H256,2)</f>
        <v>0</v>
      </c>
      <c r="K256" s="236"/>
      <c r="L256" s="44"/>
      <c r="M256" s="237" t="s">
        <v>1</v>
      </c>
      <c r="N256" s="238" t="s">
        <v>41</v>
      </c>
      <c r="O256" s="91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1" t="s">
        <v>185</v>
      </c>
      <c r="AT256" s="241" t="s">
        <v>281</v>
      </c>
      <c r="AU256" s="241" t="s">
        <v>84</v>
      </c>
      <c r="AY256" s="17" t="s">
        <v>280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7" t="s">
        <v>84</v>
      </c>
      <c r="BK256" s="242">
        <f>ROUND(I256*H256,2)</f>
        <v>0</v>
      </c>
      <c r="BL256" s="17" t="s">
        <v>185</v>
      </c>
      <c r="BM256" s="241" t="s">
        <v>1258</v>
      </c>
    </row>
    <row r="257" s="2" customFormat="1" ht="24.15" customHeight="1">
      <c r="A257" s="38"/>
      <c r="B257" s="39"/>
      <c r="C257" s="229" t="s">
        <v>790</v>
      </c>
      <c r="D257" s="229" t="s">
        <v>281</v>
      </c>
      <c r="E257" s="230" t="s">
        <v>6382</v>
      </c>
      <c r="F257" s="231" t="s">
        <v>6383</v>
      </c>
      <c r="G257" s="232" t="s">
        <v>2303</v>
      </c>
      <c r="H257" s="233">
        <v>2</v>
      </c>
      <c r="I257" s="234"/>
      <c r="J257" s="235">
        <f>ROUND(I257*H257,2)</f>
        <v>0</v>
      </c>
      <c r="K257" s="236"/>
      <c r="L257" s="44"/>
      <c r="M257" s="237" t="s">
        <v>1</v>
      </c>
      <c r="N257" s="238" t="s">
        <v>41</v>
      </c>
      <c r="O257" s="91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1" t="s">
        <v>185</v>
      </c>
      <c r="AT257" s="241" t="s">
        <v>281</v>
      </c>
      <c r="AU257" s="241" t="s">
        <v>84</v>
      </c>
      <c r="AY257" s="17" t="s">
        <v>280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7" t="s">
        <v>84</v>
      </c>
      <c r="BK257" s="242">
        <f>ROUND(I257*H257,2)</f>
        <v>0</v>
      </c>
      <c r="BL257" s="17" t="s">
        <v>185</v>
      </c>
      <c r="BM257" s="241" t="s">
        <v>1268</v>
      </c>
    </row>
    <row r="258" s="12" customFormat="1" ht="25.92" customHeight="1">
      <c r="A258" s="12"/>
      <c r="B258" s="213"/>
      <c r="C258" s="214"/>
      <c r="D258" s="215" t="s">
        <v>75</v>
      </c>
      <c r="E258" s="216" t="s">
        <v>1655</v>
      </c>
      <c r="F258" s="216" t="s">
        <v>6384</v>
      </c>
      <c r="G258" s="214"/>
      <c r="H258" s="214"/>
      <c r="I258" s="217"/>
      <c r="J258" s="218">
        <f>BK258</f>
        <v>0</v>
      </c>
      <c r="K258" s="214"/>
      <c r="L258" s="219"/>
      <c r="M258" s="220"/>
      <c r="N258" s="221"/>
      <c r="O258" s="221"/>
      <c r="P258" s="222">
        <f>SUM(P259:P260)</f>
        <v>0</v>
      </c>
      <c r="Q258" s="221"/>
      <c r="R258" s="222">
        <f>SUM(R259:R260)</f>
        <v>0</v>
      </c>
      <c r="S258" s="221"/>
      <c r="T258" s="223">
        <f>SUM(T259:T260)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86</v>
      </c>
      <c r="AT258" s="225" t="s">
        <v>75</v>
      </c>
      <c r="AU258" s="225" t="s">
        <v>76</v>
      </c>
      <c r="AY258" s="224" t="s">
        <v>280</v>
      </c>
      <c r="BK258" s="226">
        <f>SUM(BK259:BK260)</f>
        <v>0</v>
      </c>
    </row>
    <row r="259" s="2" customFormat="1" ht="21.75" customHeight="1">
      <c r="A259" s="38"/>
      <c r="B259" s="39"/>
      <c r="C259" s="229" t="s">
        <v>795</v>
      </c>
      <c r="D259" s="229" t="s">
        <v>281</v>
      </c>
      <c r="E259" s="230" t="s">
        <v>6385</v>
      </c>
      <c r="F259" s="231" t="s">
        <v>6386</v>
      </c>
      <c r="G259" s="232" t="s">
        <v>190</v>
      </c>
      <c r="H259" s="233">
        <v>4579</v>
      </c>
      <c r="I259" s="234"/>
      <c r="J259" s="235">
        <f>ROUND(I259*H259,2)</f>
        <v>0</v>
      </c>
      <c r="K259" s="236"/>
      <c r="L259" s="44"/>
      <c r="M259" s="237" t="s">
        <v>1</v>
      </c>
      <c r="N259" s="238" t="s">
        <v>41</v>
      </c>
      <c r="O259" s="91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1" t="s">
        <v>185</v>
      </c>
      <c r="AT259" s="241" t="s">
        <v>281</v>
      </c>
      <c r="AU259" s="241" t="s">
        <v>84</v>
      </c>
      <c r="AY259" s="17" t="s">
        <v>280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7" t="s">
        <v>84</v>
      </c>
      <c r="BK259" s="242">
        <f>ROUND(I259*H259,2)</f>
        <v>0</v>
      </c>
      <c r="BL259" s="17" t="s">
        <v>185</v>
      </c>
      <c r="BM259" s="241" t="s">
        <v>1278</v>
      </c>
    </row>
    <row r="260" s="2" customFormat="1" ht="21.75" customHeight="1">
      <c r="A260" s="38"/>
      <c r="B260" s="39"/>
      <c r="C260" s="229" t="s">
        <v>799</v>
      </c>
      <c r="D260" s="229" t="s">
        <v>281</v>
      </c>
      <c r="E260" s="230" t="s">
        <v>6387</v>
      </c>
      <c r="F260" s="231" t="s">
        <v>6388</v>
      </c>
      <c r="G260" s="232" t="s">
        <v>190</v>
      </c>
      <c r="H260" s="233">
        <v>16</v>
      </c>
      <c r="I260" s="234"/>
      <c r="J260" s="235">
        <f>ROUND(I260*H260,2)</f>
        <v>0</v>
      </c>
      <c r="K260" s="236"/>
      <c r="L260" s="44"/>
      <c r="M260" s="237" t="s">
        <v>1</v>
      </c>
      <c r="N260" s="238" t="s">
        <v>41</v>
      </c>
      <c r="O260" s="91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1" t="s">
        <v>185</v>
      </c>
      <c r="AT260" s="241" t="s">
        <v>281</v>
      </c>
      <c r="AU260" s="241" t="s">
        <v>84</v>
      </c>
      <c r="AY260" s="17" t="s">
        <v>280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7" t="s">
        <v>84</v>
      </c>
      <c r="BK260" s="242">
        <f>ROUND(I260*H260,2)</f>
        <v>0</v>
      </c>
      <c r="BL260" s="17" t="s">
        <v>185</v>
      </c>
      <c r="BM260" s="241" t="s">
        <v>1289</v>
      </c>
    </row>
    <row r="261" s="12" customFormat="1" ht="25.92" customHeight="1">
      <c r="A261" s="12"/>
      <c r="B261" s="213"/>
      <c r="C261" s="214"/>
      <c r="D261" s="215" t="s">
        <v>75</v>
      </c>
      <c r="E261" s="216" t="s">
        <v>6389</v>
      </c>
      <c r="F261" s="216" t="s">
        <v>6390</v>
      </c>
      <c r="G261" s="214"/>
      <c r="H261" s="214"/>
      <c r="I261" s="217"/>
      <c r="J261" s="218">
        <f>BK261</f>
        <v>0</v>
      </c>
      <c r="K261" s="214"/>
      <c r="L261" s="219"/>
      <c r="M261" s="220"/>
      <c r="N261" s="221"/>
      <c r="O261" s="221"/>
      <c r="P261" s="222">
        <f>SUM(P262:P275)</f>
        <v>0</v>
      </c>
      <c r="Q261" s="221"/>
      <c r="R261" s="222">
        <f>SUM(R262:R275)</f>
        <v>0</v>
      </c>
      <c r="S261" s="221"/>
      <c r="T261" s="223">
        <f>SUM(T262:T275)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4" t="s">
        <v>84</v>
      </c>
      <c r="AT261" s="225" t="s">
        <v>75</v>
      </c>
      <c r="AU261" s="225" t="s">
        <v>76</v>
      </c>
      <c r="AY261" s="224" t="s">
        <v>280</v>
      </c>
      <c r="BK261" s="226">
        <f>SUM(BK262:BK275)</f>
        <v>0</v>
      </c>
    </row>
    <row r="262" s="2" customFormat="1" ht="21.75" customHeight="1">
      <c r="A262" s="38"/>
      <c r="B262" s="39"/>
      <c r="C262" s="229" t="s">
        <v>803</v>
      </c>
      <c r="D262" s="229" t="s">
        <v>281</v>
      </c>
      <c r="E262" s="230" t="s">
        <v>6391</v>
      </c>
      <c r="F262" s="231" t="s">
        <v>6392</v>
      </c>
      <c r="G262" s="232" t="s">
        <v>190</v>
      </c>
      <c r="H262" s="233">
        <v>2300</v>
      </c>
      <c r="I262" s="234"/>
      <c r="J262" s="235">
        <f>ROUND(I262*H262,2)</f>
        <v>0</v>
      </c>
      <c r="K262" s="236"/>
      <c r="L262" s="44"/>
      <c r="M262" s="237" t="s">
        <v>1</v>
      </c>
      <c r="N262" s="238" t="s">
        <v>41</v>
      </c>
      <c r="O262" s="91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1" t="s">
        <v>185</v>
      </c>
      <c r="AT262" s="241" t="s">
        <v>281</v>
      </c>
      <c r="AU262" s="241" t="s">
        <v>84</v>
      </c>
      <c r="AY262" s="17" t="s">
        <v>280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7" t="s">
        <v>84</v>
      </c>
      <c r="BK262" s="242">
        <f>ROUND(I262*H262,2)</f>
        <v>0</v>
      </c>
      <c r="BL262" s="17" t="s">
        <v>185</v>
      </c>
      <c r="BM262" s="241" t="s">
        <v>1298</v>
      </c>
    </row>
    <row r="263" s="2" customFormat="1" ht="21.75" customHeight="1">
      <c r="A263" s="38"/>
      <c r="B263" s="39"/>
      <c r="C263" s="229" t="s">
        <v>808</v>
      </c>
      <c r="D263" s="229" t="s">
        <v>281</v>
      </c>
      <c r="E263" s="230" t="s">
        <v>6393</v>
      </c>
      <c r="F263" s="231" t="s">
        <v>6394</v>
      </c>
      <c r="G263" s="232" t="s">
        <v>190</v>
      </c>
      <c r="H263" s="233">
        <v>2100</v>
      </c>
      <c r="I263" s="234"/>
      <c r="J263" s="235">
        <f>ROUND(I263*H263,2)</f>
        <v>0</v>
      </c>
      <c r="K263" s="236"/>
      <c r="L263" s="44"/>
      <c r="M263" s="237" t="s">
        <v>1</v>
      </c>
      <c r="N263" s="238" t="s">
        <v>41</v>
      </c>
      <c r="O263" s="91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1" t="s">
        <v>185</v>
      </c>
      <c r="AT263" s="241" t="s">
        <v>281</v>
      </c>
      <c r="AU263" s="241" t="s">
        <v>84</v>
      </c>
      <c r="AY263" s="17" t="s">
        <v>280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7" t="s">
        <v>84</v>
      </c>
      <c r="BK263" s="242">
        <f>ROUND(I263*H263,2)</f>
        <v>0</v>
      </c>
      <c r="BL263" s="17" t="s">
        <v>185</v>
      </c>
      <c r="BM263" s="241" t="s">
        <v>1316</v>
      </c>
    </row>
    <row r="264" s="2" customFormat="1" ht="21.75" customHeight="1">
      <c r="A264" s="38"/>
      <c r="B264" s="39"/>
      <c r="C264" s="229" t="s">
        <v>812</v>
      </c>
      <c r="D264" s="229" t="s">
        <v>281</v>
      </c>
      <c r="E264" s="230" t="s">
        <v>6395</v>
      </c>
      <c r="F264" s="231" t="s">
        <v>6396</v>
      </c>
      <c r="G264" s="232" t="s">
        <v>190</v>
      </c>
      <c r="H264" s="233">
        <v>750</v>
      </c>
      <c r="I264" s="234"/>
      <c r="J264" s="235">
        <f>ROUND(I264*H264,2)</f>
        <v>0</v>
      </c>
      <c r="K264" s="236"/>
      <c r="L264" s="44"/>
      <c r="M264" s="237" t="s">
        <v>1</v>
      </c>
      <c r="N264" s="238" t="s">
        <v>41</v>
      </c>
      <c r="O264" s="91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1" t="s">
        <v>185</v>
      </c>
      <c r="AT264" s="241" t="s">
        <v>281</v>
      </c>
      <c r="AU264" s="241" t="s">
        <v>84</v>
      </c>
      <c r="AY264" s="17" t="s">
        <v>280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7" t="s">
        <v>84</v>
      </c>
      <c r="BK264" s="242">
        <f>ROUND(I264*H264,2)</f>
        <v>0</v>
      </c>
      <c r="BL264" s="17" t="s">
        <v>185</v>
      </c>
      <c r="BM264" s="241" t="s">
        <v>1326</v>
      </c>
    </row>
    <row r="265" s="2" customFormat="1" ht="16.5" customHeight="1">
      <c r="A265" s="38"/>
      <c r="B265" s="39"/>
      <c r="C265" s="229" t="s">
        <v>817</v>
      </c>
      <c r="D265" s="229" t="s">
        <v>281</v>
      </c>
      <c r="E265" s="230" t="s">
        <v>6397</v>
      </c>
      <c r="F265" s="231" t="s">
        <v>6398</v>
      </c>
      <c r="G265" s="232" t="s">
        <v>354</v>
      </c>
      <c r="H265" s="233">
        <v>115</v>
      </c>
      <c r="I265" s="234"/>
      <c r="J265" s="235">
        <f>ROUND(I265*H265,2)</f>
        <v>0</v>
      </c>
      <c r="K265" s="236"/>
      <c r="L265" s="44"/>
      <c r="M265" s="237" t="s">
        <v>1</v>
      </c>
      <c r="N265" s="238" t="s">
        <v>41</v>
      </c>
      <c r="O265" s="91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1" t="s">
        <v>185</v>
      </c>
      <c r="AT265" s="241" t="s">
        <v>281</v>
      </c>
      <c r="AU265" s="241" t="s">
        <v>84</v>
      </c>
      <c r="AY265" s="17" t="s">
        <v>280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7" t="s">
        <v>84</v>
      </c>
      <c r="BK265" s="242">
        <f>ROUND(I265*H265,2)</f>
        <v>0</v>
      </c>
      <c r="BL265" s="17" t="s">
        <v>185</v>
      </c>
      <c r="BM265" s="241" t="s">
        <v>1334</v>
      </c>
    </row>
    <row r="266" s="2" customFormat="1" ht="16.5" customHeight="1">
      <c r="A266" s="38"/>
      <c r="B266" s="39"/>
      <c r="C266" s="229" t="s">
        <v>822</v>
      </c>
      <c r="D266" s="229" t="s">
        <v>281</v>
      </c>
      <c r="E266" s="230" t="s">
        <v>6399</v>
      </c>
      <c r="F266" s="231" t="s">
        <v>6400</v>
      </c>
      <c r="G266" s="232" t="s">
        <v>354</v>
      </c>
      <c r="H266" s="233">
        <v>330</v>
      </c>
      <c r="I266" s="234"/>
      <c r="J266" s="235">
        <f>ROUND(I266*H266,2)</f>
        <v>0</v>
      </c>
      <c r="K266" s="236"/>
      <c r="L266" s="44"/>
      <c r="M266" s="237" t="s">
        <v>1</v>
      </c>
      <c r="N266" s="238" t="s">
        <v>41</v>
      </c>
      <c r="O266" s="91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1" t="s">
        <v>185</v>
      </c>
      <c r="AT266" s="241" t="s">
        <v>281</v>
      </c>
      <c r="AU266" s="241" t="s">
        <v>84</v>
      </c>
      <c r="AY266" s="17" t="s">
        <v>280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7" t="s">
        <v>84</v>
      </c>
      <c r="BK266" s="242">
        <f>ROUND(I266*H266,2)</f>
        <v>0</v>
      </c>
      <c r="BL266" s="17" t="s">
        <v>185</v>
      </c>
      <c r="BM266" s="241" t="s">
        <v>1343</v>
      </c>
    </row>
    <row r="267" s="2" customFormat="1" ht="16.5" customHeight="1">
      <c r="A267" s="38"/>
      <c r="B267" s="39"/>
      <c r="C267" s="229" t="s">
        <v>827</v>
      </c>
      <c r="D267" s="229" t="s">
        <v>281</v>
      </c>
      <c r="E267" s="230" t="s">
        <v>6401</v>
      </c>
      <c r="F267" s="231" t="s">
        <v>6402</v>
      </c>
      <c r="G267" s="232" t="s">
        <v>354</v>
      </c>
      <c r="H267" s="233">
        <v>150</v>
      </c>
      <c r="I267" s="234"/>
      <c r="J267" s="235">
        <f>ROUND(I267*H267,2)</f>
        <v>0</v>
      </c>
      <c r="K267" s="236"/>
      <c r="L267" s="44"/>
      <c r="M267" s="237" t="s">
        <v>1</v>
      </c>
      <c r="N267" s="238" t="s">
        <v>41</v>
      </c>
      <c r="O267" s="91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1" t="s">
        <v>185</v>
      </c>
      <c r="AT267" s="241" t="s">
        <v>281</v>
      </c>
      <c r="AU267" s="241" t="s">
        <v>84</v>
      </c>
      <c r="AY267" s="17" t="s">
        <v>280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7" t="s">
        <v>84</v>
      </c>
      <c r="BK267" s="242">
        <f>ROUND(I267*H267,2)</f>
        <v>0</v>
      </c>
      <c r="BL267" s="17" t="s">
        <v>185</v>
      </c>
      <c r="BM267" s="241" t="s">
        <v>1353</v>
      </c>
    </row>
    <row r="268" s="2" customFormat="1" ht="21.75" customHeight="1">
      <c r="A268" s="38"/>
      <c r="B268" s="39"/>
      <c r="C268" s="229" t="s">
        <v>832</v>
      </c>
      <c r="D268" s="229" t="s">
        <v>281</v>
      </c>
      <c r="E268" s="230" t="s">
        <v>6403</v>
      </c>
      <c r="F268" s="231" t="s">
        <v>6404</v>
      </c>
      <c r="G268" s="232" t="s">
        <v>190</v>
      </c>
      <c r="H268" s="233">
        <v>10</v>
      </c>
      <c r="I268" s="234"/>
      <c r="J268" s="235">
        <f>ROUND(I268*H268,2)</f>
        <v>0</v>
      </c>
      <c r="K268" s="236"/>
      <c r="L268" s="44"/>
      <c r="M268" s="237" t="s">
        <v>1</v>
      </c>
      <c r="N268" s="238" t="s">
        <v>41</v>
      </c>
      <c r="O268" s="91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1" t="s">
        <v>185</v>
      </c>
      <c r="AT268" s="241" t="s">
        <v>281</v>
      </c>
      <c r="AU268" s="241" t="s">
        <v>84</v>
      </c>
      <c r="AY268" s="17" t="s">
        <v>280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7" t="s">
        <v>84</v>
      </c>
      <c r="BK268" s="242">
        <f>ROUND(I268*H268,2)</f>
        <v>0</v>
      </c>
      <c r="BL268" s="17" t="s">
        <v>185</v>
      </c>
      <c r="BM268" s="241" t="s">
        <v>1369</v>
      </c>
    </row>
    <row r="269" s="2" customFormat="1" ht="16.5" customHeight="1">
      <c r="A269" s="38"/>
      <c r="B269" s="39"/>
      <c r="C269" s="229" t="s">
        <v>837</v>
      </c>
      <c r="D269" s="229" t="s">
        <v>281</v>
      </c>
      <c r="E269" s="230" t="s">
        <v>6405</v>
      </c>
      <c r="F269" s="231" t="s">
        <v>6406</v>
      </c>
      <c r="G269" s="232" t="s">
        <v>354</v>
      </c>
      <c r="H269" s="233">
        <v>3</v>
      </c>
      <c r="I269" s="234"/>
      <c r="J269" s="235">
        <f>ROUND(I269*H269,2)</f>
        <v>0</v>
      </c>
      <c r="K269" s="236"/>
      <c r="L269" s="44"/>
      <c r="M269" s="237" t="s">
        <v>1</v>
      </c>
      <c r="N269" s="238" t="s">
        <v>41</v>
      </c>
      <c r="O269" s="91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1" t="s">
        <v>185</v>
      </c>
      <c r="AT269" s="241" t="s">
        <v>281</v>
      </c>
      <c r="AU269" s="241" t="s">
        <v>84</v>
      </c>
      <c r="AY269" s="17" t="s">
        <v>280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7" t="s">
        <v>84</v>
      </c>
      <c r="BK269" s="242">
        <f>ROUND(I269*H269,2)</f>
        <v>0</v>
      </c>
      <c r="BL269" s="17" t="s">
        <v>185</v>
      </c>
      <c r="BM269" s="241" t="s">
        <v>1378</v>
      </c>
    </row>
    <row r="270" s="2" customFormat="1" ht="16.5" customHeight="1">
      <c r="A270" s="38"/>
      <c r="B270" s="39"/>
      <c r="C270" s="229" t="s">
        <v>842</v>
      </c>
      <c r="D270" s="229" t="s">
        <v>281</v>
      </c>
      <c r="E270" s="230" t="s">
        <v>6407</v>
      </c>
      <c r="F270" s="231" t="s">
        <v>6408</v>
      </c>
      <c r="G270" s="232" t="s">
        <v>354</v>
      </c>
      <c r="H270" s="233">
        <v>5</v>
      </c>
      <c r="I270" s="234"/>
      <c r="J270" s="235">
        <f>ROUND(I270*H270,2)</f>
        <v>0</v>
      </c>
      <c r="K270" s="236"/>
      <c r="L270" s="44"/>
      <c r="M270" s="237" t="s">
        <v>1</v>
      </c>
      <c r="N270" s="238" t="s">
        <v>41</v>
      </c>
      <c r="O270" s="91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1" t="s">
        <v>185</v>
      </c>
      <c r="AT270" s="241" t="s">
        <v>281</v>
      </c>
      <c r="AU270" s="241" t="s">
        <v>84</v>
      </c>
      <c r="AY270" s="17" t="s">
        <v>280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7" t="s">
        <v>84</v>
      </c>
      <c r="BK270" s="242">
        <f>ROUND(I270*H270,2)</f>
        <v>0</v>
      </c>
      <c r="BL270" s="17" t="s">
        <v>185</v>
      </c>
      <c r="BM270" s="241" t="s">
        <v>1387</v>
      </c>
    </row>
    <row r="271" s="2" customFormat="1" ht="16.5" customHeight="1">
      <c r="A271" s="38"/>
      <c r="B271" s="39"/>
      <c r="C271" s="229" t="s">
        <v>847</v>
      </c>
      <c r="D271" s="229" t="s">
        <v>281</v>
      </c>
      <c r="E271" s="230" t="s">
        <v>6409</v>
      </c>
      <c r="F271" s="231" t="s">
        <v>6410</v>
      </c>
      <c r="G271" s="232" t="s">
        <v>354</v>
      </c>
      <c r="H271" s="233">
        <v>3</v>
      </c>
      <c r="I271" s="234"/>
      <c r="J271" s="235">
        <f>ROUND(I271*H271,2)</f>
        <v>0</v>
      </c>
      <c r="K271" s="236"/>
      <c r="L271" s="44"/>
      <c r="M271" s="237" t="s">
        <v>1</v>
      </c>
      <c r="N271" s="238" t="s">
        <v>41</v>
      </c>
      <c r="O271" s="91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1" t="s">
        <v>185</v>
      </c>
      <c r="AT271" s="241" t="s">
        <v>281</v>
      </c>
      <c r="AU271" s="241" t="s">
        <v>84</v>
      </c>
      <c r="AY271" s="17" t="s">
        <v>280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7" t="s">
        <v>84</v>
      </c>
      <c r="BK271" s="242">
        <f>ROUND(I271*H271,2)</f>
        <v>0</v>
      </c>
      <c r="BL271" s="17" t="s">
        <v>185</v>
      </c>
      <c r="BM271" s="241" t="s">
        <v>1395</v>
      </c>
    </row>
    <row r="272" s="2" customFormat="1" ht="16.5" customHeight="1">
      <c r="A272" s="38"/>
      <c r="B272" s="39"/>
      <c r="C272" s="229" t="s">
        <v>852</v>
      </c>
      <c r="D272" s="229" t="s">
        <v>281</v>
      </c>
      <c r="E272" s="230" t="s">
        <v>6411</v>
      </c>
      <c r="F272" s="231" t="s">
        <v>6412</v>
      </c>
      <c r="G272" s="232" t="s">
        <v>354</v>
      </c>
      <c r="H272" s="233">
        <v>3</v>
      </c>
      <c r="I272" s="234"/>
      <c r="J272" s="235">
        <f>ROUND(I272*H272,2)</f>
        <v>0</v>
      </c>
      <c r="K272" s="236"/>
      <c r="L272" s="44"/>
      <c r="M272" s="237" t="s">
        <v>1</v>
      </c>
      <c r="N272" s="238" t="s">
        <v>41</v>
      </c>
      <c r="O272" s="91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1" t="s">
        <v>185</v>
      </c>
      <c r="AT272" s="241" t="s">
        <v>281</v>
      </c>
      <c r="AU272" s="241" t="s">
        <v>84</v>
      </c>
      <c r="AY272" s="17" t="s">
        <v>280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7" t="s">
        <v>84</v>
      </c>
      <c r="BK272" s="242">
        <f>ROUND(I272*H272,2)</f>
        <v>0</v>
      </c>
      <c r="BL272" s="17" t="s">
        <v>185</v>
      </c>
      <c r="BM272" s="241" t="s">
        <v>1403</v>
      </c>
    </row>
    <row r="273" s="2" customFormat="1" ht="16.5" customHeight="1">
      <c r="A273" s="38"/>
      <c r="B273" s="39"/>
      <c r="C273" s="229" t="s">
        <v>857</v>
      </c>
      <c r="D273" s="229" t="s">
        <v>281</v>
      </c>
      <c r="E273" s="230" t="s">
        <v>6413</v>
      </c>
      <c r="F273" s="231" t="s">
        <v>6414</v>
      </c>
      <c r="G273" s="232" t="s">
        <v>354</v>
      </c>
      <c r="H273" s="233">
        <v>30</v>
      </c>
      <c r="I273" s="234"/>
      <c r="J273" s="235">
        <f>ROUND(I273*H273,2)</f>
        <v>0</v>
      </c>
      <c r="K273" s="236"/>
      <c r="L273" s="44"/>
      <c r="M273" s="237" t="s">
        <v>1</v>
      </c>
      <c r="N273" s="238" t="s">
        <v>41</v>
      </c>
      <c r="O273" s="91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1" t="s">
        <v>185</v>
      </c>
      <c r="AT273" s="241" t="s">
        <v>281</v>
      </c>
      <c r="AU273" s="241" t="s">
        <v>84</v>
      </c>
      <c r="AY273" s="17" t="s">
        <v>280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7" t="s">
        <v>84</v>
      </c>
      <c r="BK273" s="242">
        <f>ROUND(I273*H273,2)</f>
        <v>0</v>
      </c>
      <c r="BL273" s="17" t="s">
        <v>185</v>
      </c>
      <c r="BM273" s="241" t="s">
        <v>1411</v>
      </c>
    </row>
    <row r="274" s="2" customFormat="1" ht="16.5" customHeight="1">
      <c r="A274" s="38"/>
      <c r="B274" s="39"/>
      <c r="C274" s="229" t="s">
        <v>862</v>
      </c>
      <c r="D274" s="229" t="s">
        <v>281</v>
      </c>
      <c r="E274" s="230" t="s">
        <v>6415</v>
      </c>
      <c r="F274" s="231" t="s">
        <v>6416</v>
      </c>
      <c r="G274" s="232" t="s">
        <v>2375</v>
      </c>
      <c r="H274" s="233">
        <v>1</v>
      </c>
      <c r="I274" s="234"/>
      <c r="J274" s="235">
        <f>ROUND(I274*H274,2)</f>
        <v>0</v>
      </c>
      <c r="K274" s="236"/>
      <c r="L274" s="44"/>
      <c r="M274" s="237" t="s">
        <v>1</v>
      </c>
      <c r="N274" s="238" t="s">
        <v>41</v>
      </c>
      <c r="O274" s="91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1" t="s">
        <v>185</v>
      </c>
      <c r="AT274" s="241" t="s">
        <v>281</v>
      </c>
      <c r="AU274" s="241" t="s">
        <v>84</v>
      </c>
      <c r="AY274" s="17" t="s">
        <v>280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7" t="s">
        <v>84</v>
      </c>
      <c r="BK274" s="242">
        <f>ROUND(I274*H274,2)</f>
        <v>0</v>
      </c>
      <c r="BL274" s="17" t="s">
        <v>185</v>
      </c>
      <c r="BM274" s="241" t="s">
        <v>1419</v>
      </c>
    </row>
    <row r="275" s="2" customFormat="1">
      <c r="A275" s="38"/>
      <c r="B275" s="39"/>
      <c r="C275" s="40"/>
      <c r="D275" s="245" t="s">
        <v>540</v>
      </c>
      <c r="E275" s="40"/>
      <c r="F275" s="287" t="s">
        <v>6417</v>
      </c>
      <c r="G275" s="40"/>
      <c r="H275" s="40"/>
      <c r="I275" s="288"/>
      <c r="J275" s="40"/>
      <c r="K275" s="40"/>
      <c r="L275" s="44"/>
      <c r="M275" s="289"/>
      <c r="N275" s="290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540</v>
      </c>
      <c r="AU275" s="17" t="s">
        <v>84</v>
      </c>
    </row>
    <row r="276" s="12" customFormat="1" ht="25.92" customHeight="1">
      <c r="A276" s="12"/>
      <c r="B276" s="213"/>
      <c r="C276" s="214"/>
      <c r="D276" s="215" t="s">
        <v>75</v>
      </c>
      <c r="E276" s="216" t="s">
        <v>6418</v>
      </c>
      <c r="F276" s="216" t="s">
        <v>6419</v>
      </c>
      <c r="G276" s="214"/>
      <c r="H276" s="214"/>
      <c r="I276" s="217"/>
      <c r="J276" s="218">
        <f>BK276</f>
        <v>0</v>
      </c>
      <c r="K276" s="214"/>
      <c r="L276" s="219"/>
      <c r="M276" s="220"/>
      <c r="N276" s="221"/>
      <c r="O276" s="221"/>
      <c r="P276" s="222">
        <f>SUM(P277:P283)</f>
        <v>0</v>
      </c>
      <c r="Q276" s="221"/>
      <c r="R276" s="222">
        <f>SUM(R277:R283)</f>
        <v>0</v>
      </c>
      <c r="S276" s="221"/>
      <c r="T276" s="223">
        <f>SUM(T277:T283)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4" t="s">
        <v>84</v>
      </c>
      <c r="AT276" s="225" t="s">
        <v>75</v>
      </c>
      <c r="AU276" s="225" t="s">
        <v>76</v>
      </c>
      <c r="AY276" s="224" t="s">
        <v>280</v>
      </c>
      <c r="BK276" s="226">
        <f>SUM(BK277:BK283)</f>
        <v>0</v>
      </c>
    </row>
    <row r="277" s="2" customFormat="1" ht="16.5" customHeight="1">
      <c r="A277" s="38"/>
      <c r="B277" s="39"/>
      <c r="C277" s="229" t="s">
        <v>867</v>
      </c>
      <c r="D277" s="229" t="s">
        <v>281</v>
      </c>
      <c r="E277" s="230" t="s">
        <v>6420</v>
      </c>
      <c r="F277" s="231" t="s">
        <v>6421</v>
      </c>
      <c r="G277" s="232" t="s">
        <v>6116</v>
      </c>
      <c r="H277" s="233">
        <v>96</v>
      </c>
      <c r="I277" s="234"/>
      <c r="J277" s="235">
        <f>ROUND(I277*H277,2)</f>
        <v>0</v>
      </c>
      <c r="K277" s="236"/>
      <c r="L277" s="44"/>
      <c r="M277" s="237" t="s">
        <v>1</v>
      </c>
      <c r="N277" s="238" t="s">
        <v>41</v>
      </c>
      <c r="O277" s="91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1" t="s">
        <v>185</v>
      </c>
      <c r="AT277" s="241" t="s">
        <v>281</v>
      </c>
      <c r="AU277" s="241" t="s">
        <v>84</v>
      </c>
      <c r="AY277" s="17" t="s">
        <v>280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7" t="s">
        <v>84</v>
      </c>
      <c r="BK277" s="242">
        <f>ROUND(I277*H277,2)</f>
        <v>0</v>
      </c>
      <c r="BL277" s="17" t="s">
        <v>185</v>
      </c>
      <c r="BM277" s="241" t="s">
        <v>1428</v>
      </c>
    </row>
    <row r="278" s="2" customFormat="1" ht="24.15" customHeight="1">
      <c r="A278" s="38"/>
      <c r="B278" s="39"/>
      <c r="C278" s="229" t="s">
        <v>872</v>
      </c>
      <c r="D278" s="229" t="s">
        <v>281</v>
      </c>
      <c r="E278" s="230" t="s">
        <v>6422</v>
      </c>
      <c r="F278" s="231" t="s">
        <v>6423</v>
      </c>
      <c r="G278" s="232" t="s">
        <v>6116</v>
      </c>
      <c r="H278" s="233">
        <v>64</v>
      </c>
      <c r="I278" s="234"/>
      <c r="J278" s="235">
        <f>ROUND(I278*H278,2)</f>
        <v>0</v>
      </c>
      <c r="K278" s="236"/>
      <c r="L278" s="44"/>
      <c r="M278" s="237" t="s">
        <v>1</v>
      </c>
      <c r="N278" s="238" t="s">
        <v>41</v>
      </c>
      <c r="O278" s="91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1" t="s">
        <v>185</v>
      </c>
      <c r="AT278" s="241" t="s">
        <v>281</v>
      </c>
      <c r="AU278" s="241" t="s">
        <v>84</v>
      </c>
      <c r="AY278" s="17" t="s">
        <v>280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7" t="s">
        <v>84</v>
      </c>
      <c r="BK278" s="242">
        <f>ROUND(I278*H278,2)</f>
        <v>0</v>
      </c>
      <c r="BL278" s="17" t="s">
        <v>185</v>
      </c>
      <c r="BM278" s="241" t="s">
        <v>1438</v>
      </c>
    </row>
    <row r="279" s="2" customFormat="1" ht="33" customHeight="1">
      <c r="A279" s="38"/>
      <c r="B279" s="39"/>
      <c r="C279" s="229" t="s">
        <v>877</v>
      </c>
      <c r="D279" s="229" t="s">
        <v>281</v>
      </c>
      <c r="E279" s="230" t="s">
        <v>1891</v>
      </c>
      <c r="F279" s="231" t="s">
        <v>1892</v>
      </c>
      <c r="G279" s="232" t="s">
        <v>354</v>
      </c>
      <c r="H279" s="233">
        <v>4</v>
      </c>
      <c r="I279" s="234"/>
      <c r="J279" s="235">
        <f>ROUND(I279*H279,2)</f>
        <v>0</v>
      </c>
      <c r="K279" s="236"/>
      <c r="L279" s="44"/>
      <c r="M279" s="237" t="s">
        <v>1</v>
      </c>
      <c r="N279" s="238" t="s">
        <v>41</v>
      </c>
      <c r="O279" s="91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1" t="s">
        <v>185</v>
      </c>
      <c r="AT279" s="241" t="s">
        <v>281</v>
      </c>
      <c r="AU279" s="241" t="s">
        <v>84</v>
      </c>
      <c r="AY279" s="17" t="s">
        <v>280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7" t="s">
        <v>84</v>
      </c>
      <c r="BK279" s="242">
        <f>ROUND(I279*H279,2)</f>
        <v>0</v>
      </c>
      <c r="BL279" s="17" t="s">
        <v>185</v>
      </c>
      <c r="BM279" s="241" t="s">
        <v>6424</v>
      </c>
    </row>
    <row r="280" s="2" customFormat="1" ht="33" customHeight="1">
      <c r="A280" s="38"/>
      <c r="B280" s="39"/>
      <c r="C280" s="229" t="s">
        <v>882</v>
      </c>
      <c r="D280" s="229" t="s">
        <v>281</v>
      </c>
      <c r="E280" s="230" t="s">
        <v>1894</v>
      </c>
      <c r="F280" s="231" t="s">
        <v>1895</v>
      </c>
      <c r="G280" s="232" t="s">
        <v>354</v>
      </c>
      <c r="H280" s="233">
        <v>360</v>
      </c>
      <c r="I280" s="234"/>
      <c r="J280" s="235">
        <f>ROUND(I280*H280,2)</f>
        <v>0</v>
      </c>
      <c r="K280" s="236"/>
      <c r="L280" s="44"/>
      <c r="M280" s="237" t="s">
        <v>1</v>
      </c>
      <c r="N280" s="238" t="s">
        <v>41</v>
      </c>
      <c r="O280" s="91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1" t="s">
        <v>185</v>
      </c>
      <c r="AT280" s="241" t="s">
        <v>281</v>
      </c>
      <c r="AU280" s="241" t="s">
        <v>84</v>
      </c>
      <c r="AY280" s="17" t="s">
        <v>280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7" t="s">
        <v>84</v>
      </c>
      <c r="BK280" s="242">
        <f>ROUND(I280*H280,2)</f>
        <v>0</v>
      </c>
      <c r="BL280" s="17" t="s">
        <v>185</v>
      </c>
      <c r="BM280" s="241" t="s">
        <v>6425</v>
      </c>
    </row>
    <row r="281" s="13" customFormat="1">
      <c r="A281" s="13"/>
      <c r="B281" s="243"/>
      <c r="C281" s="244"/>
      <c r="D281" s="245" t="s">
        <v>286</v>
      </c>
      <c r="E281" s="246" t="s">
        <v>1</v>
      </c>
      <c r="F281" s="247" t="s">
        <v>6426</v>
      </c>
      <c r="G281" s="244"/>
      <c r="H281" s="248">
        <v>360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286</v>
      </c>
      <c r="AU281" s="254" t="s">
        <v>84</v>
      </c>
      <c r="AV281" s="13" t="s">
        <v>86</v>
      </c>
      <c r="AW281" s="13" t="s">
        <v>32</v>
      </c>
      <c r="AX281" s="13" t="s">
        <v>84</v>
      </c>
      <c r="AY281" s="254" t="s">
        <v>280</v>
      </c>
    </row>
    <row r="282" s="2" customFormat="1" ht="24.15" customHeight="1">
      <c r="A282" s="38"/>
      <c r="B282" s="39"/>
      <c r="C282" s="229" t="s">
        <v>887</v>
      </c>
      <c r="D282" s="229" t="s">
        <v>281</v>
      </c>
      <c r="E282" s="230" t="s">
        <v>6427</v>
      </c>
      <c r="F282" s="231" t="s">
        <v>6428</v>
      </c>
      <c r="G282" s="232" t="s">
        <v>354</v>
      </c>
      <c r="H282" s="233">
        <v>4</v>
      </c>
      <c r="I282" s="234"/>
      <c r="J282" s="235">
        <f>ROUND(I282*H282,2)</f>
        <v>0</v>
      </c>
      <c r="K282" s="236"/>
      <c r="L282" s="44"/>
      <c r="M282" s="237" t="s">
        <v>1</v>
      </c>
      <c r="N282" s="238" t="s">
        <v>41</v>
      </c>
      <c r="O282" s="91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1" t="s">
        <v>185</v>
      </c>
      <c r="AT282" s="241" t="s">
        <v>281</v>
      </c>
      <c r="AU282" s="241" t="s">
        <v>84</v>
      </c>
      <c r="AY282" s="17" t="s">
        <v>280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7" t="s">
        <v>84</v>
      </c>
      <c r="BK282" s="242">
        <f>ROUND(I282*H282,2)</f>
        <v>0</v>
      </c>
      <c r="BL282" s="17" t="s">
        <v>185</v>
      </c>
      <c r="BM282" s="241" t="s">
        <v>6429</v>
      </c>
    </row>
    <row r="283" s="2" customFormat="1" ht="24.15" customHeight="1">
      <c r="A283" s="38"/>
      <c r="B283" s="39"/>
      <c r="C283" s="229" t="s">
        <v>892</v>
      </c>
      <c r="D283" s="229" t="s">
        <v>281</v>
      </c>
      <c r="E283" s="230" t="s">
        <v>6430</v>
      </c>
      <c r="F283" s="231" t="s">
        <v>6431</v>
      </c>
      <c r="G283" s="232" t="s">
        <v>6432</v>
      </c>
      <c r="H283" s="296"/>
      <c r="I283" s="234"/>
      <c r="J283" s="235">
        <f>ROUND(I283*H283,2)</f>
        <v>0</v>
      </c>
      <c r="K283" s="236"/>
      <c r="L283" s="44"/>
      <c r="M283" s="291" t="s">
        <v>1</v>
      </c>
      <c r="N283" s="292" t="s">
        <v>41</v>
      </c>
      <c r="O283" s="293"/>
      <c r="P283" s="294">
        <f>O283*H283</f>
        <v>0</v>
      </c>
      <c r="Q283" s="294">
        <v>0</v>
      </c>
      <c r="R283" s="294">
        <f>Q283*H283</f>
        <v>0</v>
      </c>
      <c r="S283" s="294">
        <v>0</v>
      </c>
      <c r="T283" s="295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1" t="s">
        <v>185</v>
      </c>
      <c r="AT283" s="241" t="s">
        <v>281</v>
      </c>
      <c r="AU283" s="241" t="s">
        <v>84</v>
      </c>
      <c r="AY283" s="17" t="s">
        <v>280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7" t="s">
        <v>84</v>
      </c>
      <c r="BK283" s="242">
        <f>ROUND(I283*H283,2)</f>
        <v>0</v>
      </c>
      <c r="BL283" s="17" t="s">
        <v>185</v>
      </c>
      <c r="BM283" s="241" t="s">
        <v>6433</v>
      </c>
    </row>
    <row r="284" s="2" customFormat="1" ht="6.96" customHeight="1">
      <c r="A284" s="38"/>
      <c r="B284" s="66"/>
      <c r="C284" s="67"/>
      <c r="D284" s="67"/>
      <c r="E284" s="67"/>
      <c r="F284" s="67"/>
      <c r="G284" s="67"/>
      <c r="H284" s="67"/>
      <c r="I284" s="67"/>
      <c r="J284" s="67"/>
      <c r="K284" s="67"/>
      <c r="L284" s="44"/>
      <c r="M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</row>
  </sheetData>
  <sheetProtection sheet="1" autoFilter="0" formatColumns="0" formatRows="0" objects="1" scenarios="1" spinCount="100000" saltValue="qc+ZbQIDWWq7FbFoep6Fd6Mn4Xtx330eM4nCgeLr+tJEHRs43X3XPAMsvEnuiOtXtUCwFqv1mhoD2WX08Sh0sg==" hashValue="vmZjfwsPgaFPCq1rvS8/VwevxCijh4ml2gPoDSFsBFWqoj34/4G7rZGXPL5Sgll+wjV7ncfdYmUrOVyD2f91pw==" algorithmName="SHA-512" password="C5D5"/>
  <autoFilter ref="C129:K2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</row>
    <row r="8" s="1" customFormat="1" ht="12" customHeight="1">
      <c r="B8" s="20"/>
      <c r="D8" s="152" t="s">
        <v>209</v>
      </c>
      <c r="L8" s="20"/>
    </row>
    <row r="9" s="2" customFormat="1" ht="16.5" customHeight="1">
      <c r="A9" s="38"/>
      <c r="B9" s="44"/>
      <c r="C9" s="38"/>
      <c r="D9" s="38"/>
      <c r="E9" s="153" t="s">
        <v>6149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6150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4" t="s">
        <v>6434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2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2" t="s">
        <v>22</v>
      </c>
      <c r="J14" s="155" t="str">
        <f>'Rekapitulace stavby'!AN8</f>
        <v>2. 8. 2021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2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2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2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2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2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2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33</v>
      </c>
      <c r="E25" s="38"/>
      <c r="F25" s="38"/>
      <c r="G25" s="38"/>
      <c r="H25" s="38"/>
      <c r="I25" s="152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31</v>
      </c>
      <c r="F26" s="38"/>
      <c r="G26" s="38"/>
      <c r="H26" s="38"/>
      <c r="I26" s="152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ROUND(J129,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2" t="s">
        <v>41</v>
      </c>
      <c r="F35" s="165">
        <f>ROUND((SUM(BE129:BE200)),  2)</f>
        <v>0</v>
      </c>
      <c r="G35" s="38"/>
      <c r="H35" s="38"/>
      <c r="I35" s="166">
        <v>0.20999999999999999</v>
      </c>
      <c r="J35" s="165">
        <f>ROUND(((SUM(BE129:BE200))*I35),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42</v>
      </c>
      <c r="F36" s="165">
        <f>ROUND((SUM(BF129:BF200)),  2)</f>
        <v>0</v>
      </c>
      <c r="G36" s="38"/>
      <c r="H36" s="38"/>
      <c r="I36" s="166">
        <v>0.14999999999999999</v>
      </c>
      <c r="J36" s="165">
        <f>ROUND(((SUM(BF129:BF200))*I36),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43</v>
      </c>
      <c r="F37" s="165">
        <f>ROUND((SUM(BG129:BG200)),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44</v>
      </c>
      <c r="F38" s="165">
        <f>ROUND((SUM(BH129:BH200)),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45</v>
      </c>
      <c r="F39" s="165">
        <f>ROUND((SUM(BI129:BI200)),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6149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6150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12.02 - vytápění, objekty I + J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Žižkova 57, Jihlava</v>
      </c>
      <c r="G91" s="40"/>
      <c r="H91" s="40"/>
      <c r="I91" s="32" t="s">
        <v>22</v>
      </c>
      <c r="J91" s="79" t="str">
        <f>IF(J14="","",J14)</f>
        <v>2. 8. 2021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Kraj Vysočina, Žižkova 57, Jihlava</v>
      </c>
      <c r="G93" s="40"/>
      <c r="H93" s="40"/>
      <c r="I93" s="32" t="s">
        <v>30</v>
      </c>
      <c r="J93" s="36" t="str">
        <f>E23</f>
        <v>CBN projekt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CBN projekt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233</v>
      </c>
      <c r="D96" s="187"/>
      <c r="E96" s="187"/>
      <c r="F96" s="187"/>
      <c r="G96" s="187"/>
      <c r="H96" s="187"/>
      <c r="I96" s="187"/>
      <c r="J96" s="188" t="s">
        <v>234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235</v>
      </c>
      <c r="D98" s="40"/>
      <c r="E98" s="40"/>
      <c r="F98" s="40"/>
      <c r="G98" s="40"/>
      <c r="H98" s="40"/>
      <c r="I98" s="40"/>
      <c r="J98" s="110">
        <f>J129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236</v>
      </c>
    </row>
    <row r="99" s="9" customFormat="1" ht="24.96" customHeight="1">
      <c r="A99" s="9"/>
      <c r="B99" s="190"/>
      <c r="C99" s="191"/>
      <c r="D99" s="192" t="s">
        <v>6152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6153</v>
      </c>
      <c r="E100" s="193"/>
      <c r="F100" s="193"/>
      <c r="G100" s="193"/>
      <c r="H100" s="193"/>
      <c r="I100" s="193"/>
      <c r="J100" s="194">
        <f>J134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6154</v>
      </c>
      <c r="E101" s="193"/>
      <c r="F101" s="193"/>
      <c r="G101" s="193"/>
      <c r="H101" s="193"/>
      <c r="I101" s="193"/>
      <c r="J101" s="194">
        <f>J139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6155</v>
      </c>
      <c r="E102" s="193"/>
      <c r="F102" s="193"/>
      <c r="G102" s="193"/>
      <c r="H102" s="193"/>
      <c r="I102" s="193"/>
      <c r="J102" s="194">
        <f>J145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6156</v>
      </c>
      <c r="E103" s="193"/>
      <c r="F103" s="193"/>
      <c r="G103" s="193"/>
      <c r="H103" s="193"/>
      <c r="I103" s="193"/>
      <c r="J103" s="194">
        <f>J155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6157</v>
      </c>
      <c r="E104" s="193"/>
      <c r="F104" s="193"/>
      <c r="G104" s="193"/>
      <c r="H104" s="193"/>
      <c r="I104" s="193"/>
      <c r="J104" s="194">
        <f>J170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6159</v>
      </c>
      <c r="E105" s="193"/>
      <c r="F105" s="193"/>
      <c r="G105" s="193"/>
      <c r="H105" s="193"/>
      <c r="I105" s="193"/>
      <c r="J105" s="194">
        <f>J183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6160</v>
      </c>
      <c r="E106" s="193"/>
      <c r="F106" s="193"/>
      <c r="G106" s="193"/>
      <c r="H106" s="193"/>
      <c r="I106" s="193"/>
      <c r="J106" s="194">
        <f>J185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6161</v>
      </c>
      <c r="E107" s="193"/>
      <c r="F107" s="193"/>
      <c r="G107" s="193"/>
      <c r="H107" s="193"/>
      <c r="I107" s="193"/>
      <c r="J107" s="194">
        <f>J193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265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5" t="str">
        <f>E7</f>
        <v>SPŠ Třebíč - úspory energií- doplnění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1"/>
      <c r="C118" s="32" t="s">
        <v>209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="2" customFormat="1" ht="16.5" customHeight="1">
      <c r="A119" s="38"/>
      <c r="B119" s="39"/>
      <c r="C119" s="40"/>
      <c r="D119" s="40"/>
      <c r="E119" s="185" t="s">
        <v>6149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6150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E11</f>
        <v>12.02 - vytápění, objekty I + J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F14</f>
        <v>Žižkova 57, Jihlava</v>
      </c>
      <c r="G123" s="40"/>
      <c r="H123" s="40"/>
      <c r="I123" s="32" t="s">
        <v>22</v>
      </c>
      <c r="J123" s="79" t="str">
        <f>IF(J14="","",J14)</f>
        <v>2. 8. 2021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E17</f>
        <v>Kraj Vysočina, Žižkova 57, Jihlava</v>
      </c>
      <c r="G125" s="40"/>
      <c r="H125" s="40"/>
      <c r="I125" s="32" t="s">
        <v>30</v>
      </c>
      <c r="J125" s="36" t="str">
        <f>E23</f>
        <v>CBN projekt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IF(E20="","",E20)</f>
        <v>Vyplň údaj</v>
      </c>
      <c r="G126" s="40"/>
      <c r="H126" s="40"/>
      <c r="I126" s="32" t="s">
        <v>33</v>
      </c>
      <c r="J126" s="36" t="str">
        <f>E26</f>
        <v>CBN projekt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201"/>
      <c r="B128" s="202"/>
      <c r="C128" s="203" t="s">
        <v>266</v>
      </c>
      <c r="D128" s="204" t="s">
        <v>61</v>
      </c>
      <c r="E128" s="204" t="s">
        <v>57</v>
      </c>
      <c r="F128" s="204" t="s">
        <v>58</v>
      </c>
      <c r="G128" s="204" t="s">
        <v>267</v>
      </c>
      <c r="H128" s="204" t="s">
        <v>268</v>
      </c>
      <c r="I128" s="204" t="s">
        <v>269</v>
      </c>
      <c r="J128" s="205" t="s">
        <v>234</v>
      </c>
      <c r="K128" s="206" t="s">
        <v>270</v>
      </c>
      <c r="L128" s="207"/>
      <c r="M128" s="100" t="s">
        <v>1</v>
      </c>
      <c r="N128" s="101" t="s">
        <v>40</v>
      </c>
      <c r="O128" s="101" t="s">
        <v>271</v>
      </c>
      <c r="P128" s="101" t="s">
        <v>272</v>
      </c>
      <c r="Q128" s="101" t="s">
        <v>273</v>
      </c>
      <c r="R128" s="101" t="s">
        <v>274</v>
      </c>
      <c r="S128" s="101" t="s">
        <v>275</v>
      </c>
      <c r="T128" s="102" t="s">
        <v>276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8"/>
      <c r="B129" s="39"/>
      <c r="C129" s="107" t="s">
        <v>277</v>
      </c>
      <c r="D129" s="40"/>
      <c r="E129" s="40"/>
      <c r="F129" s="40"/>
      <c r="G129" s="40"/>
      <c r="H129" s="40"/>
      <c r="I129" s="40"/>
      <c r="J129" s="208">
        <f>BK129</f>
        <v>0</v>
      </c>
      <c r="K129" s="40"/>
      <c r="L129" s="44"/>
      <c r="M129" s="103"/>
      <c r="N129" s="209"/>
      <c r="O129" s="104"/>
      <c r="P129" s="210">
        <f>P130+P134+P139+P145+P155+P170+P183+P185+P193</f>
        <v>0</v>
      </c>
      <c r="Q129" s="104"/>
      <c r="R129" s="210">
        <f>R130+R134+R139+R145+R155+R170+R183+R185+R193</f>
        <v>0</v>
      </c>
      <c r="S129" s="104"/>
      <c r="T129" s="211">
        <f>T130+T134+T139+T145+T155+T170+T183+T185+T193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236</v>
      </c>
      <c r="BK129" s="212">
        <f>BK130+BK134+BK139+BK145+BK155+BK170+BK183+BK185+BK193</f>
        <v>0</v>
      </c>
    </row>
    <row r="130" s="12" customFormat="1" ht="25.92" customHeight="1">
      <c r="A130" s="12"/>
      <c r="B130" s="213"/>
      <c r="C130" s="214"/>
      <c r="D130" s="215" t="s">
        <v>75</v>
      </c>
      <c r="E130" s="216" t="s">
        <v>788</v>
      </c>
      <c r="F130" s="216" t="s">
        <v>789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SUM(P131:P133)</f>
        <v>0</v>
      </c>
      <c r="Q130" s="221"/>
      <c r="R130" s="222">
        <f>SUM(R131:R133)</f>
        <v>0</v>
      </c>
      <c r="S130" s="221"/>
      <c r="T130" s="223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84</v>
      </c>
      <c r="AT130" s="225" t="s">
        <v>75</v>
      </c>
      <c r="AU130" s="225" t="s">
        <v>76</v>
      </c>
      <c r="AY130" s="224" t="s">
        <v>280</v>
      </c>
      <c r="BK130" s="226">
        <f>SUM(BK131:BK133)</f>
        <v>0</v>
      </c>
    </row>
    <row r="131" s="2" customFormat="1" ht="33" customHeight="1">
      <c r="A131" s="38"/>
      <c r="B131" s="39"/>
      <c r="C131" s="229" t="s">
        <v>84</v>
      </c>
      <c r="D131" s="229" t="s">
        <v>281</v>
      </c>
      <c r="E131" s="230" t="s">
        <v>833</v>
      </c>
      <c r="F131" s="231" t="s">
        <v>834</v>
      </c>
      <c r="G131" s="232" t="s">
        <v>326</v>
      </c>
      <c r="H131" s="233">
        <v>0.072999999999999995</v>
      </c>
      <c r="I131" s="234"/>
      <c r="J131" s="235">
        <f>ROUND(I131*H131,2)</f>
        <v>0</v>
      </c>
      <c r="K131" s="236"/>
      <c r="L131" s="44"/>
      <c r="M131" s="237" t="s">
        <v>1</v>
      </c>
      <c r="N131" s="238" t="s">
        <v>41</v>
      </c>
      <c r="O131" s="91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284</v>
      </c>
      <c r="AT131" s="241" t="s">
        <v>281</v>
      </c>
      <c r="AU131" s="241" t="s">
        <v>84</v>
      </c>
      <c r="AY131" s="17" t="s">
        <v>280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84</v>
      </c>
      <c r="BK131" s="242">
        <f>ROUND(I131*H131,2)</f>
        <v>0</v>
      </c>
      <c r="BL131" s="17" t="s">
        <v>284</v>
      </c>
      <c r="BM131" s="241" t="s">
        <v>6435</v>
      </c>
    </row>
    <row r="132" s="2" customFormat="1" ht="33" customHeight="1">
      <c r="A132" s="38"/>
      <c r="B132" s="39"/>
      <c r="C132" s="229" t="s">
        <v>86</v>
      </c>
      <c r="D132" s="229" t="s">
        <v>281</v>
      </c>
      <c r="E132" s="230" t="s">
        <v>868</v>
      </c>
      <c r="F132" s="231" t="s">
        <v>869</v>
      </c>
      <c r="G132" s="232" t="s">
        <v>326</v>
      </c>
      <c r="H132" s="233">
        <v>0.044999999999999998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284</v>
      </c>
      <c r="AT132" s="241" t="s">
        <v>281</v>
      </c>
      <c r="AU132" s="241" t="s">
        <v>84</v>
      </c>
      <c r="AY132" s="17" t="s">
        <v>280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84</v>
      </c>
      <c r="BK132" s="242">
        <f>ROUND(I132*H132,2)</f>
        <v>0</v>
      </c>
      <c r="BL132" s="17" t="s">
        <v>284</v>
      </c>
      <c r="BM132" s="241" t="s">
        <v>6436</v>
      </c>
    </row>
    <row r="133" s="2" customFormat="1" ht="44.25" customHeight="1">
      <c r="A133" s="38"/>
      <c r="B133" s="39"/>
      <c r="C133" s="229" t="s">
        <v>136</v>
      </c>
      <c r="D133" s="229" t="s">
        <v>281</v>
      </c>
      <c r="E133" s="230" t="s">
        <v>903</v>
      </c>
      <c r="F133" s="231" t="s">
        <v>904</v>
      </c>
      <c r="G133" s="232" t="s">
        <v>326</v>
      </c>
      <c r="H133" s="233">
        <v>3.8999999999999999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284</v>
      </c>
      <c r="AT133" s="241" t="s">
        <v>281</v>
      </c>
      <c r="AU133" s="241" t="s">
        <v>84</v>
      </c>
      <c r="AY133" s="17" t="s">
        <v>280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84</v>
      </c>
      <c r="BK133" s="242">
        <f>ROUND(I133*H133,2)</f>
        <v>0</v>
      </c>
      <c r="BL133" s="17" t="s">
        <v>284</v>
      </c>
      <c r="BM133" s="241" t="s">
        <v>6437</v>
      </c>
    </row>
    <row r="134" s="12" customFormat="1" ht="25.92" customHeight="1">
      <c r="A134" s="12"/>
      <c r="B134" s="213"/>
      <c r="C134" s="214"/>
      <c r="D134" s="215" t="s">
        <v>75</v>
      </c>
      <c r="E134" s="216" t="s">
        <v>1068</v>
      </c>
      <c r="F134" s="216" t="s">
        <v>1069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SUM(P135:P138)</f>
        <v>0</v>
      </c>
      <c r="Q134" s="221"/>
      <c r="R134" s="222">
        <f>SUM(R135:R138)</f>
        <v>0</v>
      </c>
      <c r="S134" s="221"/>
      <c r="T134" s="223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86</v>
      </c>
      <c r="AT134" s="225" t="s">
        <v>75</v>
      </c>
      <c r="AU134" s="225" t="s">
        <v>76</v>
      </c>
      <c r="AY134" s="224" t="s">
        <v>280</v>
      </c>
      <c r="BK134" s="226">
        <f>SUM(BK135:BK138)</f>
        <v>0</v>
      </c>
    </row>
    <row r="135" s="2" customFormat="1" ht="21.75" customHeight="1">
      <c r="A135" s="38"/>
      <c r="B135" s="39"/>
      <c r="C135" s="229" t="s">
        <v>284</v>
      </c>
      <c r="D135" s="229" t="s">
        <v>281</v>
      </c>
      <c r="E135" s="230" t="s">
        <v>6171</v>
      </c>
      <c r="F135" s="231" t="s">
        <v>6172</v>
      </c>
      <c r="G135" s="232" t="s">
        <v>190</v>
      </c>
      <c r="H135" s="233">
        <v>137</v>
      </c>
      <c r="I135" s="234"/>
      <c r="J135" s="235">
        <f>ROUND(I135*H135,2)</f>
        <v>0</v>
      </c>
      <c r="K135" s="236"/>
      <c r="L135" s="44"/>
      <c r="M135" s="237" t="s">
        <v>1</v>
      </c>
      <c r="N135" s="238" t="s">
        <v>41</v>
      </c>
      <c r="O135" s="91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1" t="s">
        <v>185</v>
      </c>
      <c r="AT135" s="241" t="s">
        <v>281</v>
      </c>
      <c r="AU135" s="241" t="s">
        <v>84</v>
      </c>
      <c r="AY135" s="17" t="s">
        <v>280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7" t="s">
        <v>84</v>
      </c>
      <c r="BK135" s="242">
        <f>ROUND(I135*H135,2)</f>
        <v>0</v>
      </c>
      <c r="BL135" s="17" t="s">
        <v>185</v>
      </c>
      <c r="BM135" s="241" t="s">
        <v>86</v>
      </c>
    </row>
    <row r="136" s="2" customFormat="1" ht="21.75" customHeight="1">
      <c r="A136" s="38"/>
      <c r="B136" s="39"/>
      <c r="C136" s="229" t="s">
        <v>300</v>
      </c>
      <c r="D136" s="229" t="s">
        <v>281</v>
      </c>
      <c r="E136" s="230" t="s">
        <v>6173</v>
      </c>
      <c r="F136" s="231" t="s">
        <v>6174</v>
      </c>
      <c r="G136" s="232" t="s">
        <v>190</v>
      </c>
      <c r="H136" s="233">
        <v>145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185</v>
      </c>
      <c r="AT136" s="241" t="s">
        <v>281</v>
      </c>
      <c r="AU136" s="241" t="s">
        <v>84</v>
      </c>
      <c r="AY136" s="17" t="s">
        <v>280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84</v>
      </c>
      <c r="BK136" s="242">
        <f>ROUND(I136*H136,2)</f>
        <v>0</v>
      </c>
      <c r="BL136" s="17" t="s">
        <v>185</v>
      </c>
      <c r="BM136" s="241" t="s">
        <v>284</v>
      </c>
    </row>
    <row r="137" s="2" customFormat="1" ht="21.75" customHeight="1">
      <c r="A137" s="38"/>
      <c r="B137" s="39"/>
      <c r="C137" s="229" t="s">
        <v>305</v>
      </c>
      <c r="D137" s="229" t="s">
        <v>281</v>
      </c>
      <c r="E137" s="230" t="s">
        <v>6175</v>
      </c>
      <c r="F137" s="231" t="s">
        <v>6176</v>
      </c>
      <c r="G137" s="232" t="s">
        <v>190</v>
      </c>
      <c r="H137" s="233">
        <v>343</v>
      </c>
      <c r="I137" s="234"/>
      <c r="J137" s="235">
        <f>ROUND(I137*H137,2)</f>
        <v>0</v>
      </c>
      <c r="K137" s="236"/>
      <c r="L137" s="44"/>
      <c r="M137" s="237" t="s">
        <v>1</v>
      </c>
      <c r="N137" s="238" t="s">
        <v>41</v>
      </c>
      <c r="O137" s="91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1" t="s">
        <v>185</v>
      </c>
      <c r="AT137" s="241" t="s">
        <v>281</v>
      </c>
      <c r="AU137" s="241" t="s">
        <v>84</v>
      </c>
      <c r="AY137" s="17" t="s">
        <v>280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7" t="s">
        <v>84</v>
      </c>
      <c r="BK137" s="242">
        <f>ROUND(I137*H137,2)</f>
        <v>0</v>
      </c>
      <c r="BL137" s="17" t="s">
        <v>185</v>
      </c>
      <c r="BM137" s="241" t="s">
        <v>305</v>
      </c>
    </row>
    <row r="138" s="2" customFormat="1" ht="21.75" customHeight="1">
      <c r="A138" s="38"/>
      <c r="B138" s="39"/>
      <c r="C138" s="229" t="s">
        <v>313</v>
      </c>
      <c r="D138" s="229" t="s">
        <v>281</v>
      </c>
      <c r="E138" s="230" t="s">
        <v>6177</v>
      </c>
      <c r="F138" s="231" t="s">
        <v>6178</v>
      </c>
      <c r="G138" s="232" t="s">
        <v>190</v>
      </c>
      <c r="H138" s="233">
        <v>107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185</v>
      </c>
      <c r="AT138" s="241" t="s">
        <v>281</v>
      </c>
      <c r="AU138" s="241" t="s">
        <v>84</v>
      </c>
      <c r="AY138" s="17" t="s">
        <v>280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84</v>
      </c>
      <c r="BK138" s="242">
        <f>ROUND(I138*H138,2)</f>
        <v>0</v>
      </c>
      <c r="BL138" s="17" t="s">
        <v>185</v>
      </c>
      <c r="BM138" s="241" t="s">
        <v>310</v>
      </c>
    </row>
    <row r="139" s="12" customFormat="1" ht="25.92" customHeight="1">
      <c r="A139" s="12"/>
      <c r="B139" s="213"/>
      <c r="C139" s="214"/>
      <c r="D139" s="215" t="s">
        <v>75</v>
      </c>
      <c r="E139" s="216" t="s">
        <v>6179</v>
      </c>
      <c r="F139" s="216" t="s">
        <v>6180</v>
      </c>
      <c r="G139" s="214"/>
      <c r="H139" s="214"/>
      <c r="I139" s="217"/>
      <c r="J139" s="218">
        <f>BK139</f>
        <v>0</v>
      </c>
      <c r="K139" s="214"/>
      <c r="L139" s="219"/>
      <c r="M139" s="220"/>
      <c r="N139" s="221"/>
      <c r="O139" s="221"/>
      <c r="P139" s="222">
        <f>SUM(P140:P144)</f>
        <v>0</v>
      </c>
      <c r="Q139" s="221"/>
      <c r="R139" s="222">
        <f>SUM(R140:R144)</f>
        <v>0</v>
      </c>
      <c r="S139" s="221"/>
      <c r="T139" s="223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86</v>
      </c>
      <c r="AT139" s="225" t="s">
        <v>75</v>
      </c>
      <c r="AU139" s="225" t="s">
        <v>76</v>
      </c>
      <c r="AY139" s="224" t="s">
        <v>280</v>
      </c>
      <c r="BK139" s="226">
        <f>SUM(BK140:BK144)</f>
        <v>0</v>
      </c>
    </row>
    <row r="140" s="2" customFormat="1" ht="24.15" customHeight="1">
      <c r="A140" s="38"/>
      <c r="B140" s="39"/>
      <c r="C140" s="229" t="s">
        <v>310</v>
      </c>
      <c r="D140" s="229" t="s">
        <v>281</v>
      </c>
      <c r="E140" s="230" t="s">
        <v>6438</v>
      </c>
      <c r="F140" s="231" t="s">
        <v>6439</v>
      </c>
      <c r="G140" s="232" t="s">
        <v>2303</v>
      </c>
      <c r="H140" s="233">
        <v>3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185</v>
      </c>
      <c r="AT140" s="241" t="s">
        <v>281</v>
      </c>
      <c r="AU140" s="241" t="s">
        <v>84</v>
      </c>
      <c r="AY140" s="17" t="s">
        <v>280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84</v>
      </c>
      <c r="BK140" s="242">
        <f>ROUND(I140*H140,2)</f>
        <v>0</v>
      </c>
      <c r="BL140" s="17" t="s">
        <v>185</v>
      </c>
      <c r="BM140" s="241" t="s">
        <v>111</v>
      </c>
    </row>
    <row r="141" s="2" customFormat="1" ht="21.75" customHeight="1">
      <c r="A141" s="38"/>
      <c r="B141" s="39"/>
      <c r="C141" s="229" t="s">
        <v>323</v>
      </c>
      <c r="D141" s="229" t="s">
        <v>281</v>
      </c>
      <c r="E141" s="230" t="s">
        <v>6187</v>
      </c>
      <c r="F141" s="231" t="s">
        <v>6188</v>
      </c>
      <c r="G141" s="232" t="s">
        <v>2303</v>
      </c>
      <c r="H141" s="233">
        <v>3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41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185</v>
      </c>
      <c r="AT141" s="241" t="s">
        <v>281</v>
      </c>
      <c r="AU141" s="241" t="s">
        <v>84</v>
      </c>
      <c r="AY141" s="17" t="s">
        <v>280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84</v>
      </c>
      <c r="BK141" s="242">
        <f>ROUND(I141*H141,2)</f>
        <v>0</v>
      </c>
      <c r="BL141" s="17" t="s">
        <v>185</v>
      </c>
      <c r="BM141" s="241" t="s">
        <v>117</v>
      </c>
    </row>
    <row r="142" s="2" customFormat="1" ht="16.5" customHeight="1">
      <c r="A142" s="38"/>
      <c r="B142" s="39"/>
      <c r="C142" s="229" t="s">
        <v>111</v>
      </c>
      <c r="D142" s="229" t="s">
        <v>281</v>
      </c>
      <c r="E142" s="230" t="s">
        <v>6197</v>
      </c>
      <c r="F142" s="231" t="s">
        <v>6198</v>
      </c>
      <c r="G142" s="232" t="s">
        <v>2303</v>
      </c>
      <c r="H142" s="233">
        <v>8</v>
      </c>
      <c r="I142" s="234"/>
      <c r="J142" s="235">
        <f>ROUND(I142*H142,2)</f>
        <v>0</v>
      </c>
      <c r="K142" s="236"/>
      <c r="L142" s="44"/>
      <c r="M142" s="237" t="s">
        <v>1</v>
      </c>
      <c r="N142" s="238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185</v>
      </c>
      <c r="AT142" s="241" t="s">
        <v>281</v>
      </c>
      <c r="AU142" s="241" t="s">
        <v>84</v>
      </c>
      <c r="AY142" s="17" t="s">
        <v>280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84</v>
      </c>
      <c r="BK142" s="242">
        <f>ROUND(I142*H142,2)</f>
        <v>0</v>
      </c>
      <c r="BL142" s="17" t="s">
        <v>185</v>
      </c>
      <c r="BM142" s="241" t="s">
        <v>130</v>
      </c>
    </row>
    <row r="143" s="2" customFormat="1" ht="21.75" customHeight="1">
      <c r="A143" s="38"/>
      <c r="B143" s="39"/>
      <c r="C143" s="229" t="s">
        <v>114</v>
      </c>
      <c r="D143" s="229" t="s">
        <v>281</v>
      </c>
      <c r="E143" s="230" t="s">
        <v>6440</v>
      </c>
      <c r="F143" s="231" t="s">
        <v>6441</v>
      </c>
      <c r="G143" s="232" t="s">
        <v>2303</v>
      </c>
      <c r="H143" s="233">
        <v>1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185</v>
      </c>
      <c r="AT143" s="241" t="s">
        <v>281</v>
      </c>
      <c r="AU143" s="241" t="s">
        <v>84</v>
      </c>
      <c r="AY143" s="17" t="s">
        <v>280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84</v>
      </c>
      <c r="BK143" s="242">
        <f>ROUND(I143*H143,2)</f>
        <v>0</v>
      </c>
      <c r="BL143" s="17" t="s">
        <v>185</v>
      </c>
      <c r="BM143" s="241" t="s">
        <v>185</v>
      </c>
    </row>
    <row r="144" s="2" customFormat="1" ht="16.5" customHeight="1">
      <c r="A144" s="38"/>
      <c r="B144" s="39"/>
      <c r="C144" s="229" t="s">
        <v>117</v>
      </c>
      <c r="D144" s="229" t="s">
        <v>281</v>
      </c>
      <c r="E144" s="230" t="s">
        <v>6442</v>
      </c>
      <c r="F144" s="231" t="s">
        <v>6443</v>
      </c>
      <c r="G144" s="232" t="s">
        <v>2375</v>
      </c>
      <c r="H144" s="233">
        <v>1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185</v>
      </c>
      <c r="AT144" s="241" t="s">
        <v>281</v>
      </c>
      <c r="AU144" s="241" t="s">
        <v>84</v>
      </c>
      <c r="AY144" s="17" t="s">
        <v>280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84</v>
      </c>
      <c r="BK144" s="242">
        <f>ROUND(I144*H144,2)</f>
        <v>0</v>
      </c>
      <c r="BL144" s="17" t="s">
        <v>185</v>
      </c>
      <c r="BM144" s="241" t="s">
        <v>361</v>
      </c>
    </row>
    <row r="145" s="12" customFormat="1" ht="25.92" customHeight="1">
      <c r="A145" s="12"/>
      <c r="B145" s="213"/>
      <c r="C145" s="214"/>
      <c r="D145" s="215" t="s">
        <v>75</v>
      </c>
      <c r="E145" s="216" t="s">
        <v>6199</v>
      </c>
      <c r="F145" s="216" t="s">
        <v>6200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SUM(P146:P154)</f>
        <v>0</v>
      </c>
      <c r="Q145" s="221"/>
      <c r="R145" s="222">
        <f>SUM(R146:R154)</f>
        <v>0</v>
      </c>
      <c r="S145" s="221"/>
      <c r="T145" s="223">
        <f>SUM(T146:T154)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86</v>
      </c>
      <c r="AT145" s="225" t="s">
        <v>75</v>
      </c>
      <c r="AU145" s="225" t="s">
        <v>76</v>
      </c>
      <c r="AY145" s="224" t="s">
        <v>280</v>
      </c>
      <c r="BK145" s="226">
        <f>SUM(BK146:BK154)</f>
        <v>0</v>
      </c>
    </row>
    <row r="146" s="2" customFormat="1" ht="16.5" customHeight="1">
      <c r="A146" s="38"/>
      <c r="B146" s="39"/>
      <c r="C146" s="229" t="s">
        <v>127</v>
      </c>
      <c r="D146" s="229" t="s">
        <v>281</v>
      </c>
      <c r="E146" s="230" t="s">
        <v>6211</v>
      </c>
      <c r="F146" s="231" t="s">
        <v>6212</v>
      </c>
      <c r="G146" s="232" t="s">
        <v>190</v>
      </c>
      <c r="H146" s="233">
        <v>119</v>
      </c>
      <c r="I146" s="234"/>
      <c r="J146" s="235">
        <f>ROUND(I146*H146,2)</f>
        <v>0</v>
      </c>
      <c r="K146" s="236"/>
      <c r="L146" s="44"/>
      <c r="M146" s="237" t="s">
        <v>1</v>
      </c>
      <c r="N146" s="238" t="s">
        <v>41</v>
      </c>
      <c r="O146" s="91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185</v>
      </c>
      <c r="AT146" s="241" t="s">
        <v>281</v>
      </c>
      <c r="AU146" s="241" t="s">
        <v>84</v>
      </c>
      <c r="AY146" s="17" t="s">
        <v>280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84</v>
      </c>
      <c r="BK146" s="242">
        <f>ROUND(I146*H146,2)</f>
        <v>0</v>
      </c>
      <c r="BL146" s="17" t="s">
        <v>185</v>
      </c>
      <c r="BM146" s="241" t="s">
        <v>369</v>
      </c>
    </row>
    <row r="147" s="2" customFormat="1" ht="16.5" customHeight="1">
      <c r="A147" s="38"/>
      <c r="B147" s="39"/>
      <c r="C147" s="229" t="s">
        <v>130</v>
      </c>
      <c r="D147" s="229" t="s">
        <v>281</v>
      </c>
      <c r="E147" s="230" t="s">
        <v>6213</v>
      </c>
      <c r="F147" s="231" t="s">
        <v>6214</v>
      </c>
      <c r="G147" s="232" t="s">
        <v>190</v>
      </c>
      <c r="H147" s="233">
        <v>126</v>
      </c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41</v>
      </c>
      <c r="O147" s="91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185</v>
      </c>
      <c r="AT147" s="241" t="s">
        <v>281</v>
      </c>
      <c r="AU147" s="241" t="s">
        <v>84</v>
      </c>
      <c r="AY147" s="17" t="s">
        <v>280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84</v>
      </c>
      <c r="BK147" s="242">
        <f>ROUND(I147*H147,2)</f>
        <v>0</v>
      </c>
      <c r="BL147" s="17" t="s">
        <v>185</v>
      </c>
      <c r="BM147" s="241" t="s">
        <v>379</v>
      </c>
    </row>
    <row r="148" s="2" customFormat="1" ht="16.5" customHeight="1">
      <c r="A148" s="38"/>
      <c r="B148" s="39"/>
      <c r="C148" s="229" t="s">
        <v>8</v>
      </c>
      <c r="D148" s="229" t="s">
        <v>281</v>
      </c>
      <c r="E148" s="230" t="s">
        <v>6215</v>
      </c>
      <c r="F148" s="231" t="s">
        <v>6216</v>
      </c>
      <c r="G148" s="232" t="s">
        <v>190</v>
      </c>
      <c r="H148" s="233">
        <v>299</v>
      </c>
      <c r="I148" s="234"/>
      <c r="J148" s="235">
        <f>ROUND(I148*H148,2)</f>
        <v>0</v>
      </c>
      <c r="K148" s="236"/>
      <c r="L148" s="44"/>
      <c r="M148" s="237" t="s">
        <v>1</v>
      </c>
      <c r="N148" s="238" t="s">
        <v>41</v>
      </c>
      <c r="O148" s="91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185</v>
      </c>
      <c r="AT148" s="241" t="s">
        <v>281</v>
      </c>
      <c r="AU148" s="241" t="s">
        <v>84</v>
      </c>
      <c r="AY148" s="17" t="s">
        <v>280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84</v>
      </c>
      <c r="BK148" s="242">
        <f>ROUND(I148*H148,2)</f>
        <v>0</v>
      </c>
      <c r="BL148" s="17" t="s">
        <v>185</v>
      </c>
      <c r="BM148" s="241" t="s">
        <v>388</v>
      </c>
    </row>
    <row r="149" s="2" customFormat="1" ht="16.5" customHeight="1">
      <c r="A149" s="38"/>
      <c r="B149" s="39"/>
      <c r="C149" s="229" t="s">
        <v>185</v>
      </c>
      <c r="D149" s="229" t="s">
        <v>281</v>
      </c>
      <c r="E149" s="230" t="s">
        <v>6217</v>
      </c>
      <c r="F149" s="231" t="s">
        <v>6218</v>
      </c>
      <c r="G149" s="232" t="s">
        <v>190</v>
      </c>
      <c r="H149" s="233">
        <v>93</v>
      </c>
      <c r="I149" s="234"/>
      <c r="J149" s="235">
        <f>ROUND(I149*H149,2)</f>
        <v>0</v>
      </c>
      <c r="K149" s="236"/>
      <c r="L149" s="44"/>
      <c r="M149" s="237" t="s">
        <v>1</v>
      </c>
      <c r="N149" s="238" t="s">
        <v>41</v>
      </c>
      <c r="O149" s="91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1" t="s">
        <v>185</v>
      </c>
      <c r="AT149" s="241" t="s">
        <v>281</v>
      </c>
      <c r="AU149" s="241" t="s">
        <v>84</v>
      </c>
      <c r="AY149" s="17" t="s">
        <v>280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7" t="s">
        <v>84</v>
      </c>
      <c r="BK149" s="242">
        <f>ROUND(I149*H149,2)</f>
        <v>0</v>
      </c>
      <c r="BL149" s="17" t="s">
        <v>185</v>
      </c>
      <c r="BM149" s="241" t="s">
        <v>398</v>
      </c>
    </row>
    <row r="150" s="2" customFormat="1" ht="16.5" customHeight="1">
      <c r="A150" s="38"/>
      <c r="B150" s="39"/>
      <c r="C150" s="229" t="s">
        <v>357</v>
      </c>
      <c r="D150" s="229" t="s">
        <v>281</v>
      </c>
      <c r="E150" s="230" t="s">
        <v>6221</v>
      </c>
      <c r="F150" s="231" t="s">
        <v>6222</v>
      </c>
      <c r="G150" s="232" t="s">
        <v>190</v>
      </c>
      <c r="H150" s="233">
        <v>637</v>
      </c>
      <c r="I150" s="234"/>
      <c r="J150" s="235">
        <f>ROUND(I150*H150,2)</f>
        <v>0</v>
      </c>
      <c r="K150" s="236"/>
      <c r="L150" s="44"/>
      <c r="M150" s="237" t="s">
        <v>1</v>
      </c>
      <c r="N150" s="238" t="s">
        <v>41</v>
      </c>
      <c r="O150" s="91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185</v>
      </c>
      <c r="AT150" s="241" t="s">
        <v>281</v>
      </c>
      <c r="AU150" s="241" t="s">
        <v>84</v>
      </c>
      <c r="AY150" s="17" t="s">
        <v>280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84</v>
      </c>
      <c r="BK150" s="242">
        <f>ROUND(I150*H150,2)</f>
        <v>0</v>
      </c>
      <c r="BL150" s="17" t="s">
        <v>185</v>
      </c>
      <c r="BM150" s="241" t="s">
        <v>409</v>
      </c>
    </row>
    <row r="151" s="2" customFormat="1" ht="21.75" customHeight="1">
      <c r="A151" s="38"/>
      <c r="B151" s="39"/>
      <c r="C151" s="229" t="s">
        <v>361</v>
      </c>
      <c r="D151" s="229" t="s">
        <v>281</v>
      </c>
      <c r="E151" s="230" t="s">
        <v>6219</v>
      </c>
      <c r="F151" s="231" t="s">
        <v>6220</v>
      </c>
      <c r="G151" s="232" t="s">
        <v>354</v>
      </c>
      <c r="H151" s="233">
        <v>6</v>
      </c>
      <c r="I151" s="234"/>
      <c r="J151" s="235">
        <f>ROUND(I151*H151,2)</f>
        <v>0</v>
      </c>
      <c r="K151" s="236"/>
      <c r="L151" s="44"/>
      <c r="M151" s="237" t="s">
        <v>1</v>
      </c>
      <c r="N151" s="238" t="s">
        <v>41</v>
      </c>
      <c r="O151" s="91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185</v>
      </c>
      <c r="AT151" s="241" t="s">
        <v>281</v>
      </c>
      <c r="AU151" s="241" t="s">
        <v>84</v>
      </c>
      <c r="AY151" s="17" t="s">
        <v>280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84</v>
      </c>
      <c r="BK151" s="242">
        <f>ROUND(I151*H151,2)</f>
        <v>0</v>
      </c>
      <c r="BL151" s="17" t="s">
        <v>185</v>
      </c>
      <c r="BM151" s="241" t="s">
        <v>418</v>
      </c>
    </row>
    <row r="152" s="2" customFormat="1" ht="24.15" customHeight="1">
      <c r="A152" s="38"/>
      <c r="B152" s="39"/>
      <c r="C152" s="229" t="s">
        <v>365</v>
      </c>
      <c r="D152" s="229" t="s">
        <v>281</v>
      </c>
      <c r="E152" s="230" t="s">
        <v>6444</v>
      </c>
      <c r="F152" s="231" t="s">
        <v>6224</v>
      </c>
      <c r="G152" s="232" t="s">
        <v>2375</v>
      </c>
      <c r="H152" s="233">
        <v>1</v>
      </c>
      <c r="I152" s="234"/>
      <c r="J152" s="235">
        <f>ROUND(I152*H152,2)</f>
        <v>0</v>
      </c>
      <c r="K152" s="236"/>
      <c r="L152" s="44"/>
      <c r="M152" s="237" t="s">
        <v>1</v>
      </c>
      <c r="N152" s="238" t="s">
        <v>41</v>
      </c>
      <c r="O152" s="91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1" t="s">
        <v>185</v>
      </c>
      <c r="AT152" s="241" t="s">
        <v>281</v>
      </c>
      <c r="AU152" s="241" t="s">
        <v>84</v>
      </c>
      <c r="AY152" s="17" t="s">
        <v>280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7" t="s">
        <v>84</v>
      </c>
      <c r="BK152" s="242">
        <f>ROUND(I152*H152,2)</f>
        <v>0</v>
      </c>
      <c r="BL152" s="17" t="s">
        <v>185</v>
      </c>
      <c r="BM152" s="241" t="s">
        <v>426</v>
      </c>
    </row>
    <row r="153" s="2" customFormat="1">
      <c r="A153" s="38"/>
      <c r="B153" s="39"/>
      <c r="C153" s="40"/>
      <c r="D153" s="245" t="s">
        <v>540</v>
      </c>
      <c r="E153" s="40"/>
      <c r="F153" s="287" t="s">
        <v>6445</v>
      </c>
      <c r="G153" s="40"/>
      <c r="H153" s="40"/>
      <c r="I153" s="288"/>
      <c r="J153" s="40"/>
      <c r="K153" s="40"/>
      <c r="L153" s="44"/>
      <c r="M153" s="289"/>
      <c r="N153" s="290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540</v>
      </c>
      <c r="AU153" s="17" t="s">
        <v>84</v>
      </c>
    </row>
    <row r="154" s="2" customFormat="1" ht="24.15" customHeight="1">
      <c r="A154" s="38"/>
      <c r="B154" s="39"/>
      <c r="C154" s="229" t="s">
        <v>369</v>
      </c>
      <c r="D154" s="229" t="s">
        <v>281</v>
      </c>
      <c r="E154" s="230" t="s">
        <v>6446</v>
      </c>
      <c r="F154" s="231" t="s">
        <v>6447</v>
      </c>
      <c r="G154" s="232" t="s">
        <v>309</v>
      </c>
      <c r="H154" s="233">
        <v>600</v>
      </c>
      <c r="I154" s="234"/>
      <c r="J154" s="235">
        <f>ROUND(I154*H154,2)</f>
        <v>0</v>
      </c>
      <c r="K154" s="236"/>
      <c r="L154" s="44"/>
      <c r="M154" s="237" t="s">
        <v>1</v>
      </c>
      <c r="N154" s="238" t="s">
        <v>41</v>
      </c>
      <c r="O154" s="91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1" t="s">
        <v>185</v>
      </c>
      <c r="AT154" s="241" t="s">
        <v>281</v>
      </c>
      <c r="AU154" s="241" t="s">
        <v>84</v>
      </c>
      <c r="AY154" s="17" t="s">
        <v>280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7" t="s">
        <v>84</v>
      </c>
      <c r="BK154" s="242">
        <f>ROUND(I154*H154,2)</f>
        <v>0</v>
      </c>
      <c r="BL154" s="17" t="s">
        <v>185</v>
      </c>
      <c r="BM154" s="241" t="s">
        <v>435</v>
      </c>
    </row>
    <row r="155" s="12" customFormat="1" ht="25.92" customHeight="1">
      <c r="A155" s="12"/>
      <c r="B155" s="213"/>
      <c r="C155" s="214"/>
      <c r="D155" s="215" t="s">
        <v>75</v>
      </c>
      <c r="E155" s="216" t="s">
        <v>6230</v>
      </c>
      <c r="F155" s="216" t="s">
        <v>6231</v>
      </c>
      <c r="G155" s="214"/>
      <c r="H155" s="214"/>
      <c r="I155" s="217"/>
      <c r="J155" s="218">
        <f>BK155</f>
        <v>0</v>
      </c>
      <c r="K155" s="214"/>
      <c r="L155" s="219"/>
      <c r="M155" s="220"/>
      <c r="N155" s="221"/>
      <c r="O155" s="221"/>
      <c r="P155" s="222">
        <f>SUM(P156:P169)</f>
        <v>0</v>
      </c>
      <c r="Q155" s="221"/>
      <c r="R155" s="222">
        <f>SUM(R156:R169)</f>
        <v>0</v>
      </c>
      <c r="S155" s="221"/>
      <c r="T155" s="223">
        <f>SUM(T156:T169)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86</v>
      </c>
      <c r="AT155" s="225" t="s">
        <v>75</v>
      </c>
      <c r="AU155" s="225" t="s">
        <v>76</v>
      </c>
      <c r="AY155" s="224" t="s">
        <v>280</v>
      </c>
      <c r="BK155" s="226">
        <f>SUM(BK156:BK169)</f>
        <v>0</v>
      </c>
    </row>
    <row r="156" s="2" customFormat="1" ht="21.75" customHeight="1">
      <c r="A156" s="38"/>
      <c r="B156" s="39"/>
      <c r="C156" s="229" t="s">
        <v>7</v>
      </c>
      <c r="D156" s="229" t="s">
        <v>281</v>
      </c>
      <c r="E156" s="230" t="s">
        <v>6232</v>
      </c>
      <c r="F156" s="231" t="s">
        <v>6233</v>
      </c>
      <c r="G156" s="232" t="s">
        <v>354</v>
      </c>
      <c r="H156" s="233">
        <v>24</v>
      </c>
      <c r="I156" s="234"/>
      <c r="J156" s="235">
        <f>ROUND(I156*H156,2)</f>
        <v>0</v>
      </c>
      <c r="K156" s="236"/>
      <c r="L156" s="44"/>
      <c r="M156" s="237" t="s">
        <v>1</v>
      </c>
      <c r="N156" s="238" t="s">
        <v>41</v>
      </c>
      <c r="O156" s="91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1" t="s">
        <v>185</v>
      </c>
      <c r="AT156" s="241" t="s">
        <v>281</v>
      </c>
      <c r="AU156" s="241" t="s">
        <v>84</v>
      </c>
      <c r="AY156" s="17" t="s">
        <v>280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7" t="s">
        <v>84</v>
      </c>
      <c r="BK156" s="242">
        <f>ROUND(I156*H156,2)</f>
        <v>0</v>
      </c>
      <c r="BL156" s="17" t="s">
        <v>185</v>
      </c>
      <c r="BM156" s="241" t="s">
        <v>445</v>
      </c>
    </row>
    <row r="157" s="2" customFormat="1" ht="24.15" customHeight="1">
      <c r="A157" s="38"/>
      <c r="B157" s="39"/>
      <c r="C157" s="229" t="s">
        <v>379</v>
      </c>
      <c r="D157" s="229" t="s">
        <v>281</v>
      </c>
      <c r="E157" s="230" t="s">
        <v>6234</v>
      </c>
      <c r="F157" s="231" t="s">
        <v>6235</v>
      </c>
      <c r="G157" s="232" t="s">
        <v>354</v>
      </c>
      <c r="H157" s="233">
        <v>24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41</v>
      </c>
      <c r="O157" s="91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185</v>
      </c>
      <c r="AT157" s="241" t="s">
        <v>281</v>
      </c>
      <c r="AU157" s="241" t="s">
        <v>84</v>
      </c>
      <c r="AY157" s="17" t="s">
        <v>280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84</v>
      </c>
      <c r="BK157" s="242">
        <f>ROUND(I157*H157,2)</f>
        <v>0</v>
      </c>
      <c r="BL157" s="17" t="s">
        <v>185</v>
      </c>
      <c r="BM157" s="241" t="s">
        <v>456</v>
      </c>
    </row>
    <row r="158" s="2" customFormat="1" ht="16.5" customHeight="1">
      <c r="A158" s="38"/>
      <c r="B158" s="39"/>
      <c r="C158" s="229" t="s">
        <v>383</v>
      </c>
      <c r="D158" s="229" t="s">
        <v>281</v>
      </c>
      <c r="E158" s="230" t="s">
        <v>6242</v>
      </c>
      <c r="F158" s="231" t="s">
        <v>6243</v>
      </c>
      <c r="G158" s="232" t="s">
        <v>354</v>
      </c>
      <c r="H158" s="233">
        <v>6</v>
      </c>
      <c r="I158" s="234"/>
      <c r="J158" s="235">
        <f>ROUND(I158*H158,2)</f>
        <v>0</v>
      </c>
      <c r="K158" s="236"/>
      <c r="L158" s="44"/>
      <c r="M158" s="237" t="s">
        <v>1</v>
      </c>
      <c r="N158" s="238" t="s">
        <v>41</v>
      </c>
      <c r="O158" s="91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185</v>
      </c>
      <c r="AT158" s="241" t="s">
        <v>281</v>
      </c>
      <c r="AU158" s="241" t="s">
        <v>84</v>
      </c>
      <c r="AY158" s="17" t="s">
        <v>280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84</v>
      </c>
      <c r="BK158" s="242">
        <f>ROUND(I158*H158,2)</f>
        <v>0</v>
      </c>
      <c r="BL158" s="17" t="s">
        <v>185</v>
      </c>
      <c r="BM158" s="241" t="s">
        <v>465</v>
      </c>
    </row>
    <row r="159" s="2" customFormat="1" ht="33" customHeight="1">
      <c r="A159" s="38"/>
      <c r="B159" s="39"/>
      <c r="C159" s="229" t="s">
        <v>388</v>
      </c>
      <c r="D159" s="229" t="s">
        <v>281</v>
      </c>
      <c r="E159" s="230" t="s">
        <v>6236</v>
      </c>
      <c r="F159" s="231" t="s">
        <v>6237</v>
      </c>
      <c r="G159" s="232" t="s">
        <v>354</v>
      </c>
      <c r="H159" s="233">
        <v>24</v>
      </c>
      <c r="I159" s="234"/>
      <c r="J159" s="235">
        <f>ROUND(I159*H159,2)</f>
        <v>0</v>
      </c>
      <c r="K159" s="236"/>
      <c r="L159" s="44"/>
      <c r="M159" s="237" t="s">
        <v>1</v>
      </c>
      <c r="N159" s="238" t="s">
        <v>41</v>
      </c>
      <c r="O159" s="91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1" t="s">
        <v>185</v>
      </c>
      <c r="AT159" s="241" t="s">
        <v>281</v>
      </c>
      <c r="AU159" s="241" t="s">
        <v>84</v>
      </c>
      <c r="AY159" s="17" t="s">
        <v>280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7" t="s">
        <v>84</v>
      </c>
      <c r="BK159" s="242">
        <f>ROUND(I159*H159,2)</f>
        <v>0</v>
      </c>
      <c r="BL159" s="17" t="s">
        <v>185</v>
      </c>
      <c r="BM159" s="241" t="s">
        <v>475</v>
      </c>
    </row>
    <row r="160" s="2" customFormat="1" ht="16.5" customHeight="1">
      <c r="A160" s="38"/>
      <c r="B160" s="39"/>
      <c r="C160" s="229" t="s">
        <v>393</v>
      </c>
      <c r="D160" s="229" t="s">
        <v>281</v>
      </c>
      <c r="E160" s="230" t="s">
        <v>6244</v>
      </c>
      <c r="F160" s="231" t="s">
        <v>6245</v>
      </c>
      <c r="G160" s="232" t="s">
        <v>354</v>
      </c>
      <c r="H160" s="233">
        <v>16</v>
      </c>
      <c r="I160" s="234"/>
      <c r="J160" s="235">
        <f>ROUND(I160*H160,2)</f>
        <v>0</v>
      </c>
      <c r="K160" s="236"/>
      <c r="L160" s="44"/>
      <c r="M160" s="237" t="s">
        <v>1</v>
      </c>
      <c r="N160" s="238" t="s">
        <v>41</v>
      </c>
      <c r="O160" s="91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1" t="s">
        <v>185</v>
      </c>
      <c r="AT160" s="241" t="s">
        <v>281</v>
      </c>
      <c r="AU160" s="241" t="s">
        <v>84</v>
      </c>
      <c r="AY160" s="17" t="s">
        <v>280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7" t="s">
        <v>84</v>
      </c>
      <c r="BK160" s="242">
        <f>ROUND(I160*H160,2)</f>
        <v>0</v>
      </c>
      <c r="BL160" s="17" t="s">
        <v>185</v>
      </c>
      <c r="BM160" s="241" t="s">
        <v>483</v>
      </c>
    </row>
    <row r="161" s="2" customFormat="1" ht="21.75" customHeight="1">
      <c r="A161" s="38"/>
      <c r="B161" s="39"/>
      <c r="C161" s="229" t="s">
        <v>398</v>
      </c>
      <c r="D161" s="229" t="s">
        <v>281</v>
      </c>
      <c r="E161" s="230" t="s">
        <v>6249</v>
      </c>
      <c r="F161" s="231" t="s">
        <v>6250</v>
      </c>
      <c r="G161" s="232" t="s">
        <v>354</v>
      </c>
      <c r="H161" s="233">
        <v>18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41</v>
      </c>
      <c r="O161" s="91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185</v>
      </c>
      <c r="AT161" s="241" t="s">
        <v>281</v>
      </c>
      <c r="AU161" s="241" t="s">
        <v>84</v>
      </c>
      <c r="AY161" s="17" t="s">
        <v>280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84</v>
      </c>
      <c r="BK161" s="242">
        <f>ROUND(I161*H161,2)</f>
        <v>0</v>
      </c>
      <c r="BL161" s="17" t="s">
        <v>185</v>
      </c>
      <c r="BM161" s="241" t="s">
        <v>492</v>
      </c>
    </row>
    <row r="162" s="2" customFormat="1" ht="21.75" customHeight="1">
      <c r="A162" s="38"/>
      <c r="B162" s="39"/>
      <c r="C162" s="229" t="s">
        <v>403</v>
      </c>
      <c r="D162" s="229" t="s">
        <v>281</v>
      </c>
      <c r="E162" s="230" t="s">
        <v>6251</v>
      </c>
      <c r="F162" s="231" t="s">
        <v>6252</v>
      </c>
      <c r="G162" s="232" t="s">
        <v>354</v>
      </c>
      <c r="H162" s="233">
        <v>6</v>
      </c>
      <c r="I162" s="234"/>
      <c r="J162" s="235">
        <f>ROUND(I162*H162,2)</f>
        <v>0</v>
      </c>
      <c r="K162" s="236"/>
      <c r="L162" s="44"/>
      <c r="M162" s="237" t="s">
        <v>1</v>
      </c>
      <c r="N162" s="238" t="s">
        <v>41</v>
      </c>
      <c r="O162" s="91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1" t="s">
        <v>185</v>
      </c>
      <c r="AT162" s="241" t="s">
        <v>281</v>
      </c>
      <c r="AU162" s="241" t="s">
        <v>84</v>
      </c>
      <c r="AY162" s="17" t="s">
        <v>280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7" t="s">
        <v>84</v>
      </c>
      <c r="BK162" s="242">
        <f>ROUND(I162*H162,2)</f>
        <v>0</v>
      </c>
      <c r="BL162" s="17" t="s">
        <v>185</v>
      </c>
      <c r="BM162" s="241" t="s">
        <v>502</v>
      </c>
    </row>
    <row r="163" s="2" customFormat="1" ht="16.5" customHeight="1">
      <c r="A163" s="38"/>
      <c r="B163" s="39"/>
      <c r="C163" s="229" t="s">
        <v>409</v>
      </c>
      <c r="D163" s="229" t="s">
        <v>281</v>
      </c>
      <c r="E163" s="230" t="s">
        <v>6253</v>
      </c>
      <c r="F163" s="231" t="s">
        <v>6254</v>
      </c>
      <c r="G163" s="232" t="s">
        <v>354</v>
      </c>
      <c r="H163" s="233">
        <v>1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41</v>
      </c>
      <c r="O163" s="91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185</v>
      </c>
      <c r="AT163" s="241" t="s">
        <v>281</v>
      </c>
      <c r="AU163" s="241" t="s">
        <v>84</v>
      </c>
      <c r="AY163" s="17" t="s">
        <v>280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84</v>
      </c>
      <c r="BK163" s="242">
        <f>ROUND(I163*H163,2)</f>
        <v>0</v>
      </c>
      <c r="BL163" s="17" t="s">
        <v>185</v>
      </c>
      <c r="BM163" s="241" t="s">
        <v>516</v>
      </c>
    </row>
    <row r="164" s="2" customFormat="1" ht="16.5" customHeight="1">
      <c r="A164" s="38"/>
      <c r="B164" s="39"/>
      <c r="C164" s="229" t="s">
        <v>414</v>
      </c>
      <c r="D164" s="229" t="s">
        <v>281</v>
      </c>
      <c r="E164" s="230" t="s">
        <v>6255</v>
      </c>
      <c r="F164" s="231" t="s">
        <v>6256</v>
      </c>
      <c r="G164" s="232" t="s">
        <v>354</v>
      </c>
      <c r="H164" s="233">
        <v>1</v>
      </c>
      <c r="I164" s="234"/>
      <c r="J164" s="235">
        <f>ROUND(I164*H164,2)</f>
        <v>0</v>
      </c>
      <c r="K164" s="236"/>
      <c r="L164" s="44"/>
      <c r="M164" s="237" t="s">
        <v>1</v>
      </c>
      <c r="N164" s="238" t="s">
        <v>41</v>
      </c>
      <c r="O164" s="91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1" t="s">
        <v>185</v>
      </c>
      <c r="AT164" s="241" t="s">
        <v>281</v>
      </c>
      <c r="AU164" s="241" t="s">
        <v>84</v>
      </c>
      <c r="AY164" s="17" t="s">
        <v>280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7" t="s">
        <v>84</v>
      </c>
      <c r="BK164" s="242">
        <f>ROUND(I164*H164,2)</f>
        <v>0</v>
      </c>
      <c r="BL164" s="17" t="s">
        <v>185</v>
      </c>
      <c r="BM164" s="241" t="s">
        <v>526</v>
      </c>
    </row>
    <row r="165" s="2" customFormat="1" ht="16.5" customHeight="1">
      <c r="A165" s="38"/>
      <c r="B165" s="39"/>
      <c r="C165" s="229" t="s">
        <v>418</v>
      </c>
      <c r="D165" s="229" t="s">
        <v>281</v>
      </c>
      <c r="E165" s="230" t="s">
        <v>6257</v>
      </c>
      <c r="F165" s="231" t="s">
        <v>6258</v>
      </c>
      <c r="G165" s="232" t="s">
        <v>354</v>
      </c>
      <c r="H165" s="233">
        <v>1</v>
      </c>
      <c r="I165" s="234"/>
      <c r="J165" s="235">
        <f>ROUND(I165*H165,2)</f>
        <v>0</v>
      </c>
      <c r="K165" s="236"/>
      <c r="L165" s="44"/>
      <c r="M165" s="237" t="s">
        <v>1</v>
      </c>
      <c r="N165" s="238" t="s">
        <v>41</v>
      </c>
      <c r="O165" s="91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1" t="s">
        <v>185</v>
      </c>
      <c r="AT165" s="241" t="s">
        <v>281</v>
      </c>
      <c r="AU165" s="241" t="s">
        <v>84</v>
      </c>
      <c r="AY165" s="17" t="s">
        <v>280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7" t="s">
        <v>84</v>
      </c>
      <c r="BK165" s="242">
        <f>ROUND(I165*H165,2)</f>
        <v>0</v>
      </c>
      <c r="BL165" s="17" t="s">
        <v>185</v>
      </c>
      <c r="BM165" s="241" t="s">
        <v>536</v>
      </c>
    </row>
    <row r="166" s="2" customFormat="1" ht="16.5" customHeight="1">
      <c r="A166" s="38"/>
      <c r="B166" s="39"/>
      <c r="C166" s="229" t="s">
        <v>422</v>
      </c>
      <c r="D166" s="229" t="s">
        <v>281</v>
      </c>
      <c r="E166" s="230" t="s">
        <v>6267</v>
      </c>
      <c r="F166" s="231" t="s">
        <v>6268</v>
      </c>
      <c r="G166" s="232" t="s">
        <v>354</v>
      </c>
      <c r="H166" s="233">
        <v>3</v>
      </c>
      <c r="I166" s="234"/>
      <c r="J166" s="235">
        <f>ROUND(I166*H166,2)</f>
        <v>0</v>
      </c>
      <c r="K166" s="236"/>
      <c r="L166" s="44"/>
      <c r="M166" s="237" t="s">
        <v>1</v>
      </c>
      <c r="N166" s="238" t="s">
        <v>41</v>
      </c>
      <c r="O166" s="91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1" t="s">
        <v>185</v>
      </c>
      <c r="AT166" s="241" t="s">
        <v>281</v>
      </c>
      <c r="AU166" s="241" t="s">
        <v>84</v>
      </c>
      <c r="AY166" s="17" t="s">
        <v>280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7" t="s">
        <v>84</v>
      </c>
      <c r="BK166" s="242">
        <f>ROUND(I166*H166,2)</f>
        <v>0</v>
      </c>
      <c r="BL166" s="17" t="s">
        <v>185</v>
      </c>
      <c r="BM166" s="241" t="s">
        <v>548</v>
      </c>
    </row>
    <row r="167" s="2" customFormat="1" ht="21.75" customHeight="1">
      <c r="A167" s="38"/>
      <c r="B167" s="39"/>
      <c r="C167" s="229" t="s">
        <v>426</v>
      </c>
      <c r="D167" s="229" t="s">
        <v>281</v>
      </c>
      <c r="E167" s="230" t="s">
        <v>6269</v>
      </c>
      <c r="F167" s="231" t="s">
        <v>6270</v>
      </c>
      <c r="G167" s="232" t="s">
        <v>354</v>
      </c>
      <c r="H167" s="233">
        <v>3</v>
      </c>
      <c r="I167" s="234"/>
      <c r="J167" s="235">
        <f>ROUND(I167*H167,2)</f>
        <v>0</v>
      </c>
      <c r="K167" s="236"/>
      <c r="L167" s="44"/>
      <c r="M167" s="237" t="s">
        <v>1</v>
      </c>
      <c r="N167" s="238" t="s">
        <v>41</v>
      </c>
      <c r="O167" s="91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1" t="s">
        <v>185</v>
      </c>
      <c r="AT167" s="241" t="s">
        <v>281</v>
      </c>
      <c r="AU167" s="241" t="s">
        <v>84</v>
      </c>
      <c r="AY167" s="17" t="s">
        <v>280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7" t="s">
        <v>84</v>
      </c>
      <c r="BK167" s="242">
        <f>ROUND(I167*H167,2)</f>
        <v>0</v>
      </c>
      <c r="BL167" s="17" t="s">
        <v>185</v>
      </c>
      <c r="BM167" s="241" t="s">
        <v>557</v>
      </c>
    </row>
    <row r="168" s="2" customFormat="1" ht="16.5" customHeight="1">
      <c r="A168" s="38"/>
      <c r="B168" s="39"/>
      <c r="C168" s="229" t="s">
        <v>431</v>
      </c>
      <c r="D168" s="229" t="s">
        <v>281</v>
      </c>
      <c r="E168" s="230" t="s">
        <v>6271</v>
      </c>
      <c r="F168" s="231" t="s">
        <v>6272</v>
      </c>
      <c r="G168" s="232" t="s">
        <v>354</v>
      </c>
      <c r="H168" s="233">
        <v>3</v>
      </c>
      <c r="I168" s="234"/>
      <c r="J168" s="235">
        <f>ROUND(I168*H168,2)</f>
        <v>0</v>
      </c>
      <c r="K168" s="236"/>
      <c r="L168" s="44"/>
      <c r="M168" s="237" t="s">
        <v>1</v>
      </c>
      <c r="N168" s="238" t="s">
        <v>41</v>
      </c>
      <c r="O168" s="91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1" t="s">
        <v>185</v>
      </c>
      <c r="AT168" s="241" t="s">
        <v>281</v>
      </c>
      <c r="AU168" s="241" t="s">
        <v>84</v>
      </c>
      <c r="AY168" s="17" t="s">
        <v>280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7" t="s">
        <v>84</v>
      </c>
      <c r="BK168" s="242">
        <f>ROUND(I168*H168,2)</f>
        <v>0</v>
      </c>
      <c r="BL168" s="17" t="s">
        <v>185</v>
      </c>
      <c r="BM168" s="241" t="s">
        <v>566</v>
      </c>
    </row>
    <row r="169" s="2" customFormat="1" ht="16.5" customHeight="1">
      <c r="A169" s="38"/>
      <c r="B169" s="39"/>
      <c r="C169" s="229" t="s">
        <v>435</v>
      </c>
      <c r="D169" s="229" t="s">
        <v>281</v>
      </c>
      <c r="E169" s="230" t="s">
        <v>6280</v>
      </c>
      <c r="F169" s="231" t="s">
        <v>6281</v>
      </c>
      <c r="G169" s="232" t="s">
        <v>354</v>
      </c>
      <c r="H169" s="233">
        <v>106</v>
      </c>
      <c r="I169" s="234"/>
      <c r="J169" s="235">
        <f>ROUND(I169*H169,2)</f>
        <v>0</v>
      </c>
      <c r="K169" s="236"/>
      <c r="L169" s="44"/>
      <c r="M169" s="237" t="s">
        <v>1</v>
      </c>
      <c r="N169" s="238" t="s">
        <v>41</v>
      </c>
      <c r="O169" s="91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1" t="s">
        <v>185</v>
      </c>
      <c r="AT169" s="241" t="s">
        <v>281</v>
      </c>
      <c r="AU169" s="241" t="s">
        <v>84</v>
      </c>
      <c r="AY169" s="17" t="s">
        <v>280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7" t="s">
        <v>84</v>
      </c>
      <c r="BK169" s="242">
        <f>ROUND(I169*H169,2)</f>
        <v>0</v>
      </c>
      <c r="BL169" s="17" t="s">
        <v>185</v>
      </c>
      <c r="BM169" s="241" t="s">
        <v>575</v>
      </c>
    </row>
    <row r="170" s="12" customFormat="1" ht="25.92" customHeight="1">
      <c r="A170" s="12"/>
      <c r="B170" s="213"/>
      <c r="C170" s="214"/>
      <c r="D170" s="215" t="s">
        <v>75</v>
      </c>
      <c r="E170" s="216" t="s">
        <v>6306</v>
      </c>
      <c r="F170" s="216" t="s">
        <v>6307</v>
      </c>
      <c r="G170" s="214"/>
      <c r="H170" s="214"/>
      <c r="I170" s="217"/>
      <c r="J170" s="218">
        <f>BK170</f>
        <v>0</v>
      </c>
      <c r="K170" s="214"/>
      <c r="L170" s="219"/>
      <c r="M170" s="220"/>
      <c r="N170" s="221"/>
      <c r="O170" s="221"/>
      <c r="P170" s="222">
        <f>SUM(P171:P182)</f>
        <v>0</v>
      </c>
      <c r="Q170" s="221"/>
      <c r="R170" s="222">
        <f>SUM(R171:R182)</f>
        <v>0</v>
      </c>
      <c r="S170" s="221"/>
      <c r="T170" s="223">
        <f>SUM(T171:T182)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86</v>
      </c>
      <c r="AT170" s="225" t="s">
        <v>75</v>
      </c>
      <c r="AU170" s="225" t="s">
        <v>76</v>
      </c>
      <c r="AY170" s="224" t="s">
        <v>280</v>
      </c>
      <c r="BK170" s="226">
        <f>SUM(BK171:BK182)</f>
        <v>0</v>
      </c>
    </row>
    <row r="171" s="2" customFormat="1" ht="16.5" customHeight="1">
      <c r="A171" s="38"/>
      <c r="B171" s="39"/>
      <c r="C171" s="229" t="s">
        <v>440</v>
      </c>
      <c r="D171" s="229" t="s">
        <v>281</v>
      </c>
      <c r="E171" s="230" t="s">
        <v>6448</v>
      </c>
      <c r="F171" s="231" t="s">
        <v>6449</v>
      </c>
      <c r="G171" s="232" t="s">
        <v>354</v>
      </c>
      <c r="H171" s="233">
        <v>4</v>
      </c>
      <c r="I171" s="234"/>
      <c r="J171" s="235">
        <f>ROUND(I171*H171,2)</f>
        <v>0</v>
      </c>
      <c r="K171" s="236"/>
      <c r="L171" s="44"/>
      <c r="M171" s="237" t="s">
        <v>1</v>
      </c>
      <c r="N171" s="238" t="s">
        <v>41</v>
      </c>
      <c r="O171" s="91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1" t="s">
        <v>185</v>
      </c>
      <c r="AT171" s="241" t="s">
        <v>281</v>
      </c>
      <c r="AU171" s="241" t="s">
        <v>84</v>
      </c>
      <c r="AY171" s="17" t="s">
        <v>280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7" t="s">
        <v>84</v>
      </c>
      <c r="BK171" s="242">
        <f>ROUND(I171*H171,2)</f>
        <v>0</v>
      </c>
      <c r="BL171" s="17" t="s">
        <v>185</v>
      </c>
      <c r="BM171" s="241" t="s">
        <v>585</v>
      </c>
    </row>
    <row r="172" s="2" customFormat="1" ht="16.5" customHeight="1">
      <c r="A172" s="38"/>
      <c r="B172" s="39"/>
      <c r="C172" s="229" t="s">
        <v>445</v>
      </c>
      <c r="D172" s="229" t="s">
        <v>281</v>
      </c>
      <c r="E172" s="230" t="s">
        <v>6336</v>
      </c>
      <c r="F172" s="231" t="s">
        <v>6337</v>
      </c>
      <c r="G172" s="232" t="s">
        <v>354</v>
      </c>
      <c r="H172" s="233">
        <v>1</v>
      </c>
      <c r="I172" s="234"/>
      <c r="J172" s="235">
        <f>ROUND(I172*H172,2)</f>
        <v>0</v>
      </c>
      <c r="K172" s="236"/>
      <c r="L172" s="44"/>
      <c r="M172" s="237" t="s">
        <v>1</v>
      </c>
      <c r="N172" s="238" t="s">
        <v>41</v>
      </c>
      <c r="O172" s="91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1" t="s">
        <v>185</v>
      </c>
      <c r="AT172" s="241" t="s">
        <v>281</v>
      </c>
      <c r="AU172" s="241" t="s">
        <v>84</v>
      </c>
      <c r="AY172" s="17" t="s">
        <v>280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7" t="s">
        <v>84</v>
      </c>
      <c r="BK172" s="242">
        <f>ROUND(I172*H172,2)</f>
        <v>0</v>
      </c>
      <c r="BL172" s="17" t="s">
        <v>185</v>
      </c>
      <c r="BM172" s="241" t="s">
        <v>594</v>
      </c>
    </row>
    <row r="173" s="2" customFormat="1" ht="16.5" customHeight="1">
      <c r="A173" s="38"/>
      <c r="B173" s="39"/>
      <c r="C173" s="229" t="s">
        <v>450</v>
      </c>
      <c r="D173" s="229" t="s">
        <v>281</v>
      </c>
      <c r="E173" s="230" t="s">
        <v>6450</v>
      </c>
      <c r="F173" s="231" t="s">
        <v>6451</v>
      </c>
      <c r="G173" s="232" t="s">
        <v>354</v>
      </c>
      <c r="H173" s="233">
        <v>8</v>
      </c>
      <c r="I173" s="234"/>
      <c r="J173" s="235">
        <f>ROUND(I173*H173,2)</f>
        <v>0</v>
      </c>
      <c r="K173" s="236"/>
      <c r="L173" s="44"/>
      <c r="M173" s="237" t="s">
        <v>1</v>
      </c>
      <c r="N173" s="238" t="s">
        <v>41</v>
      </c>
      <c r="O173" s="91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1" t="s">
        <v>185</v>
      </c>
      <c r="AT173" s="241" t="s">
        <v>281</v>
      </c>
      <c r="AU173" s="241" t="s">
        <v>84</v>
      </c>
      <c r="AY173" s="17" t="s">
        <v>280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7" t="s">
        <v>84</v>
      </c>
      <c r="BK173" s="242">
        <f>ROUND(I173*H173,2)</f>
        <v>0</v>
      </c>
      <c r="BL173" s="17" t="s">
        <v>185</v>
      </c>
      <c r="BM173" s="241" t="s">
        <v>603</v>
      </c>
    </row>
    <row r="174" s="2" customFormat="1" ht="16.5" customHeight="1">
      <c r="A174" s="38"/>
      <c r="B174" s="39"/>
      <c r="C174" s="229" t="s">
        <v>456</v>
      </c>
      <c r="D174" s="229" t="s">
        <v>281</v>
      </c>
      <c r="E174" s="230" t="s">
        <v>6452</v>
      </c>
      <c r="F174" s="231" t="s">
        <v>6453</v>
      </c>
      <c r="G174" s="232" t="s">
        <v>354</v>
      </c>
      <c r="H174" s="233">
        <v>2</v>
      </c>
      <c r="I174" s="234"/>
      <c r="J174" s="235">
        <f>ROUND(I174*H174,2)</f>
        <v>0</v>
      </c>
      <c r="K174" s="236"/>
      <c r="L174" s="44"/>
      <c r="M174" s="237" t="s">
        <v>1</v>
      </c>
      <c r="N174" s="238" t="s">
        <v>41</v>
      </c>
      <c r="O174" s="91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1" t="s">
        <v>185</v>
      </c>
      <c r="AT174" s="241" t="s">
        <v>281</v>
      </c>
      <c r="AU174" s="241" t="s">
        <v>84</v>
      </c>
      <c r="AY174" s="17" t="s">
        <v>280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7" t="s">
        <v>84</v>
      </c>
      <c r="BK174" s="242">
        <f>ROUND(I174*H174,2)</f>
        <v>0</v>
      </c>
      <c r="BL174" s="17" t="s">
        <v>185</v>
      </c>
      <c r="BM174" s="241" t="s">
        <v>613</v>
      </c>
    </row>
    <row r="175" s="2" customFormat="1" ht="16.5" customHeight="1">
      <c r="A175" s="38"/>
      <c r="B175" s="39"/>
      <c r="C175" s="229" t="s">
        <v>460</v>
      </c>
      <c r="D175" s="229" t="s">
        <v>281</v>
      </c>
      <c r="E175" s="230" t="s">
        <v>6348</v>
      </c>
      <c r="F175" s="231" t="s">
        <v>6349</v>
      </c>
      <c r="G175" s="232" t="s">
        <v>354</v>
      </c>
      <c r="H175" s="233">
        <v>1</v>
      </c>
      <c r="I175" s="234"/>
      <c r="J175" s="235">
        <f>ROUND(I175*H175,2)</f>
        <v>0</v>
      </c>
      <c r="K175" s="236"/>
      <c r="L175" s="44"/>
      <c r="M175" s="237" t="s">
        <v>1</v>
      </c>
      <c r="N175" s="238" t="s">
        <v>41</v>
      </c>
      <c r="O175" s="91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1" t="s">
        <v>185</v>
      </c>
      <c r="AT175" s="241" t="s">
        <v>281</v>
      </c>
      <c r="AU175" s="241" t="s">
        <v>84</v>
      </c>
      <c r="AY175" s="17" t="s">
        <v>280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7" t="s">
        <v>84</v>
      </c>
      <c r="BK175" s="242">
        <f>ROUND(I175*H175,2)</f>
        <v>0</v>
      </c>
      <c r="BL175" s="17" t="s">
        <v>185</v>
      </c>
      <c r="BM175" s="241" t="s">
        <v>623</v>
      </c>
    </row>
    <row r="176" s="2" customFormat="1" ht="16.5" customHeight="1">
      <c r="A176" s="38"/>
      <c r="B176" s="39"/>
      <c r="C176" s="229" t="s">
        <v>465</v>
      </c>
      <c r="D176" s="229" t="s">
        <v>281</v>
      </c>
      <c r="E176" s="230" t="s">
        <v>6350</v>
      </c>
      <c r="F176" s="231" t="s">
        <v>6351</v>
      </c>
      <c r="G176" s="232" t="s">
        <v>354</v>
      </c>
      <c r="H176" s="233">
        <v>4</v>
      </c>
      <c r="I176" s="234"/>
      <c r="J176" s="235">
        <f>ROUND(I176*H176,2)</f>
        <v>0</v>
      </c>
      <c r="K176" s="236"/>
      <c r="L176" s="44"/>
      <c r="M176" s="237" t="s">
        <v>1</v>
      </c>
      <c r="N176" s="238" t="s">
        <v>41</v>
      </c>
      <c r="O176" s="91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1" t="s">
        <v>185</v>
      </c>
      <c r="AT176" s="241" t="s">
        <v>281</v>
      </c>
      <c r="AU176" s="241" t="s">
        <v>84</v>
      </c>
      <c r="AY176" s="17" t="s">
        <v>280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7" t="s">
        <v>84</v>
      </c>
      <c r="BK176" s="242">
        <f>ROUND(I176*H176,2)</f>
        <v>0</v>
      </c>
      <c r="BL176" s="17" t="s">
        <v>185</v>
      </c>
      <c r="BM176" s="241" t="s">
        <v>633</v>
      </c>
    </row>
    <row r="177" s="2" customFormat="1" ht="16.5" customHeight="1">
      <c r="A177" s="38"/>
      <c r="B177" s="39"/>
      <c r="C177" s="229" t="s">
        <v>470</v>
      </c>
      <c r="D177" s="229" t="s">
        <v>281</v>
      </c>
      <c r="E177" s="230" t="s">
        <v>6352</v>
      </c>
      <c r="F177" s="231" t="s">
        <v>6353</v>
      </c>
      <c r="G177" s="232" t="s">
        <v>354</v>
      </c>
      <c r="H177" s="233">
        <v>1</v>
      </c>
      <c r="I177" s="234"/>
      <c r="J177" s="235">
        <f>ROUND(I177*H177,2)</f>
        <v>0</v>
      </c>
      <c r="K177" s="236"/>
      <c r="L177" s="44"/>
      <c r="M177" s="237" t="s">
        <v>1</v>
      </c>
      <c r="N177" s="238" t="s">
        <v>41</v>
      </c>
      <c r="O177" s="91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1" t="s">
        <v>185</v>
      </c>
      <c r="AT177" s="241" t="s">
        <v>281</v>
      </c>
      <c r="AU177" s="241" t="s">
        <v>84</v>
      </c>
      <c r="AY177" s="17" t="s">
        <v>280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7" t="s">
        <v>84</v>
      </c>
      <c r="BK177" s="242">
        <f>ROUND(I177*H177,2)</f>
        <v>0</v>
      </c>
      <c r="BL177" s="17" t="s">
        <v>185</v>
      </c>
      <c r="BM177" s="241" t="s">
        <v>641</v>
      </c>
    </row>
    <row r="178" s="2" customFormat="1" ht="16.5" customHeight="1">
      <c r="A178" s="38"/>
      <c r="B178" s="39"/>
      <c r="C178" s="229" t="s">
        <v>475</v>
      </c>
      <c r="D178" s="229" t="s">
        <v>281</v>
      </c>
      <c r="E178" s="230" t="s">
        <v>6454</v>
      </c>
      <c r="F178" s="231" t="s">
        <v>6455</v>
      </c>
      <c r="G178" s="232" t="s">
        <v>354</v>
      </c>
      <c r="H178" s="233">
        <v>2</v>
      </c>
      <c r="I178" s="234"/>
      <c r="J178" s="235">
        <f>ROUND(I178*H178,2)</f>
        <v>0</v>
      </c>
      <c r="K178" s="236"/>
      <c r="L178" s="44"/>
      <c r="M178" s="237" t="s">
        <v>1</v>
      </c>
      <c r="N178" s="238" t="s">
        <v>41</v>
      </c>
      <c r="O178" s="91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1" t="s">
        <v>185</v>
      </c>
      <c r="AT178" s="241" t="s">
        <v>281</v>
      </c>
      <c r="AU178" s="241" t="s">
        <v>84</v>
      </c>
      <c r="AY178" s="17" t="s">
        <v>280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7" t="s">
        <v>84</v>
      </c>
      <c r="BK178" s="242">
        <f>ROUND(I178*H178,2)</f>
        <v>0</v>
      </c>
      <c r="BL178" s="17" t="s">
        <v>185</v>
      </c>
      <c r="BM178" s="241" t="s">
        <v>650</v>
      </c>
    </row>
    <row r="179" s="2" customFormat="1" ht="16.5" customHeight="1">
      <c r="A179" s="38"/>
      <c r="B179" s="39"/>
      <c r="C179" s="229" t="s">
        <v>479</v>
      </c>
      <c r="D179" s="229" t="s">
        <v>281</v>
      </c>
      <c r="E179" s="230" t="s">
        <v>6456</v>
      </c>
      <c r="F179" s="231" t="s">
        <v>6457</v>
      </c>
      <c r="G179" s="232" t="s">
        <v>354</v>
      </c>
      <c r="H179" s="233">
        <v>1</v>
      </c>
      <c r="I179" s="234"/>
      <c r="J179" s="235">
        <f>ROUND(I179*H179,2)</f>
        <v>0</v>
      </c>
      <c r="K179" s="236"/>
      <c r="L179" s="44"/>
      <c r="M179" s="237" t="s">
        <v>1</v>
      </c>
      <c r="N179" s="238" t="s">
        <v>41</v>
      </c>
      <c r="O179" s="91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1" t="s">
        <v>185</v>
      </c>
      <c r="AT179" s="241" t="s">
        <v>281</v>
      </c>
      <c r="AU179" s="241" t="s">
        <v>84</v>
      </c>
      <c r="AY179" s="17" t="s">
        <v>280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7" t="s">
        <v>84</v>
      </c>
      <c r="BK179" s="242">
        <f>ROUND(I179*H179,2)</f>
        <v>0</v>
      </c>
      <c r="BL179" s="17" t="s">
        <v>185</v>
      </c>
      <c r="BM179" s="241" t="s">
        <v>660</v>
      </c>
    </row>
    <row r="180" s="2" customFormat="1" ht="16.5" customHeight="1">
      <c r="A180" s="38"/>
      <c r="B180" s="39"/>
      <c r="C180" s="229" t="s">
        <v>483</v>
      </c>
      <c r="D180" s="229" t="s">
        <v>281</v>
      </c>
      <c r="E180" s="230" t="s">
        <v>6360</v>
      </c>
      <c r="F180" s="231" t="s">
        <v>6361</v>
      </c>
      <c r="G180" s="232" t="s">
        <v>354</v>
      </c>
      <c r="H180" s="233">
        <v>10</v>
      </c>
      <c r="I180" s="234"/>
      <c r="J180" s="235">
        <f>ROUND(I180*H180,2)</f>
        <v>0</v>
      </c>
      <c r="K180" s="236"/>
      <c r="L180" s="44"/>
      <c r="M180" s="237" t="s">
        <v>1</v>
      </c>
      <c r="N180" s="238" t="s">
        <v>41</v>
      </c>
      <c r="O180" s="91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1" t="s">
        <v>185</v>
      </c>
      <c r="AT180" s="241" t="s">
        <v>281</v>
      </c>
      <c r="AU180" s="241" t="s">
        <v>84</v>
      </c>
      <c r="AY180" s="17" t="s">
        <v>280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7" t="s">
        <v>84</v>
      </c>
      <c r="BK180" s="242">
        <f>ROUND(I180*H180,2)</f>
        <v>0</v>
      </c>
      <c r="BL180" s="17" t="s">
        <v>185</v>
      </c>
      <c r="BM180" s="241" t="s">
        <v>669</v>
      </c>
    </row>
    <row r="181" s="2" customFormat="1" ht="16.5" customHeight="1">
      <c r="A181" s="38"/>
      <c r="B181" s="39"/>
      <c r="C181" s="229" t="s">
        <v>488</v>
      </c>
      <c r="D181" s="229" t="s">
        <v>281</v>
      </c>
      <c r="E181" s="230" t="s">
        <v>6362</v>
      </c>
      <c r="F181" s="231" t="s">
        <v>6363</v>
      </c>
      <c r="G181" s="232" t="s">
        <v>354</v>
      </c>
      <c r="H181" s="233">
        <v>14</v>
      </c>
      <c r="I181" s="234"/>
      <c r="J181" s="235">
        <f>ROUND(I181*H181,2)</f>
        <v>0</v>
      </c>
      <c r="K181" s="236"/>
      <c r="L181" s="44"/>
      <c r="M181" s="237" t="s">
        <v>1</v>
      </c>
      <c r="N181" s="238" t="s">
        <v>41</v>
      </c>
      <c r="O181" s="91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1" t="s">
        <v>185</v>
      </c>
      <c r="AT181" s="241" t="s">
        <v>281</v>
      </c>
      <c r="AU181" s="241" t="s">
        <v>84</v>
      </c>
      <c r="AY181" s="17" t="s">
        <v>280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7" t="s">
        <v>84</v>
      </c>
      <c r="BK181" s="242">
        <f>ROUND(I181*H181,2)</f>
        <v>0</v>
      </c>
      <c r="BL181" s="17" t="s">
        <v>185</v>
      </c>
      <c r="BM181" s="241" t="s">
        <v>678</v>
      </c>
    </row>
    <row r="182" s="2" customFormat="1" ht="16.5" customHeight="1">
      <c r="A182" s="38"/>
      <c r="B182" s="39"/>
      <c r="C182" s="229" t="s">
        <v>492</v>
      </c>
      <c r="D182" s="229" t="s">
        <v>281</v>
      </c>
      <c r="E182" s="230" t="s">
        <v>6364</v>
      </c>
      <c r="F182" s="231" t="s">
        <v>6365</v>
      </c>
      <c r="G182" s="232" t="s">
        <v>354</v>
      </c>
      <c r="H182" s="233">
        <v>24</v>
      </c>
      <c r="I182" s="234"/>
      <c r="J182" s="235">
        <f>ROUND(I182*H182,2)</f>
        <v>0</v>
      </c>
      <c r="K182" s="236"/>
      <c r="L182" s="44"/>
      <c r="M182" s="237" t="s">
        <v>1</v>
      </c>
      <c r="N182" s="238" t="s">
        <v>41</v>
      </c>
      <c r="O182" s="91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1" t="s">
        <v>185</v>
      </c>
      <c r="AT182" s="241" t="s">
        <v>281</v>
      </c>
      <c r="AU182" s="241" t="s">
        <v>84</v>
      </c>
      <c r="AY182" s="17" t="s">
        <v>280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7" t="s">
        <v>84</v>
      </c>
      <c r="BK182" s="242">
        <f>ROUND(I182*H182,2)</f>
        <v>0</v>
      </c>
      <c r="BL182" s="17" t="s">
        <v>185</v>
      </c>
      <c r="BM182" s="241" t="s">
        <v>686</v>
      </c>
    </row>
    <row r="183" s="12" customFormat="1" ht="25.92" customHeight="1">
      <c r="A183" s="12"/>
      <c r="B183" s="213"/>
      <c r="C183" s="214"/>
      <c r="D183" s="215" t="s">
        <v>75</v>
      </c>
      <c r="E183" s="216" t="s">
        <v>1655</v>
      </c>
      <c r="F183" s="216" t="s">
        <v>6384</v>
      </c>
      <c r="G183" s="214"/>
      <c r="H183" s="214"/>
      <c r="I183" s="217"/>
      <c r="J183" s="218">
        <f>BK183</f>
        <v>0</v>
      </c>
      <c r="K183" s="214"/>
      <c r="L183" s="219"/>
      <c r="M183" s="220"/>
      <c r="N183" s="221"/>
      <c r="O183" s="221"/>
      <c r="P183" s="222">
        <f>P184</f>
        <v>0</v>
      </c>
      <c r="Q183" s="221"/>
      <c r="R183" s="222">
        <f>R184</f>
        <v>0</v>
      </c>
      <c r="S183" s="221"/>
      <c r="T183" s="223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4" t="s">
        <v>86</v>
      </c>
      <c r="AT183" s="225" t="s">
        <v>75</v>
      </c>
      <c r="AU183" s="225" t="s">
        <v>76</v>
      </c>
      <c r="AY183" s="224" t="s">
        <v>280</v>
      </c>
      <c r="BK183" s="226">
        <f>BK184</f>
        <v>0</v>
      </c>
    </row>
    <row r="184" s="2" customFormat="1" ht="21.75" customHeight="1">
      <c r="A184" s="38"/>
      <c r="B184" s="39"/>
      <c r="C184" s="229" t="s">
        <v>497</v>
      </c>
      <c r="D184" s="229" t="s">
        <v>281</v>
      </c>
      <c r="E184" s="230" t="s">
        <v>6385</v>
      </c>
      <c r="F184" s="231" t="s">
        <v>6386</v>
      </c>
      <c r="G184" s="232" t="s">
        <v>190</v>
      </c>
      <c r="H184" s="233">
        <v>637</v>
      </c>
      <c r="I184" s="234"/>
      <c r="J184" s="235">
        <f>ROUND(I184*H184,2)</f>
        <v>0</v>
      </c>
      <c r="K184" s="236"/>
      <c r="L184" s="44"/>
      <c r="M184" s="237" t="s">
        <v>1</v>
      </c>
      <c r="N184" s="238" t="s">
        <v>41</v>
      </c>
      <c r="O184" s="91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1" t="s">
        <v>185</v>
      </c>
      <c r="AT184" s="241" t="s">
        <v>281</v>
      </c>
      <c r="AU184" s="241" t="s">
        <v>84</v>
      </c>
      <c r="AY184" s="17" t="s">
        <v>280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7" t="s">
        <v>84</v>
      </c>
      <c r="BK184" s="242">
        <f>ROUND(I184*H184,2)</f>
        <v>0</v>
      </c>
      <c r="BL184" s="17" t="s">
        <v>185</v>
      </c>
      <c r="BM184" s="241" t="s">
        <v>695</v>
      </c>
    </row>
    <row r="185" s="12" customFormat="1" ht="25.92" customHeight="1">
      <c r="A185" s="12"/>
      <c r="B185" s="213"/>
      <c r="C185" s="214"/>
      <c r="D185" s="215" t="s">
        <v>75</v>
      </c>
      <c r="E185" s="216" t="s">
        <v>6389</v>
      </c>
      <c r="F185" s="216" t="s">
        <v>6390</v>
      </c>
      <c r="G185" s="214"/>
      <c r="H185" s="214"/>
      <c r="I185" s="217"/>
      <c r="J185" s="218">
        <f>BK185</f>
        <v>0</v>
      </c>
      <c r="K185" s="214"/>
      <c r="L185" s="219"/>
      <c r="M185" s="220"/>
      <c r="N185" s="221"/>
      <c r="O185" s="221"/>
      <c r="P185" s="222">
        <f>SUM(P186:P192)</f>
        <v>0</v>
      </c>
      <c r="Q185" s="221"/>
      <c r="R185" s="222">
        <f>SUM(R186:R192)</f>
        <v>0</v>
      </c>
      <c r="S185" s="221"/>
      <c r="T185" s="223">
        <f>SUM(T186:T192)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84</v>
      </c>
      <c r="AT185" s="225" t="s">
        <v>75</v>
      </c>
      <c r="AU185" s="225" t="s">
        <v>76</v>
      </c>
      <c r="AY185" s="224" t="s">
        <v>280</v>
      </c>
      <c r="BK185" s="226">
        <f>SUM(BK186:BK192)</f>
        <v>0</v>
      </c>
    </row>
    <row r="186" s="2" customFormat="1" ht="21.75" customHeight="1">
      <c r="A186" s="38"/>
      <c r="B186" s="39"/>
      <c r="C186" s="229" t="s">
        <v>502</v>
      </c>
      <c r="D186" s="229" t="s">
        <v>281</v>
      </c>
      <c r="E186" s="230" t="s">
        <v>6391</v>
      </c>
      <c r="F186" s="231" t="s">
        <v>6392</v>
      </c>
      <c r="G186" s="232" t="s">
        <v>190</v>
      </c>
      <c r="H186" s="233">
        <v>450</v>
      </c>
      <c r="I186" s="234"/>
      <c r="J186" s="235">
        <f>ROUND(I186*H186,2)</f>
        <v>0</v>
      </c>
      <c r="K186" s="236"/>
      <c r="L186" s="44"/>
      <c r="M186" s="237" t="s">
        <v>1</v>
      </c>
      <c r="N186" s="238" t="s">
        <v>41</v>
      </c>
      <c r="O186" s="91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1" t="s">
        <v>185</v>
      </c>
      <c r="AT186" s="241" t="s">
        <v>281</v>
      </c>
      <c r="AU186" s="241" t="s">
        <v>84</v>
      </c>
      <c r="AY186" s="17" t="s">
        <v>280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7" t="s">
        <v>84</v>
      </c>
      <c r="BK186" s="242">
        <f>ROUND(I186*H186,2)</f>
        <v>0</v>
      </c>
      <c r="BL186" s="17" t="s">
        <v>185</v>
      </c>
      <c r="BM186" s="241" t="s">
        <v>704</v>
      </c>
    </row>
    <row r="187" s="2" customFormat="1" ht="21.75" customHeight="1">
      <c r="A187" s="38"/>
      <c r="B187" s="39"/>
      <c r="C187" s="229" t="s">
        <v>511</v>
      </c>
      <c r="D187" s="229" t="s">
        <v>281</v>
      </c>
      <c r="E187" s="230" t="s">
        <v>6393</v>
      </c>
      <c r="F187" s="231" t="s">
        <v>6394</v>
      </c>
      <c r="G187" s="232" t="s">
        <v>190</v>
      </c>
      <c r="H187" s="233">
        <v>280</v>
      </c>
      <c r="I187" s="234"/>
      <c r="J187" s="235">
        <f>ROUND(I187*H187,2)</f>
        <v>0</v>
      </c>
      <c r="K187" s="236"/>
      <c r="L187" s="44"/>
      <c r="M187" s="237" t="s">
        <v>1</v>
      </c>
      <c r="N187" s="238" t="s">
        <v>41</v>
      </c>
      <c r="O187" s="91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1" t="s">
        <v>185</v>
      </c>
      <c r="AT187" s="241" t="s">
        <v>281</v>
      </c>
      <c r="AU187" s="241" t="s">
        <v>84</v>
      </c>
      <c r="AY187" s="17" t="s">
        <v>280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7" t="s">
        <v>84</v>
      </c>
      <c r="BK187" s="242">
        <f>ROUND(I187*H187,2)</f>
        <v>0</v>
      </c>
      <c r="BL187" s="17" t="s">
        <v>185</v>
      </c>
      <c r="BM187" s="241" t="s">
        <v>714</v>
      </c>
    </row>
    <row r="188" s="2" customFormat="1" ht="16.5" customHeight="1">
      <c r="A188" s="38"/>
      <c r="B188" s="39"/>
      <c r="C188" s="229" t="s">
        <v>516</v>
      </c>
      <c r="D188" s="229" t="s">
        <v>281</v>
      </c>
      <c r="E188" s="230" t="s">
        <v>6397</v>
      </c>
      <c r="F188" s="231" t="s">
        <v>6398</v>
      </c>
      <c r="G188" s="232" t="s">
        <v>354</v>
      </c>
      <c r="H188" s="233">
        <v>35</v>
      </c>
      <c r="I188" s="234"/>
      <c r="J188" s="235">
        <f>ROUND(I188*H188,2)</f>
        <v>0</v>
      </c>
      <c r="K188" s="236"/>
      <c r="L188" s="44"/>
      <c r="M188" s="237" t="s">
        <v>1</v>
      </c>
      <c r="N188" s="238" t="s">
        <v>41</v>
      </c>
      <c r="O188" s="91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1" t="s">
        <v>185</v>
      </c>
      <c r="AT188" s="241" t="s">
        <v>281</v>
      </c>
      <c r="AU188" s="241" t="s">
        <v>84</v>
      </c>
      <c r="AY188" s="17" t="s">
        <v>280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7" t="s">
        <v>84</v>
      </c>
      <c r="BK188" s="242">
        <f>ROUND(I188*H188,2)</f>
        <v>0</v>
      </c>
      <c r="BL188" s="17" t="s">
        <v>185</v>
      </c>
      <c r="BM188" s="241" t="s">
        <v>724</v>
      </c>
    </row>
    <row r="189" s="2" customFormat="1" ht="16.5" customHeight="1">
      <c r="A189" s="38"/>
      <c r="B189" s="39"/>
      <c r="C189" s="229" t="s">
        <v>521</v>
      </c>
      <c r="D189" s="229" t="s">
        <v>281</v>
      </c>
      <c r="E189" s="230" t="s">
        <v>6399</v>
      </c>
      <c r="F189" s="231" t="s">
        <v>6400</v>
      </c>
      <c r="G189" s="232" t="s">
        <v>354</v>
      </c>
      <c r="H189" s="233">
        <v>115</v>
      </c>
      <c r="I189" s="234"/>
      <c r="J189" s="235">
        <f>ROUND(I189*H189,2)</f>
        <v>0</v>
      </c>
      <c r="K189" s="236"/>
      <c r="L189" s="44"/>
      <c r="M189" s="237" t="s">
        <v>1</v>
      </c>
      <c r="N189" s="238" t="s">
        <v>41</v>
      </c>
      <c r="O189" s="91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1" t="s">
        <v>185</v>
      </c>
      <c r="AT189" s="241" t="s">
        <v>281</v>
      </c>
      <c r="AU189" s="241" t="s">
        <v>84</v>
      </c>
      <c r="AY189" s="17" t="s">
        <v>280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7" t="s">
        <v>84</v>
      </c>
      <c r="BK189" s="242">
        <f>ROUND(I189*H189,2)</f>
        <v>0</v>
      </c>
      <c r="BL189" s="17" t="s">
        <v>185</v>
      </c>
      <c r="BM189" s="241" t="s">
        <v>736</v>
      </c>
    </row>
    <row r="190" s="2" customFormat="1" ht="16.5" customHeight="1">
      <c r="A190" s="38"/>
      <c r="B190" s="39"/>
      <c r="C190" s="229" t="s">
        <v>526</v>
      </c>
      <c r="D190" s="229" t="s">
        <v>281</v>
      </c>
      <c r="E190" s="230" t="s">
        <v>6405</v>
      </c>
      <c r="F190" s="231" t="s">
        <v>6406</v>
      </c>
      <c r="G190" s="232" t="s">
        <v>354</v>
      </c>
      <c r="H190" s="233">
        <v>3</v>
      </c>
      <c r="I190" s="234"/>
      <c r="J190" s="235">
        <f>ROUND(I190*H190,2)</f>
        <v>0</v>
      </c>
      <c r="K190" s="236"/>
      <c r="L190" s="44"/>
      <c r="M190" s="237" t="s">
        <v>1</v>
      </c>
      <c r="N190" s="238" t="s">
        <v>41</v>
      </c>
      <c r="O190" s="91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1" t="s">
        <v>185</v>
      </c>
      <c r="AT190" s="241" t="s">
        <v>281</v>
      </c>
      <c r="AU190" s="241" t="s">
        <v>84</v>
      </c>
      <c r="AY190" s="17" t="s">
        <v>280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7" t="s">
        <v>84</v>
      </c>
      <c r="BK190" s="242">
        <f>ROUND(I190*H190,2)</f>
        <v>0</v>
      </c>
      <c r="BL190" s="17" t="s">
        <v>185</v>
      </c>
      <c r="BM190" s="241" t="s">
        <v>746</v>
      </c>
    </row>
    <row r="191" s="2" customFormat="1" ht="16.5" customHeight="1">
      <c r="A191" s="38"/>
      <c r="B191" s="39"/>
      <c r="C191" s="229" t="s">
        <v>531</v>
      </c>
      <c r="D191" s="229" t="s">
        <v>281</v>
      </c>
      <c r="E191" s="230" t="s">
        <v>6458</v>
      </c>
      <c r="F191" s="231" t="s">
        <v>6416</v>
      </c>
      <c r="G191" s="232" t="s">
        <v>2375</v>
      </c>
      <c r="H191" s="233">
        <v>1</v>
      </c>
      <c r="I191" s="234"/>
      <c r="J191" s="235">
        <f>ROUND(I191*H191,2)</f>
        <v>0</v>
      </c>
      <c r="K191" s="236"/>
      <c r="L191" s="44"/>
      <c r="M191" s="237" t="s">
        <v>1</v>
      </c>
      <c r="N191" s="238" t="s">
        <v>41</v>
      </c>
      <c r="O191" s="91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1" t="s">
        <v>185</v>
      </c>
      <c r="AT191" s="241" t="s">
        <v>281</v>
      </c>
      <c r="AU191" s="241" t="s">
        <v>84</v>
      </c>
      <c r="AY191" s="17" t="s">
        <v>280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7" t="s">
        <v>84</v>
      </c>
      <c r="BK191" s="242">
        <f>ROUND(I191*H191,2)</f>
        <v>0</v>
      </c>
      <c r="BL191" s="17" t="s">
        <v>185</v>
      </c>
      <c r="BM191" s="241" t="s">
        <v>758</v>
      </c>
    </row>
    <row r="192" s="2" customFormat="1">
      <c r="A192" s="38"/>
      <c r="B192" s="39"/>
      <c r="C192" s="40"/>
      <c r="D192" s="245" t="s">
        <v>540</v>
      </c>
      <c r="E192" s="40"/>
      <c r="F192" s="287" t="s">
        <v>6417</v>
      </c>
      <c r="G192" s="40"/>
      <c r="H192" s="40"/>
      <c r="I192" s="288"/>
      <c r="J192" s="40"/>
      <c r="K192" s="40"/>
      <c r="L192" s="44"/>
      <c r="M192" s="289"/>
      <c r="N192" s="290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540</v>
      </c>
      <c r="AU192" s="17" t="s">
        <v>84</v>
      </c>
    </row>
    <row r="193" s="12" customFormat="1" ht="25.92" customHeight="1">
      <c r="A193" s="12"/>
      <c r="B193" s="213"/>
      <c r="C193" s="214"/>
      <c r="D193" s="215" t="s">
        <v>75</v>
      </c>
      <c r="E193" s="216" t="s">
        <v>6418</v>
      </c>
      <c r="F193" s="216" t="s">
        <v>6419</v>
      </c>
      <c r="G193" s="214"/>
      <c r="H193" s="214"/>
      <c r="I193" s="217"/>
      <c r="J193" s="218">
        <f>BK193</f>
        <v>0</v>
      </c>
      <c r="K193" s="214"/>
      <c r="L193" s="219"/>
      <c r="M193" s="220"/>
      <c r="N193" s="221"/>
      <c r="O193" s="221"/>
      <c r="P193" s="222">
        <f>SUM(P194:P200)</f>
        <v>0</v>
      </c>
      <c r="Q193" s="221"/>
      <c r="R193" s="222">
        <f>SUM(R194:R200)</f>
        <v>0</v>
      </c>
      <c r="S193" s="221"/>
      <c r="T193" s="223">
        <f>SUM(T194:T200)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84</v>
      </c>
      <c r="AT193" s="225" t="s">
        <v>75</v>
      </c>
      <c r="AU193" s="225" t="s">
        <v>76</v>
      </c>
      <c r="AY193" s="224" t="s">
        <v>280</v>
      </c>
      <c r="BK193" s="226">
        <f>SUM(BK194:BK200)</f>
        <v>0</v>
      </c>
    </row>
    <row r="194" s="2" customFormat="1" ht="16.5" customHeight="1">
      <c r="A194" s="38"/>
      <c r="B194" s="39"/>
      <c r="C194" s="229" t="s">
        <v>536</v>
      </c>
      <c r="D194" s="229" t="s">
        <v>281</v>
      </c>
      <c r="E194" s="230" t="s">
        <v>6420</v>
      </c>
      <c r="F194" s="231" t="s">
        <v>6421</v>
      </c>
      <c r="G194" s="232" t="s">
        <v>6116</v>
      </c>
      <c r="H194" s="233">
        <v>72</v>
      </c>
      <c r="I194" s="234"/>
      <c r="J194" s="235">
        <f>ROUND(I194*H194,2)</f>
        <v>0</v>
      </c>
      <c r="K194" s="236"/>
      <c r="L194" s="44"/>
      <c r="M194" s="237" t="s">
        <v>1</v>
      </c>
      <c r="N194" s="238" t="s">
        <v>41</v>
      </c>
      <c r="O194" s="91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1" t="s">
        <v>185</v>
      </c>
      <c r="AT194" s="241" t="s">
        <v>281</v>
      </c>
      <c r="AU194" s="241" t="s">
        <v>84</v>
      </c>
      <c r="AY194" s="17" t="s">
        <v>280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7" t="s">
        <v>84</v>
      </c>
      <c r="BK194" s="242">
        <f>ROUND(I194*H194,2)</f>
        <v>0</v>
      </c>
      <c r="BL194" s="17" t="s">
        <v>185</v>
      </c>
      <c r="BM194" s="241" t="s">
        <v>768</v>
      </c>
    </row>
    <row r="195" s="2" customFormat="1" ht="24.15" customHeight="1">
      <c r="A195" s="38"/>
      <c r="B195" s="39"/>
      <c r="C195" s="229" t="s">
        <v>543</v>
      </c>
      <c r="D195" s="229" t="s">
        <v>281</v>
      </c>
      <c r="E195" s="230" t="s">
        <v>6422</v>
      </c>
      <c r="F195" s="231" t="s">
        <v>6423</v>
      </c>
      <c r="G195" s="232" t="s">
        <v>6116</v>
      </c>
      <c r="H195" s="233">
        <v>24</v>
      </c>
      <c r="I195" s="234"/>
      <c r="J195" s="235">
        <f>ROUND(I195*H195,2)</f>
        <v>0</v>
      </c>
      <c r="K195" s="236"/>
      <c r="L195" s="44"/>
      <c r="M195" s="237" t="s">
        <v>1</v>
      </c>
      <c r="N195" s="238" t="s">
        <v>41</v>
      </c>
      <c r="O195" s="91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1" t="s">
        <v>185</v>
      </c>
      <c r="AT195" s="241" t="s">
        <v>281</v>
      </c>
      <c r="AU195" s="241" t="s">
        <v>84</v>
      </c>
      <c r="AY195" s="17" t="s">
        <v>280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7" t="s">
        <v>84</v>
      </c>
      <c r="BK195" s="242">
        <f>ROUND(I195*H195,2)</f>
        <v>0</v>
      </c>
      <c r="BL195" s="17" t="s">
        <v>185</v>
      </c>
      <c r="BM195" s="241" t="s">
        <v>779</v>
      </c>
    </row>
    <row r="196" s="2" customFormat="1" ht="33" customHeight="1">
      <c r="A196" s="38"/>
      <c r="B196" s="39"/>
      <c r="C196" s="229" t="s">
        <v>548</v>
      </c>
      <c r="D196" s="229" t="s">
        <v>281</v>
      </c>
      <c r="E196" s="230" t="s">
        <v>1891</v>
      </c>
      <c r="F196" s="231" t="s">
        <v>1892</v>
      </c>
      <c r="G196" s="232" t="s">
        <v>354</v>
      </c>
      <c r="H196" s="233">
        <v>2</v>
      </c>
      <c r="I196" s="234"/>
      <c r="J196" s="235">
        <f>ROUND(I196*H196,2)</f>
        <v>0</v>
      </c>
      <c r="K196" s="236"/>
      <c r="L196" s="44"/>
      <c r="M196" s="237" t="s">
        <v>1</v>
      </c>
      <c r="N196" s="238" t="s">
        <v>41</v>
      </c>
      <c r="O196" s="91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1" t="s">
        <v>185</v>
      </c>
      <c r="AT196" s="241" t="s">
        <v>281</v>
      </c>
      <c r="AU196" s="241" t="s">
        <v>84</v>
      </c>
      <c r="AY196" s="17" t="s">
        <v>280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7" t="s">
        <v>84</v>
      </c>
      <c r="BK196" s="242">
        <f>ROUND(I196*H196,2)</f>
        <v>0</v>
      </c>
      <c r="BL196" s="17" t="s">
        <v>185</v>
      </c>
      <c r="BM196" s="241" t="s">
        <v>6459</v>
      </c>
    </row>
    <row r="197" s="2" customFormat="1" ht="33" customHeight="1">
      <c r="A197" s="38"/>
      <c r="B197" s="39"/>
      <c r="C197" s="229" t="s">
        <v>553</v>
      </c>
      <c r="D197" s="229" t="s">
        <v>281</v>
      </c>
      <c r="E197" s="230" t="s">
        <v>1894</v>
      </c>
      <c r="F197" s="231" t="s">
        <v>1895</v>
      </c>
      <c r="G197" s="232" t="s">
        <v>354</v>
      </c>
      <c r="H197" s="233">
        <v>60</v>
      </c>
      <c r="I197" s="234"/>
      <c r="J197" s="235">
        <f>ROUND(I197*H197,2)</f>
        <v>0</v>
      </c>
      <c r="K197" s="236"/>
      <c r="L197" s="44"/>
      <c r="M197" s="237" t="s">
        <v>1</v>
      </c>
      <c r="N197" s="238" t="s">
        <v>41</v>
      </c>
      <c r="O197" s="91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1" t="s">
        <v>185</v>
      </c>
      <c r="AT197" s="241" t="s">
        <v>281</v>
      </c>
      <c r="AU197" s="241" t="s">
        <v>84</v>
      </c>
      <c r="AY197" s="17" t="s">
        <v>280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7" t="s">
        <v>84</v>
      </c>
      <c r="BK197" s="242">
        <f>ROUND(I197*H197,2)</f>
        <v>0</v>
      </c>
      <c r="BL197" s="17" t="s">
        <v>185</v>
      </c>
      <c r="BM197" s="241" t="s">
        <v>6460</v>
      </c>
    </row>
    <row r="198" s="13" customFormat="1">
      <c r="A198" s="13"/>
      <c r="B198" s="243"/>
      <c r="C198" s="244"/>
      <c r="D198" s="245" t="s">
        <v>286</v>
      </c>
      <c r="E198" s="246" t="s">
        <v>1</v>
      </c>
      <c r="F198" s="247" t="s">
        <v>6461</v>
      </c>
      <c r="G198" s="244"/>
      <c r="H198" s="248">
        <v>60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286</v>
      </c>
      <c r="AU198" s="254" t="s">
        <v>84</v>
      </c>
      <c r="AV198" s="13" t="s">
        <v>86</v>
      </c>
      <c r="AW198" s="13" t="s">
        <v>32</v>
      </c>
      <c r="AX198" s="13" t="s">
        <v>84</v>
      </c>
      <c r="AY198" s="254" t="s">
        <v>280</v>
      </c>
    </row>
    <row r="199" s="2" customFormat="1" ht="24.15" customHeight="1">
      <c r="A199" s="38"/>
      <c r="B199" s="39"/>
      <c r="C199" s="229" t="s">
        <v>557</v>
      </c>
      <c r="D199" s="229" t="s">
        <v>281</v>
      </c>
      <c r="E199" s="230" t="s">
        <v>6427</v>
      </c>
      <c r="F199" s="231" t="s">
        <v>6428</v>
      </c>
      <c r="G199" s="232" t="s">
        <v>354</v>
      </c>
      <c r="H199" s="233">
        <v>2</v>
      </c>
      <c r="I199" s="234"/>
      <c r="J199" s="235">
        <f>ROUND(I199*H199,2)</f>
        <v>0</v>
      </c>
      <c r="K199" s="236"/>
      <c r="L199" s="44"/>
      <c r="M199" s="237" t="s">
        <v>1</v>
      </c>
      <c r="N199" s="238" t="s">
        <v>41</v>
      </c>
      <c r="O199" s="91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1" t="s">
        <v>185</v>
      </c>
      <c r="AT199" s="241" t="s">
        <v>281</v>
      </c>
      <c r="AU199" s="241" t="s">
        <v>84</v>
      </c>
      <c r="AY199" s="17" t="s">
        <v>280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7" t="s">
        <v>84</v>
      </c>
      <c r="BK199" s="242">
        <f>ROUND(I199*H199,2)</f>
        <v>0</v>
      </c>
      <c r="BL199" s="17" t="s">
        <v>185</v>
      </c>
      <c r="BM199" s="241" t="s">
        <v>6462</v>
      </c>
    </row>
    <row r="200" s="2" customFormat="1" ht="24.15" customHeight="1">
      <c r="A200" s="38"/>
      <c r="B200" s="39"/>
      <c r="C200" s="229" t="s">
        <v>561</v>
      </c>
      <c r="D200" s="229" t="s">
        <v>281</v>
      </c>
      <c r="E200" s="230" t="s">
        <v>6430</v>
      </c>
      <c r="F200" s="231" t="s">
        <v>6431</v>
      </c>
      <c r="G200" s="232" t="s">
        <v>6432</v>
      </c>
      <c r="H200" s="296"/>
      <c r="I200" s="234"/>
      <c r="J200" s="235">
        <f>ROUND(I200*H200,2)</f>
        <v>0</v>
      </c>
      <c r="K200" s="236"/>
      <c r="L200" s="44"/>
      <c r="M200" s="291" t="s">
        <v>1</v>
      </c>
      <c r="N200" s="292" t="s">
        <v>41</v>
      </c>
      <c r="O200" s="293"/>
      <c r="P200" s="294">
        <f>O200*H200</f>
        <v>0</v>
      </c>
      <c r="Q200" s="294">
        <v>0</v>
      </c>
      <c r="R200" s="294">
        <f>Q200*H200</f>
        <v>0</v>
      </c>
      <c r="S200" s="294">
        <v>0</v>
      </c>
      <c r="T200" s="295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1" t="s">
        <v>185</v>
      </c>
      <c r="AT200" s="241" t="s">
        <v>281</v>
      </c>
      <c r="AU200" s="241" t="s">
        <v>84</v>
      </c>
      <c r="AY200" s="17" t="s">
        <v>280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7" t="s">
        <v>84</v>
      </c>
      <c r="BK200" s="242">
        <f>ROUND(I200*H200,2)</f>
        <v>0</v>
      </c>
      <c r="BL200" s="17" t="s">
        <v>185</v>
      </c>
      <c r="BM200" s="241" t="s">
        <v>6463</v>
      </c>
    </row>
    <row r="201" s="2" customFormat="1" ht="6.96" customHeight="1">
      <c r="A201" s="38"/>
      <c r="B201" s="66"/>
      <c r="C201" s="67"/>
      <c r="D201" s="67"/>
      <c r="E201" s="67"/>
      <c r="F201" s="67"/>
      <c r="G201" s="67"/>
      <c r="H201" s="67"/>
      <c r="I201" s="67"/>
      <c r="J201" s="67"/>
      <c r="K201" s="67"/>
      <c r="L201" s="44"/>
      <c r="M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</row>
  </sheetData>
  <sheetProtection sheet="1" autoFilter="0" formatColumns="0" formatRows="0" objects="1" scenarios="1" spinCount="100000" saltValue="yy9qQP1PekynGkIdwoJK8kUUaumXe+rOMXiI+sTCNH9sk1U862JmRtRe3r2mazCkOkZmONq1wkxeZg1Fatm3oA==" hashValue="5Z7k+oPQWF5SACjVrR91v2SvP1gAzAzNLmV6nlroTx6H+/MoskcK5ytGVqDyzCUGSJGVM8HoEa4qWi8PRsjhBA==" algorithmName="SHA-512" password="C5D5"/>
  <autoFilter ref="C128:K20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</row>
    <row r="8" s="2" customFormat="1" ht="12" customHeight="1">
      <c r="A8" s="38"/>
      <c r="B8" s="44"/>
      <c r="C8" s="38"/>
      <c r="D8" s="152" t="s">
        <v>209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4" t="s">
        <v>6464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2" t="s">
        <v>18</v>
      </c>
      <c r="E11" s="38"/>
      <c r="F11" s="141" t="s">
        <v>1</v>
      </c>
      <c r="G11" s="38"/>
      <c r="H11" s="38"/>
      <c r="I11" s="152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20</v>
      </c>
      <c r="E12" s="38"/>
      <c r="F12" s="141" t="s">
        <v>21</v>
      </c>
      <c r="G12" s="38"/>
      <c r="H12" s="38"/>
      <c r="I12" s="152" t="s">
        <v>22</v>
      </c>
      <c r="J12" s="155" t="str">
        <f>'Rekapitulace stavby'!AN8</f>
        <v>2. 8. 2021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24</v>
      </c>
      <c r="E14" s="38"/>
      <c r="F14" s="38"/>
      <c r="G14" s="38"/>
      <c r="H14" s="38"/>
      <c r="I14" s="152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2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2" t="s">
        <v>28</v>
      </c>
      <c r="E17" s="38"/>
      <c r="F17" s="38"/>
      <c r="G17" s="38"/>
      <c r="H17" s="38"/>
      <c r="I17" s="152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2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2" t="s">
        <v>30</v>
      </c>
      <c r="E20" s="38"/>
      <c r="F20" s="38"/>
      <c r="G20" s="38"/>
      <c r="H20" s="38"/>
      <c r="I20" s="152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2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2" t="s">
        <v>33</v>
      </c>
      <c r="E23" s="38"/>
      <c r="F23" s="38"/>
      <c r="G23" s="38"/>
      <c r="H23" s="38"/>
      <c r="I23" s="152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31</v>
      </c>
      <c r="F24" s="38"/>
      <c r="G24" s="38"/>
      <c r="H24" s="38"/>
      <c r="I24" s="152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2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0"/>
      <c r="E29" s="160"/>
      <c r="F29" s="160"/>
      <c r="G29" s="160"/>
      <c r="H29" s="160"/>
      <c r="I29" s="160"/>
      <c r="J29" s="160"/>
      <c r="K29" s="16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1" t="s">
        <v>36</v>
      </c>
      <c r="E30" s="38"/>
      <c r="F30" s="38"/>
      <c r="G30" s="38"/>
      <c r="H30" s="38"/>
      <c r="I30" s="38"/>
      <c r="J30" s="162">
        <f>ROUND(J133,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3" t="s">
        <v>38</v>
      </c>
      <c r="G32" s="38"/>
      <c r="H32" s="38"/>
      <c r="I32" s="163" t="s">
        <v>37</v>
      </c>
      <c r="J32" s="16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4" t="s">
        <v>40</v>
      </c>
      <c r="E33" s="152" t="s">
        <v>41</v>
      </c>
      <c r="F33" s="165">
        <f>ROUND((SUM(BE133:BE232)),  2)</f>
        <v>0</v>
      </c>
      <c r="G33" s="38"/>
      <c r="H33" s="38"/>
      <c r="I33" s="166">
        <v>0.20999999999999999</v>
      </c>
      <c r="J33" s="165">
        <f>ROUND(((SUM(BE133:BE232))*I33),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2" t="s">
        <v>42</v>
      </c>
      <c r="F34" s="165">
        <f>ROUND((SUM(BF133:BF232)),  2)</f>
        <v>0</v>
      </c>
      <c r="G34" s="38"/>
      <c r="H34" s="38"/>
      <c r="I34" s="166">
        <v>0.14999999999999999</v>
      </c>
      <c r="J34" s="165">
        <f>ROUND(((SUM(BF133:BF232))*I34),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2" t="s">
        <v>43</v>
      </c>
      <c r="F35" s="165">
        <f>ROUND((SUM(BG133:BG232)),  2)</f>
        <v>0</v>
      </c>
      <c r="G35" s="38"/>
      <c r="H35" s="38"/>
      <c r="I35" s="166">
        <v>0.20999999999999999</v>
      </c>
      <c r="J35" s="16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44</v>
      </c>
      <c r="F36" s="165">
        <f>ROUND((SUM(BH133:BH232)),  2)</f>
        <v>0</v>
      </c>
      <c r="G36" s="38"/>
      <c r="H36" s="38"/>
      <c r="I36" s="166">
        <v>0.14999999999999999</v>
      </c>
      <c r="J36" s="16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45</v>
      </c>
      <c r="F37" s="165">
        <f>ROUND((SUM(BI133:BI232)),  2)</f>
        <v>0</v>
      </c>
      <c r="G37" s="38"/>
      <c r="H37" s="38"/>
      <c r="I37" s="166">
        <v>0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13 - Vzduchotechnika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Žižkova 57, Jihlava</v>
      </c>
      <c r="G89" s="40"/>
      <c r="H89" s="40"/>
      <c r="I89" s="32" t="s">
        <v>22</v>
      </c>
      <c r="J89" s="79" t="str">
        <f>IF(J12="","",J12)</f>
        <v>2. 8. 2021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 Vysočina, Žižkova 57, Jihlava</v>
      </c>
      <c r="G91" s="40"/>
      <c r="H91" s="40"/>
      <c r="I91" s="32" t="s">
        <v>30</v>
      </c>
      <c r="J91" s="36" t="str">
        <f>E21</f>
        <v>CBN 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CBN projekt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233</v>
      </c>
      <c r="D94" s="187"/>
      <c r="E94" s="187"/>
      <c r="F94" s="187"/>
      <c r="G94" s="187"/>
      <c r="H94" s="187"/>
      <c r="I94" s="187"/>
      <c r="J94" s="188" t="s">
        <v>234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235</v>
      </c>
      <c r="D96" s="40"/>
      <c r="E96" s="40"/>
      <c r="F96" s="40"/>
      <c r="G96" s="40"/>
      <c r="H96" s="40"/>
      <c r="I96" s="40"/>
      <c r="J96" s="110">
        <f>J133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236</v>
      </c>
    </row>
    <row r="97" s="9" customFormat="1" ht="24.96" customHeight="1">
      <c r="A97" s="9"/>
      <c r="B97" s="190"/>
      <c r="C97" s="191"/>
      <c r="D97" s="192" t="s">
        <v>6465</v>
      </c>
      <c r="E97" s="193"/>
      <c r="F97" s="193"/>
      <c r="G97" s="193"/>
      <c r="H97" s="193"/>
      <c r="I97" s="193"/>
      <c r="J97" s="194">
        <f>J134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6466</v>
      </c>
      <c r="E98" s="193"/>
      <c r="F98" s="193"/>
      <c r="G98" s="193"/>
      <c r="H98" s="193"/>
      <c r="I98" s="193"/>
      <c r="J98" s="194">
        <f>J147</f>
        <v>0</v>
      </c>
      <c r="K98" s="191"/>
      <c r="L98" s="19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0"/>
      <c r="C99" s="191"/>
      <c r="D99" s="192" t="s">
        <v>6467</v>
      </c>
      <c r="E99" s="193"/>
      <c r="F99" s="193"/>
      <c r="G99" s="193"/>
      <c r="H99" s="193"/>
      <c r="I99" s="193"/>
      <c r="J99" s="194">
        <f>J160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6468</v>
      </c>
      <c r="E100" s="193"/>
      <c r="F100" s="193"/>
      <c r="G100" s="193"/>
      <c r="H100" s="193"/>
      <c r="I100" s="193"/>
      <c r="J100" s="194">
        <f>J172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6469</v>
      </c>
      <c r="E101" s="193"/>
      <c r="F101" s="193"/>
      <c r="G101" s="193"/>
      <c r="H101" s="193"/>
      <c r="I101" s="193"/>
      <c r="J101" s="194">
        <f>J177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6470</v>
      </c>
      <c r="E102" s="193"/>
      <c r="F102" s="193"/>
      <c r="G102" s="193"/>
      <c r="H102" s="193"/>
      <c r="I102" s="193"/>
      <c r="J102" s="194">
        <f>J183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6471</v>
      </c>
      <c r="E103" s="193"/>
      <c r="F103" s="193"/>
      <c r="G103" s="193"/>
      <c r="H103" s="193"/>
      <c r="I103" s="193"/>
      <c r="J103" s="194">
        <f>J189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6472</v>
      </c>
      <c r="E104" s="193"/>
      <c r="F104" s="193"/>
      <c r="G104" s="193"/>
      <c r="H104" s="193"/>
      <c r="I104" s="193"/>
      <c r="J104" s="194">
        <f>J193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6473</v>
      </c>
      <c r="E105" s="193"/>
      <c r="F105" s="193"/>
      <c r="G105" s="193"/>
      <c r="H105" s="193"/>
      <c r="I105" s="193"/>
      <c r="J105" s="194">
        <f>J198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6474</v>
      </c>
      <c r="E106" s="193"/>
      <c r="F106" s="193"/>
      <c r="G106" s="193"/>
      <c r="H106" s="193"/>
      <c r="I106" s="193"/>
      <c r="J106" s="194">
        <f>J201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6475</v>
      </c>
      <c r="E107" s="193"/>
      <c r="F107" s="193"/>
      <c r="G107" s="193"/>
      <c r="H107" s="193"/>
      <c r="I107" s="193"/>
      <c r="J107" s="194">
        <f>J206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6476</v>
      </c>
      <c r="E108" s="193"/>
      <c r="F108" s="193"/>
      <c r="G108" s="193"/>
      <c r="H108" s="193"/>
      <c r="I108" s="193"/>
      <c r="J108" s="194">
        <f>J210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6477</v>
      </c>
      <c r="E109" s="193"/>
      <c r="F109" s="193"/>
      <c r="G109" s="193"/>
      <c r="H109" s="193"/>
      <c r="I109" s="193"/>
      <c r="J109" s="194">
        <f>J216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0"/>
      <c r="C110" s="191"/>
      <c r="D110" s="192" t="s">
        <v>6478</v>
      </c>
      <c r="E110" s="193"/>
      <c r="F110" s="193"/>
      <c r="G110" s="193"/>
      <c r="H110" s="193"/>
      <c r="I110" s="193"/>
      <c r="J110" s="194">
        <f>J221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0"/>
      <c r="C111" s="191"/>
      <c r="D111" s="192" t="s">
        <v>6479</v>
      </c>
      <c r="E111" s="193"/>
      <c r="F111" s="193"/>
      <c r="G111" s="193"/>
      <c r="H111" s="193"/>
      <c r="I111" s="193"/>
      <c r="J111" s="194">
        <f>J226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0"/>
      <c r="C112" s="191"/>
      <c r="D112" s="192" t="s">
        <v>6480</v>
      </c>
      <c r="E112" s="193"/>
      <c r="F112" s="193"/>
      <c r="G112" s="193"/>
      <c r="H112" s="193"/>
      <c r="I112" s="193"/>
      <c r="J112" s="194">
        <f>J228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0"/>
      <c r="C113" s="191"/>
      <c r="D113" s="192" t="s">
        <v>6481</v>
      </c>
      <c r="E113" s="193"/>
      <c r="F113" s="193"/>
      <c r="G113" s="193"/>
      <c r="H113" s="193"/>
      <c r="I113" s="193"/>
      <c r="J113" s="194">
        <f>J230</f>
        <v>0</v>
      </c>
      <c r="K113" s="191"/>
      <c r="L113" s="195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265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85" t="str">
        <f>E7</f>
        <v>SPŠ Třebíč - úspory energií- doplnění</v>
      </c>
      <c r="F123" s="32"/>
      <c r="G123" s="32"/>
      <c r="H123" s="32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209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E9</f>
        <v>13 - Vzduchotechnika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F12</f>
        <v>Žižkova 57, Jihlava</v>
      </c>
      <c r="G127" s="40"/>
      <c r="H127" s="40"/>
      <c r="I127" s="32" t="s">
        <v>22</v>
      </c>
      <c r="J127" s="79" t="str">
        <f>IF(J12="","",J12)</f>
        <v>2. 8. 2021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E15</f>
        <v>Kraj Vysočina, Žižkova 57, Jihlava</v>
      </c>
      <c r="G129" s="40"/>
      <c r="H129" s="40"/>
      <c r="I129" s="32" t="s">
        <v>30</v>
      </c>
      <c r="J129" s="36" t="str">
        <f>E21</f>
        <v>CBN projekt s.r.o.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28</v>
      </c>
      <c r="D130" s="40"/>
      <c r="E130" s="40"/>
      <c r="F130" s="27" t="str">
        <f>IF(E18="","",E18)</f>
        <v>Vyplň údaj</v>
      </c>
      <c r="G130" s="40"/>
      <c r="H130" s="40"/>
      <c r="I130" s="32" t="s">
        <v>33</v>
      </c>
      <c r="J130" s="36" t="str">
        <f>E24</f>
        <v>CBN projekt s.r.o.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201"/>
      <c r="B132" s="202"/>
      <c r="C132" s="203" t="s">
        <v>266</v>
      </c>
      <c r="D132" s="204" t="s">
        <v>61</v>
      </c>
      <c r="E132" s="204" t="s">
        <v>57</v>
      </c>
      <c r="F132" s="204" t="s">
        <v>58</v>
      </c>
      <c r="G132" s="204" t="s">
        <v>267</v>
      </c>
      <c r="H132" s="204" t="s">
        <v>268</v>
      </c>
      <c r="I132" s="204" t="s">
        <v>269</v>
      </c>
      <c r="J132" s="205" t="s">
        <v>234</v>
      </c>
      <c r="K132" s="206" t="s">
        <v>270</v>
      </c>
      <c r="L132" s="207"/>
      <c r="M132" s="100" t="s">
        <v>1</v>
      </c>
      <c r="N132" s="101" t="s">
        <v>40</v>
      </c>
      <c r="O132" s="101" t="s">
        <v>271</v>
      </c>
      <c r="P132" s="101" t="s">
        <v>272</v>
      </c>
      <c r="Q132" s="101" t="s">
        <v>273</v>
      </c>
      <c r="R132" s="101" t="s">
        <v>274</v>
      </c>
      <c r="S132" s="101" t="s">
        <v>275</v>
      </c>
      <c r="T132" s="102" t="s">
        <v>276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8"/>
      <c r="B133" s="39"/>
      <c r="C133" s="107" t="s">
        <v>277</v>
      </c>
      <c r="D133" s="40"/>
      <c r="E133" s="40"/>
      <c r="F133" s="40"/>
      <c r="G133" s="40"/>
      <c r="H133" s="40"/>
      <c r="I133" s="40"/>
      <c r="J133" s="208">
        <f>BK133</f>
        <v>0</v>
      </c>
      <c r="K133" s="40"/>
      <c r="L133" s="44"/>
      <c r="M133" s="103"/>
      <c r="N133" s="209"/>
      <c r="O133" s="104"/>
      <c r="P133" s="210">
        <f>P134+P147+P160+P172+P177+P183+P189+P193+P198+P201+P206+P210+P216+P221+P226+P228+P230</f>
        <v>0</v>
      </c>
      <c r="Q133" s="104"/>
      <c r="R133" s="210">
        <f>R134+R147+R160+R172+R177+R183+R189+R193+R198+R201+R206+R210+R216+R221+R226+R228+R230</f>
        <v>0</v>
      </c>
      <c r="S133" s="104"/>
      <c r="T133" s="211">
        <f>T134+T147+T160+T172+T177+T183+T189+T193+T198+T201+T206+T210+T216+T221+T226+T228+T230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75</v>
      </c>
      <c r="AU133" s="17" t="s">
        <v>236</v>
      </c>
      <c r="BK133" s="212">
        <f>BK134+BK147+BK160+BK172+BK177+BK183+BK189+BK193+BK198+BK201+BK206+BK210+BK216+BK221+BK226+BK228+BK230</f>
        <v>0</v>
      </c>
    </row>
    <row r="134" s="12" customFormat="1" ht="25.92" customHeight="1">
      <c r="A134" s="12"/>
      <c r="B134" s="213"/>
      <c r="C134" s="214"/>
      <c r="D134" s="215" t="s">
        <v>75</v>
      </c>
      <c r="E134" s="216" t="s">
        <v>5989</v>
      </c>
      <c r="F134" s="216" t="s">
        <v>6482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SUM(P135:P146)</f>
        <v>0</v>
      </c>
      <c r="Q134" s="221"/>
      <c r="R134" s="222">
        <f>SUM(R135:R146)</f>
        <v>0</v>
      </c>
      <c r="S134" s="221"/>
      <c r="T134" s="223">
        <f>SUM(T135:T146)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84</v>
      </c>
      <c r="AT134" s="225" t="s">
        <v>75</v>
      </c>
      <c r="AU134" s="225" t="s">
        <v>76</v>
      </c>
      <c r="AY134" s="224" t="s">
        <v>280</v>
      </c>
      <c r="BK134" s="226">
        <f>SUM(BK135:BK146)</f>
        <v>0</v>
      </c>
    </row>
    <row r="135" s="2" customFormat="1" ht="66.75" customHeight="1">
      <c r="A135" s="38"/>
      <c r="B135" s="39"/>
      <c r="C135" s="229" t="s">
        <v>84</v>
      </c>
      <c r="D135" s="229" t="s">
        <v>281</v>
      </c>
      <c r="E135" s="230" t="s">
        <v>6483</v>
      </c>
      <c r="F135" s="231" t="s">
        <v>6484</v>
      </c>
      <c r="G135" s="232" t="s">
        <v>2303</v>
      </c>
      <c r="H135" s="233">
        <v>1</v>
      </c>
      <c r="I135" s="234"/>
      <c r="J135" s="235">
        <f>ROUND(I135*H135,2)</f>
        <v>0</v>
      </c>
      <c r="K135" s="236"/>
      <c r="L135" s="44"/>
      <c r="M135" s="237" t="s">
        <v>1</v>
      </c>
      <c r="N135" s="238" t="s">
        <v>41</v>
      </c>
      <c r="O135" s="91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1" t="s">
        <v>185</v>
      </c>
      <c r="AT135" s="241" t="s">
        <v>281</v>
      </c>
      <c r="AU135" s="241" t="s">
        <v>84</v>
      </c>
      <c r="AY135" s="17" t="s">
        <v>280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7" t="s">
        <v>84</v>
      </c>
      <c r="BK135" s="242">
        <f>ROUND(I135*H135,2)</f>
        <v>0</v>
      </c>
      <c r="BL135" s="17" t="s">
        <v>185</v>
      </c>
      <c r="BM135" s="241" t="s">
        <v>6485</v>
      </c>
    </row>
    <row r="136" s="2" customFormat="1" ht="21.75" customHeight="1">
      <c r="A136" s="38"/>
      <c r="B136" s="39"/>
      <c r="C136" s="229" t="s">
        <v>86</v>
      </c>
      <c r="D136" s="229" t="s">
        <v>281</v>
      </c>
      <c r="E136" s="230" t="s">
        <v>6486</v>
      </c>
      <c r="F136" s="231" t="s">
        <v>6487</v>
      </c>
      <c r="G136" s="232" t="s">
        <v>194</v>
      </c>
      <c r="H136" s="233">
        <v>15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185</v>
      </c>
      <c r="AT136" s="241" t="s">
        <v>281</v>
      </c>
      <c r="AU136" s="241" t="s">
        <v>84</v>
      </c>
      <c r="AY136" s="17" t="s">
        <v>280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84</v>
      </c>
      <c r="BK136" s="242">
        <f>ROUND(I136*H136,2)</f>
        <v>0</v>
      </c>
      <c r="BL136" s="17" t="s">
        <v>185</v>
      </c>
      <c r="BM136" s="241" t="s">
        <v>6488</v>
      </c>
    </row>
    <row r="137" s="2" customFormat="1" ht="16.5" customHeight="1">
      <c r="A137" s="38"/>
      <c r="B137" s="39"/>
      <c r="C137" s="229" t="s">
        <v>136</v>
      </c>
      <c r="D137" s="229" t="s">
        <v>281</v>
      </c>
      <c r="E137" s="230" t="s">
        <v>6489</v>
      </c>
      <c r="F137" s="231" t="s">
        <v>6490</v>
      </c>
      <c r="G137" s="232" t="s">
        <v>194</v>
      </c>
      <c r="H137" s="233">
        <v>40</v>
      </c>
      <c r="I137" s="234"/>
      <c r="J137" s="235">
        <f>ROUND(I137*H137,2)</f>
        <v>0</v>
      </c>
      <c r="K137" s="236"/>
      <c r="L137" s="44"/>
      <c r="M137" s="237" t="s">
        <v>1</v>
      </c>
      <c r="N137" s="238" t="s">
        <v>41</v>
      </c>
      <c r="O137" s="91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1" t="s">
        <v>185</v>
      </c>
      <c r="AT137" s="241" t="s">
        <v>281</v>
      </c>
      <c r="AU137" s="241" t="s">
        <v>84</v>
      </c>
      <c r="AY137" s="17" t="s">
        <v>280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7" t="s">
        <v>84</v>
      </c>
      <c r="BK137" s="242">
        <f>ROUND(I137*H137,2)</f>
        <v>0</v>
      </c>
      <c r="BL137" s="17" t="s">
        <v>185</v>
      </c>
      <c r="BM137" s="241" t="s">
        <v>6491</v>
      </c>
    </row>
    <row r="138" s="2" customFormat="1" ht="16.5" customHeight="1">
      <c r="A138" s="38"/>
      <c r="B138" s="39"/>
      <c r="C138" s="229" t="s">
        <v>284</v>
      </c>
      <c r="D138" s="229" t="s">
        <v>281</v>
      </c>
      <c r="E138" s="230" t="s">
        <v>6492</v>
      </c>
      <c r="F138" s="231" t="s">
        <v>6493</v>
      </c>
      <c r="G138" s="232" t="s">
        <v>2303</v>
      </c>
      <c r="H138" s="233">
        <v>1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185</v>
      </c>
      <c r="AT138" s="241" t="s">
        <v>281</v>
      </c>
      <c r="AU138" s="241" t="s">
        <v>84</v>
      </c>
      <c r="AY138" s="17" t="s">
        <v>280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84</v>
      </c>
      <c r="BK138" s="242">
        <f>ROUND(I138*H138,2)</f>
        <v>0</v>
      </c>
      <c r="BL138" s="17" t="s">
        <v>185</v>
      </c>
      <c r="BM138" s="241" t="s">
        <v>6494</v>
      </c>
    </row>
    <row r="139" s="2" customFormat="1" ht="16.5" customHeight="1">
      <c r="A139" s="38"/>
      <c r="B139" s="39"/>
      <c r="C139" s="229" t="s">
        <v>300</v>
      </c>
      <c r="D139" s="229" t="s">
        <v>281</v>
      </c>
      <c r="E139" s="230" t="s">
        <v>6495</v>
      </c>
      <c r="F139" s="231" t="s">
        <v>6496</v>
      </c>
      <c r="G139" s="232" t="s">
        <v>2303</v>
      </c>
      <c r="H139" s="233">
        <v>2</v>
      </c>
      <c r="I139" s="234"/>
      <c r="J139" s="235">
        <f>ROUND(I139*H139,2)</f>
        <v>0</v>
      </c>
      <c r="K139" s="236"/>
      <c r="L139" s="44"/>
      <c r="M139" s="237" t="s">
        <v>1</v>
      </c>
      <c r="N139" s="238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185</v>
      </c>
      <c r="AT139" s="241" t="s">
        <v>281</v>
      </c>
      <c r="AU139" s="241" t="s">
        <v>84</v>
      </c>
      <c r="AY139" s="17" t="s">
        <v>280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84</v>
      </c>
      <c r="BK139" s="242">
        <f>ROUND(I139*H139,2)</f>
        <v>0</v>
      </c>
      <c r="BL139" s="17" t="s">
        <v>185</v>
      </c>
      <c r="BM139" s="241" t="s">
        <v>6497</v>
      </c>
    </row>
    <row r="140" s="2" customFormat="1" ht="16.5" customHeight="1">
      <c r="A140" s="38"/>
      <c r="B140" s="39"/>
      <c r="C140" s="229" t="s">
        <v>305</v>
      </c>
      <c r="D140" s="229" t="s">
        <v>281</v>
      </c>
      <c r="E140" s="230" t="s">
        <v>6498</v>
      </c>
      <c r="F140" s="231" t="s">
        <v>6499</v>
      </c>
      <c r="G140" s="232" t="s">
        <v>2303</v>
      </c>
      <c r="H140" s="233">
        <v>2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185</v>
      </c>
      <c r="AT140" s="241" t="s">
        <v>281</v>
      </c>
      <c r="AU140" s="241" t="s">
        <v>84</v>
      </c>
      <c r="AY140" s="17" t="s">
        <v>280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84</v>
      </c>
      <c r="BK140" s="242">
        <f>ROUND(I140*H140,2)</f>
        <v>0</v>
      </c>
      <c r="BL140" s="17" t="s">
        <v>185</v>
      </c>
      <c r="BM140" s="241" t="s">
        <v>6500</v>
      </c>
    </row>
    <row r="141" s="2" customFormat="1" ht="24.15" customHeight="1">
      <c r="A141" s="38"/>
      <c r="B141" s="39"/>
      <c r="C141" s="229" t="s">
        <v>313</v>
      </c>
      <c r="D141" s="229" t="s">
        <v>281</v>
      </c>
      <c r="E141" s="230" t="s">
        <v>6501</v>
      </c>
      <c r="F141" s="231" t="s">
        <v>6502</v>
      </c>
      <c r="G141" s="232" t="s">
        <v>2303</v>
      </c>
      <c r="H141" s="233">
        <v>2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41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185</v>
      </c>
      <c r="AT141" s="241" t="s">
        <v>281</v>
      </c>
      <c r="AU141" s="241" t="s">
        <v>84</v>
      </c>
      <c r="AY141" s="17" t="s">
        <v>280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84</v>
      </c>
      <c r="BK141" s="242">
        <f>ROUND(I141*H141,2)</f>
        <v>0</v>
      </c>
      <c r="BL141" s="17" t="s">
        <v>185</v>
      </c>
      <c r="BM141" s="241" t="s">
        <v>6503</v>
      </c>
    </row>
    <row r="142" s="2" customFormat="1" ht="21.75" customHeight="1">
      <c r="A142" s="38"/>
      <c r="B142" s="39"/>
      <c r="C142" s="229" t="s">
        <v>310</v>
      </c>
      <c r="D142" s="229" t="s">
        <v>281</v>
      </c>
      <c r="E142" s="230" t="s">
        <v>6504</v>
      </c>
      <c r="F142" s="231" t="s">
        <v>6505</v>
      </c>
      <c r="G142" s="232" t="s">
        <v>2303</v>
      </c>
      <c r="H142" s="233">
        <v>6</v>
      </c>
      <c r="I142" s="234"/>
      <c r="J142" s="235">
        <f>ROUND(I142*H142,2)</f>
        <v>0</v>
      </c>
      <c r="K142" s="236"/>
      <c r="L142" s="44"/>
      <c r="M142" s="237" t="s">
        <v>1</v>
      </c>
      <c r="N142" s="238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185</v>
      </c>
      <c r="AT142" s="241" t="s">
        <v>281</v>
      </c>
      <c r="AU142" s="241" t="s">
        <v>84</v>
      </c>
      <c r="AY142" s="17" t="s">
        <v>280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84</v>
      </c>
      <c r="BK142" s="242">
        <f>ROUND(I142*H142,2)</f>
        <v>0</v>
      </c>
      <c r="BL142" s="17" t="s">
        <v>185</v>
      </c>
      <c r="BM142" s="241" t="s">
        <v>6506</v>
      </c>
    </row>
    <row r="143" s="2" customFormat="1" ht="21.75" customHeight="1">
      <c r="A143" s="38"/>
      <c r="B143" s="39"/>
      <c r="C143" s="229" t="s">
        <v>323</v>
      </c>
      <c r="D143" s="229" t="s">
        <v>281</v>
      </c>
      <c r="E143" s="230" t="s">
        <v>6507</v>
      </c>
      <c r="F143" s="231" t="s">
        <v>6508</v>
      </c>
      <c r="G143" s="232" t="s">
        <v>2303</v>
      </c>
      <c r="H143" s="233">
        <v>6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185</v>
      </c>
      <c r="AT143" s="241" t="s">
        <v>281</v>
      </c>
      <c r="AU143" s="241" t="s">
        <v>84</v>
      </c>
      <c r="AY143" s="17" t="s">
        <v>280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84</v>
      </c>
      <c r="BK143" s="242">
        <f>ROUND(I143*H143,2)</f>
        <v>0</v>
      </c>
      <c r="BL143" s="17" t="s">
        <v>185</v>
      </c>
      <c r="BM143" s="241" t="s">
        <v>6509</v>
      </c>
    </row>
    <row r="144" s="2" customFormat="1" ht="16.5" customHeight="1">
      <c r="A144" s="38"/>
      <c r="B144" s="39"/>
      <c r="C144" s="229" t="s">
        <v>111</v>
      </c>
      <c r="D144" s="229" t="s">
        <v>281</v>
      </c>
      <c r="E144" s="230" t="s">
        <v>6510</v>
      </c>
      <c r="F144" s="231" t="s">
        <v>6511</v>
      </c>
      <c r="G144" s="232" t="s">
        <v>2303</v>
      </c>
      <c r="H144" s="233">
        <v>6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185</v>
      </c>
      <c r="AT144" s="241" t="s">
        <v>281</v>
      </c>
      <c r="AU144" s="241" t="s">
        <v>84</v>
      </c>
      <c r="AY144" s="17" t="s">
        <v>280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84</v>
      </c>
      <c r="BK144" s="242">
        <f>ROUND(I144*H144,2)</f>
        <v>0</v>
      </c>
      <c r="BL144" s="17" t="s">
        <v>185</v>
      </c>
      <c r="BM144" s="241" t="s">
        <v>6512</v>
      </c>
    </row>
    <row r="145" s="2" customFormat="1" ht="16.5" customHeight="1">
      <c r="A145" s="38"/>
      <c r="B145" s="39"/>
      <c r="C145" s="229" t="s">
        <v>114</v>
      </c>
      <c r="D145" s="229" t="s">
        <v>281</v>
      </c>
      <c r="E145" s="230" t="s">
        <v>6513</v>
      </c>
      <c r="F145" s="231" t="s">
        <v>6514</v>
      </c>
      <c r="G145" s="232" t="s">
        <v>5998</v>
      </c>
      <c r="H145" s="233">
        <v>95</v>
      </c>
      <c r="I145" s="234"/>
      <c r="J145" s="235">
        <f>ROUND(I145*H145,2)</f>
        <v>0</v>
      </c>
      <c r="K145" s="236"/>
      <c r="L145" s="44"/>
      <c r="M145" s="237" t="s">
        <v>1</v>
      </c>
      <c r="N145" s="238" t="s">
        <v>41</v>
      </c>
      <c r="O145" s="91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185</v>
      </c>
      <c r="AT145" s="241" t="s">
        <v>281</v>
      </c>
      <c r="AU145" s="241" t="s">
        <v>84</v>
      </c>
      <c r="AY145" s="17" t="s">
        <v>280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84</v>
      </c>
      <c r="BK145" s="242">
        <f>ROUND(I145*H145,2)</f>
        <v>0</v>
      </c>
      <c r="BL145" s="17" t="s">
        <v>185</v>
      </c>
      <c r="BM145" s="241" t="s">
        <v>6515</v>
      </c>
    </row>
    <row r="146" s="2" customFormat="1" ht="16.5" customHeight="1">
      <c r="A146" s="38"/>
      <c r="B146" s="39"/>
      <c r="C146" s="229" t="s">
        <v>117</v>
      </c>
      <c r="D146" s="229" t="s">
        <v>281</v>
      </c>
      <c r="E146" s="230" t="s">
        <v>6516</v>
      </c>
      <c r="F146" s="231" t="s">
        <v>6517</v>
      </c>
      <c r="G146" s="232" t="s">
        <v>5998</v>
      </c>
      <c r="H146" s="233">
        <v>25</v>
      </c>
      <c r="I146" s="234"/>
      <c r="J146" s="235">
        <f>ROUND(I146*H146,2)</f>
        <v>0</v>
      </c>
      <c r="K146" s="236"/>
      <c r="L146" s="44"/>
      <c r="M146" s="237" t="s">
        <v>1</v>
      </c>
      <c r="N146" s="238" t="s">
        <v>41</v>
      </c>
      <c r="O146" s="91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185</v>
      </c>
      <c r="AT146" s="241" t="s">
        <v>281</v>
      </c>
      <c r="AU146" s="241" t="s">
        <v>84</v>
      </c>
      <c r="AY146" s="17" t="s">
        <v>280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84</v>
      </c>
      <c r="BK146" s="242">
        <f>ROUND(I146*H146,2)</f>
        <v>0</v>
      </c>
      <c r="BL146" s="17" t="s">
        <v>185</v>
      </c>
      <c r="BM146" s="241" t="s">
        <v>6518</v>
      </c>
    </row>
    <row r="147" s="12" customFormat="1" ht="25.92" customHeight="1">
      <c r="A147" s="12"/>
      <c r="B147" s="213"/>
      <c r="C147" s="214"/>
      <c r="D147" s="215" t="s">
        <v>75</v>
      </c>
      <c r="E147" s="216" t="s">
        <v>5994</v>
      </c>
      <c r="F147" s="216" t="s">
        <v>6519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SUM(P148:P159)</f>
        <v>0</v>
      </c>
      <c r="Q147" s="221"/>
      <c r="R147" s="222">
        <f>SUM(R148:R159)</f>
        <v>0</v>
      </c>
      <c r="S147" s="221"/>
      <c r="T147" s="223">
        <f>SUM(T148:T159)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84</v>
      </c>
      <c r="AT147" s="225" t="s">
        <v>75</v>
      </c>
      <c r="AU147" s="225" t="s">
        <v>76</v>
      </c>
      <c r="AY147" s="224" t="s">
        <v>280</v>
      </c>
      <c r="BK147" s="226">
        <f>SUM(BK148:BK159)</f>
        <v>0</v>
      </c>
    </row>
    <row r="148" s="2" customFormat="1" ht="66.75" customHeight="1">
      <c r="A148" s="38"/>
      <c r="B148" s="39"/>
      <c r="C148" s="229" t="s">
        <v>127</v>
      </c>
      <c r="D148" s="229" t="s">
        <v>281</v>
      </c>
      <c r="E148" s="230" t="s">
        <v>6520</v>
      </c>
      <c r="F148" s="231" t="s">
        <v>6521</v>
      </c>
      <c r="G148" s="232" t="s">
        <v>2303</v>
      </c>
      <c r="H148" s="233">
        <v>1</v>
      </c>
      <c r="I148" s="234"/>
      <c r="J148" s="235">
        <f>ROUND(I148*H148,2)</f>
        <v>0</v>
      </c>
      <c r="K148" s="236"/>
      <c r="L148" s="44"/>
      <c r="M148" s="237" t="s">
        <v>1</v>
      </c>
      <c r="N148" s="238" t="s">
        <v>41</v>
      </c>
      <c r="O148" s="91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185</v>
      </c>
      <c r="AT148" s="241" t="s">
        <v>281</v>
      </c>
      <c r="AU148" s="241" t="s">
        <v>84</v>
      </c>
      <c r="AY148" s="17" t="s">
        <v>280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84</v>
      </c>
      <c r="BK148" s="242">
        <f>ROUND(I148*H148,2)</f>
        <v>0</v>
      </c>
      <c r="BL148" s="17" t="s">
        <v>185</v>
      </c>
      <c r="BM148" s="241" t="s">
        <v>6522</v>
      </c>
    </row>
    <row r="149" s="2" customFormat="1" ht="16.5" customHeight="1">
      <c r="A149" s="38"/>
      <c r="B149" s="39"/>
      <c r="C149" s="229" t="s">
        <v>130</v>
      </c>
      <c r="D149" s="229" t="s">
        <v>281</v>
      </c>
      <c r="E149" s="230" t="s">
        <v>6523</v>
      </c>
      <c r="F149" s="231" t="s">
        <v>6490</v>
      </c>
      <c r="G149" s="232" t="s">
        <v>194</v>
      </c>
      <c r="H149" s="233">
        <v>40</v>
      </c>
      <c r="I149" s="234"/>
      <c r="J149" s="235">
        <f>ROUND(I149*H149,2)</f>
        <v>0</v>
      </c>
      <c r="K149" s="236"/>
      <c r="L149" s="44"/>
      <c r="M149" s="237" t="s">
        <v>1</v>
      </c>
      <c r="N149" s="238" t="s">
        <v>41</v>
      </c>
      <c r="O149" s="91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1" t="s">
        <v>185</v>
      </c>
      <c r="AT149" s="241" t="s">
        <v>281</v>
      </c>
      <c r="AU149" s="241" t="s">
        <v>84</v>
      </c>
      <c r="AY149" s="17" t="s">
        <v>280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7" t="s">
        <v>84</v>
      </c>
      <c r="BK149" s="242">
        <f>ROUND(I149*H149,2)</f>
        <v>0</v>
      </c>
      <c r="BL149" s="17" t="s">
        <v>185</v>
      </c>
      <c r="BM149" s="241" t="s">
        <v>6524</v>
      </c>
    </row>
    <row r="150" s="2" customFormat="1" ht="16.5" customHeight="1">
      <c r="A150" s="38"/>
      <c r="B150" s="39"/>
      <c r="C150" s="229" t="s">
        <v>8</v>
      </c>
      <c r="D150" s="229" t="s">
        <v>281</v>
      </c>
      <c r="E150" s="230" t="s">
        <v>6525</v>
      </c>
      <c r="F150" s="231" t="s">
        <v>6526</v>
      </c>
      <c r="G150" s="232" t="s">
        <v>2303</v>
      </c>
      <c r="H150" s="233">
        <v>4</v>
      </c>
      <c r="I150" s="234"/>
      <c r="J150" s="235">
        <f>ROUND(I150*H150,2)</f>
        <v>0</v>
      </c>
      <c r="K150" s="236"/>
      <c r="L150" s="44"/>
      <c r="M150" s="237" t="s">
        <v>1</v>
      </c>
      <c r="N150" s="238" t="s">
        <v>41</v>
      </c>
      <c r="O150" s="91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185</v>
      </c>
      <c r="AT150" s="241" t="s">
        <v>281</v>
      </c>
      <c r="AU150" s="241" t="s">
        <v>84</v>
      </c>
      <c r="AY150" s="17" t="s">
        <v>280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84</v>
      </c>
      <c r="BK150" s="242">
        <f>ROUND(I150*H150,2)</f>
        <v>0</v>
      </c>
      <c r="BL150" s="17" t="s">
        <v>185</v>
      </c>
      <c r="BM150" s="241" t="s">
        <v>6527</v>
      </c>
    </row>
    <row r="151" s="2" customFormat="1" ht="24.15" customHeight="1">
      <c r="A151" s="38"/>
      <c r="B151" s="39"/>
      <c r="C151" s="229" t="s">
        <v>185</v>
      </c>
      <c r="D151" s="229" t="s">
        <v>281</v>
      </c>
      <c r="E151" s="230" t="s">
        <v>6528</v>
      </c>
      <c r="F151" s="231" t="s">
        <v>6502</v>
      </c>
      <c r="G151" s="232" t="s">
        <v>2303</v>
      </c>
      <c r="H151" s="233">
        <v>3</v>
      </c>
      <c r="I151" s="234"/>
      <c r="J151" s="235">
        <f>ROUND(I151*H151,2)</f>
        <v>0</v>
      </c>
      <c r="K151" s="236"/>
      <c r="L151" s="44"/>
      <c r="M151" s="237" t="s">
        <v>1</v>
      </c>
      <c r="N151" s="238" t="s">
        <v>41</v>
      </c>
      <c r="O151" s="91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185</v>
      </c>
      <c r="AT151" s="241" t="s">
        <v>281</v>
      </c>
      <c r="AU151" s="241" t="s">
        <v>84</v>
      </c>
      <c r="AY151" s="17" t="s">
        <v>280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84</v>
      </c>
      <c r="BK151" s="242">
        <f>ROUND(I151*H151,2)</f>
        <v>0</v>
      </c>
      <c r="BL151" s="17" t="s">
        <v>185</v>
      </c>
      <c r="BM151" s="241" t="s">
        <v>6529</v>
      </c>
    </row>
    <row r="152" s="2" customFormat="1" ht="24.15" customHeight="1">
      <c r="A152" s="38"/>
      <c r="B152" s="39"/>
      <c r="C152" s="229" t="s">
        <v>357</v>
      </c>
      <c r="D152" s="229" t="s">
        <v>281</v>
      </c>
      <c r="E152" s="230" t="s">
        <v>6530</v>
      </c>
      <c r="F152" s="231" t="s">
        <v>6531</v>
      </c>
      <c r="G152" s="232" t="s">
        <v>2303</v>
      </c>
      <c r="H152" s="233">
        <v>1</v>
      </c>
      <c r="I152" s="234"/>
      <c r="J152" s="235">
        <f>ROUND(I152*H152,2)</f>
        <v>0</v>
      </c>
      <c r="K152" s="236"/>
      <c r="L152" s="44"/>
      <c r="M152" s="237" t="s">
        <v>1</v>
      </c>
      <c r="N152" s="238" t="s">
        <v>41</v>
      </c>
      <c r="O152" s="91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1" t="s">
        <v>185</v>
      </c>
      <c r="AT152" s="241" t="s">
        <v>281</v>
      </c>
      <c r="AU152" s="241" t="s">
        <v>84</v>
      </c>
      <c r="AY152" s="17" t="s">
        <v>280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7" t="s">
        <v>84</v>
      </c>
      <c r="BK152" s="242">
        <f>ROUND(I152*H152,2)</f>
        <v>0</v>
      </c>
      <c r="BL152" s="17" t="s">
        <v>185</v>
      </c>
      <c r="BM152" s="241" t="s">
        <v>6532</v>
      </c>
    </row>
    <row r="153" s="2" customFormat="1" ht="21.75" customHeight="1">
      <c r="A153" s="38"/>
      <c r="B153" s="39"/>
      <c r="C153" s="229" t="s">
        <v>361</v>
      </c>
      <c r="D153" s="229" t="s">
        <v>281</v>
      </c>
      <c r="E153" s="230" t="s">
        <v>6533</v>
      </c>
      <c r="F153" s="231" t="s">
        <v>6505</v>
      </c>
      <c r="G153" s="232" t="s">
        <v>2303</v>
      </c>
      <c r="H153" s="233">
        <v>8</v>
      </c>
      <c r="I153" s="234"/>
      <c r="J153" s="235">
        <f>ROUND(I153*H153,2)</f>
        <v>0</v>
      </c>
      <c r="K153" s="236"/>
      <c r="L153" s="44"/>
      <c r="M153" s="237" t="s">
        <v>1</v>
      </c>
      <c r="N153" s="238" t="s">
        <v>41</v>
      </c>
      <c r="O153" s="91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185</v>
      </c>
      <c r="AT153" s="241" t="s">
        <v>281</v>
      </c>
      <c r="AU153" s="241" t="s">
        <v>84</v>
      </c>
      <c r="AY153" s="17" t="s">
        <v>280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84</v>
      </c>
      <c r="BK153" s="242">
        <f>ROUND(I153*H153,2)</f>
        <v>0</v>
      </c>
      <c r="BL153" s="17" t="s">
        <v>185</v>
      </c>
      <c r="BM153" s="241" t="s">
        <v>6534</v>
      </c>
    </row>
    <row r="154" s="2" customFormat="1" ht="21.75" customHeight="1">
      <c r="A154" s="38"/>
      <c r="B154" s="39"/>
      <c r="C154" s="229" t="s">
        <v>365</v>
      </c>
      <c r="D154" s="229" t="s">
        <v>281</v>
      </c>
      <c r="E154" s="230" t="s">
        <v>6535</v>
      </c>
      <c r="F154" s="231" t="s">
        <v>6508</v>
      </c>
      <c r="G154" s="232" t="s">
        <v>2303</v>
      </c>
      <c r="H154" s="233">
        <v>3</v>
      </c>
      <c r="I154" s="234"/>
      <c r="J154" s="235">
        <f>ROUND(I154*H154,2)</f>
        <v>0</v>
      </c>
      <c r="K154" s="236"/>
      <c r="L154" s="44"/>
      <c r="M154" s="237" t="s">
        <v>1</v>
      </c>
      <c r="N154" s="238" t="s">
        <v>41</v>
      </c>
      <c r="O154" s="91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1" t="s">
        <v>185</v>
      </c>
      <c r="AT154" s="241" t="s">
        <v>281</v>
      </c>
      <c r="AU154" s="241" t="s">
        <v>84</v>
      </c>
      <c r="AY154" s="17" t="s">
        <v>280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7" t="s">
        <v>84</v>
      </c>
      <c r="BK154" s="242">
        <f>ROUND(I154*H154,2)</f>
        <v>0</v>
      </c>
      <c r="BL154" s="17" t="s">
        <v>185</v>
      </c>
      <c r="BM154" s="241" t="s">
        <v>6536</v>
      </c>
    </row>
    <row r="155" s="2" customFormat="1" ht="16.5" customHeight="1">
      <c r="A155" s="38"/>
      <c r="B155" s="39"/>
      <c r="C155" s="229" t="s">
        <v>369</v>
      </c>
      <c r="D155" s="229" t="s">
        <v>281</v>
      </c>
      <c r="E155" s="230" t="s">
        <v>6537</v>
      </c>
      <c r="F155" s="231" t="s">
        <v>6538</v>
      </c>
      <c r="G155" s="232" t="s">
        <v>2303</v>
      </c>
      <c r="H155" s="233">
        <v>5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41</v>
      </c>
      <c r="O155" s="91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185</v>
      </c>
      <c r="AT155" s="241" t="s">
        <v>281</v>
      </c>
      <c r="AU155" s="241" t="s">
        <v>84</v>
      </c>
      <c r="AY155" s="17" t="s">
        <v>280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84</v>
      </c>
      <c r="BK155" s="242">
        <f>ROUND(I155*H155,2)</f>
        <v>0</v>
      </c>
      <c r="BL155" s="17" t="s">
        <v>185</v>
      </c>
      <c r="BM155" s="241" t="s">
        <v>6539</v>
      </c>
    </row>
    <row r="156" s="2" customFormat="1" ht="21.75" customHeight="1">
      <c r="A156" s="38"/>
      <c r="B156" s="39"/>
      <c r="C156" s="229" t="s">
        <v>7</v>
      </c>
      <c r="D156" s="229" t="s">
        <v>281</v>
      </c>
      <c r="E156" s="230" t="s">
        <v>6540</v>
      </c>
      <c r="F156" s="231" t="s">
        <v>6487</v>
      </c>
      <c r="G156" s="232" t="s">
        <v>194</v>
      </c>
      <c r="H156" s="233">
        <v>2</v>
      </c>
      <c r="I156" s="234"/>
      <c r="J156" s="235">
        <f>ROUND(I156*H156,2)</f>
        <v>0</v>
      </c>
      <c r="K156" s="236"/>
      <c r="L156" s="44"/>
      <c r="M156" s="237" t="s">
        <v>1</v>
      </c>
      <c r="N156" s="238" t="s">
        <v>41</v>
      </c>
      <c r="O156" s="91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1" t="s">
        <v>185</v>
      </c>
      <c r="AT156" s="241" t="s">
        <v>281</v>
      </c>
      <c r="AU156" s="241" t="s">
        <v>84</v>
      </c>
      <c r="AY156" s="17" t="s">
        <v>280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7" t="s">
        <v>84</v>
      </c>
      <c r="BK156" s="242">
        <f>ROUND(I156*H156,2)</f>
        <v>0</v>
      </c>
      <c r="BL156" s="17" t="s">
        <v>185</v>
      </c>
      <c r="BM156" s="241" t="s">
        <v>6541</v>
      </c>
    </row>
    <row r="157" s="2" customFormat="1" ht="16.5" customHeight="1">
      <c r="A157" s="38"/>
      <c r="B157" s="39"/>
      <c r="C157" s="229" t="s">
        <v>379</v>
      </c>
      <c r="D157" s="229" t="s">
        <v>281</v>
      </c>
      <c r="E157" s="230" t="s">
        <v>6542</v>
      </c>
      <c r="F157" s="231" t="s">
        <v>6514</v>
      </c>
      <c r="G157" s="232" t="s">
        <v>5998</v>
      </c>
      <c r="H157" s="233">
        <v>35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41</v>
      </c>
      <c r="O157" s="91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185</v>
      </c>
      <c r="AT157" s="241" t="s">
        <v>281</v>
      </c>
      <c r="AU157" s="241" t="s">
        <v>84</v>
      </c>
      <c r="AY157" s="17" t="s">
        <v>280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84</v>
      </c>
      <c r="BK157" s="242">
        <f>ROUND(I157*H157,2)</f>
        <v>0</v>
      </c>
      <c r="BL157" s="17" t="s">
        <v>185</v>
      </c>
      <c r="BM157" s="241" t="s">
        <v>6543</v>
      </c>
    </row>
    <row r="158" s="2" customFormat="1" ht="16.5" customHeight="1">
      <c r="A158" s="38"/>
      <c r="B158" s="39"/>
      <c r="C158" s="229" t="s">
        <v>383</v>
      </c>
      <c r="D158" s="229" t="s">
        <v>281</v>
      </c>
      <c r="E158" s="230" t="s">
        <v>6544</v>
      </c>
      <c r="F158" s="231" t="s">
        <v>6545</v>
      </c>
      <c r="G158" s="232" t="s">
        <v>5998</v>
      </c>
      <c r="H158" s="233">
        <v>30</v>
      </c>
      <c r="I158" s="234"/>
      <c r="J158" s="235">
        <f>ROUND(I158*H158,2)</f>
        <v>0</v>
      </c>
      <c r="K158" s="236"/>
      <c r="L158" s="44"/>
      <c r="M158" s="237" t="s">
        <v>1</v>
      </c>
      <c r="N158" s="238" t="s">
        <v>41</v>
      </c>
      <c r="O158" s="91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185</v>
      </c>
      <c r="AT158" s="241" t="s">
        <v>281</v>
      </c>
      <c r="AU158" s="241" t="s">
        <v>84</v>
      </c>
      <c r="AY158" s="17" t="s">
        <v>280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84</v>
      </c>
      <c r="BK158" s="242">
        <f>ROUND(I158*H158,2)</f>
        <v>0</v>
      </c>
      <c r="BL158" s="17" t="s">
        <v>185</v>
      </c>
      <c r="BM158" s="241" t="s">
        <v>6546</v>
      </c>
    </row>
    <row r="159" s="2" customFormat="1" ht="16.5" customHeight="1">
      <c r="A159" s="38"/>
      <c r="B159" s="39"/>
      <c r="C159" s="229" t="s">
        <v>388</v>
      </c>
      <c r="D159" s="229" t="s">
        <v>281</v>
      </c>
      <c r="E159" s="230" t="s">
        <v>6547</v>
      </c>
      <c r="F159" s="231" t="s">
        <v>6548</v>
      </c>
      <c r="G159" s="232" t="s">
        <v>5998</v>
      </c>
      <c r="H159" s="233">
        <v>35</v>
      </c>
      <c r="I159" s="234"/>
      <c r="J159" s="235">
        <f>ROUND(I159*H159,2)</f>
        <v>0</v>
      </c>
      <c r="K159" s="236"/>
      <c r="L159" s="44"/>
      <c r="M159" s="237" t="s">
        <v>1</v>
      </c>
      <c r="N159" s="238" t="s">
        <v>41</v>
      </c>
      <c r="O159" s="91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1" t="s">
        <v>185</v>
      </c>
      <c r="AT159" s="241" t="s">
        <v>281</v>
      </c>
      <c r="AU159" s="241" t="s">
        <v>84</v>
      </c>
      <c r="AY159" s="17" t="s">
        <v>280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7" t="s">
        <v>84</v>
      </c>
      <c r="BK159" s="242">
        <f>ROUND(I159*H159,2)</f>
        <v>0</v>
      </c>
      <c r="BL159" s="17" t="s">
        <v>185</v>
      </c>
      <c r="BM159" s="241" t="s">
        <v>6549</v>
      </c>
    </row>
    <row r="160" s="12" customFormat="1" ht="25.92" customHeight="1">
      <c r="A160" s="12"/>
      <c r="B160" s="213"/>
      <c r="C160" s="214"/>
      <c r="D160" s="215" t="s">
        <v>75</v>
      </c>
      <c r="E160" s="216" t="s">
        <v>6027</v>
      </c>
      <c r="F160" s="216" t="s">
        <v>6550</v>
      </c>
      <c r="G160" s="214"/>
      <c r="H160" s="214"/>
      <c r="I160" s="217"/>
      <c r="J160" s="218">
        <f>BK160</f>
        <v>0</v>
      </c>
      <c r="K160" s="214"/>
      <c r="L160" s="219"/>
      <c r="M160" s="220"/>
      <c r="N160" s="221"/>
      <c r="O160" s="221"/>
      <c r="P160" s="222">
        <f>SUM(P161:P171)</f>
        <v>0</v>
      </c>
      <c r="Q160" s="221"/>
      <c r="R160" s="222">
        <f>SUM(R161:R171)</f>
        <v>0</v>
      </c>
      <c r="S160" s="221"/>
      <c r="T160" s="223">
        <f>SUM(T161:T171)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84</v>
      </c>
      <c r="AT160" s="225" t="s">
        <v>75</v>
      </c>
      <c r="AU160" s="225" t="s">
        <v>76</v>
      </c>
      <c r="AY160" s="224" t="s">
        <v>280</v>
      </c>
      <c r="BK160" s="226">
        <f>SUM(BK161:BK171)</f>
        <v>0</v>
      </c>
    </row>
    <row r="161" s="2" customFormat="1" ht="66.75" customHeight="1">
      <c r="A161" s="38"/>
      <c r="B161" s="39"/>
      <c r="C161" s="229" t="s">
        <v>393</v>
      </c>
      <c r="D161" s="229" t="s">
        <v>281</v>
      </c>
      <c r="E161" s="230" t="s">
        <v>6551</v>
      </c>
      <c r="F161" s="231" t="s">
        <v>6552</v>
      </c>
      <c r="G161" s="232" t="s">
        <v>2303</v>
      </c>
      <c r="H161" s="233">
        <v>1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41</v>
      </c>
      <c r="O161" s="91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185</v>
      </c>
      <c r="AT161" s="241" t="s">
        <v>281</v>
      </c>
      <c r="AU161" s="241" t="s">
        <v>84</v>
      </c>
      <c r="AY161" s="17" t="s">
        <v>280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84</v>
      </c>
      <c r="BK161" s="242">
        <f>ROUND(I161*H161,2)</f>
        <v>0</v>
      </c>
      <c r="BL161" s="17" t="s">
        <v>185</v>
      </c>
      <c r="BM161" s="241" t="s">
        <v>6553</v>
      </c>
    </row>
    <row r="162" s="2" customFormat="1" ht="16.5" customHeight="1">
      <c r="A162" s="38"/>
      <c r="B162" s="39"/>
      <c r="C162" s="229" t="s">
        <v>398</v>
      </c>
      <c r="D162" s="229" t="s">
        <v>281</v>
      </c>
      <c r="E162" s="230" t="s">
        <v>6554</v>
      </c>
      <c r="F162" s="231" t="s">
        <v>6514</v>
      </c>
      <c r="G162" s="232" t="s">
        <v>5998</v>
      </c>
      <c r="H162" s="233">
        <v>50</v>
      </c>
      <c r="I162" s="234"/>
      <c r="J162" s="235">
        <f>ROUND(I162*H162,2)</f>
        <v>0</v>
      </c>
      <c r="K162" s="236"/>
      <c r="L162" s="44"/>
      <c r="M162" s="237" t="s">
        <v>1</v>
      </c>
      <c r="N162" s="238" t="s">
        <v>41</v>
      </c>
      <c r="O162" s="91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1" t="s">
        <v>185</v>
      </c>
      <c r="AT162" s="241" t="s">
        <v>281</v>
      </c>
      <c r="AU162" s="241" t="s">
        <v>84</v>
      </c>
      <c r="AY162" s="17" t="s">
        <v>280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7" t="s">
        <v>84</v>
      </c>
      <c r="BK162" s="242">
        <f>ROUND(I162*H162,2)</f>
        <v>0</v>
      </c>
      <c r="BL162" s="17" t="s">
        <v>185</v>
      </c>
      <c r="BM162" s="241" t="s">
        <v>6555</v>
      </c>
    </row>
    <row r="163" s="2" customFormat="1" ht="16.5" customHeight="1">
      <c r="A163" s="38"/>
      <c r="B163" s="39"/>
      <c r="C163" s="229" t="s">
        <v>403</v>
      </c>
      <c r="D163" s="229" t="s">
        <v>281</v>
      </c>
      <c r="E163" s="230" t="s">
        <v>6556</v>
      </c>
      <c r="F163" s="231" t="s">
        <v>6490</v>
      </c>
      <c r="G163" s="232" t="s">
        <v>194</v>
      </c>
      <c r="H163" s="233">
        <v>90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41</v>
      </c>
      <c r="O163" s="91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185</v>
      </c>
      <c r="AT163" s="241" t="s">
        <v>281</v>
      </c>
      <c r="AU163" s="241" t="s">
        <v>84</v>
      </c>
      <c r="AY163" s="17" t="s">
        <v>280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84</v>
      </c>
      <c r="BK163" s="242">
        <f>ROUND(I163*H163,2)</f>
        <v>0</v>
      </c>
      <c r="BL163" s="17" t="s">
        <v>185</v>
      </c>
      <c r="BM163" s="241" t="s">
        <v>6557</v>
      </c>
    </row>
    <row r="164" s="2" customFormat="1" ht="16.5" customHeight="1">
      <c r="A164" s="38"/>
      <c r="B164" s="39"/>
      <c r="C164" s="229" t="s">
        <v>409</v>
      </c>
      <c r="D164" s="229" t="s">
        <v>281</v>
      </c>
      <c r="E164" s="230" t="s">
        <v>6558</v>
      </c>
      <c r="F164" s="231" t="s">
        <v>6559</v>
      </c>
      <c r="G164" s="232" t="s">
        <v>2303</v>
      </c>
      <c r="H164" s="233">
        <v>1</v>
      </c>
      <c r="I164" s="234"/>
      <c r="J164" s="235">
        <f>ROUND(I164*H164,2)</f>
        <v>0</v>
      </c>
      <c r="K164" s="236"/>
      <c r="L164" s="44"/>
      <c r="M164" s="237" t="s">
        <v>1</v>
      </c>
      <c r="N164" s="238" t="s">
        <v>41</v>
      </c>
      <c r="O164" s="91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1" t="s">
        <v>185</v>
      </c>
      <c r="AT164" s="241" t="s">
        <v>281</v>
      </c>
      <c r="AU164" s="241" t="s">
        <v>84</v>
      </c>
      <c r="AY164" s="17" t="s">
        <v>280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7" t="s">
        <v>84</v>
      </c>
      <c r="BK164" s="242">
        <f>ROUND(I164*H164,2)</f>
        <v>0</v>
      </c>
      <c r="BL164" s="17" t="s">
        <v>185</v>
      </c>
      <c r="BM164" s="241" t="s">
        <v>6560</v>
      </c>
    </row>
    <row r="165" s="2" customFormat="1" ht="16.5" customHeight="1">
      <c r="A165" s="38"/>
      <c r="B165" s="39"/>
      <c r="C165" s="229" t="s">
        <v>414</v>
      </c>
      <c r="D165" s="229" t="s">
        <v>281</v>
      </c>
      <c r="E165" s="230" t="s">
        <v>6561</v>
      </c>
      <c r="F165" s="231" t="s">
        <v>6562</v>
      </c>
      <c r="G165" s="232" t="s">
        <v>2303</v>
      </c>
      <c r="H165" s="233">
        <v>4</v>
      </c>
      <c r="I165" s="234"/>
      <c r="J165" s="235">
        <f>ROUND(I165*H165,2)</f>
        <v>0</v>
      </c>
      <c r="K165" s="236"/>
      <c r="L165" s="44"/>
      <c r="M165" s="237" t="s">
        <v>1</v>
      </c>
      <c r="N165" s="238" t="s">
        <v>41</v>
      </c>
      <c r="O165" s="91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1" t="s">
        <v>185</v>
      </c>
      <c r="AT165" s="241" t="s">
        <v>281</v>
      </c>
      <c r="AU165" s="241" t="s">
        <v>84</v>
      </c>
      <c r="AY165" s="17" t="s">
        <v>280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7" t="s">
        <v>84</v>
      </c>
      <c r="BK165" s="242">
        <f>ROUND(I165*H165,2)</f>
        <v>0</v>
      </c>
      <c r="BL165" s="17" t="s">
        <v>185</v>
      </c>
      <c r="BM165" s="241" t="s">
        <v>6563</v>
      </c>
    </row>
    <row r="166" s="2" customFormat="1" ht="24.15" customHeight="1">
      <c r="A166" s="38"/>
      <c r="B166" s="39"/>
      <c r="C166" s="229" t="s">
        <v>418</v>
      </c>
      <c r="D166" s="229" t="s">
        <v>281</v>
      </c>
      <c r="E166" s="230" t="s">
        <v>6564</v>
      </c>
      <c r="F166" s="231" t="s">
        <v>6502</v>
      </c>
      <c r="G166" s="232" t="s">
        <v>2303</v>
      </c>
      <c r="H166" s="233">
        <v>2</v>
      </c>
      <c r="I166" s="234"/>
      <c r="J166" s="235">
        <f>ROUND(I166*H166,2)</f>
        <v>0</v>
      </c>
      <c r="K166" s="236"/>
      <c r="L166" s="44"/>
      <c r="M166" s="237" t="s">
        <v>1</v>
      </c>
      <c r="N166" s="238" t="s">
        <v>41</v>
      </c>
      <c r="O166" s="91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1" t="s">
        <v>185</v>
      </c>
      <c r="AT166" s="241" t="s">
        <v>281</v>
      </c>
      <c r="AU166" s="241" t="s">
        <v>84</v>
      </c>
      <c r="AY166" s="17" t="s">
        <v>280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7" t="s">
        <v>84</v>
      </c>
      <c r="BK166" s="242">
        <f>ROUND(I166*H166,2)</f>
        <v>0</v>
      </c>
      <c r="BL166" s="17" t="s">
        <v>185</v>
      </c>
      <c r="BM166" s="241" t="s">
        <v>6565</v>
      </c>
    </row>
    <row r="167" s="2" customFormat="1" ht="24.15" customHeight="1">
      <c r="A167" s="38"/>
      <c r="B167" s="39"/>
      <c r="C167" s="229" t="s">
        <v>422</v>
      </c>
      <c r="D167" s="229" t="s">
        <v>281</v>
      </c>
      <c r="E167" s="230" t="s">
        <v>6566</v>
      </c>
      <c r="F167" s="231" t="s">
        <v>6567</v>
      </c>
      <c r="G167" s="232" t="s">
        <v>2303</v>
      </c>
      <c r="H167" s="233">
        <v>2</v>
      </c>
      <c r="I167" s="234"/>
      <c r="J167" s="235">
        <f>ROUND(I167*H167,2)</f>
        <v>0</v>
      </c>
      <c r="K167" s="236"/>
      <c r="L167" s="44"/>
      <c r="M167" s="237" t="s">
        <v>1</v>
      </c>
      <c r="N167" s="238" t="s">
        <v>41</v>
      </c>
      <c r="O167" s="91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1" t="s">
        <v>185</v>
      </c>
      <c r="AT167" s="241" t="s">
        <v>281</v>
      </c>
      <c r="AU167" s="241" t="s">
        <v>84</v>
      </c>
      <c r="AY167" s="17" t="s">
        <v>280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7" t="s">
        <v>84</v>
      </c>
      <c r="BK167" s="242">
        <f>ROUND(I167*H167,2)</f>
        <v>0</v>
      </c>
      <c r="BL167" s="17" t="s">
        <v>185</v>
      </c>
      <c r="BM167" s="241" t="s">
        <v>6568</v>
      </c>
    </row>
    <row r="168" s="2" customFormat="1" ht="21.75" customHeight="1">
      <c r="A168" s="38"/>
      <c r="B168" s="39"/>
      <c r="C168" s="229" t="s">
        <v>426</v>
      </c>
      <c r="D168" s="229" t="s">
        <v>281</v>
      </c>
      <c r="E168" s="230" t="s">
        <v>6569</v>
      </c>
      <c r="F168" s="231" t="s">
        <v>6570</v>
      </c>
      <c r="G168" s="232" t="s">
        <v>2303</v>
      </c>
      <c r="H168" s="233">
        <v>3</v>
      </c>
      <c r="I168" s="234"/>
      <c r="J168" s="235">
        <f>ROUND(I168*H168,2)</f>
        <v>0</v>
      </c>
      <c r="K168" s="236"/>
      <c r="L168" s="44"/>
      <c r="M168" s="237" t="s">
        <v>1</v>
      </c>
      <c r="N168" s="238" t="s">
        <v>41</v>
      </c>
      <c r="O168" s="91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1" t="s">
        <v>185</v>
      </c>
      <c r="AT168" s="241" t="s">
        <v>281</v>
      </c>
      <c r="AU168" s="241" t="s">
        <v>84</v>
      </c>
      <c r="AY168" s="17" t="s">
        <v>280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7" t="s">
        <v>84</v>
      </c>
      <c r="BK168" s="242">
        <f>ROUND(I168*H168,2)</f>
        <v>0</v>
      </c>
      <c r="BL168" s="17" t="s">
        <v>185</v>
      </c>
      <c r="BM168" s="241" t="s">
        <v>6571</v>
      </c>
    </row>
    <row r="169" s="2" customFormat="1" ht="21.75" customHeight="1">
      <c r="A169" s="38"/>
      <c r="B169" s="39"/>
      <c r="C169" s="229" t="s">
        <v>431</v>
      </c>
      <c r="D169" s="229" t="s">
        <v>281</v>
      </c>
      <c r="E169" s="230" t="s">
        <v>6572</v>
      </c>
      <c r="F169" s="231" t="s">
        <v>6573</v>
      </c>
      <c r="G169" s="232" t="s">
        <v>2303</v>
      </c>
      <c r="H169" s="233">
        <v>10</v>
      </c>
      <c r="I169" s="234"/>
      <c r="J169" s="235">
        <f>ROUND(I169*H169,2)</f>
        <v>0</v>
      </c>
      <c r="K169" s="236"/>
      <c r="L169" s="44"/>
      <c r="M169" s="237" t="s">
        <v>1</v>
      </c>
      <c r="N169" s="238" t="s">
        <v>41</v>
      </c>
      <c r="O169" s="91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1" t="s">
        <v>185</v>
      </c>
      <c r="AT169" s="241" t="s">
        <v>281</v>
      </c>
      <c r="AU169" s="241" t="s">
        <v>84</v>
      </c>
      <c r="AY169" s="17" t="s">
        <v>280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7" t="s">
        <v>84</v>
      </c>
      <c r="BK169" s="242">
        <f>ROUND(I169*H169,2)</f>
        <v>0</v>
      </c>
      <c r="BL169" s="17" t="s">
        <v>185</v>
      </c>
      <c r="BM169" s="241" t="s">
        <v>6574</v>
      </c>
    </row>
    <row r="170" s="2" customFormat="1" ht="21.75" customHeight="1">
      <c r="A170" s="38"/>
      <c r="B170" s="39"/>
      <c r="C170" s="229" t="s">
        <v>435</v>
      </c>
      <c r="D170" s="229" t="s">
        <v>281</v>
      </c>
      <c r="E170" s="230" t="s">
        <v>6575</v>
      </c>
      <c r="F170" s="231" t="s">
        <v>6573</v>
      </c>
      <c r="G170" s="232" t="s">
        <v>2303</v>
      </c>
      <c r="H170" s="233">
        <v>10</v>
      </c>
      <c r="I170" s="234"/>
      <c r="J170" s="235">
        <f>ROUND(I170*H170,2)</f>
        <v>0</v>
      </c>
      <c r="K170" s="236"/>
      <c r="L170" s="44"/>
      <c r="M170" s="237" t="s">
        <v>1</v>
      </c>
      <c r="N170" s="238" t="s">
        <v>41</v>
      </c>
      <c r="O170" s="91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1" t="s">
        <v>185</v>
      </c>
      <c r="AT170" s="241" t="s">
        <v>281</v>
      </c>
      <c r="AU170" s="241" t="s">
        <v>84</v>
      </c>
      <c r="AY170" s="17" t="s">
        <v>280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7" t="s">
        <v>84</v>
      </c>
      <c r="BK170" s="242">
        <f>ROUND(I170*H170,2)</f>
        <v>0</v>
      </c>
      <c r="BL170" s="17" t="s">
        <v>185</v>
      </c>
      <c r="BM170" s="241" t="s">
        <v>6576</v>
      </c>
    </row>
    <row r="171" s="2" customFormat="1" ht="16.5" customHeight="1">
      <c r="A171" s="38"/>
      <c r="B171" s="39"/>
      <c r="C171" s="229" t="s">
        <v>440</v>
      </c>
      <c r="D171" s="229" t="s">
        <v>281</v>
      </c>
      <c r="E171" s="230" t="s">
        <v>6577</v>
      </c>
      <c r="F171" s="231" t="s">
        <v>6578</v>
      </c>
      <c r="G171" s="232" t="s">
        <v>2303</v>
      </c>
      <c r="H171" s="233">
        <v>2</v>
      </c>
      <c r="I171" s="234"/>
      <c r="J171" s="235">
        <f>ROUND(I171*H171,2)</f>
        <v>0</v>
      </c>
      <c r="K171" s="236"/>
      <c r="L171" s="44"/>
      <c r="M171" s="237" t="s">
        <v>1</v>
      </c>
      <c r="N171" s="238" t="s">
        <v>41</v>
      </c>
      <c r="O171" s="91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1" t="s">
        <v>185</v>
      </c>
      <c r="AT171" s="241" t="s">
        <v>281</v>
      </c>
      <c r="AU171" s="241" t="s">
        <v>84</v>
      </c>
      <c r="AY171" s="17" t="s">
        <v>280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7" t="s">
        <v>84</v>
      </c>
      <c r="BK171" s="242">
        <f>ROUND(I171*H171,2)</f>
        <v>0</v>
      </c>
      <c r="BL171" s="17" t="s">
        <v>185</v>
      </c>
      <c r="BM171" s="241" t="s">
        <v>6579</v>
      </c>
    </row>
    <row r="172" s="12" customFormat="1" ht="25.92" customHeight="1">
      <c r="A172" s="12"/>
      <c r="B172" s="213"/>
      <c r="C172" s="214"/>
      <c r="D172" s="215" t="s">
        <v>75</v>
      </c>
      <c r="E172" s="216" t="s">
        <v>6080</v>
      </c>
      <c r="F172" s="216" t="s">
        <v>6580</v>
      </c>
      <c r="G172" s="214"/>
      <c r="H172" s="214"/>
      <c r="I172" s="217"/>
      <c r="J172" s="218">
        <f>BK172</f>
        <v>0</v>
      </c>
      <c r="K172" s="214"/>
      <c r="L172" s="219"/>
      <c r="M172" s="220"/>
      <c r="N172" s="221"/>
      <c r="O172" s="221"/>
      <c r="P172" s="222">
        <f>SUM(P173:P176)</f>
        <v>0</v>
      </c>
      <c r="Q172" s="221"/>
      <c r="R172" s="222">
        <f>SUM(R173:R176)</f>
        <v>0</v>
      </c>
      <c r="S172" s="221"/>
      <c r="T172" s="223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84</v>
      </c>
      <c r="AT172" s="225" t="s">
        <v>75</v>
      </c>
      <c r="AU172" s="225" t="s">
        <v>76</v>
      </c>
      <c r="AY172" s="224" t="s">
        <v>280</v>
      </c>
      <c r="BK172" s="226">
        <f>SUM(BK173:BK176)</f>
        <v>0</v>
      </c>
    </row>
    <row r="173" s="2" customFormat="1" ht="24.15" customHeight="1">
      <c r="A173" s="38"/>
      <c r="B173" s="39"/>
      <c r="C173" s="229" t="s">
        <v>445</v>
      </c>
      <c r="D173" s="229" t="s">
        <v>281</v>
      </c>
      <c r="E173" s="230" t="s">
        <v>6581</v>
      </c>
      <c r="F173" s="231" t="s">
        <v>6582</v>
      </c>
      <c r="G173" s="232" t="s">
        <v>2303</v>
      </c>
      <c r="H173" s="233">
        <v>1</v>
      </c>
      <c r="I173" s="234"/>
      <c r="J173" s="235">
        <f>ROUND(I173*H173,2)</f>
        <v>0</v>
      </c>
      <c r="K173" s="236"/>
      <c r="L173" s="44"/>
      <c r="M173" s="237" t="s">
        <v>1</v>
      </c>
      <c r="N173" s="238" t="s">
        <v>41</v>
      </c>
      <c r="O173" s="91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1" t="s">
        <v>185</v>
      </c>
      <c r="AT173" s="241" t="s">
        <v>281</v>
      </c>
      <c r="AU173" s="241" t="s">
        <v>84</v>
      </c>
      <c r="AY173" s="17" t="s">
        <v>280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7" t="s">
        <v>84</v>
      </c>
      <c r="BK173" s="242">
        <f>ROUND(I173*H173,2)</f>
        <v>0</v>
      </c>
      <c r="BL173" s="17" t="s">
        <v>185</v>
      </c>
      <c r="BM173" s="241" t="s">
        <v>6583</v>
      </c>
    </row>
    <row r="174" s="2" customFormat="1" ht="21.75" customHeight="1">
      <c r="A174" s="38"/>
      <c r="B174" s="39"/>
      <c r="C174" s="229" t="s">
        <v>450</v>
      </c>
      <c r="D174" s="229" t="s">
        <v>281</v>
      </c>
      <c r="E174" s="230" t="s">
        <v>6584</v>
      </c>
      <c r="F174" s="231" t="s">
        <v>6585</v>
      </c>
      <c r="G174" s="232" t="s">
        <v>2303</v>
      </c>
      <c r="H174" s="233">
        <v>3</v>
      </c>
      <c r="I174" s="234"/>
      <c r="J174" s="235">
        <f>ROUND(I174*H174,2)</f>
        <v>0</v>
      </c>
      <c r="K174" s="236"/>
      <c r="L174" s="44"/>
      <c r="M174" s="237" t="s">
        <v>1</v>
      </c>
      <c r="N174" s="238" t="s">
        <v>41</v>
      </c>
      <c r="O174" s="91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1" t="s">
        <v>185</v>
      </c>
      <c r="AT174" s="241" t="s">
        <v>281</v>
      </c>
      <c r="AU174" s="241" t="s">
        <v>84</v>
      </c>
      <c r="AY174" s="17" t="s">
        <v>280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7" t="s">
        <v>84</v>
      </c>
      <c r="BK174" s="242">
        <f>ROUND(I174*H174,2)</f>
        <v>0</v>
      </c>
      <c r="BL174" s="17" t="s">
        <v>185</v>
      </c>
      <c r="BM174" s="241" t="s">
        <v>6586</v>
      </c>
    </row>
    <row r="175" s="2" customFormat="1" ht="16.5" customHeight="1">
      <c r="A175" s="38"/>
      <c r="B175" s="39"/>
      <c r="C175" s="229" t="s">
        <v>456</v>
      </c>
      <c r="D175" s="229" t="s">
        <v>281</v>
      </c>
      <c r="E175" s="230" t="s">
        <v>6587</v>
      </c>
      <c r="F175" s="231" t="s">
        <v>6588</v>
      </c>
      <c r="G175" s="232" t="s">
        <v>2303</v>
      </c>
      <c r="H175" s="233">
        <v>1</v>
      </c>
      <c r="I175" s="234"/>
      <c r="J175" s="235">
        <f>ROUND(I175*H175,2)</f>
        <v>0</v>
      </c>
      <c r="K175" s="236"/>
      <c r="L175" s="44"/>
      <c r="M175" s="237" t="s">
        <v>1</v>
      </c>
      <c r="N175" s="238" t="s">
        <v>41</v>
      </c>
      <c r="O175" s="91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1" t="s">
        <v>185</v>
      </c>
      <c r="AT175" s="241" t="s">
        <v>281</v>
      </c>
      <c r="AU175" s="241" t="s">
        <v>84</v>
      </c>
      <c r="AY175" s="17" t="s">
        <v>280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7" t="s">
        <v>84</v>
      </c>
      <c r="BK175" s="242">
        <f>ROUND(I175*H175,2)</f>
        <v>0</v>
      </c>
      <c r="BL175" s="17" t="s">
        <v>185</v>
      </c>
      <c r="BM175" s="241" t="s">
        <v>6589</v>
      </c>
    </row>
    <row r="176" s="2" customFormat="1" ht="16.5" customHeight="1">
      <c r="A176" s="38"/>
      <c r="B176" s="39"/>
      <c r="C176" s="229" t="s">
        <v>460</v>
      </c>
      <c r="D176" s="229" t="s">
        <v>281</v>
      </c>
      <c r="E176" s="230" t="s">
        <v>6590</v>
      </c>
      <c r="F176" s="231" t="s">
        <v>6591</v>
      </c>
      <c r="G176" s="232" t="s">
        <v>5998</v>
      </c>
      <c r="H176" s="233">
        <v>6</v>
      </c>
      <c r="I176" s="234"/>
      <c r="J176" s="235">
        <f>ROUND(I176*H176,2)</f>
        <v>0</v>
      </c>
      <c r="K176" s="236"/>
      <c r="L176" s="44"/>
      <c r="M176" s="237" t="s">
        <v>1</v>
      </c>
      <c r="N176" s="238" t="s">
        <v>41</v>
      </c>
      <c r="O176" s="91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1" t="s">
        <v>185</v>
      </c>
      <c r="AT176" s="241" t="s">
        <v>281</v>
      </c>
      <c r="AU176" s="241" t="s">
        <v>84</v>
      </c>
      <c r="AY176" s="17" t="s">
        <v>280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7" t="s">
        <v>84</v>
      </c>
      <c r="BK176" s="242">
        <f>ROUND(I176*H176,2)</f>
        <v>0</v>
      </c>
      <c r="BL176" s="17" t="s">
        <v>185</v>
      </c>
      <c r="BM176" s="241" t="s">
        <v>6592</v>
      </c>
    </row>
    <row r="177" s="12" customFormat="1" ht="25.92" customHeight="1">
      <c r="A177" s="12"/>
      <c r="B177" s="213"/>
      <c r="C177" s="214"/>
      <c r="D177" s="215" t="s">
        <v>75</v>
      </c>
      <c r="E177" s="216" t="s">
        <v>6102</v>
      </c>
      <c r="F177" s="216" t="s">
        <v>6593</v>
      </c>
      <c r="G177" s="214"/>
      <c r="H177" s="214"/>
      <c r="I177" s="217"/>
      <c r="J177" s="218">
        <f>BK177</f>
        <v>0</v>
      </c>
      <c r="K177" s="214"/>
      <c r="L177" s="219"/>
      <c r="M177" s="220"/>
      <c r="N177" s="221"/>
      <c r="O177" s="221"/>
      <c r="P177" s="222">
        <f>SUM(P178:P182)</f>
        <v>0</v>
      </c>
      <c r="Q177" s="221"/>
      <c r="R177" s="222">
        <f>SUM(R178:R182)</f>
        <v>0</v>
      </c>
      <c r="S177" s="221"/>
      <c r="T177" s="223">
        <f>SUM(T178:T182)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84</v>
      </c>
      <c r="AT177" s="225" t="s">
        <v>75</v>
      </c>
      <c r="AU177" s="225" t="s">
        <v>76</v>
      </c>
      <c r="AY177" s="224" t="s">
        <v>280</v>
      </c>
      <c r="BK177" s="226">
        <f>SUM(BK178:BK182)</f>
        <v>0</v>
      </c>
    </row>
    <row r="178" s="2" customFormat="1" ht="24.15" customHeight="1">
      <c r="A178" s="38"/>
      <c r="B178" s="39"/>
      <c r="C178" s="229" t="s">
        <v>465</v>
      </c>
      <c r="D178" s="229" t="s">
        <v>281</v>
      </c>
      <c r="E178" s="230" t="s">
        <v>6594</v>
      </c>
      <c r="F178" s="231" t="s">
        <v>6582</v>
      </c>
      <c r="G178" s="232" t="s">
        <v>2303</v>
      </c>
      <c r="H178" s="233">
        <v>1</v>
      </c>
      <c r="I178" s="234"/>
      <c r="J178" s="235">
        <f>ROUND(I178*H178,2)</f>
        <v>0</v>
      </c>
      <c r="K178" s="236"/>
      <c r="L178" s="44"/>
      <c r="M178" s="237" t="s">
        <v>1</v>
      </c>
      <c r="N178" s="238" t="s">
        <v>41</v>
      </c>
      <c r="O178" s="91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1" t="s">
        <v>185</v>
      </c>
      <c r="AT178" s="241" t="s">
        <v>281</v>
      </c>
      <c r="AU178" s="241" t="s">
        <v>84</v>
      </c>
      <c r="AY178" s="17" t="s">
        <v>280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7" t="s">
        <v>84</v>
      </c>
      <c r="BK178" s="242">
        <f>ROUND(I178*H178,2)</f>
        <v>0</v>
      </c>
      <c r="BL178" s="17" t="s">
        <v>185</v>
      </c>
      <c r="BM178" s="241" t="s">
        <v>6595</v>
      </c>
    </row>
    <row r="179" s="2" customFormat="1" ht="21.75" customHeight="1">
      <c r="A179" s="38"/>
      <c r="B179" s="39"/>
      <c r="C179" s="229" t="s">
        <v>470</v>
      </c>
      <c r="D179" s="229" t="s">
        <v>281</v>
      </c>
      <c r="E179" s="230" t="s">
        <v>6596</v>
      </c>
      <c r="F179" s="231" t="s">
        <v>6597</v>
      </c>
      <c r="G179" s="232" t="s">
        <v>2303</v>
      </c>
      <c r="H179" s="233">
        <v>2</v>
      </c>
      <c r="I179" s="234"/>
      <c r="J179" s="235">
        <f>ROUND(I179*H179,2)</f>
        <v>0</v>
      </c>
      <c r="K179" s="236"/>
      <c r="L179" s="44"/>
      <c r="M179" s="237" t="s">
        <v>1</v>
      </c>
      <c r="N179" s="238" t="s">
        <v>41</v>
      </c>
      <c r="O179" s="91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1" t="s">
        <v>185</v>
      </c>
      <c r="AT179" s="241" t="s">
        <v>281</v>
      </c>
      <c r="AU179" s="241" t="s">
        <v>84</v>
      </c>
      <c r="AY179" s="17" t="s">
        <v>280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7" t="s">
        <v>84</v>
      </c>
      <c r="BK179" s="242">
        <f>ROUND(I179*H179,2)</f>
        <v>0</v>
      </c>
      <c r="BL179" s="17" t="s">
        <v>185</v>
      </c>
      <c r="BM179" s="241" t="s">
        <v>6598</v>
      </c>
    </row>
    <row r="180" s="2" customFormat="1" ht="16.5" customHeight="1">
      <c r="A180" s="38"/>
      <c r="B180" s="39"/>
      <c r="C180" s="229" t="s">
        <v>475</v>
      </c>
      <c r="D180" s="229" t="s">
        <v>281</v>
      </c>
      <c r="E180" s="230" t="s">
        <v>6599</v>
      </c>
      <c r="F180" s="231" t="s">
        <v>6600</v>
      </c>
      <c r="G180" s="232" t="s">
        <v>2303</v>
      </c>
      <c r="H180" s="233">
        <v>1</v>
      </c>
      <c r="I180" s="234"/>
      <c r="J180" s="235">
        <f>ROUND(I180*H180,2)</f>
        <v>0</v>
      </c>
      <c r="K180" s="236"/>
      <c r="L180" s="44"/>
      <c r="M180" s="237" t="s">
        <v>1</v>
      </c>
      <c r="N180" s="238" t="s">
        <v>41</v>
      </c>
      <c r="O180" s="91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1" t="s">
        <v>185</v>
      </c>
      <c r="AT180" s="241" t="s">
        <v>281</v>
      </c>
      <c r="AU180" s="241" t="s">
        <v>84</v>
      </c>
      <c r="AY180" s="17" t="s">
        <v>280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7" t="s">
        <v>84</v>
      </c>
      <c r="BK180" s="242">
        <f>ROUND(I180*H180,2)</f>
        <v>0</v>
      </c>
      <c r="BL180" s="17" t="s">
        <v>185</v>
      </c>
      <c r="BM180" s="241" t="s">
        <v>6601</v>
      </c>
    </row>
    <row r="181" s="2" customFormat="1" ht="16.5" customHeight="1">
      <c r="A181" s="38"/>
      <c r="B181" s="39"/>
      <c r="C181" s="229" t="s">
        <v>479</v>
      </c>
      <c r="D181" s="229" t="s">
        <v>281</v>
      </c>
      <c r="E181" s="230" t="s">
        <v>6602</v>
      </c>
      <c r="F181" s="231" t="s">
        <v>6588</v>
      </c>
      <c r="G181" s="232" t="s">
        <v>2303</v>
      </c>
      <c r="H181" s="233">
        <v>1</v>
      </c>
      <c r="I181" s="234"/>
      <c r="J181" s="235">
        <f>ROUND(I181*H181,2)</f>
        <v>0</v>
      </c>
      <c r="K181" s="236"/>
      <c r="L181" s="44"/>
      <c r="M181" s="237" t="s">
        <v>1</v>
      </c>
      <c r="N181" s="238" t="s">
        <v>41</v>
      </c>
      <c r="O181" s="91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1" t="s">
        <v>185</v>
      </c>
      <c r="AT181" s="241" t="s">
        <v>281</v>
      </c>
      <c r="AU181" s="241" t="s">
        <v>84</v>
      </c>
      <c r="AY181" s="17" t="s">
        <v>280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7" t="s">
        <v>84</v>
      </c>
      <c r="BK181" s="242">
        <f>ROUND(I181*H181,2)</f>
        <v>0</v>
      </c>
      <c r="BL181" s="17" t="s">
        <v>185</v>
      </c>
      <c r="BM181" s="241" t="s">
        <v>6603</v>
      </c>
    </row>
    <row r="182" s="2" customFormat="1" ht="16.5" customHeight="1">
      <c r="A182" s="38"/>
      <c r="B182" s="39"/>
      <c r="C182" s="229" t="s">
        <v>483</v>
      </c>
      <c r="D182" s="229" t="s">
        <v>281</v>
      </c>
      <c r="E182" s="230" t="s">
        <v>6604</v>
      </c>
      <c r="F182" s="231" t="s">
        <v>6591</v>
      </c>
      <c r="G182" s="232" t="s">
        <v>2303</v>
      </c>
      <c r="H182" s="233">
        <v>6</v>
      </c>
      <c r="I182" s="234"/>
      <c r="J182" s="235">
        <f>ROUND(I182*H182,2)</f>
        <v>0</v>
      </c>
      <c r="K182" s="236"/>
      <c r="L182" s="44"/>
      <c r="M182" s="237" t="s">
        <v>1</v>
      </c>
      <c r="N182" s="238" t="s">
        <v>41</v>
      </c>
      <c r="O182" s="91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1" t="s">
        <v>185</v>
      </c>
      <c r="AT182" s="241" t="s">
        <v>281</v>
      </c>
      <c r="AU182" s="241" t="s">
        <v>84</v>
      </c>
      <c r="AY182" s="17" t="s">
        <v>280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7" t="s">
        <v>84</v>
      </c>
      <c r="BK182" s="242">
        <f>ROUND(I182*H182,2)</f>
        <v>0</v>
      </c>
      <c r="BL182" s="17" t="s">
        <v>185</v>
      </c>
      <c r="BM182" s="241" t="s">
        <v>6605</v>
      </c>
    </row>
    <row r="183" s="12" customFormat="1" ht="25.92" customHeight="1">
      <c r="A183" s="12"/>
      <c r="B183" s="213"/>
      <c r="C183" s="214"/>
      <c r="D183" s="215" t="s">
        <v>75</v>
      </c>
      <c r="E183" s="216" t="s">
        <v>6118</v>
      </c>
      <c r="F183" s="216" t="s">
        <v>6606</v>
      </c>
      <c r="G183" s="214"/>
      <c r="H183" s="214"/>
      <c r="I183" s="217"/>
      <c r="J183" s="218">
        <f>BK183</f>
        <v>0</v>
      </c>
      <c r="K183" s="214"/>
      <c r="L183" s="219"/>
      <c r="M183" s="220"/>
      <c r="N183" s="221"/>
      <c r="O183" s="221"/>
      <c r="P183" s="222">
        <f>SUM(P184:P188)</f>
        <v>0</v>
      </c>
      <c r="Q183" s="221"/>
      <c r="R183" s="222">
        <f>SUM(R184:R188)</f>
        <v>0</v>
      </c>
      <c r="S183" s="221"/>
      <c r="T183" s="223">
        <f>SUM(T184:T188)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4" t="s">
        <v>84</v>
      </c>
      <c r="AT183" s="225" t="s">
        <v>75</v>
      </c>
      <c r="AU183" s="225" t="s">
        <v>76</v>
      </c>
      <c r="AY183" s="224" t="s">
        <v>280</v>
      </c>
      <c r="BK183" s="226">
        <f>SUM(BK184:BK188)</f>
        <v>0</v>
      </c>
    </row>
    <row r="184" s="2" customFormat="1" ht="24.15" customHeight="1">
      <c r="A184" s="38"/>
      <c r="B184" s="39"/>
      <c r="C184" s="229" t="s">
        <v>488</v>
      </c>
      <c r="D184" s="229" t="s">
        <v>281</v>
      </c>
      <c r="E184" s="230" t="s">
        <v>6607</v>
      </c>
      <c r="F184" s="231" t="s">
        <v>6608</v>
      </c>
      <c r="G184" s="232" t="s">
        <v>2303</v>
      </c>
      <c r="H184" s="233">
        <v>1</v>
      </c>
      <c r="I184" s="234"/>
      <c r="J184" s="235">
        <f>ROUND(I184*H184,2)</f>
        <v>0</v>
      </c>
      <c r="K184" s="236"/>
      <c r="L184" s="44"/>
      <c r="M184" s="237" t="s">
        <v>1</v>
      </c>
      <c r="N184" s="238" t="s">
        <v>41</v>
      </c>
      <c r="O184" s="91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1" t="s">
        <v>185</v>
      </c>
      <c r="AT184" s="241" t="s">
        <v>281</v>
      </c>
      <c r="AU184" s="241" t="s">
        <v>84</v>
      </c>
      <c r="AY184" s="17" t="s">
        <v>280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7" t="s">
        <v>84</v>
      </c>
      <c r="BK184" s="242">
        <f>ROUND(I184*H184,2)</f>
        <v>0</v>
      </c>
      <c r="BL184" s="17" t="s">
        <v>185</v>
      </c>
      <c r="BM184" s="241" t="s">
        <v>6609</v>
      </c>
    </row>
    <row r="185" s="2" customFormat="1" ht="21.75" customHeight="1">
      <c r="A185" s="38"/>
      <c r="B185" s="39"/>
      <c r="C185" s="229" t="s">
        <v>492</v>
      </c>
      <c r="D185" s="229" t="s">
        <v>281</v>
      </c>
      <c r="E185" s="230" t="s">
        <v>6610</v>
      </c>
      <c r="F185" s="231" t="s">
        <v>6585</v>
      </c>
      <c r="G185" s="232" t="s">
        <v>2303</v>
      </c>
      <c r="H185" s="233">
        <v>7</v>
      </c>
      <c r="I185" s="234"/>
      <c r="J185" s="235">
        <f>ROUND(I185*H185,2)</f>
        <v>0</v>
      </c>
      <c r="K185" s="236"/>
      <c r="L185" s="44"/>
      <c r="M185" s="237" t="s">
        <v>1</v>
      </c>
      <c r="N185" s="238" t="s">
        <v>41</v>
      </c>
      <c r="O185" s="91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1" t="s">
        <v>185</v>
      </c>
      <c r="AT185" s="241" t="s">
        <v>281</v>
      </c>
      <c r="AU185" s="241" t="s">
        <v>84</v>
      </c>
      <c r="AY185" s="17" t="s">
        <v>280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7" t="s">
        <v>84</v>
      </c>
      <c r="BK185" s="242">
        <f>ROUND(I185*H185,2)</f>
        <v>0</v>
      </c>
      <c r="BL185" s="17" t="s">
        <v>185</v>
      </c>
      <c r="BM185" s="241" t="s">
        <v>6611</v>
      </c>
    </row>
    <row r="186" s="2" customFormat="1" ht="21.75" customHeight="1">
      <c r="A186" s="38"/>
      <c r="B186" s="39"/>
      <c r="C186" s="229" t="s">
        <v>497</v>
      </c>
      <c r="D186" s="229" t="s">
        <v>281</v>
      </c>
      <c r="E186" s="230" t="s">
        <v>6612</v>
      </c>
      <c r="F186" s="231" t="s">
        <v>6597</v>
      </c>
      <c r="G186" s="232" t="s">
        <v>2303</v>
      </c>
      <c r="H186" s="233">
        <v>2</v>
      </c>
      <c r="I186" s="234"/>
      <c r="J186" s="235">
        <f>ROUND(I186*H186,2)</f>
        <v>0</v>
      </c>
      <c r="K186" s="236"/>
      <c r="L186" s="44"/>
      <c r="M186" s="237" t="s">
        <v>1</v>
      </c>
      <c r="N186" s="238" t="s">
        <v>41</v>
      </c>
      <c r="O186" s="91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1" t="s">
        <v>185</v>
      </c>
      <c r="AT186" s="241" t="s">
        <v>281</v>
      </c>
      <c r="AU186" s="241" t="s">
        <v>84</v>
      </c>
      <c r="AY186" s="17" t="s">
        <v>280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7" t="s">
        <v>84</v>
      </c>
      <c r="BK186" s="242">
        <f>ROUND(I186*H186,2)</f>
        <v>0</v>
      </c>
      <c r="BL186" s="17" t="s">
        <v>185</v>
      </c>
      <c r="BM186" s="241" t="s">
        <v>6613</v>
      </c>
    </row>
    <row r="187" s="2" customFormat="1" ht="16.5" customHeight="1">
      <c r="A187" s="38"/>
      <c r="B187" s="39"/>
      <c r="C187" s="229" t="s">
        <v>502</v>
      </c>
      <c r="D187" s="229" t="s">
        <v>281</v>
      </c>
      <c r="E187" s="230" t="s">
        <v>6614</v>
      </c>
      <c r="F187" s="231" t="s">
        <v>6615</v>
      </c>
      <c r="G187" s="232" t="s">
        <v>2303</v>
      </c>
      <c r="H187" s="233">
        <v>1</v>
      </c>
      <c r="I187" s="234"/>
      <c r="J187" s="235">
        <f>ROUND(I187*H187,2)</f>
        <v>0</v>
      </c>
      <c r="K187" s="236"/>
      <c r="L187" s="44"/>
      <c r="M187" s="237" t="s">
        <v>1</v>
      </c>
      <c r="N187" s="238" t="s">
        <v>41</v>
      </c>
      <c r="O187" s="91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1" t="s">
        <v>185</v>
      </c>
      <c r="AT187" s="241" t="s">
        <v>281</v>
      </c>
      <c r="AU187" s="241" t="s">
        <v>84</v>
      </c>
      <c r="AY187" s="17" t="s">
        <v>280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7" t="s">
        <v>84</v>
      </c>
      <c r="BK187" s="242">
        <f>ROUND(I187*H187,2)</f>
        <v>0</v>
      </c>
      <c r="BL187" s="17" t="s">
        <v>185</v>
      </c>
      <c r="BM187" s="241" t="s">
        <v>6616</v>
      </c>
    </row>
    <row r="188" s="2" customFormat="1" ht="16.5" customHeight="1">
      <c r="A188" s="38"/>
      <c r="B188" s="39"/>
      <c r="C188" s="229" t="s">
        <v>511</v>
      </c>
      <c r="D188" s="229" t="s">
        <v>281</v>
      </c>
      <c r="E188" s="230" t="s">
        <v>6617</v>
      </c>
      <c r="F188" s="231" t="s">
        <v>6618</v>
      </c>
      <c r="G188" s="232" t="s">
        <v>2303</v>
      </c>
      <c r="H188" s="233">
        <v>15</v>
      </c>
      <c r="I188" s="234"/>
      <c r="J188" s="235">
        <f>ROUND(I188*H188,2)</f>
        <v>0</v>
      </c>
      <c r="K188" s="236"/>
      <c r="L188" s="44"/>
      <c r="M188" s="237" t="s">
        <v>1</v>
      </c>
      <c r="N188" s="238" t="s">
        <v>41</v>
      </c>
      <c r="O188" s="91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1" t="s">
        <v>185</v>
      </c>
      <c r="AT188" s="241" t="s">
        <v>281</v>
      </c>
      <c r="AU188" s="241" t="s">
        <v>84</v>
      </c>
      <c r="AY188" s="17" t="s">
        <v>280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7" t="s">
        <v>84</v>
      </c>
      <c r="BK188" s="242">
        <f>ROUND(I188*H188,2)</f>
        <v>0</v>
      </c>
      <c r="BL188" s="17" t="s">
        <v>185</v>
      </c>
      <c r="BM188" s="241" t="s">
        <v>6619</v>
      </c>
    </row>
    <row r="189" s="12" customFormat="1" ht="25.92" customHeight="1">
      <c r="A189" s="12"/>
      <c r="B189" s="213"/>
      <c r="C189" s="214"/>
      <c r="D189" s="215" t="s">
        <v>75</v>
      </c>
      <c r="E189" s="216" t="s">
        <v>6132</v>
      </c>
      <c r="F189" s="216" t="s">
        <v>6620</v>
      </c>
      <c r="G189" s="214"/>
      <c r="H189" s="214"/>
      <c r="I189" s="217"/>
      <c r="J189" s="218">
        <f>BK189</f>
        <v>0</v>
      </c>
      <c r="K189" s="214"/>
      <c r="L189" s="219"/>
      <c r="M189" s="220"/>
      <c r="N189" s="221"/>
      <c r="O189" s="221"/>
      <c r="P189" s="222">
        <f>SUM(P190:P192)</f>
        <v>0</v>
      </c>
      <c r="Q189" s="221"/>
      <c r="R189" s="222">
        <f>SUM(R190:R192)</f>
        <v>0</v>
      </c>
      <c r="S189" s="221"/>
      <c r="T189" s="223">
        <f>SUM(T190:T192)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84</v>
      </c>
      <c r="AT189" s="225" t="s">
        <v>75</v>
      </c>
      <c r="AU189" s="225" t="s">
        <v>76</v>
      </c>
      <c r="AY189" s="224" t="s">
        <v>280</v>
      </c>
      <c r="BK189" s="226">
        <f>SUM(BK190:BK192)</f>
        <v>0</v>
      </c>
    </row>
    <row r="190" s="2" customFormat="1" ht="24.15" customHeight="1">
      <c r="A190" s="38"/>
      <c r="B190" s="39"/>
      <c r="C190" s="229" t="s">
        <v>516</v>
      </c>
      <c r="D190" s="229" t="s">
        <v>281</v>
      </c>
      <c r="E190" s="230" t="s">
        <v>6621</v>
      </c>
      <c r="F190" s="231" t="s">
        <v>6608</v>
      </c>
      <c r="G190" s="232" t="s">
        <v>2303</v>
      </c>
      <c r="H190" s="233">
        <v>1</v>
      </c>
      <c r="I190" s="234"/>
      <c r="J190" s="235">
        <f>ROUND(I190*H190,2)</f>
        <v>0</v>
      </c>
      <c r="K190" s="236"/>
      <c r="L190" s="44"/>
      <c r="M190" s="237" t="s">
        <v>1</v>
      </c>
      <c r="N190" s="238" t="s">
        <v>41</v>
      </c>
      <c r="O190" s="91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1" t="s">
        <v>185</v>
      </c>
      <c r="AT190" s="241" t="s">
        <v>281</v>
      </c>
      <c r="AU190" s="241" t="s">
        <v>84</v>
      </c>
      <c r="AY190" s="17" t="s">
        <v>280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7" t="s">
        <v>84</v>
      </c>
      <c r="BK190" s="242">
        <f>ROUND(I190*H190,2)</f>
        <v>0</v>
      </c>
      <c r="BL190" s="17" t="s">
        <v>185</v>
      </c>
      <c r="BM190" s="241" t="s">
        <v>6622</v>
      </c>
    </row>
    <row r="191" s="2" customFormat="1" ht="21.75" customHeight="1">
      <c r="A191" s="38"/>
      <c r="B191" s="39"/>
      <c r="C191" s="229" t="s">
        <v>521</v>
      </c>
      <c r="D191" s="229" t="s">
        <v>281</v>
      </c>
      <c r="E191" s="230" t="s">
        <v>6623</v>
      </c>
      <c r="F191" s="231" t="s">
        <v>6597</v>
      </c>
      <c r="G191" s="232" t="s">
        <v>2303</v>
      </c>
      <c r="H191" s="233">
        <v>3</v>
      </c>
      <c r="I191" s="234"/>
      <c r="J191" s="235">
        <f>ROUND(I191*H191,2)</f>
        <v>0</v>
      </c>
      <c r="K191" s="236"/>
      <c r="L191" s="44"/>
      <c r="M191" s="237" t="s">
        <v>1</v>
      </c>
      <c r="N191" s="238" t="s">
        <v>41</v>
      </c>
      <c r="O191" s="91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1" t="s">
        <v>185</v>
      </c>
      <c r="AT191" s="241" t="s">
        <v>281</v>
      </c>
      <c r="AU191" s="241" t="s">
        <v>84</v>
      </c>
      <c r="AY191" s="17" t="s">
        <v>280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7" t="s">
        <v>84</v>
      </c>
      <c r="BK191" s="242">
        <f>ROUND(I191*H191,2)</f>
        <v>0</v>
      </c>
      <c r="BL191" s="17" t="s">
        <v>185</v>
      </c>
      <c r="BM191" s="241" t="s">
        <v>6624</v>
      </c>
    </row>
    <row r="192" s="2" customFormat="1" ht="16.5" customHeight="1">
      <c r="A192" s="38"/>
      <c r="B192" s="39"/>
      <c r="C192" s="229" t="s">
        <v>526</v>
      </c>
      <c r="D192" s="229" t="s">
        <v>281</v>
      </c>
      <c r="E192" s="230" t="s">
        <v>6625</v>
      </c>
      <c r="F192" s="231" t="s">
        <v>6618</v>
      </c>
      <c r="G192" s="232" t="s">
        <v>2303</v>
      </c>
      <c r="H192" s="233">
        <v>9</v>
      </c>
      <c r="I192" s="234"/>
      <c r="J192" s="235">
        <f>ROUND(I192*H192,2)</f>
        <v>0</v>
      </c>
      <c r="K192" s="236"/>
      <c r="L192" s="44"/>
      <c r="M192" s="237" t="s">
        <v>1</v>
      </c>
      <c r="N192" s="238" t="s">
        <v>41</v>
      </c>
      <c r="O192" s="91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1" t="s">
        <v>185</v>
      </c>
      <c r="AT192" s="241" t="s">
        <v>281</v>
      </c>
      <c r="AU192" s="241" t="s">
        <v>84</v>
      </c>
      <c r="AY192" s="17" t="s">
        <v>280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7" t="s">
        <v>84</v>
      </c>
      <c r="BK192" s="242">
        <f>ROUND(I192*H192,2)</f>
        <v>0</v>
      </c>
      <c r="BL192" s="17" t="s">
        <v>185</v>
      </c>
      <c r="BM192" s="241" t="s">
        <v>6626</v>
      </c>
    </row>
    <row r="193" s="12" customFormat="1" ht="25.92" customHeight="1">
      <c r="A193" s="12"/>
      <c r="B193" s="213"/>
      <c r="C193" s="214"/>
      <c r="D193" s="215" t="s">
        <v>75</v>
      </c>
      <c r="E193" s="216" t="s">
        <v>6627</v>
      </c>
      <c r="F193" s="216" t="s">
        <v>6628</v>
      </c>
      <c r="G193" s="214"/>
      <c r="H193" s="214"/>
      <c r="I193" s="217"/>
      <c r="J193" s="218">
        <f>BK193</f>
        <v>0</v>
      </c>
      <c r="K193" s="214"/>
      <c r="L193" s="219"/>
      <c r="M193" s="220"/>
      <c r="N193" s="221"/>
      <c r="O193" s="221"/>
      <c r="P193" s="222">
        <f>SUM(P194:P197)</f>
        <v>0</v>
      </c>
      <c r="Q193" s="221"/>
      <c r="R193" s="222">
        <f>SUM(R194:R197)</f>
        <v>0</v>
      </c>
      <c r="S193" s="221"/>
      <c r="T193" s="223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84</v>
      </c>
      <c r="AT193" s="225" t="s">
        <v>75</v>
      </c>
      <c r="AU193" s="225" t="s">
        <v>76</v>
      </c>
      <c r="AY193" s="224" t="s">
        <v>280</v>
      </c>
      <c r="BK193" s="226">
        <f>SUM(BK194:BK197)</f>
        <v>0</v>
      </c>
    </row>
    <row r="194" s="2" customFormat="1" ht="24.15" customHeight="1">
      <c r="A194" s="38"/>
      <c r="B194" s="39"/>
      <c r="C194" s="229" t="s">
        <v>531</v>
      </c>
      <c r="D194" s="229" t="s">
        <v>281</v>
      </c>
      <c r="E194" s="230" t="s">
        <v>6629</v>
      </c>
      <c r="F194" s="231" t="s">
        <v>6608</v>
      </c>
      <c r="G194" s="232" t="s">
        <v>2303</v>
      </c>
      <c r="H194" s="233">
        <v>1</v>
      </c>
      <c r="I194" s="234"/>
      <c r="J194" s="235">
        <f>ROUND(I194*H194,2)</f>
        <v>0</v>
      </c>
      <c r="K194" s="236"/>
      <c r="L194" s="44"/>
      <c r="M194" s="237" t="s">
        <v>1</v>
      </c>
      <c r="N194" s="238" t="s">
        <v>41</v>
      </c>
      <c r="O194" s="91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1" t="s">
        <v>185</v>
      </c>
      <c r="AT194" s="241" t="s">
        <v>281</v>
      </c>
      <c r="AU194" s="241" t="s">
        <v>84</v>
      </c>
      <c r="AY194" s="17" t="s">
        <v>280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7" t="s">
        <v>84</v>
      </c>
      <c r="BK194" s="242">
        <f>ROUND(I194*H194,2)</f>
        <v>0</v>
      </c>
      <c r="BL194" s="17" t="s">
        <v>185</v>
      </c>
      <c r="BM194" s="241" t="s">
        <v>6630</v>
      </c>
    </row>
    <row r="195" s="2" customFormat="1" ht="21.75" customHeight="1">
      <c r="A195" s="38"/>
      <c r="B195" s="39"/>
      <c r="C195" s="229" t="s">
        <v>536</v>
      </c>
      <c r="D195" s="229" t="s">
        <v>281</v>
      </c>
      <c r="E195" s="230" t="s">
        <v>6631</v>
      </c>
      <c r="F195" s="231" t="s">
        <v>6585</v>
      </c>
      <c r="G195" s="232" t="s">
        <v>2303</v>
      </c>
      <c r="H195" s="233">
        <v>1</v>
      </c>
      <c r="I195" s="234"/>
      <c r="J195" s="235">
        <f>ROUND(I195*H195,2)</f>
        <v>0</v>
      </c>
      <c r="K195" s="236"/>
      <c r="L195" s="44"/>
      <c r="M195" s="237" t="s">
        <v>1</v>
      </c>
      <c r="N195" s="238" t="s">
        <v>41</v>
      </c>
      <c r="O195" s="91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1" t="s">
        <v>185</v>
      </c>
      <c r="AT195" s="241" t="s">
        <v>281</v>
      </c>
      <c r="AU195" s="241" t="s">
        <v>84</v>
      </c>
      <c r="AY195" s="17" t="s">
        <v>280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7" t="s">
        <v>84</v>
      </c>
      <c r="BK195" s="242">
        <f>ROUND(I195*H195,2)</f>
        <v>0</v>
      </c>
      <c r="BL195" s="17" t="s">
        <v>185</v>
      </c>
      <c r="BM195" s="241" t="s">
        <v>6632</v>
      </c>
    </row>
    <row r="196" s="2" customFormat="1" ht="21.75" customHeight="1">
      <c r="A196" s="38"/>
      <c r="B196" s="39"/>
      <c r="C196" s="229" t="s">
        <v>543</v>
      </c>
      <c r="D196" s="229" t="s">
        <v>281</v>
      </c>
      <c r="E196" s="230" t="s">
        <v>6633</v>
      </c>
      <c r="F196" s="231" t="s">
        <v>6597</v>
      </c>
      <c r="G196" s="232" t="s">
        <v>2303</v>
      </c>
      <c r="H196" s="233">
        <v>3</v>
      </c>
      <c r="I196" s="234"/>
      <c r="J196" s="235">
        <f>ROUND(I196*H196,2)</f>
        <v>0</v>
      </c>
      <c r="K196" s="236"/>
      <c r="L196" s="44"/>
      <c r="M196" s="237" t="s">
        <v>1</v>
      </c>
      <c r="N196" s="238" t="s">
        <v>41</v>
      </c>
      <c r="O196" s="91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1" t="s">
        <v>185</v>
      </c>
      <c r="AT196" s="241" t="s">
        <v>281</v>
      </c>
      <c r="AU196" s="241" t="s">
        <v>84</v>
      </c>
      <c r="AY196" s="17" t="s">
        <v>280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7" t="s">
        <v>84</v>
      </c>
      <c r="BK196" s="242">
        <f>ROUND(I196*H196,2)</f>
        <v>0</v>
      </c>
      <c r="BL196" s="17" t="s">
        <v>185</v>
      </c>
      <c r="BM196" s="241" t="s">
        <v>6634</v>
      </c>
    </row>
    <row r="197" s="2" customFormat="1" ht="16.5" customHeight="1">
      <c r="A197" s="38"/>
      <c r="B197" s="39"/>
      <c r="C197" s="229" t="s">
        <v>548</v>
      </c>
      <c r="D197" s="229" t="s">
        <v>281</v>
      </c>
      <c r="E197" s="230" t="s">
        <v>6635</v>
      </c>
      <c r="F197" s="231" t="s">
        <v>6618</v>
      </c>
      <c r="G197" s="232" t="s">
        <v>2303</v>
      </c>
      <c r="H197" s="233">
        <v>15</v>
      </c>
      <c r="I197" s="234"/>
      <c r="J197" s="235">
        <f>ROUND(I197*H197,2)</f>
        <v>0</v>
      </c>
      <c r="K197" s="236"/>
      <c r="L197" s="44"/>
      <c r="M197" s="237" t="s">
        <v>1</v>
      </c>
      <c r="N197" s="238" t="s">
        <v>41</v>
      </c>
      <c r="O197" s="91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1" t="s">
        <v>185</v>
      </c>
      <c r="AT197" s="241" t="s">
        <v>281</v>
      </c>
      <c r="AU197" s="241" t="s">
        <v>84</v>
      </c>
      <c r="AY197" s="17" t="s">
        <v>280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7" t="s">
        <v>84</v>
      </c>
      <c r="BK197" s="242">
        <f>ROUND(I197*H197,2)</f>
        <v>0</v>
      </c>
      <c r="BL197" s="17" t="s">
        <v>185</v>
      </c>
      <c r="BM197" s="241" t="s">
        <v>6636</v>
      </c>
    </row>
    <row r="198" s="12" customFormat="1" ht="25.92" customHeight="1">
      <c r="A198" s="12"/>
      <c r="B198" s="213"/>
      <c r="C198" s="214"/>
      <c r="D198" s="215" t="s">
        <v>75</v>
      </c>
      <c r="E198" s="216" t="s">
        <v>6637</v>
      </c>
      <c r="F198" s="216" t="s">
        <v>6638</v>
      </c>
      <c r="G198" s="214"/>
      <c r="H198" s="214"/>
      <c r="I198" s="217"/>
      <c r="J198" s="218">
        <f>BK198</f>
        <v>0</v>
      </c>
      <c r="K198" s="214"/>
      <c r="L198" s="219"/>
      <c r="M198" s="220"/>
      <c r="N198" s="221"/>
      <c r="O198" s="221"/>
      <c r="P198" s="222">
        <f>SUM(P199:P200)</f>
        <v>0</v>
      </c>
      <c r="Q198" s="221"/>
      <c r="R198" s="222">
        <f>SUM(R199:R200)</f>
        <v>0</v>
      </c>
      <c r="S198" s="221"/>
      <c r="T198" s="223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84</v>
      </c>
      <c r="AT198" s="225" t="s">
        <v>75</v>
      </c>
      <c r="AU198" s="225" t="s">
        <v>76</v>
      </c>
      <c r="AY198" s="224" t="s">
        <v>280</v>
      </c>
      <c r="BK198" s="226">
        <f>SUM(BK199:BK200)</f>
        <v>0</v>
      </c>
    </row>
    <row r="199" s="2" customFormat="1" ht="16.5" customHeight="1">
      <c r="A199" s="38"/>
      <c r="B199" s="39"/>
      <c r="C199" s="229" t="s">
        <v>553</v>
      </c>
      <c r="D199" s="229" t="s">
        <v>281</v>
      </c>
      <c r="E199" s="230" t="s">
        <v>6639</v>
      </c>
      <c r="F199" s="231" t="s">
        <v>6640</v>
      </c>
      <c r="G199" s="232" t="s">
        <v>2303</v>
      </c>
      <c r="H199" s="233">
        <v>1</v>
      </c>
      <c r="I199" s="234"/>
      <c r="J199" s="235">
        <f>ROUND(I199*H199,2)</f>
        <v>0</v>
      </c>
      <c r="K199" s="236"/>
      <c r="L199" s="44"/>
      <c r="M199" s="237" t="s">
        <v>1</v>
      </c>
      <c r="N199" s="238" t="s">
        <v>41</v>
      </c>
      <c r="O199" s="91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1" t="s">
        <v>185</v>
      </c>
      <c r="AT199" s="241" t="s">
        <v>281</v>
      </c>
      <c r="AU199" s="241" t="s">
        <v>84</v>
      </c>
      <c r="AY199" s="17" t="s">
        <v>280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7" t="s">
        <v>84</v>
      </c>
      <c r="BK199" s="242">
        <f>ROUND(I199*H199,2)</f>
        <v>0</v>
      </c>
      <c r="BL199" s="17" t="s">
        <v>185</v>
      </c>
      <c r="BM199" s="241" t="s">
        <v>6641</v>
      </c>
    </row>
    <row r="200" s="2" customFormat="1" ht="16.5" customHeight="1">
      <c r="A200" s="38"/>
      <c r="B200" s="39"/>
      <c r="C200" s="229" t="s">
        <v>557</v>
      </c>
      <c r="D200" s="229" t="s">
        <v>281</v>
      </c>
      <c r="E200" s="230" t="s">
        <v>6642</v>
      </c>
      <c r="F200" s="231" t="s">
        <v>6588</v>
      </c>
      <c r="G200" s="232" t="s">
        <v>2303</v>
      </c>
      <c r="H200" s="233">
        <v>1</v>
      </c>
      <c r="I200" s="234"/>
      <c r="J200" s="235">
        <f>ROUND(I200*H200,2)</f>
        <v>0</v>
      </c>
      <c r="K200" s="236"/>
      <c r="L200" s="44"/>
      <c r="M200" s="237" t="s">
        <v>1</v>
      </c>
      <c r="N200" s="238" t="s">
        <v>41</v>
      </c>
      <c r="O200" s="91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1" t="s">
        <v>185</v>
      </c>
      <c r="AT200" s="241" t="s">
        <v>281</v>
      </c>
      <c r="AU200" s="241" t="s">
        <v>84</v>
      </c>
      <c r="AY200" s="17" t="s">
        <v>280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7" t="s">
        <v>84</v>
      </c>
      <c r="BK200" s="242">
        <f>ROUND(I200*H200,2)</f>
        <v>0</v>
      </c>
      <c r="BL200" s="17" t="s">
        <v>185</v>
      </c>
      <c r="BM200" s="241" t="s">
        <v>6643</v>
      </c>
    </row>
    <row r="201" s="12" customFormat="1" ht="25.92" customHeight="1">
      <c r="A201" s="12"/>
      <c r="B201" s="213"/>
      <c r="C201" s="214"/>
      <c r="D201" s="215" t="s">
        <v>75</v>
      </c>
      <c r="E201" s="216" t="s">
        <v>6644</v>
      </c>
      <c r="F201" s="216" t="s">
        <v>6645</v>
      </c>
      <c r="G201" s="214"/>
      <c r="H201" s="214"/>
      <c r="I201" s="217"/>
      <c r="J201" s="218">
        <f>BK201</f>
        <v>0</v>
      </c>
      <c r="K201" s="214"/>
      <c r="L201" s="219"/>
      <c r="M201" s="220"/>
      <c r="N201" s="221"/>
      <c r="O201" s="221"/>
      <c r="P201" s="222">
        <f>SUM(P202:P205)</f>
        <v>0</v>
      </c>
      <c r="Q201" s="221"/>
      <c r="R201" s="222">
        <f>SUM(R202:R205)</f>
        <v>0</v>
      </c>
      <c r="S201" s="221"/>
      <c r="T201" s="223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84</v>
      </c>
      <c r="AT201" s="225" t="s">
        <v>75</v>
      </c>
      <c r="AU201" s="225" t="s">
        <v>76</v>
      </c>
      <c r="AY201" s="224" t="s">
        <v>280</v>
      </c>
      <c r="BK201" s="226">
        <f>SUM(BK202:BK205)</f>
        <v>0</v>
      </c>
    </row>
    <row r="202" s="2" customFormat="1" ht="24.15" customHeight="1">
      <c r="A202" s="38"/>
      <c r="B202" s="39"/>
      <c r="C202" s="229" t="s">
        <v>561</v>
      </c>
      <c r="D202" s="229" t="s">
        <v>281</v>
      </c>
      <c r="E202" s="230" t="s">
        <v>6646</v>
      </c>
      <c r="F202" s="231" t="s">
        <v>6608</v>
      </c>
      <c r="G202" s="232" t="s">
        <v>2303</v>
      </c>
      <c r="H202" s="233">
        <v>1</v>
      </c>
      <c r="I202" s="234"/>
      <c r="J202" s="235">
        <f>ROUND(I202*H202,2)</f>
        <v>0</v>
      </c>
      <c r="K202" s="236"/>
      <c r="L202" s="44"/>
      <c r="M202" s="237" t="s">
        <v>1</v>
      </c>
      <c r="N202" s="238" t="s">
        <v>41</v>
      </c>
      <c r="O202" s="91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1" t="s">
        <v>185</v>
      </c>
      <c r="AT202" s="241" t="s">
        <v>281</v>
      </c>
      <c r="AU202" s="241" t="s">
        <v>84</v>
      </c>
      <c r="AY202" s="17" t="s">
        <v>280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7" t="s">
        <v>84</v>
      </c>
      <c r="BK202" s="242">
        <f>ROUND(I202*H202,2)</f>
        <v>0</v>
      </c>
      <c r="BL202" s="17" t="s">
        <v>185</v>
      </c>
      <c r="BM202" s="241" t="s">
        <v>6647</v>
      </c>
    </row>
    <row r="203" s="2" customFormat="1" ht="21.75" customHeight="1">
      <c r="A203" s="38"/>
      <c r="B203" s="39"/>
      <c r="C203" s="229" t="s">
        <v>566</v>
      </c>
      <c r="D203" s="229" t="s">
        <v>281</v>
      </c>
      <c r="E203" s="230" t="s">
        <v>6648</v>
      </c>
      <c r="F203" s="231" t="s">
        <v>6585</v>
      </c>
      <c r="G203" s="232" t="s">
        <v>2303</v>
      </c>
      <c r="H203" s="233">
        <v>5</v>
      </c>
      <c r="I203" s="234"/>
      <c r="J203" s="235">
        <f>ROUND(I203*H203,2)</f>
        <v>0</v>
      </c>
      <c r="K203" s="236"/>
      <c r="L203" s="44"/>
      <c r="M203" s="237" t="s">
        <v>1</v>
      </c>
      <c r="N203" s="238" t="s">
        <v>41</v>
      </c>
      <c r="O203" s="91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1" t="s">
        <v>185</v>
      </c>
      <c r="AT203" s="241" t="s">
        <v>281</v>
      </c>
      <c r="AU203" s="241" t="s">
        <v>84</v>
      </c>
      <c r="AY203" s="17" t="s">
        <v>280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7" t="s">
        <v>84</v>
      </c>
      <c r="BK203" s="242">
        <f>ROUND(I203*H203,2)</f>
        <v>0</v>
      </c>
      <c r="BL203" s="17" t="s">
        <v>185</v>
      </c>
      <c r="BM203" s="241" t="s">
        <v>6649</v>
      </c>
    </row>
    <row r="204" s="2" customFormat="1" ht="16.5" customHeight="1">
      <c r="A204" s="38"/>
      <c r="B204" s="39"/>
      <c r="C204" s="229" t="s">
        <v>571</v>
      </c>
      <c r="D204" s="229" t="s">
        <v>281</v>
      </c>
      <c r="E204" s="230" t="s">
        <v>6650</v>
      </c>
      <c r="F204" s="231" t="s">
        <v>6651</v>
      </c>
      <c r="G204" s="232" t="s">
        <v>2303</v>
      </c>
      <c r="H204" s="233">
        <v>4</v>
      </c>
      <c r="I204" s="234"/>
      <c r="J204" s="235">
        <f>ROUND(I204*H204,2)</f>
        <v>0</v>
      </c>
      <c r="K204" s="236"/>
      <c r="L204" s="44"/>
      <c r="M204" s="237" t="s">
        <v>1</v>
      </c>
      <c r="N204" s="238" t="s">
        <v>41</v>
      </c>
      <c r="O204" s="91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1" t="s">
        <v>185</v>
      </c>
      <c r="AT204" s="241" t="s">
        <v>281</v>
      </c>
      <c r="AU204" s="241" t="s">
        <v>84</v>
      </c>
      <c r="AY204" s="17" t="s">
        <v>280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7" t="s">
        <v>84</v>
      </c>
      <c r="BK204" s="242">
        <f>ROUND(I204*H204,2)</f>
        <v>0</v>
      </c>
      <c r="BL204" s="17" t="s">
        <v>185</v>
      </c>
      <c r="BM204" s="241" t="s">
        <v>6652</v>
      </c>
    </row>
    <row r="205" s="2" customFormat="1" ht="16.5" customHeight="1">
      <c r="A205" s="38"/>
      <c r="B205" s="39"/>
      <c r="C205" s="229" t="s">
        <v>575</v>
      </c>
      <c r="D205" s="229" t="s">
        <v>281</v>
      </c>
      <c r="E205" s="230" t="s">
        <v>6653</v>
      </c>
      <c r="F205" s="231" t="s">
        <v>6654</v>
      </c>
      <c r="G205" s="232" t="s">
        <v>2303</v>
      </c>
      <c r="H205" s="233">
        <v>1</v>
      </c>
      <c r="I205" s="234"/>
      <c r="J205" s="235">
        <f>ROUND(I205*H205,2)</f>
        <v>0</v>
      </c>
      <c r="K205" s="236"/>
      <c r="L205" s="44"/>
      <c r="M205" s="237" t="s">
        <v>1</v>
      </c>
      <c r="N205" s="238" t="s">
        <v>41</v>
      </c>
      <c r="O205" s="91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1" t="s">
        <v>185</v>
      </c>
      <c r="AT205" s="241" t="s">
        <v>281</v>
      </c>
      <c r="AU205" s="241" t="s">
        <v>84</v>
      </c>
      <c r="AY205" s="17" t="s">
        <v>280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7" t="s">
        <v>84</v>
      </c>
      <c r="BK205" s="242">
        <f>ROUND(I205*H205,2)</f>
        <v>0</v>
      </c>
      <c r="BL205" s="17" t="s">
        <v>185</v>
      </c>
      <c r="BM205" s="241" t="s">
        <v>6655</v>
      </c>
    </row>
    <row r="206" s="12" customFormat="1" ht="25.92" customHeight="1">
      <c r="A206" s="12"/>
      <c r="B206" s="213"/>
      <c r="C206" s="214"/>
      <c r="D206" s="215" t="s">
        <v>75</v>
      </c>
      <c r="E206" s="216" t="s">
        <v>6656</v>
      </c>
      <c r="F206" s="216" t="s">
        <v>6657</v>
      </c>
      <c r="G206" s="214"/>
      <c r="H206" s="214"/>
      <c r="I206" s="217"/>
      <c r="J206" s="218">
        <f>BK206</f>
        <v>0</v>
      </c>
      <c r="K206" s="214"/>
      <c r="L206" s="219"/>
      <c r="M206" s="220"/>
      <c r="N206" s="221"/>
      <c r="O206" s="221"/>
      <c r="P206" s="222">
        <f>SUM(P207:P209)</f>
        <v>0</v>
      </c>
      <c r="Q206" s="221"/>
      <c r="R206" s="222">
        <f>SUM(R207:R209)</f>
        <v>0</v>
      </c>
      <c r="S206" s="221"/>
      <c r="T206" s="223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84</v>
      </c>
      <c r="AT206" s="225" t="s">
        <v>75</v>
      </c>
      <c r="AU206" s="225" t="s">
        <v>76</v>
      </c>
      <c r="AY206" s="224" t="s">
        <v>280</v>
      </c>
      <c r="BK206" s="226">
        <f>SUM(BK207:BK209)</f>
        <v>0</v>
      </c>
    </row>
    <row r="207" s="2" customFormat="1" ht="16.5" customHeight="1">
      <c r="A207" s="38"/>
      <c r="B207" s="39"/>
      <c r="C207" s="229" t="s">
        <v>580</v>
      </c>
      <c r="D207" s="229" t="s">
        <v>281</v>
      </c>
      <c r="E207" s="230" t="s">
        <v>6658</v>
      </c>
      <c r="F207" s="231" t="s">
        <v>6659</v>
      </c>
      <c r="G207" s="232" t="s">
        <v>6660</v>
      </c>
      <c r="H207" s="233">
        <v>140</v>
      </c>
      <c r="I207" s="234"/>
      <c r="J207" s="235">
        <f>ROUND(I207*H207,2)</f>
        <v>0</v>
      </c>
      <c r="K207" s="236"/>
      <c r="L207" s="44"/>
      <c r="M207" s="237" t="s">
        <v>1</v>
      </c>
      <c r="N207" s="238" t="s">
        <v>41</v>
      </c>
      <c r="O207" s="91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1" t="s">
        <v>185</v>
      </c>
      <c r="AT207" s="241" t="s">
        <v>281</v>
      </c>
      <c r="AU207" s="241" t="s">
        <v>84</v>
      </c>
      <c r="AY207" s="17" t="s">
        <v>280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7" t="s">
        <v>84</v>
      </c>
      <c r="BK207" s="242">
        <f>ROUND(I207*H207,2)</f>
        <v>0</v>
      </c>
      <c r="BL207" s="17" t="s">
        <v>185</v>
      </c>
      <c r="BM207" s="241" t="s">
        <v>6661</v>
      </c>
    </row>
    <row r="208" s="2" customFormat="1">
      <c r="A208" s="38"/>
      <c r="B208" s="39"/>
      <c r="C208" s="40"/>
      <c r="D208" s="245" t="s">
        <v>540</v>
      </c>
      <c r="E208" s="40"/>
      <c r="F208" s="287" t="s">
        <v>6662</v>
      </c>
      <c r="G208" s="40"/>
      <c r="H208" s="40"/>
      <c r="I208" s="288"/>
      <c r="J208" s="40"/>
      <c r="K208" s="40"/>
      <c r="L208" s="44"/>
      <c r="M208" s="289"/>
      <c r="N208" s="290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540</v>
      </c>
      <c r="AU208" s="17" t="s">
        <v>84</v>
      </c>
    </row>
    <row r="209" s="2" customFormat="1" ht="44.25" customHeight="1">
      <c r="A209" s="38"/>
      <c r="B209" s="39"/>
      <c r="C209" s="229" t="s">
        <v>585</v>
      </c>
      <c r="D209" s="229" t="s">
        <v>281</v>
      </c>
      <c r="E209" s="230" t="s">
        <v>903</v>
      </c>
      <c r="F209" s="231" t="s">
        <v>904</v>
      </c>
      <c r="G209" s="232" t="s">
        <v>326</v>
      </c>
      <c r="H209" s="233">
        <v>0.10000000000000001</v>
      </c>
      <c r="I209" s="234"/>
      <c r="J209" s="235">
        <f>ROUND(I209*H209,2)</f>
        <v>0</v>
      </c>
      <c r="K209" s="236"/>
      <c r="L209" s="44"/>
      <c r="M209" s="237" t="s">
        <v>1</v>
      </c>
      <c r="N209" s="238" t="s">
        <v>41</v>
      </c>
      <c r="O209" s="91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1" t="s">
        <v>284</v>
      </c>
      <c r="AT209" s="241" t="s">
        <v>281</v>
      </c>
      <c r="AU209" s="241" t="s">
        <v>84</v>
      </c>
      <c r="AY209" s="17" t="s">
        <v>280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7" t="s">
        <v>84</v>
      </c>
      <c r="BK209" s="242">
        <f>ROUND(I209*H209,2)</f>
        <v>0</v>
      </c>
      <c r="BL209" s="17" t="s">
        <v>284</v>
      </c>
      <c r="BM209" s="241" t="s">
        <v>6663</v>
      </c>
    </row>
    <row r="210" s="12" customFormat="1" ht="25.92" customHeight="1">
      <c r="A210" s="12"/>
      <c r="B210" s="213"/>
      <c r="C210" s="214"/>
      <c r="D210" s="215" t="s">
        <v>75</v>
      </c>
      <c r="E210" s="216" t="s">
        <v>6664</v>
      </c>
      <c r="F210" s="216" t="s">
        <v>6665</v>
      </c>
      <c r="G210" s="214"/>
      <c r="H210" s="214"/>
      <c r="I210" s="217"/>
      <c r="J210" s="218">
        <f>BK210</f>
        <v>0</v>
      </c>
      <c r="K210" s="214"/>
      <c r="L210" s="219"/>
      <c r="M210" s="220"/>
      <c r="N210" s="221"/>
      <c r="O210" s="221"/>
      <c r="P210" s="222">
        <f>SUM(P211:P215)</f>
        <v>0</v>
      </c>
      <c r="Q210" s="221"/>
      <c r="R210" s="222">
        <f>SUM(R211:R215)</f>
        <v>0</v>
      </c>
      <c r="S210" s="221"/>
      <c r="T210" s="223">
        <f>SUM(T211:T215)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84</v>
      </c>
      <c r="AT210" s="225" t="s">
        <v>75</v>
      </c>
      <c r="AU210" s="225" t="s">
        <v>76</v>
      </c>
      <c r="AY210" s="224" t="s">
        <v>280</v>
      </c>
      <c r="BK210" s="226">
        <f>SUM(BK211:BK215)</f>
        <v>0</v>
      </c>
    </row>
    <row r="211" s="2" customFormat="1" ht="16.5" customHeight="1">
      <c r="A211" s="38"/>
      <c r="B211" s="39"/>
      <c r="C211" s="229" t="s">
        <v>590</v>
      </c>
      <c r="D211" s="229" t="s">
        <v>281</v>
      </c>
      <c r="E211" s="230" t="s">
        <v>6666</v>
      </c>
      <c r="F211" s="231" t="s">
        <v>6667</v>
      </c>
      <c r="G211" s="232" t="s">
        <v>2303</v>
      </c>
      <c r="H211" s="233">
        <v>2</v>
      </c>
      <c r="I211" s="234"/>
      <c r="J211" s="235">
        <f>ROUND(I211*H211,2)</f>
        <v>0</v>
      </c>
      <c r="K211" s="236"/>
      <c r="L211" s="44"/>
      <c r="M211" s="237" t="s">
        <v>1</v>
      </c>
      <c r="N211" s="238" t="s">
        <v>41</v>
      </c>
      <c r="O211" s="91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1" t="s">
        <v>185</v>
      </c>
      <c r="AT211" s="241" t="s">
        <v>281</v>
      </c>
      <c r="AU211" s="241" t="s">
        <v>84</v>
      </c>
      <c r="AY211" s="17" t="s">
        <v>280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7" t="s">
        <v>84</v>
      </c>
      <c r="BK211" s="242">
        <f>ROUND(I211*H211,2)</f>
        <v>0</v>
      </c>
      <c r="BL211" s="17" t="s">
        <v>185</v>
      </c>
      <c r="BM211" s="241" t="s">
        <v>6668</v>
      </c>
    </row>
    <row r="212" s="2" customFormat="1" ht="16.5" customHeight="1">
      <c r="A212" s="38"/>
      <c r="B212" s="39"/>
      <c r="C212" s="229" t="s">
        <v>594</v>
      </c>
      <c r="D212" s="229" t="s">
        <v>281</v>
      </c>
      <c r="E212" s="230" t="s">
        <v>6669</v>
      </c>
      <c r="F212" s="231" t="s">
        <v>6670</v>
      </c>
      <c r="G212" s="232" t="s">
        <v>2303</v>
      </c>
      <c r="H212" s="233">
        <v>2</v>
      </c>
      <c r="I212" s="234"/>
      <c r="J212" s="235">
        <f>ROUND(I212*H212,2)</f>
        <v>0</v>
      </c>
      <c r="K212" s="236"/>
      <c r="L212" s="44"/>
      <c r="M212" s="237" t="s">
        <v>1</v>
      </c>
      <c r="N212" s="238" t="s">
        <v>41</v>
      </c>
      <c r="O212" s="91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1" t="s">
        <v>185</v>
      </c>
      <c r="AT212" s="241" t="s">
        <v>281</v>
      </c>
      <c r="AU212" s="241" t="s">
        <v>84</v>
      </c>
      <c r="AY212" s="17" t="s">
        <v>280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7" t="s">
        <v>84</v>
      </c>
      <c r="BK212" s="242">
        <f>ROUND(I212*H212,2)</f>
        <v>0</v>
      </c>
      <c r="BL212" s="17" t="s">
        <v>185</v>
      </c>
      <c r="BM212" s="241" t="s">
        <v>6671</v>
      </c>
    </row>
    <row r="213" s="2" customFormat="1" ht="16.5" customHeight="1">
      <c r="A213" s="38"/>
      <c r="B213" s="39"/>
      <c r="C213" s="229" t="s">
        <v>598</v>
      </c>
      <c r="D213" s="229" t="s">
        <v>281</v>
      </c>
      <c r="E213" s="230" t="s">
        <v>6672</v>
      </c>
      <c r="F213" s="231" t="s">
        <v>6517</v>
      </c>
      <c r="G213" s="232" t="s">
        <v>5998</v>
      </c>
      <c r="H213" s="233">
        <v>28</v>
      </c>
      <c r="I213" s="234"/>
      <c r="J213" s="235">
        <f>ROUND(I213*H213,2)</f>
        <v>0</v>
      </c>
      <c r="K213" s="236"/>
      <c r="L213" s="44"/>
      <c r="M213" s="237" t="s">
        <v>1</v>
      </c>
      <c r="N213" s="238" t="s">
        <v>41</v>
      </c>
      <c r="O213" s="91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1" t="s">
        <v>185</v>
      </c>
      <c r="AT213" s="241" t="s">
        <v>281</v>
      </c>
      <c r="AU213" s="241" t="s">
        <v>84</v>
      </c>
      <c r="AY213" s="17" t="s">
        <v>280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7" t="s">
        <v>84</v>
      </c>
      <c r="BK213" s="242">
        <f>ROUND(I213*H213,2)</f>
        <v>0</v>
      </c>
      <c r="BL213" s="17" t="s">
        <v>185</v>
      </c>
      <c r="BM213" s="241" t="s">
        <v>6673</v>
      </c>
    </row>
    <row r="214" s="2" customFormat="1" ht="16.5" customHeight="1">
      <c r="A214" s="38"/>
      <c r="B214" s="39"/>
      <c r="C214" s="229" t="s">
        <v>603</v>
      </c>
      <c r="D214" s="229" t="s">
        <v>281</v>
      </c>
      <c r="E214" s="230" t="s">
        <v>6674</v>
      </c>
      <c r="F214" s="231" t="s">
        <v>6675</v>
      </c>
      <c r="G214" s="232" t="s">
        <v>2303</v>
      </c>
      <c r="H214" s="233">
        <v>3</v>
      </c>
      <c r="I214" s="234"/>
      <c r="J214" s="235">
        <f>ROUND(I214*H214,2)</f>
        <v>0</v>
      </c>
      <c r="K214" s="236"/>
      <c r="L214" s="44"/>
      <c r="M214" s="237" t="s">
        <v>1</v>
      </c>
      <c r="N214" s="238" t="s">
        <v>41</v>
      </c>
      <c r="O214" s="91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1" t="s">
        <v>185</v>
      </c>
      <c r="AT214" s="241" t="s">
        <v>281</v>
      </c>
      <c r="AU214" s="241" t="s">
        <v>84</v>
      </c>
      <c r="AY214" s="17" t="s">
        <v>280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7" t="s">
        <v>84</v>
      </c>
      <c r="BK214" s="242">
        <f>ROUND(I214*H214,2)</f>
        <v>0</v>
      </c>
      <c r="BL214" s="17" t="s">
        <v>185</v>
      </c>
      <c r="BM214" s="241" t="s">
        <v>6676</v>
      </c>
    </row>
    <row r="215" s="2" customFormat="1" ht="16.5" customHeight="1">
      <c r="A215" s="38"/>
      <c r="B215" s="39"/>
      <c r="C215" s="229" t="s">
        <v>607</v>
      </c>
      <c r="D215" s="229" t="s">
        <v>281</v>
      </c>
      <c r="E215" s="230" t="s">
        <v>6677</v>
      </c>
      <c r="F215" s="231" t="s">
        <v>6678</v>
      </c>
      <c r="G215" s="232" t="s">
        <v>2303</v>
      </c>
      <c r="H215" s="233">
        <v>2</v>
      </c>
      <c r="I215" s="234"/>
      <c r="J215" s="235">
        <f>ROUND(I215*H215,2)</f>
        <v>0</v>
      </c>
      <c r="K215" s="236"/>
      <c r="L215" s="44"/>
      <c r="M215" s="237" t="s">
        <v>1</v>
      </c>
      <c r="N215" s="238" t="s">
        <v>41</v>
      </c>
      <c r="O215" s="91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1" t="s">
        <v>185</v>
      </c>
      <c r="AT215" s="241" t="s">
        <v>281</v>
      </c>
      <c r="AU215" s="241" t="s">
        <v>84</v>
      </c>
      <c r="AY215" s="17" t="s">
        <v>280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7" t="s">
        <v>84</v>
      </c>
      <c r="BK215" s="242">
        <f>ROUND(I215*H215,2)</f>
        <v>0</v>
      </c>
      <c r="BL215" s="17" t="s">
        <v>185</v>
      </c>
      <c r="BM215" s="241" t="s">
        <v>6679</v>
      </c>
    </row>
    <row r="216" s="12" customFormat="1" ht="25.92" customHeight="1">
      <c r="A216" s="12"/>
      <c r="B216" s="213"/>
      <c r="C216" s="214"/>
      <c r="D216" s="215" t="s">
        <v>75</v>
      </c>
      <c r="E216" s="216" t="s">
        <v>6680</v>
      </c>
      <c r="F216" s="216" t="s">
        <v>6681</v>
      </c>
      <c r="G216" s="214"/>
      <c r="H216" s="214"/>
      <c r="I216" s="217"/>
      <c r="J216" s="218">
        <f>BK216</f>
        <v>0</v>
      </c>
      <c r="K216" s="214"/>
      <c r="L216" s="219"/>
      <c r="M216" s="220"/>
      <c r="N216" s="221"/>
      <c r="O216" s="221"/>
      <c r="P216" s="222">
        <f>SUM(P217:P220)</f>
        <v>0</v>
      </c>
      <c r="Q216" s="221"/>
      <c r="R216" s="222">
        <f>SUM(R217:R220)</f>
        <v>0</v>
      </c>
      <c r="S216" s="221"/>
      <c r="T216" s="223">
        <f>SUM(T217:T220)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84</v>
      </c>
      <c r="AT216" s="225" t="s">
        <v>75</v>
      </c>
      <c r="AU216" s="225" t="s">
        <v>76</v>
      </c>
      <c r="AY216" s="224" t="s">
        <v>280</v>
      </c>
      <c r="BK216" s="226">
        <f>SUM(BK217:BK220)</f>
        <v>0</v>
      </c>
    </row>
    <row r="217" s="2" customFormat="1" ht="16.5" customHeight="1">
      <c r="A217" s="38"/>
      <c r="B217" s="39"/>
      <c r="C217" s="229" t="s">
        <v>613</v>
      </c>
      <c r="D217" s="229" t="s">
        <v>281</v>
      </c>
      <c r="E217" s="230" t="s">
        <v>6682</v>
      </c>
      <c r="F217" s="231" t="s">
        <v>6683</v>
      </c>
      <c r="G217" s="232" t="s">
        <v>2303</v>
      </c>
      <c r="H217" s="233">
        <v>2</v>
      </c>
      <c r="I217" s="234"/>
      <c r="J217" s="235">
        <f>ROUND(I217*H217,2)</f>
        <v>0</v>
      </c>
      <c r="K217" s="236"/>
      <c r="L217" s="44"/>
      <c r="M217" s="237" t="s">
        <v>1</v>
      </c>
      <c r="N217" s="238" t="s">
        <v>41</v>
      </c>
      <c r="O217" s="91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1" t="s">
        <v>185</v>
      </c>
      <c r="AT217" s="241" t="s">
        <v>281</v>
      </c>
      <c r="AU217" s="241" t="s">
        <v>84</v>
      </c>
      <c r="AY217" s="17" t="s">
        <v>280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7" t="s">
        <v>84</v>
      </c>
      <c r="BK217" s="242">
        <f>ROUND(I217*H217,2)</f>
        <v>0</v>
      </c>
      <c r="BL217" s="17" t="s">
        <v>185</v>
      </c>
      <c r="BM217" s="241" t="s">
        <v>6684</v>
      </c>
    </row>
    <row r="218" s="2" customFormat="1" ht="16.5" customHeight="1">
      <c r="A218" s="38"/>
      <c r="B218" s="39"/>
      <c r="C218" s="229" t="s">
        <v>618</v>
      </c>
      <c r="D218" s="229" t="s">
        <v>281</v>
      </c>
      <c r="E218" s="230" t="s">
        <v>6685</v>
      </c>
      <c r="F218" s="231" t="s">
        <v>6686</v>
      </c>
      <c r="G218" s="232" t="s">
        <v>2303</v>
      </c>
      <c r="H218" s="233">
        <v>2</v>
      </c>
      <c r="I218" s="234"/>
      <c r="J218" s="235">
        <f>ROUND(I218*H218,2)</f>
        <v>0</v>
      </c>
      <c r="K218" s="236"/>
      <c r="L218" s="44"/>
      <c r="M218" s="237" t="s">
        <v>1</v>
      </c>
      <c r="N218" s="238" t="s">
        <v>41</v>
      </c>
      <c r="O218" s="91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1" t="s">
        <v>185</v>
      </c>
      <c r="AT218" s="241" t="s">
        <v>281</v>
      </c>
      <c r="AU218" s="241" t="s">
        <v>84</v>
      </c>
      <c r="AY218" s="17" t="s">
        <v>280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7" t="s">
        <v>84</v>
      </c>
      <c r="BK218" s="242">
        <f>ROUND(I218*H218,2)</f>
        <v>0</v>
      </c>
      <c r="BL218" s="17" t="s">
        <v>185</v>
      </c>
      <c r="BM218" s="241" t="s">
        <v>6687</v>
      </c>
    </row>
    <row r="219" s="2" customFormat="1" ht="16.5" customHeight="1">
      <c r="A219" s="38"/>
      <c r="B219" s="39"/>
      <c r="C219" s="229" t="s">
        <v>623</v>
      </c>
      <c r="D219" s="229" t="s">
        <v>281</v>
      </c>
      <c r="E219" s="230" t="s">
        <v>6688</v>
      </c>
      <c r="F219" s="231" t="s">
        <v>6514</v>
      </c>
      <c r="G219" s="232" t="s">
        <v>5998</v>
      </c>
      <c r="H219" s="233">
        <v>30</v>
      </c>
      <c r="I219" s="234"/>
      <c r="J219" s="235">
        <f>ROUND(I219*H219,2)</f>
        <v>0</v>
      </c>
      <c r="K219" s="236"/>
      <c r="L219" s="44"/>
      <c r="M219" s="237" t="s">
        <v>1</v>
      </c>
      <c r="N219" s="238" t="s">
        <v>41</v>
      </c>
      <c r="O219" s="91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1" t="s">
        <v>185</v>
      </c>
      <c r="AT219" s="241" t="s">
        <v>281</v>
      </c>
      <c r="AU219" s="241" t="s">
        <v>84</v>
      </c>
      <c r="AY219" s="17" t="s">
        <v>280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7" t="s">
        <v>84</v>
      </c>
      <c r="BK219" s="242">
        <f>ROUND(I219*H219,2)</f>
        <v>0</v>
      </c>
      <c r="BL219" s="17" t="s">
        <v>185</v>
      </c>
      <c r="BM219" s="241" t="s">
        <v>6689</v>
      </c>
    </row>
    <row r="220" s="2" customFormat="1" ht="21.75" customHeight="1">
      <c r="A220" s="38"/>
      <c r="B220" s="39"/>
      <c r="C220" s="229" t="s">
        <v>628</v>
      </c>
      <c r="D220" s="229" t="s">
        <v>281</v>
      </c>
      <c r="E220" s="230" t="s">
        <v>6690</v>
      </c>
      <c r="F220" s="231" t="s">
        <v>6691</v>
      </c>
      <c r="G220" s="232" t="s">
        <v>2303</v>
      </c>
      <c r="H220" s="233">
        <v>2</v>
      </c>
      <c r="I220" s="234"/>
      <c r="J220" s="235">
        <f>ROUND(I220*H220,2)</f>
        <v>0</v>
      </c>
      <c r="K220" s="236"/>
      <c r="L220" s="44"/>
      <c r="M220" s="237" t="s">
        <v>1</v>
      </c>
      <c r="N220" s="238" t="s">
        <v>41</v>
      </c>
      <c r="O220" s="91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1" t="s">
        <v>185</v>
      </c>
      <c r="AT220" s="241" t="s">
        <v>281</v>
      </c>
      <c r="AU220" s="241" t="s">
        <v>84</v>
      </c>
      <c r="AY220" s="17" t="s">
        <v>280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7" t="s">
        <v>84</v>
      </c>
      <c r="BK220" s="242">
        <f>ROUND(I220*H220,2)</f>
        <v>0</v>
      </c>
      <c r="BL220" s="17" t="s">
        <v>185</v>
      </c>
      <c r="BM220" s="241" t="s">
        <v>6692</v>
      </c>
    </row>
    <row r="221" s="12" customFormat="1" ht="25.92" customHeight="1">
      <c r="A221" s="12"/>
      <c r="B221" s="213"/>
      <c r="C221" s="214"/>
      <c r="D221" s="215" t="s">
        <v>75</v>
      </c>
      <c r="E221" s="216" t="s">
        <v>6693</v>
      </c>
      <c r="F221" s="216" t="s">
        <v>6694</v>
      </c>
      <c r="G221" s="214"/>
      <c r="H221" s="214"/>
      <c r="I221" s="217"/>
      <c r="J221" s="218">
        <f>BK221</f>
        <v>0</v>
      </c>
      <c r="K221" s="214"/>
      <c r="L221" s="219"/>
      <c r="M221" s="220"/>
      <c r="N221" s="221"/>
      <c r="O221" s="221"/>
      <c r="P221" s="222">
        <f>SUM(P222:P225)</f>
        <v>0</v>
      </c>
      <c r="Q221" s="221"/>
      <c r="R221" s="222">
        <f>SUM(R222:R225)</f>
        <v>0</v>
      </c>
      <c r="S221" s="221"/>
      <c r="T221" s="223">
        <f>SUM(T222:T225)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84</v>
      </c>
      <c r="AT221" s="225" t="s">
        <v>75</v>
      </c>
      <c r="AU221" s="225" t="s">
        <v>76</v>
      </c>
      <c r="AY221" s="224" t="s">
        <v>280</v>
      </c>
      <c r="BK221" s="226">
        <f>SUM(BK222:BK225)</f>
        <v>0</v>
      </c>
    </row>
    <row r="222" s="2" customFormat="1" ht="16.5" customHeight="1">
      <c r="A222" s="38"/>
      <c r="B222" s="39"/>
      <c r="C222" s="229" t="s">
        <v>633</v>
      </c>
      <c r="D222" s="229" t="s">
        <v>281</v>
      </c>
      <c r="E222" s="230" t="s">
        <v>6695</v>
      </c>
      <c r="F222" s="231" t="s">
        <v>6683</v>
      </c>
      <c r="G222" s="232" t="s">
        <v>2303</v>
      </c>
      <c r="H222" s="233">
        <v>1</v>
      </c>
      <c r="I222" s="234"/>
      <c r="J222" s="235">
        <f>ROUND(I222*H222,2)</f>
        <v>0</v>
      </c>
      <c r="K222" s="236"/>
      <c r="L222" s="44"/>
      <c r="M222" s="237" t="s">
        <v>1</v>
      </c>
      <c r="N222" s="238" t="s">
        <v>41</v>
      </c>
      <c r="O222" s="91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1" t="s">
        <v>185</v>
      </c>
      <c r="AT222" s="241" t="s">
        <v>281</v>
      </c>
      <c r="AU222" s="241" t="s">
        <v>84</v>
      </c>
      <c r="AY222" s="17" t="s">
        <v>280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7" t="s">
        <v>84</v>
      </c>
      <c r="BK222" s="242">
        <f>ROUND(I222*H222,2)</f>
        <v>0</v>
      </c>
      <c r="BL222" s="17" t="s">
        <v>185</v>
      </c>
      <c r="BM222" s="241" t="s">
        <v>6696</v>
      </c>
    </row>
    <row r="223" s="2" customFormat="1" ht="16.5" customHeight="1">
      <c r="A223" s="38"/>
      <c r="B223" s="39"/>
      <c r="C223" s="229" t="s">
        <v>637</v>
      </c>
      <c r="D223" s="229" t="s">
        <v>281</v>
      </c>
      <c r="E223" s="230" t="s">
        <v>6697</v>
      </c>
      <c r="F223" s="231" t="s">
        <v>6686</v>
      </c>
      <c r="G223" s="232" t="s">
        <v>2303</v>
      </c>
      <c r="H223" s="233">
        <v>1</v>
      </c>
      <c r="I223" s="234"/>
      <c r="J223" s="235">
        <f>ROUND(I223*H223,2)</f>
        <v>0</v>
      </c>
      <c r="K223" s="236"/>
      <c r="L223" s="44"/>
      <c r="M223" s="237" t="s">
        <v>1</v>
      </c>
      <c r="N223" s="238" t="s">
        <v>41</v>
      </c>
      <c r="O223" s="91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1" t="s">
        <v>185</v>
      </c>
      <c r="AT223" s="241" t="s">
        <v>281</v>
      </c>
      <c r="AU223" s="241" t="s">
        <v>84</v>
      </c>
      <c r="AY223" s="17" t="s">
        <v>280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7" t="s">
        <v>84</v>
      </c>
      <c r="BK223" s="242">
        <f>ROUND(I223*H223,2)</f>
        <v>0</v>
      </c>
      <c r="BL223" s="17" t="s">
        <v>185</v>
      </c>
      <c r="BM223" s="241" t="s">
        <v>6698</v>
      </c>
    </row>
    <row r="224" s="2" customFormat="1" ht="16.5" customHeight="1">
      <c r="A224" s="38"/>
      <c r="B224" s="39"/>
      <c r="C224" s="229" t="s">
        <v>641</v>
      </c>
      <c r="D224" s="229" t="s">
        <v>281</v>
      </c>
      <c r="E224" s="230" t="s">
        <v>6699</v>
      </c>
      <c r="F224" s="231" t="s">
        <v>6514</v>
      </c>
      <c r="G224" s="232" t="s">
        <v>5998</v>
      </c>
      <c r="H224" s="233">
        <v>15</v>
      </c>
      <c r="I224" s="234"/>
      <c r="J224" s="235">
        <f>ROUND(I224*H224,2)</f>
        <v>0</v>
      </c>
      <c r="K224" s="236"/>
      <c r="L224" s="44"/>
      <c r="M224" s="237" t="s">
        <v>1</v>
      </c>
      <c r="N224" s="238" t="s">
        <v>41</v>
      </c>
      <c r="O224" s="91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1" t="s">
        <v>185</v>
      </c>
      <c r="AT224" s="241" t="s">
        <v>281</v>
      </c>
      <c r="AU224" s="241" t="s">
        <v>84</v>
      </c>
      <c r="AY224" s="17" t="s">
        <v>280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7" t="s">
        <v>84</v>
      </c>
      <c r="BK224" s="242">
        <f>ROUND(I224*H224,2)</f>
        <v>0</v>
      </c>
      <c r="BL224" s="17" t="s">
        <v>185</v>
      </c>
      <c r="BM224" s="241" t="s">
        <v>6700</v>
      </c>
    </row>
    <row r="225" s="2" customFormat="1" ht="21.75" customHeight="1">
      <c r="A225" s="38"/>
      <c r="B225" s="39"/>
      <c r="C225" s="229" t="s">
        <v>646</v>
      </c>
      <c r="D225" s="229" t="s">
        <v>281</v>
      </c>
      <c r="E225" s="230" t="s">
        <v>6701</v>
      </c>
      <c r="F225" s="231" t="s">
        <v>6691</v>
      </c>
      <c r="G225" s="232" t="s">
        <v>2303</v>
      </c>
      <c r="H225" s="233">
        <v>1</v>
      </c>
      <c r="I225" s="234"/>
      <c r="J225" s="235">
        <f>ROUND(I225*H225,2)</f>
        <v>0</v>
      </c>
      <c r="K225" s="236"/>
      <c r="L225" s="44"/>
      <c r="M225" s="237" t="s">
        <v>1</v>
      </c>
      <c r="N225" s="238" t="s">
        <v>41</v>
      </c>
      <c r="O225" s="91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1" t="s">
        <v>185</v>
      </c>
      <c r="AT225" s="241" t="s">
        <v>281</v>
      </c>
      <c r="AU225" s="241" t="s">
        <v>84</v>
      </c>
      <c r="AY225" s="17" t="s">
        <v>280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7" t="s">
        <v>84</v>
      </c>
      <c r="BK225" s="242">
        <f>ROUND(I225*H225,2)</f>
        <v>0</v>
      </c>
      <c r="BL225" s="17" t="s">
        <v>185</v>
      </c>
      <c r="BM225" s="241" t="s">
        <v>6702</v>
      </c>
    </row>
    <row r="226" s="12" customFormat="1" ht="25.92" customHeight="1">
      <c r="A226" s="12"/>
      <c r="B226" s="213"/>
      <c r="C226" s="214"/>
      <c r="D226" s="215" t="s">
        <v>75</v>
      </c>
      <c r="E226" s="216" t="s">
        <v>6703</v>
      </c>
      <c r="F226" s="216" t="s">
        <v>6704</v>
      </c>
      <c r="G226" s="214"/>
      <c r="H226" s="214"/>
      <c r="I226" s="217"/>
      <c r="J226" s="218">
        <f>BK226</f>
        <v>0</v>
      </c>
      <c r="K226" s="214"/>
      <c r="L226" s="219"/>
      <c r="M226" s="220"/>
      <c r="N226" s="221"/>
      <c r="O226" s="221"/>
      <c r="P226" s="222">
        <f>P227</f>
        <v>0</v>
      </c>
      <c r="Q226" s="221"/>
      <c r="R226" s="222">
        <f>R227</f>
        <v>0</v>
      </c>
      <c r="S226" s="221"/>
      <c r="T226" s="223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84</v>
      </c>
      <c r="AT226" s="225" t="s">
        <v>75</v>
      </c>
      <c r="AU226" s="225" t="s">
        <v>76</v>
      </c>
      <c r="AY226" s="224" t="s">
        <v>280</v>
      </c>
      <c r="BK226" s="226">
        <f>BK227</f>
        <v>0</v>
      </c>
    </row>
    <row r="227" s="2" customFormat="1" ht="24.15" customHeight="1">
      <c r="A227" s="38"/>
      <c r="B227" s="39"/>
      <c r="C227" s="229" t="s">
        <v>650</v>
      </c>
      <c r="D227" s="229" t="s">
        <v>281</v>
      </c>
      <c r="E227" s="230" t="s">
        <v>6705</v>
      </c>
      <c r="F227" s="231" t="s">
        <v>6706</v>
      </c>
      <c r="G227" s="232" t="s">
        <v>2303</v>
      </c>
      <c r="H227" s="233">
        <v>1</v>
      </c>
      <c r="I227" s="234"/>
      <c r="J227" s="235">
        <f>ROUND(I227*H227,2)</f>
        <v>0</v>
      </c>
      <c r="K227" s="236"/>
      <c r="L227" s="44"/>
      <c r="M227" s="237" t="s">
        <v>1</v>
      </c>
      <c r="N227" s="238" t="s">
        <v>41</v>
      </c>
      <c r="O227" s="91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1" t="s">
        <v>185</v>
      </c>
      <c r="AT227" s="241" t="s">
        <v>281</v>
      </c>
      <c r="AU227" s="241" t="s">
        <v>84</v>
      </c>
      <c r="AY227" s="17" t="s">
        <v>280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7" t="s">
        <v>84</v>
      </c>
      <c r="BK227" s="242">
        <f>ROUND(I227*H227,2)</f>
        <v>0</v>
      </c>
      <c r="BL227" s="17" t="s">
        <v>185</v>
      </c>
      <c r="BM227" s="241" t="s">
        <v>6707</v>
      </c>
    </row>
    <row r="228" s="12" customFormat="1" ht="25.92" customHeight="1">
      <c r="A228" s="12"/>
      <c r="B228" s="213"/>
      <c r="C228" s="214"/>
      <c r="D228" s="215" t="s">
        <v>75</v>
      </c>
      <c r="E228" s="216" t="s">
        <v>6708</v>
      </c>
      <c r="F228" s="216" t="s">
        <v>6709</v>
      </c>
      <c r="G228" s="214"/>
      <c r="H228" s="214"/>
      <c r="I228" s="217"/>
      <c r="J228" s="218">
        <f>BK228</f>
        <v>0</v>
      </c>
      <c r="K228" s="214"/>
      <c r="L228" s="219"/>
      <c r="M228" s="220"/>
      <c r="N228" s="221"/>
      <c r="O228" s="221"/>
      <c r="P228" s="222">
        <f>P229</f>
        <v>0</v>
      </c>
      <c r="Q228" s="221"/>
      <c r="R228" s="222">
        <f>R229</f>
        <v>0</v>
      </c>
      <c r="S228" s="221"/>
      <c r="T228" s="223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84</v>
      </c>
      <c r="AT228" s="225" t="s">
        <v>75</v>
      </c>
      <c r="AU228" s="225" t="s">
        <v>76</v>
      </c>
      <c r="AY228" s="224" t="s">
        <v>280</v>
      </c>
      <c r="BK228" s="226">
        <f>BK229</f>
        <v>0</v>
      </c>
    </row>
    <row r="229" s="2" customFormat="1" ht="16.5" customHeight="1">
      <c r="A229" s="38"/>
      <c r="B229" s="39"/>
      <c r="C229" s="229" t="s">
        <v>655</v>
      </c>
      <c r="D229" s="229" t="s">
        <v>281</v>
      </c>
      <c r="E229" s="230" t="s">
        <v>6710</v>
      </c>
      <c r="F229" s="231" t="s">
        <v>6711</v>
      </c>
      <c r="G229" s="232" t="s">
        <v>2303</v>
      </c>
      <c r="H229" s="233">
        <v>1</v>
      </c>
      <c r="I229" s="234"/>
      <c r="J229" s="235">
        <f>ROUND(I229*H229,2)</f>
        <v>0</v>
      </c>
      <c r="K229" s="236"/>
      <c r="L229" s="44"/>
      <c r="M229" s="237" t="s">
        <v>1</v>
      </c>
      <c r="N229" s="238" t="s">
        <v>41</v>
      </c>
      <c r="O229" s="91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1" t="s">
        <v>185</v>
      </c>
      <c r="AT229" s="241" t="s">
        <v>281</v>
      </c>
      <c r="AU229" s="241" t="s">
        <v>84</v>
      </c>
      <c r="AY229" s="17" t="s">
        <v>280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7" t="s">
        <v>84</v>
      </c>
      <c r="BK229" s="242">
        <f>ROUND(I229*H229,2)</f>
        <v>0</v>
      </c>
      <c r="BL229" s="17" t="s">
        <v>185</v>
      </c>
      <c r="BM229" s="241" t="s">
        <v>6712</v>
      </c>
    </row>
    <row r="230" s="12" customFormat="1" ht="25.92" customHeight="1">
      <c r="A230" s="12"/>
      <c r="B230" s="213"/>
      <c r="C230" s="214"/>
      <c r="D230" s="215" t="s">
        <v>75</v>
      </c>
      <c r="E230" s="216" t="s">
        <v>6713</v>
      </c>
      <c r="F230" s="216" t="s">
        <v>6714</v>
      </c>
      <c r="G230" s="214"/>
      <c r="H230" s="214"/>
      <c r="I230" s="217"/>
      <c r="J230" s="218">
        <f>BK230</f>
        <v>0</v>
      </c>
      <c r="K230" s="214"/>
      <c r="L230" s="219"/>
      <c r="M230" s="220"/>
      <c r="N230" s="221"/>
      <c r="O230" s="221"/>
      <c r="P230" s="222">
        <f>SUM(P231:P232)</f>
        <v>0</v>
      </c>
      <c r="Q230" s="221"/>
      <c r="R230" s="222">
        <f>SUM(R231:R232)</f>
        <v>0</v>
      </c>
      <c r="S230" s="221"/>
      <c r="T230" s="223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84</v>
      </c>
      <c r="AT230" s="225" t="s">
        <v>75</v>
      </c>
      <c r="AU230" s="225" t="s">
        <v>76</v>
      </c>
      <c r="AY230" s="224" t="s">
        <v>280</v>
      </c>
      <c r="BK230" s="226">
        <f>SUM(BK231:BK232)</f>
        <v>0</v>
      </c>
    </row>
    <row r="231" s="2" customFormat="1" ht="16.5" customHeight="1">
      <c r="A231" s="38"/>
      <c r="B231" s="39"/>
      <c r="C231" s="229" t="s">
        <v>660</v>
      </c>
      <c r="D231" s="229" t="s">
        <v>281</v>
      </c>
      <c r="E231" s="230" t="s">
        <v>6715</v>
      </c>
      <c r="F231" s="231" t="s">
        <v>6716</v>
      </c>
      <c r="G231" s="232" t="s">
        <v>6717</v>
      </c>
      <c r="H231" s="233">
        <v>1</v>
      </c>
      <c r="I231" s="234"/>
      <c r="J231" s="235">
        <f>ROUND(I231*H231,2)</f>
        <v>0</v>
      </c>
      <c r="K231" s="236"/>
      <c r="L231" s="44"/>
      <c r="M231" s="237" t="s">
        <v>1</v>
      </c>
      <c r="N231" s="238" t="s">
        <v>41</v>
      </c>
      <c r="O231" s="91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1" t="s">
        <v>185</v>
      </c>
      <c r="AT231" s="241" t="s">
        <v>281</v>
      </c>
      <c r="AU231" s="241" t="s">
        <v>84</v>
      </c>
      <c r="AY231" s="17" t="s">
        <v>280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7" t="s">
        <v>84</v>
      </c>
      <c r="BK231" s="242">
        <f>ROUND(I231*H231,2)</f>
        <v>0</v>
      </c>
      <c r="BL231" s="17" t="s">
        <v>185</v>
      </c>
      <c r="BM231" s="241" t="s">
        <v>6718</v>
      </c>
    </row>
    <row r="232" s="2" customFormat="1" ht="24.15" customHeight="1">
      <c r="A232" s="38"/>
      <c r="B232" s="39"/>
      <c r="C232" s="229" t="s">
        <v>665</v>
      </c>
      <c r="D232" s="229" t="s">
        <v>281</v>
      </c>
      <c r="E232" s="230" t="s">
        <v>6719</v>
      </c>
      <c r="F232" s="231" t="s">
        <v>6720</v>
      </c>
      <c r="G232" s="232" t="s">
        <v>6432</v>
      </c>
      <c r="H232" s="296"/>
      <c r="I232" s="234"/>
      <c r="J232" s="235">
        <f>ROUND(I232*H232,2)</f>
        <v>0</v>
      </c>
      <c r="K232" s="236"/>
      <c r="L232" s="44"/>
      <c r="M232" s="291" t="s">
        <v>1</v>
      </c>
      <c r="N232" s="292" t="s">
        <v>41</v>
      </c>
      <c r="O232" s="293"/>
      <c r="P232" s="294">
        <f>O232*H232</f>
        <v>0</v>
      </c>
      <c r="Q232" s="294">
        <v>0</v>
      </c>
      <c r="R232" s="294">
        <f>Q232*H232</f>
        <v>0</v>
      </c>
      <c r="S232" s="294">
        <v>0</v>
      </c>
      <c r="T232" s="295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1" t="s">
        <v>185</v>
      </c>
      <c r="AT232" s="241" t="s">
        <v>281</v>
      </c>
      <c r="AU232" s="241" t="s">
        <v>84</v>
      </c>
      <c r="AY232" s="17" t="s">
        <v>280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7" t="s">
        <v>84</v>
      </c>
      <c r="BK232" s="242">
        <f>ROUND(I232*H232,2)</f>
        <v>0</v>
      </c>
      <c r="BL232" s="17" t="s">
        <v>185</v>
      </c>
      <c r="BM232" s="241" t="s">
        <v>6721</v>
      </c>
    </row>
    <row r="233" s="2" customFormat="1" ht="6.96" customHeight="1">
      <c r="A233" s="38"/>
      <c r="B233" s="66"/>
      <c r="C233" s="67"/>
      <c r="D233" s="67"/>
      <c r="E233" s="67"/>
      <c r="F233" s="67"/>
      <c r="G233" s="67"/>
      <c r="H233" s="67"/>
      <c r="I233" s="67"/>
      <c r="J233" s="67"/>
      <c r="K233" s="67"/>
      <c r="L233" s="44"/>
      <c r="M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</row>
  </sheetData>
  <sheetProtection sheet="1" autoFilter="0" formatColumns="0" formatRows="0" objects="1" scenarios="1" spinCount="100000" saltValue="Vs0399dBYJHuRbGGiXG9hIE7SBPTI1um5aqhPF43N3sfNPTMAgk9BmH02Z4K8EqzFXmgo3Y0d2/gub8vAjqsqg==" hashValue="JUz+UfEA7hVbcZX1JcjM59VZDZZcJjNXjq+JPYza1bNH242WcgQA9wmV3Nm/tWXFif52gWkYIBvgIUPesFA8EQ==" algorithmName="SHA-512" password="C5D5"/>
  <autoFilter ref="C132:K232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</row>
    <row r="8" s="1" customFormat="1" ht="12" customHeight="1">
      <c r="B8" s="20"/>
      <c r="D8" s="152" t="s">
        <v>209</v>
      </c>
      <c r="L8" s="20"/>
    </row>
    <row r="9" s="2" customFormat="1" ht="16.5" customHeight="1">
      <c r="A9" s="38"/>
      <c r="B9" s="44"/>
      <c r="C9" s="38"/>
      <c r="D9" s="38"/>
      <c r="E9" s="153" t="s">
        <v>6722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6150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4" t="s">
        <v>6723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2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2" t="s">
        <v>22</v>
      </c>
      <c r="J14" s="155" t="str">
        <f>'Rekapitulace stavby'!AN8</f>
        <v>2. 8. 2021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2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2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2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2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2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2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33</v>
      </c>
      <c r="E25" s="38"/>
      <c r="F25" s="38"/>
      <c r="G25" s="38"/>
      <c r="H25" s="38"/>
      <c r="I25" s="152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31</v>
      </c>
      <c r="F26" s="38"/>
      <c r="G26" s="38"/>
      <c r="H26" s="38"/>
      <c r="I26" s="152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2" t="s">
        <v>41</v>
      </c>
      <c r="F35" s="165">
        <f>ROUND((SUM(BE122:BE127)),  2)</f>
        <v>0</v>
      </c>
      <c r="G35" s="38"/>
      <c r="H35" s="38"/>
      <c r="I35" s="166">
        <v>0.20999999999999999</v>
      </c>
      <c r="J35" s="165">
        <f>ROUND(((SUM(BE122:BE127))*I35),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42</v>
      </c>
      <c r="F36" s="165">
        <f>ROUND((SUM(BF122:BF127)),  2)</f>
        <v>0</v>
      </c>
      <c r="G36" s="38"/>
      <c r="H36" s="38"/>
      <c r="I36" s="166">
        <v>0.14999999999999999</v>
      </c>
      <c r="J36" s="165">
        <f>ROUND(((SUM(BF122:BF127))*I36),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43</v>
      </c>
      <c r="F37" s="165">
        <f>ROUND((SUM(BG122:BG127)),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44</v>
      </c>
      <c r="F38" s="165">
        <f>ROUND((SUM(BH122:BH127)),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45</v>
      </c>
      <c r="F39" s="165">
        <f>ROUND((SUM(BI122:BI127)),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6722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6150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14.01 - Elektroinstalace - 1 etapa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Žižkova 57, Jihlava</v>
      </c>
      <c r="G91" s="40"/>
      <c r="H91" s="40"/>
      <c r="I91" s="32" t="s">
        <v>22</v>
      </c>
      <c r="J91" s="79" t="str">
        <f>IF(J14="","",J14)</f>
        <v>2. 8. 2021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Kraj Vysočina, Žižkova 57, Jihlava</v>
      </c>
      <c r="G93" s="40"/>
      <c r="H93" s="40"/>
      <c r="I93" s="32" t="s">
        <v>30</v>
      </c>
      <c r="J93" s="36" t="str">
        <f>E23</f>
        <v>CBN projekt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CBN projekt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233</v>
      </c>
      <c r="D96" s="187"/>
      <c r="E96" s="187"/>
      <c r="F96" s="187"/>
      <c r="G96" s="187"/>
      <c r="H96" s="187"/>
      <c r="I96" s="187"/>
      <c r="J96" s="188" t="s">
        <v>234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235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236</v>
      </c>
    </row>
    <row r="99" s="9" customFormat="1" ht="24.96" customHeight="1">
      <c r="A99" s="9"/>
      <c r="B99" s="190"/>
      <c r="C99" s="191"/>
      <c r="D99" s="192" t="s">
        <v>246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252</v>
      </c>
      <c r="E100" s="198"/>
      <c r="F100" s="198"/>
      <c r="G100" s="198"/>
      <c r="H100" s="198"/>
      <c r="I100" s="198"/>
      <c r="J100" s="199">
        <f>J124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265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5" t="str">
        <f>E7</f>
        <v>SPŠ Třebíč - úspory energií- doplnění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209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5" t="s">
        <v>6722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6150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14.01 - Elektroinstalace - 1 etapa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Žižkova 57, Jihlava</v>
      </c>
      <c r="G116" s="40"/>
      <c r="H116" s="40"/>
      <c r="I116" s="32" t="s">
        <v>22</v>
      </c>
      <c r="J116" s="79" t="str">
        <f>IF(J14="","",J14)</f>
        <v>2. 8. 2021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Kraj Vysočina, Žižkova 57, Jihlava</v>
      </c>
      <c r="G118" s="40"/>
      <c r="H118" s="40"/>
      <c r="I118" s="32" t="s">
        <v>30</v>
      </c>
      <c r="J118" s="36" t="str">
        <f>E23</f>
        <v>CBN projekt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CBN projekt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1"/>
      <c r="B121" s="202"/>
      <c r="C121" s="203" t="s">
        <v>266</v>
      </c>
      <c r="D121" s="204" t="s">
        <v>61</v>
      </c>
      <c r="E121" s="204" t="s">
        <v>57</v>
      </c>
      <c r="F121" s="204" t="s">
        <v>58</v>
      </c>
      <c r="G121" s="204" t="s">
        <v>267</v>
      </c>
      <c r="H121" s="204" t="s">
        <v>268</v>
      </c>
      <c r="I121" s="204" t="s">
        <v>269</v>
      </c>
      <c r="J121" s="205" t="s">
        <v>234</v>
      </c>
      <c r="K121" s="206" t="s">
        <v>270</v>
      </c>
      <c r="L121" s="207"/>
      <c r="M121" s="100" t="s">
        <v>1</v>
      </c>
      <c r="N121" s="101" t="s">
        <v>40</v>
      </c>
      <c r="O121" s="101" t="s">
        <v>271</v>
      </c>
      <c r="P121" s="101" t="s">
        <v>272</v>
      </c>
      <c r="Q121" s="101" t="s">
        <v>273</v>
      </c>
      <c r="R121" s="101" t="s">
        <v>274</v>
      </c>
      <c r="S121" s="101" t="s">
        <v>275</v>
      </c>
      <c r="T121" s="102" t="s">
        <v>276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8"/>
      <c r="B122" s="39"/>
      <c r="C122" s="107" t="s">
        <v>277</v>
      </c>
      <c r="D122" s="40"/>
      <c r="E122" s="40"/>
      <c r="F122" s="40"/>
      <c r="G122" s="40"/>
      <c r="H122" s="40"/>
      <c r="I122" s="40"/>
      <c r="J122" s="208">
        <f>BK122</f>
        <v>0</v>
      </c>
      <c r="K122" s="40"/>
      <c r="L122" s="44"/>
      <c r="M122" s="103"/>
      <c r="N122" s="209"/>
      <c r="O122" s="104"/>
      <c r="P122" s="210">
        <f>P123</f>
        <v>0</v>
      </c>
      <c r="Q122" s="104"/>
      <c r="R122" s="210">
        <f>R123</f>
        <v>0</v>
      </c>
      <c r="S122" s="104"/>
      <c r="T122" s="21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236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927</v>
      </c>
      <c r="F123" s="216" t="s">
        <v>928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86</v>
      </c>
      <c r="AT123" s="225" t="s">
        <v>75</v>
      </c>
      <c r="AU123" s="225" t="s">
        <v>76</v>
      </c>
      <c r="AY123" s="224" t="s">
        <v>280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75</v>
      </c>
      <c r="E124" s="227" t="s">
        <v>1194</v>
      </c>
      <c r="F124" s="227" t="s">
        <v>1195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SUM(P125:P127)</f>
        <v>0</v>
      </c>
      <c r="Q124" s="221"/>
      <c r="R124" s="222">
        <f>SUM(R125:R127)</f>
        <v>0</v>
      </c>
      <c r="S124" s="221"/>
      <c r="T124" s="223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86</v>
      </c>
      <c r="AT124" s="225" t="s">
        <v>75</v>
      </c>
      <c r="AU124" s="225" t="s">
        <v>84</v>
      </c>
      <c r="AY124" s="224" t="s">
        <v>280</v>
      </c>
      <c r="BK124" s="226">
        <f>SUM(BK125:BK127)</f>
        <v>0</v>
      </c>
    </row>
    <row r="125" s="2" customFormat="1" ht="16.5" customHeight="1">
      <c r="A125" s="38"/>
      <c r="B125" s="39"/>
      <c r="C125" s="229" t="s">
        <v>84</v>
      </c>
      <c r="D125" s="229" t="s">
        <v>281</v>
      </c>
      <c r="E125" s="230" t="s">
        <v>6724</v>
      </c>
      <c r="F125" s="231" t="s">
        <v>6725</v>
      </c>
      <c r="G125" s="232" t="s">
        <v>1603</v>
      </c>
      <c r="H125" s="233">
        <v>1</v>
      </c>
      <c r="I125" s="234"/>
      <c r="J125" s="235">
        <f>ROUND(I125*H125,2)</f>
        <v>0</v>
      </c>
      <c r="K125" s="236"/>
      <c r="L125" s="44"/>
      <c r="M125" s="237" t="s">
        <v>1</v>
      </c>
      <c r="N125" s="238" t="s">
        <v>41</v>
      </c>
      <c r="O125" s="91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1" t="s">
        <v>185</v>
      </c>
      <c r="AT125" s="241" t="s">
        <v>281</v>
      </c>
      <c r="AU125" s="241" t="s">
        <v>86</v>
      </c>
      <c r="AY125" s="17" t="s">
        <v>280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7" t="s">
        <v>84</v>
      </c>
      <c r="BK125" s="242">
        <f>ROUND(I125*H125,2)</f>
        <v>0</v>
      </c>
      <c r="BL125" s="17" t="s">
        <v>185</v>
      </c>
      <c r="BM125" s="241" t="s">
        <v>6726</v>
      </c>
    </row>
    <row r="126" s="2" customFormat="1" ht="16.5" customHeight="1">
      <c r="A126" s="38"/>
      <c r="B126" s="39"/>
      <c r="C126" s="229" t="s">
        <v>86</v>
      </c>
      <c r="D126" s="229" t="s">
        <v>281</v>
      </c>
      <c r="E126" s="230" t="s">
        <v>6727</v>
      </c>
      <c r="F126" s="231" t="s">
        <v>6728</v>
      </c>
      <c r="G126" s="232" t="s">
        <v>1603</v>
      </c>
      <c r="H126" s="233">
        <v>1</v>
      </c>
      <c r="I126" s="234"/>
      <c r="J126" s="235">
        <f>ROUND(I126*H126,2)</f>
        <v>0</v>
      </c>
      <c r="K126" s="236"/>
      <c r="L126" s="44"/>
      <c r="M126" s="237" t="s">
        <v>1</v>
      </c>
      <c r="N126" s="238" t="s">
        <v>41</v>
      </c>
      <c r="O126" s="91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1" t="s">
        <v>185</v>
      </c>
      <c r="AT126" s="241" t="s">
        <v>281</v>
      </c>
      <c r="AU126" s="241" t="s">
        <v>86</v>
      </c>
      <c r="AY126" s="17" t="s">
        <v>280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7" t="s">
        <v>84</v>
      </c>
      <c r="BK126" s="242">
        <f>ROUND(I126*H126,2)</f>
        <v>0</v>
      </c>
      <c r="BL126" s="17" t="s">
        <v>185</v>
      </c>
      <c r="BM126" s="241" t="s">
        <v>6729</v>
      </c>
    </row>
    <row r="127" s="2" customFormat="1" ht="16.5" customHeight="1">
      <c r="A127" s="38"/>
      <c r="B127" s="39"/>
      <c r="C127" s="229" t="s">
        <v>136</v>
      </c>
      <c r="D127" s="229" t="s">
        <v>281</v>
      </c>
      <c r="E127" s="230" t="s">
        <v>6730</v>
      </c>
      <c r="F127" s="231" t="s">
        <v>6731</v>
      </c>
      <c r="G127" s="232" t="s">
        <v>1603</v>
      </c>
      <c r="H127" s="233">
        <v>1</v>
      </c>
      <c r="I127" s="234"/>
      <c r="J127" s="235">
        <f>ROUND(I127*H127,2)</f>
        <v>0</v>
      </c>
      <c r="K127" s="236"/>
      <c r="L127" s="44"/>
      <c r="M127" s="291" t="s">
        <v>1</v>
      </c>
      <c r="N127" s="292" t="s">
        <v>41</v>
      </c>
      <c r="O127" s="293"/>
      <c r="P127" s="294">
        <f>O127*H127</f>
        <v>0</v>
      </c>
      <c r="Q127" s="294">
        <v>0</v>
      </c>
      <c r="R127" s="294">
        <f>Q127*H127</f>
        <v>0</v>
      </c>
      <c r="S127" s="294">
        <v>0</v>
      </c>
      <c r="T127" s="29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1" t="s">
        <v>185</v>
      </c>
      <c r="AT127" s="241" t="s">
        <v>281</v>
      </c>
      <c r="AU127" s="241" t="s">
        <v>86</v>
      </c>
      <c r="AY127" s="17" t="s">
        <v>280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7" t="s">
        <v>84</v>
      </c>
      <c r="BK127" s="242">
        <f>ROUND(I127*H127,2)</f>
        <v>0</v>
      </c>
      <c r="BL127" s="17" t="s">
        <v>185</v>
      </c>
      <c r="BM127" s="241" t="s">
        <v>6732</v>
      </c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67"/>
      <c r="J128" s="67"/>
      <c r="K128" s="67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UD0M950PzNyAq3T25D2OBTUQghurqKzSOCrgtU2DH7+jAqKKzIlUCtwa5r10+uSJwd4PQJ13kX0KDFCT95SeMw==" hashValue="+OWFtGtIsrB+g2IPZ4xHFvxuAnn3ZIrEqwPZW0zzPSdE8gGAAhW8mfllqYXEtVSmgv10hsWAfyqyFS7aPOLWYQ==" algorithmName="SHA-512" password="C5D5"/>
  <autoFilter ref="C121:K1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</row>
    <row r="8">
      <c r="B8" s="20"/>
      <c r="D8" s="152" t="s">
        <v>209</v>
      </c>
      <c r="L8" s="20"/>
    </row>
    <row r="9" s="1" customFormat="1" ht="16.5" customHeight="1">
      <c r="B9" s="20"/>
      <c r="E9" s="153" t="s">
        <v>6722</v>
      </c>
      <c r="F9" s="1"/>
      <c r="G9" s="1"/>
      <c r="H9" s="1"/>
      <c r="L9" s="20"/>
    </row>
    <row r="10" s="1" customFormat="1" ht="12" customHeight="1">
      <c r="B10" s="20"/>
      <c r="D10" s="152" t="s">
        <v>6150</v>
      </c>
      <c r="L10" s="20"/>
    </row>
    <row r="11" s="2" customFormat="1" ht="16.5" customHeight="1">
      <c r="A11" s="38"/>
      <c r="B11" s="44"/>
      <c r="C11" s="38"/>
      <c r="D11" s="38"/>
      <c r="E11" s="164" t="s">
        <v>6723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6733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4" t="s">
        <v>6734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2" t="s">
        <v>18</v>
      </c>
      <c r="E15" s="38"/>
      <c r="F15" s="141" t="s">
        <v>1</v>
      </c>
      <c r="G15" s="38"/>
      <c r="H15" s="38"/>
      <c r="I15" s="152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20</v>
      </c>
      <c r="E16" s="38"/>
      <c r="F16" s="141" t="s">
        <v>21</v>
      </c>
      <c r="G16" s="38"/>
      <c r="H16" s="38"/>
      <c r="I16" s="152" t="s">
        <v>22</v>
      </c>
      <c r="J16" s="155" t="str">
        <f>'Rekapitulace stavby'!AN8</f>
        <v>2. 8. 2021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2" t="s">
        <v>24</v>
      </c>
      <c r="E18" s="38"/>
      <c r="F18" s="38"/>
      <c r="G18" s="38"/>
      <c r="H18" s="38"/>
      <c r="I18" s="152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2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2" t="s">
        <v>28</v>
      </c>
      <c r="E21" s="38"/>
      <c r="F21" s="38"/>
      <c r="G21" s="38"/>
      <c r="H21" s="38"/>
      <c r="I21" s="152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2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2" t="s">
        <v>30</v>
      </c>
      <c r="E24" s="38"/>
      <c r="F24" s="38"/>
      <c r="G24" s="38"/>
      <c r="H24" s="38"/>
      <c r="I24" s="152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2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2" t="s">
        <v>33</v>
      </c>
      <c r="E27" s="38"/>
      <c r="F27" s="38"/>
      <c r="G27" s="38"/>
      <c r="H27" s="38"/>
      <c r="I27" s="152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31</v>
      </c>
      <c r="F28" s="38"/>
      <c r="G28" s="38"/>
      <c r="H28" s="38"/>
      <c r="I28" s="152" t="s">
        <v>27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2" t="s">
        <v>34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0"/>
      <c r="E35" s="160"/>
      <c r="F35" s="160"/>
      <c r="G35" s="160"/>
      <c r="H35" s="160"/>
      <c r="I35" s="160"/>
      <c r="J35" s="160"/>
      <c r="K35" s="160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2" t="s">
        <v>41</v>
      </c>
      <c r="F37" s="165">
        <f>ROUND((SUM(BE126:BE174)),  2)</f>
        <v>0</v>
      </c>
      <c r="G37" s="38"/>
      <c r="H37" s="38"/>
      <c r="I37" s="166">
        <v>0.20999999999999999</v>
      </c>
      <c r="J37" s="165">
        <f>ROUND(((SUM(BE126:BE174))*I37),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2" t="s">
        <v>42</v>
      </c>
      <c r="F38" s="165">
        <f>ROUND((SUM(BF126:BF174)),  2)</f>
        <v>0</v>
      </c>
      <c r="G38" s="38"/>
      <c r="H38" s="38"/>
      <c r="I38" s="166">
        <v>0.14999999999999999</v>
      </c>
      <c r="J38" s="165">
        <f>ROUND(((SUM(BF126:BF174))*I38),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43</v>
      </c>
      <c r="F39" s="165">
        <f>ROUND((SUM(BG126:BG174)),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2" t="s">
        <v>44</v>
      </c>
      <c r="F40" s="165">
        <f>ROUND((SUM(BH126:BH174)),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2" t="s">
        <v>45</v>
      </c>
      <c r="F41" s="165">
        <f>ROUND((SUM(BI126:BI174)),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5" t="s">
        <v>6722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6150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6723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6733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14.01_1 - Silnoproud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Žižkova 57, Jihlava</v>
      </c>
      <c r="G93" s="40"/>
      <c r="H93" s="40"/>
      <c r="I93" s="32" t="s">
        <v>22</v>
      </c>
      <c r="J93" s="79" t="str">
        <f>IF(J16="","",J16)</f>
        <v>2. 8. 2021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Kraj Vysočina, Žižkova 57, Jihlava</v>
      </c>
      <c r="G95" s="40"/>
      <c r="H95" s="40"/>
      <c r="I95" s="32" t="s">
        <v>30</v>
      </c>
      <c r="J95" s="36" t="str">
        <f>E25</f>
        <v>CBN projekt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>CBN projekt s.r.o.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6" t="s">
        <v>233</v>
      </c>
      <c r="D98" s="187"/>
      <c r="E98" s="187"/>
      <c r="F98" s="187"/>
      <c r="G98" s="187"/>
      <c r="H98" s="187"/>
      <c r="I98" s="187"/>
      <c r="J98" s="188" t="s">
        <v>234</v>
      </c>
      <c r="K98" s="187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9" t="s">
        <v>235</v>
      </c>
      <c r="D100" s="40"/>
      <c r="E100" s="40"/>
      <c r="F100" s="40"/>
      <c r="G100" s="40"/>
      <c r="H100" s="40"/>
      <c r="I100" s="40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236</v>
      </c>
    </row>
    <row r="101" s="9" customFormat="1" ht="24.96" customHeight="1">
      <c r="A101" s="9"/>
      <c r="B101" s="190"/>
      <c r="C101" s="191"/>
      <c r="D101" s="192" t="s">
        <v>6735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6736</v>
      </c>
      <c r="E102" s="193"/>
      <c r="F102" s="193"/>
      <c r="G102" s="193"/>
      <c r="H102" s="193"/>
      <c r="I102" s="193"/>
      <c r="J102" s="194">
        <f>J153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265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5" t="str">
        <f>E7</f>
        <v>SPŠ Třebíč - úspory energií- doplnění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209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1" customFormat="1" ht="16.5" customHeight="1">
      <c r="B114" s="21"/>
      <c r="C114" s="22"/>
      <c r="D114" s="22"/>
      <c r="E114" s="185" t="s">
        <v>6722</v>
      </c>
      <c r="F114" s="22"/>
      <c r="G114" s="22"/>
      <c r="H114" s="22"/>
      <c r="I114" s="22"/>
      <c r="J114" s="22"/>
      <c r="K114" s="22"/>
      <c r="L114" s="20"/>
    </row>
    <row r="115" s="1" customFormat="1" ht="12" customHeight="1">
      <c r="B115" s="21"/>
      <c r="C115" s="32" t="s">
        <v>6150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297" t="s">
        <v>6723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6733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14.01_1 - Silnoproud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Žižkova 57, Jihlava</v>
      </c>
      <c r="G120" s="40"/>
      <c r="H120" s="40"/>
      <c r="I120" s="32" t="s">
        <v>22</v>
      </c>
      <c r="J120" s="79" t="str">
        <f>IF(J16="","",J16)</f>
        <v>2. 8. 2021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E19</f>
        <v>Kraj Vysočina, Žižkova 57, Jihlava</v>
      </c>
      <c r="G122" s="40"/>
      <c r="H122" s="40"/>
      <c r="I122" s="32" t="s">
        <v>30</v>
      </c>
      <c r="J122" s="36" t="str">
        <f>E25</f>
        <v>CBN projekt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IF(E22="","",E22)</f>
        <v>Vyplň údaj</v>
      </c>
      <c r="G123" s="40"/>
      <c r="H123" s="40"/>
      <c r="I123" s="32" t="s">
        <v>33</v>
      </c>
      <c r="J123" s="36" t="str">
        <f>E28</f>
        <v>CBN projekt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1"/>
      <c r="B125" s="202"/>
      <c r="C125" s="203" t="s">
        <v>266</v>
      </c>
      <c r="D125" s="204" t="s">
        <v>61</v>
      </c>
      <c r="E125" s="204" t="s">
        <v>57</v>
      </c>
      <c r="F125" s="204" t="s">
        <v>58</v>
      </c>
      <c r="G125" s="204" t="s">
        <v>267</v>
      </c>
      <c r="H125" s="204" t="s">
        <v>268</v>
      </c>
      <c r="I125" s="204" t="s">
        <v>269</v>
      </c>
      <c r="J125" s="205" t="s">
        <v>234</v>
      </c>
      <c r="K125" s="206" t="s">
        <v>270</v>
      </c>
      <c r="L125" s="207"/>
      <c r="M125" s="100" t="s">
        <v>1</v>
      </c>
      <c r="N125" s="101" t="s">
        <v>40</v>
      </c>
      <c r="O125" s="101" t="s">
        <v>271</v>
      </c>
      <c r="P125" s="101" t="s">
        <v>272</v>
      </c>
      <c r="Q125" s="101" t="s">
        <v>273</v>
      </c>
      <c r="R125" s="101" t="s">
        <v>274</v>
      </c>
      <c r="S125" s="101" t="s">
        <v>275</v>
      </c>
      <c r="T125" s="102" t="s">
        <v>276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8"/>
      <c r="B126" s="39"/>
      <c r="C126" s="107" t="s">
        <v>277</v>
      </c>
      <c r="D126" s="40"/>
      <c r="E126" s="40"/>
      <c r="F126" s="40"/>
      <c r="G126" s="40"/>
      <c r="H126" s="40"/>
      <c r="I126" s="40"/>
      <c r="J126" s="208">
        <f>BK126</f>
        <v>0</v>
      </c>
      <c r="K126" s="40"/>
      <c r="L126" s="44"/>
      <c r="M126" s="103"/>
      <c r="N126" s="209"/>
      <c r="O126" s="104"/>
      <c r="P126" s="210">
        <f>P127+P153</f>
        <v>0</v>
      </c>
      <c r="Q126" s="104"/>
      <c r="R126" s="210">
        <f>R127+R153</f>
        <v>0</v>
      </c>
      <c r="S126" s="104"/>
      <c r="T126" s="211">
        <f>T127+T153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236</v>
      </c>
      <c r="BK126" s="212">
        <f>BK127+BK153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5989</v>
      </c>
      <c r="F127" s="216" t="s">
        <v>6737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SUM(P128:P152)</f>
        <v>0</v>
      </c>
      <c r="Q127" s="221"/>
      <c r="R127" s="222">
        <f>SUM(R128:R152)</f>
        <v>0</v>
      </c>
      <c r="S127" s="221"/>
      <c r="T127" s="223">
        <f>SUM(T128:T152)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84</v>
      </c>
      <c r="AT127" s="225" t="s">
        <v>75</v>
      </c>
      <c r="AU127" s="225" t="s">
        <v>76</v>
      </c>
      <c r="AY127" s="224" t="s">
        <v>280</v>
      </c>
      <c r="BK127" s="226">
        <f>SUM(BK128:BK152)</f>
        <v>0</v>
      </c>
    </row>
    <row r="128" s="2" customFormat="1" ht="16.5" customHeight="1">
      <c r="A128" s="38"/>
      <c r="B128" s="39"/>
      <c r="C128" s="229" t="s">
        <v>84</v>
      </c>
      <c r="D128" s="229" t="s">
        <v>281</v>
      </c>
      <c r="E128" s="230" t="s">
        <v>6738</v>
      </c>
      <c r="F128" s="231" t="s">
        <v>6739</v>
      </c>
      <c r="G128" s="232" t="s">
        <v>2303</v>
      </c>
      <c r="H128" s="233">
        <v>25</v>
      </c>
      <c r="I128" s="234"/>
      <c r="J128" s="235">
        <f>ROUND(I128*H128,2)</f>
        <v>0</v>
      </c>
      <c r="K128" s="236"/>
      <c r="L128" s="44"/>
      <c r="M128" s="237" t="s">
        <v>1</v>
      </c>
      <c r="N128" s="238" t="s">
        <v>41</v>
      </c>
      <c r="O128" s="91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1" t="s">
        <v>284</v>
      </c>
      <c r="AT128" s="241" t="s">
        <v>281</v>
      </c>
      <c r="AU128" s="241" t="s">
        <v>84</v>
      </c>
      <c r="AY128" s="17" t="s">
        <v>280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7" t="s">
        <v>84</v>
      </c>
      <c r="BK128" s="242">
        <f>ROUND(I128*H128,2)</f>
        <v>0</v>
      </c>
      <c r="BL128" s="17" t="s">
        <v>284</v>
      </c>
      <c r="BM128" s="241" t="s">
        <v>86</v>
      </c>
    </row>
    <row r="129" s="2" customFormat="1" ht="16.5" customHeight="1">
      <c r="A129" s="38"/>
      <c r="B129" s="39"/>
      <c r="C129" s="229" t="s">
        <v>86</v>
      </c>
      <c r="D129" s="229" t="s">
        <v>281</v>
      </c>
      <c r="E129" s="230" t="s">
        <v>6740</v>
      </c>
      <c r="F129" s="231" t="s">
        <v>6741</v>
      </c>
      <c r="G129" s="232" t="s">
        <v>2303</v>
      </c>
      <c r="H129" s="233">
        <v>11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284</v>
      </c>
      <c r="AT129" s="241" t="s">
        <v>281</v>
      </c>
      <c r="AU129" s="241" t="s">
        <v>84</v>
      </c>
      <c r="AY129" s="17" t="s">
        <v>280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84</v>
      </c>
      <c r="BK129" s="242">
        <f>ROUND(I129*H129,2)</f>
        <v>0</v>
      </c>
      <c r="BL129" s="17" t="s">
        <v>284</v>
      </c>
      <c r="BM129" s="241" t="s">
        <v>284</v>
      </c>
    </row>
    <row r="130" s="2" customFormat="1" ht="16.5" customHeight="1">
      <c r="A130" s="38"/>
      <c r="B130" s="39"/>
      <c r="C130" s="229" t="s">
        <v>136</v>
      </c>
      <c r="D130" s="229" t="s">
        <v>281</v>
      </c>
      <c r="E130" s="230" t="s">
        <v>6742</v>
      </c>
      <c r="F130" s="231" t="s">
        <v>6743</v>
      </c>
      <c r="G130" s="232" t="s">
        <v>2303</v>
      </c>
      <c r="H130" s="233">
        <v>2</v>
      </c>
      <c r="I130" s="234"/>
      <c r="J130" s="235">
        <f>ROUND(I130*H130,2)</f>
        <v>0</v>
      </c>
      <c r="K130" s="236"/>
      <c r="L130" s="44"/>
      <c r="M130" s="237" t="s">
        <v>1</v>
      </c>
      <c r="N130" s="238" t="s">
        <v>41</v>
      </c>
      <c r="O130" s="91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1" t="s">
        <v>284</v>
      </c>
      <c r="AT130" s="241" t="s">
        <v>281</v>
      </c>
      <c r="AU130" s="241" t="s">
        <v>84</v>
      </c>
      <c r="AY130" s="17" t="s">
        <v>280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7" t="s">
        <v>84</v>
      </c>
      <c r="BK130" s="242">
        <f>ROUND(I130*H130,2)</f>
        <v>0</v>
      </c>
      <c r="BL130" s="17" t="s">
        <v>284</v>
      </c>
      <c r="BM130" s="241" t="s">
        <v>305</v>
      </c>
    </row>
    <row r="131" s="2" customFormat="1" ht="16.5" customHeight="1">
      <c r="A131" s="38"/>
      <c r="B131" s="39"/>
      <c r="C131" s="229" t="s">
        <v>284</v>
      </c>
      <c r="D131" s="229" t="s">
        <v>281</v>
      </c>
      <c r="E131" s="230" t="s">
        <v>6744</v>
      </c>
      <c r="F131" s="231" t="s">
        <v>6745</v>
      </c>
      <c r="G131" s="232" t="s">
        <v>2303</v>
      </c>
      <c r="H131" s="233">
        <v>15</v>
      </c>
      <c r="I131" s="234"/>
      <c r="J131" s="235">
        <f>ROUND(I131*H131,2)</f>
        <v>0</v>
      </c>
      <c r="K131" s="236"/>
      <c r="L131" s="44"/>
      <c r="M131" s="237" t="s">
        <v>1</v>
      </c>
      <c r="N131" s="238" t="s">
        <v>41</v>
      </c>
      <c r="O131" s="91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284</v>
      </c>
      <c r="AT131" s="241" t="s">
        <v>281</v>
      </c>
      <c r="AU131" s="241" t="s">
        <v>84</v>
      </c>
      <c r="AY131" s="17" t="s">
        <v>280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84</v>
      </c>
      <c r="BK131" s="242">
        <f>ROUND(I131*H131,2)</f>
        <v>0</v>
      </c>
      <c r="BL131" s="17" t="s">
        <v>284</v>
      </c>
      <c r="BM131" s="241" t="s">
        <v>310</v>
      </c>
    </row>
    <row r="132" s="2" customFormat="1" ht="16.5" customHeight="1">
      <c r="A132" s="38"/>
      <c r="B132" s="39"/>
      <c r="C132" s="229" t="s">
        <v>300</v>
      </c>
      <c r="D132" s="229" t="s">
        <v>281</v>
      </c>
      <c r="E132" s="230" t="s">
        <v>6746</v>
      </c>
      <c r="F132" s="231" t="s">
        <v>6747</v>
      </c>
      <c r="G132" s="232" t="s">
        <v>190</v>
      </c>
      <c r="H132" s="233">
        <v>1086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284</v>
      </c>
      <c r="AT132" s="241" t="s">
        <v>281</v>
      </c>
      <c r="AU132" s="241" t="s">
        <v>84</v>
      </c>
      <c r="AY132" s="17" t="s">
        <v>280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84</v>
      </c>
      <c r="BK132" s="242">
        <f>ROUND(I132*H132,2)</f>
        <v>0</v>
      </c>
      <c r="BL132" s="17" t="s">
        <v>284</v>
      </c>
      <c r="BM132" s="241" t="s">
        <v>111</v>
      </c>
    </row>
    <row r="133" s="2" customFormat="1" ht="16.5" customHeight="1">
      <c r="A133" s="38"/>
      <c r="B133" s="39"/>
      <c r="C133" s="229" t="s">
        <v>305</v>
      </c>
      <c r="D133" s="229" t="s">
        <v>281</v>
      </c>
      <c r="E133" s="230" t="s">
        <v>6748</v>
      </c>
      <c r="F133" s="231" t="s">
        <v>6749</v>
      </c>
      <c r="G133" s="232" t="s">
        <v>190</v>
      </c>
      <c r="H133" s="233">
        <v>396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284</v>
      </c>
      <c r="AT133" s="241" t="s">
        <v>281</v>
      </c>
      <c r="AU133" s="241" t="s">
        <v>84</v>
      </c>
      <c r="AY133" s="17" t="s">
        <v>280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84</v>
      </c>
      <c r="BK133" s="242">
        <f>ROUND(I133*H133,2)</f>
        <v>0</v>
      </c>
      <c r="BL133" s="17" t="s">
        <v>284</v>
      </c>
      <c r="BM133" s="241" t="s">
        <v>117</v>
      </c>
    </row>
    <row r="134" s="2" customFormat="1" ht="16.5" customHeight="1">
      <c r="A134" s="38"/>
      <c r="B134" s="39"/>
      <c r="C134" s="229" t="s">
        <v>313</v>
      </c>
      <c r="D134" s="229" t="s">
        <v>281</v>
      </c>
      <c r="E134" s="230" t="s">
        <v>6750</v>
      </c>
      <c r="F134" s="231" t="s">
        <v>6751</v>
      </c>
      <c r="G134" s="232" t="s">
        <v>190</v>
      </c>
      <c r="H134" s="233">
        <v>158</v>
      </c>
      <c r="I134" s="234"/>
      <c r="J134" s="235">
        <f>ROUND(I134*H134,2)</f>
        <v>0</v>
      </c>
      <c r="K134" s="236"/>
      <c r="L134" s="44"/>
      <c r="M134" s="237" t="s">
        <v>1</v>
      </c>
      <c r="N134" s="238" t="s">
        <v>41</v>
      </c>
      <c r="O134" s="91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284</v>
      </c>
      <c r="AT134" s="241" t="s">
        <v>281</v>
      </c>
      <c r="AU134" s="241" t="s">
        <v>84</v>
      </c>
      <c r="AY134" s="17" t="s">
        <v>280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84</v>
      </c>
      <c r="BK134" s="242">
        <f>ROUND(I134*H134,2)</f>
        <v>0</v>
      </c>
      <c r="BL134" s="17" t="s">
        <v>284</v>
      </c>
      <c r="BM134" s="241" t="s">
        <v>130</v>
      </c>
    </row>
    <row r="135" s="2" customFormat="1" ht="16.5" customHeight="1">
      <c r="A135" s="38"/>
      <c r="B135" s="39"/>
      <c r="C135" s="229" t="s">
        <v>310</v>
      </c>
      <c r="D135" s="229" t="s">
        <v>281</v>
      </c>
      <c r="E135" s="230" t="s">
        <v>6752</v>
      </c>
      <c r="F135" s="231" t="s">
        <v>6753</v>
      </c>
      <c r="G135" s="232" t="s">
        <v>190</v>
      </c>
      <c r="H135" s="233">
        <v>1955</v>
      </c>
      <c r="I135" s="234"/>
      <c r="J135" s="235">
        <f>ROUND(I135*H135,2)</f>
        <v>0</v>
      </c>
      <c r="K135" s="236"/>
      <c r="L135" s="44"/>
      <c r="M135" s="237" t="s">
        <v>1</v>
      </c>
      <c r="N135" s="238" t="s">
        <v>41</v>
      </c>
      <c r="O135" s="91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1" t="s">
        <v>284</v>
      </c>
      <c r="AT135" s="241" t="s">
        <v>281</v>
      </c>
      <c r="AU135" s="241" t="s">
        <v>84</v>
      </c>
      <c r="AY135" s="17" t="s">
        <v>280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7" t="s">
        <v>84</v>
      </c>
      <c r="BK135" s="242">
        <f>ROUND(I135*H135,2)</f>
        <v>0</v>
      </c>
      <c r="BL135" s="17" t="s">
        <v>284</v>
      </c>
      <c r="BM135" s="241" t="s">
        <v>185</v>
      </c>
    </row>
    <row r="136" s="2" customFormat="1" ht="16.5" customHeight="1">
      <c r="A136" s="38"/>
      <c r="B136" s="39"/>
      <c r="C136" s="229" t="s">
        <v>323</v>
      </c>
      <c r="D136" s="229" t="s">
        <v>281</v>
      </c>
      <c r="E136" s="230" t="s">
        <v>6754</v>
      </c>
      <c r="F136" s="231" t="s">
        <v>6755</v>
      </c>
      <c r="G136" s="232" t="s">
        <v>190</v>
      </c>
      <c r="H136" s="233">
        <v>1252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284</v>
      </c>
      <c r="AT136" s="241" t="s">
        <v>281</v>
      </c>
      <c r="AU136" s="241" t="s">
        <v>84</v>
      </c>
      <c r="AY136" s="17" t="s">
        <v>280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84</v>
      </c>
      <c r="BK136" s="242">
        <f>ROUND(I136*H136,2)</f>
        <v>0</v>
      </c>
      <c r="BL136" s="17" t="s">
        <v>284</v>
      </c>
      <c r="BM136" s="241" t="s">
        <v>361</v>
      </c>
    </row>
    <row r="137" s="2" customFormat="1" ht="16.5" customHeight="1">
      <c r="A137" s="38"/>
      <c r="B137" s="39"/>
      <c r="C137" s="229" t="s">
        <v>111</v>
      </c>
      <c r="D137" s="229" t="s">
        <v>281</v>
      </c>
      <c r="E137" s="230" t="s">
        <v>6756</v>
      </c>
      <c r="F137" s="231" t="s">
        <v>6757</v>
      </c>
      <c r="G137" s="232" t="s">
        <v>190</v>
      </c>
      <c r="H137" s="233">
        <v>726</v>
      </c>
      <c r="I137" s="234"/>
      <c r="J137" s="235">
        <f>ROUND(I137*H137,2)</f>
        <v>0</v>
      </c>
      <c r="K137" s="236"/>
      <c r="L137" s="44"/>
      <c r="M137" s="237" t="s">
        <v>1</v>
      </c>
      <c r="N137" s="238" t="s">
        <v>41</v>
      </c>
      <c r="O137" s="91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1" t="s">
        <v>284</v>
      </c>
      <c r="AT137" s="241" t="s">
        <v>281</v>
      </c>
      <c r="AU137" s="241" t="s">
        <v>84</v>
      </c>
      <c r="AY137" s="17" t="s">
        <v>280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7" t="s">
        <v>84</v>
      </c>
      <c r="BK137" s="242">
        <f>ROUND(I137*H137,2)</f>
        <v>0</v>
      </c>
      <c r="BL137" s="17" t="s">
        <v>284</v>
      </c>
      <c r="BM137" s="241" t="s">
        <v>369</v>
      </c>
    </row>
    <row r="138" s="2" customFormat="1" ht="16.5" customHeight="1">
      <c r="A138" s="38"/>
      <c r="B138" s="39"/>
      <c r="C138" s="229" t="s">
        <v>114</v>
      </c>
      <c r="D138" s="229" t="s">
        <v>281</v>
      </c>
      <c r="E138" s="230" t="s">
        <v>6758</v>
      </c>
      <c r="F138" s="231" t="s">
        <v>6759</v>
      </c>
      <c r="G138" s="232" t="s">
        <v>2303</v>
      </c>
      <c r="H138" s="233">
        <v>5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284</v>
      </c>
      <c r="AT138" s="241" t="s">
        <v>281</v>
      </c>
      <c r="AU138" s="241" t="s">
        <v>84</v>
      </c>
      <c r="AY138" s="17" t="s">
        <v>280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84</v>
      </c>
      <c r="BK138" s="242">
        <f>ROUND(I138*H138,2)</f>
        <v>0</v>
      </c>
      <c r="BL138" s="17" t="s">
        <v>284</v>
      </c>
      <c r="BM138" s="241" t="s">
        <v>379</v>
      </c>
    </row>
    <row r="139" s="2" customFormat="1" ht="16.5" customHeight="1">
      <c r="A139" s="38"/>
      <c r="B139" s="39"/>
      <c r="C139" s="229" t="s">
        <v>117</v>
      </c>
      <c r="D139" s="229" t="s">
        <v>281</v>
      </c>
      <c r="E139" s="230" t="s">
        <v>6760</v>
      </c>
      <c r="F139" s="231" t="s">
        <v>6761</v>
      </c>
      <c r="G139" s="232" t="s">
        <v>2303</v>
      </c>
      <c r="H139" s="233">
        <v>14</v>
      </c>
      <c r="I139" s="234"/>
      <c r="J139" s="235">
        <f>ROUND(I139*H139,2)</f>
        <v>0</v>
      </c>
      <c r="K139" s="236"/>
      <c r="L139" s="44"/>
      <c r="M139" s="237" t="s">
        <v>1</v>
      </c>
      <c r="N139" s="238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284</v>
      </c>
      <c r="AT139" s="241" t="s">
        <v>281</v>
      </c>
      <c r="AU139" s="241" t="s">
        <v>84</v>
      </c>
      <c r="AY139" s="17" t="s">
        <v>280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84</v>
      </c>
      <c r="BK139" s="242">
        <f>ROUND(I139*H139,2)</f>
        <v>0</v>
      </c>
      <c r="BL139" s="17" t="s">
        <v>284</v>
      </c>
      <c r="BM139" s="241" t="s">
        <v>388</v>
      </c>
    </row>
    <row r="140" s="2" customFormat="1" ht="16.5" customHeight="1">
      <c r="A140" s="38"/>
      <c r="B140" s="39"/>
      <c r="C140" s="229" t="s">
        <v>127</v>
      </c>
      <c r="D140" s="229" t="s">
        <v>281</v>
      </c>
      <c r="E140" s="230" t="s">
        <v>6762</v>
      </c>
      <c r="F140" s="231" t="s">
        <v>6763</v>
      </c>
      <c r="G140" s="232" t="s">
        <v>2303</v>
      </c>
      <c r="H140" s="233">
        <v>11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284</v>
      </c>
      <c r="AT140" s="241" t="s">
        <v>281</v>
      </c>
      <c r="AU140" s="241" t="s">
        <v>84</v>
      </c>
      <c r="AY140" s="17" t="s">
        <v>280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84</v>
      </c>
      <c r="BK140" s="242">
        <f>ROUND(I140*H140,2)</f>
        <v>0</v>
      </c>
      <c r="BL140" s="17" t="s">
        <v>284</v>
      </c>
      <c r="BM140" s="241" t="s">
        <v>398</v>
      </c>
    </row>
    <row r="141" s="2" customFormat="1" ht="16.5" customHeight="1">
      <c r="A141" s="38"/>
      <c r="B141" s="39"/>
      <c r="C141" s="229" t="s">
        <v>130</v>
      </c>
      <c r="D141" s="229" t="s">
        <v>281</v>
      </c>
      <c r="E141" s="230" t="s">
        <v>6764</v>
      </c>
      <c r="F141" s="231" t="s">
        <v>6765</v>
      </c>
      <c r="G141" s="232" t="s">
        <v>2303</v>
      </c>
      <c r="H141" s="233">
        <v>14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41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284</v>
      </c>
      <c r="AT141" s="241" t="s">
        <v>281</v>
      </c>
      <c r="AU141" s="241" t="s">
        <v>84</v>
      </c>
      <c r="AY141" s="17" t="s">
        <v>280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84</v>
      </c>
      <c r="BK141" s="242">
        <f>ROUND(I141*H141,2)</f>
        <v>0</v>
      </c>
      <c r="BL141" s="17" t="s">
        <v>284</v>
      </c>
      <c r="BM141" s="241" t="s">
        <v>409</v>
      </c>
    </row>
    <row r="142" s="2" customFormat="1" ht="16.5" customHeight="1">
      <c r="A142" s="38"/>
      <c r="B142" s="39"/>
      <c r="C142" s="229" t="s">
        <v>8</v>
      </c>
      <c r="D142" s="229" t="s">
        <v>281</v>
      </c>
      <c r="E142" s="230" t="s">
        <v>6766</v>
      </c>
      <c r="F142" s="231" t="s">
        <v>6767</v>
      </c>
      <c r="G142" s="232" t="s">
        <v>2303</v>
      </c>
      <c r="H142" s="233">
        <v>5</v>
      </c>
      <c r="I142" s="234"/>
      <c r="J142" s="235">
        <f>ROUND(I142*H142,2)</f>
        <v>0</v>
      </c>
      <c r="K142" s="236"/>
      <c r="L142" s="44"/>
      <c r="M142" s="237" t="s">
        <v>1</v>
      </c>
      <c r="N142" s="238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284</v>
      </c>
      <c r="AT142" s="241" t="s">
        <v>281</v>
      </c>
      <c r="AU142" s="241" t="s">
        <v>84</v>
      </c>
      <c r="AY142" s="17" t="s">
        <v>280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84</v>
      </c>
      <c r="BK142" s="242">
        <f>ROUND(I142*H142,2)</f>
        <v>0</v>
      </c>
      <c r="BL142" s="17" t="s">
        <v>284</v>
      </c>
      <c r="BM142" s="241" t="s">
        <v>418</v>
      </c>
    </row>
    <row r="143" s="2" customFormat="1" ht="16.5" customHeight="1">
      <c r="A143" s="38"/>
      <c r="B143" s="39"/>
      <c r="C143" s="229" t="s">
        <v>185</v>
      </c>
      <c r="D143" s="229" t="s">
        <v>281</v>
      </c>
      <c r="E143" s="230" t="s">
        <v>6768</v>
      </c>
      <c r="F143" s="231" t="s">
        <v>6769</v>
      </c>
      <c r="G143" s="232" t="s">
        <v>2303</v>
      </c>
      <c r="H143" s="233">
        <v>5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284</v>
      </c>
      <c r="AT143" s="241" t="s">
        <v>281</v>
      </c>
      <c r="AU143" s="241" t="s">
        <v>84</v>
      </c>
      <c r="AY143" s="17" t="s">
        <v>280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84</v>
      </c>
      <c r="BK143" s="242">
        <f>ROUND(I143*H143,2)</f>
        <v>0</v>
      </c>
      <c r="BL143" s="17" t="s">
        <v>284</v>
      </c>
      <c r="BM143" s="241" t="s">
        <v>426</v>
      </c>
    </row>
    <row r="144" s="2" customFormat="1" ht="16.5" customHeight="1">
      <c r="A144" s="38"/>
      <c r="B144" s="39"/>
      <c r="C144" s="229" t="s">
        <v>357</v>
      </c>
      <c r="D144" s="229" t="s">
        <v>281</v>
      </c>
      <c r="E144" s="230" t="s">
        <v>6770</v>
      </c>
      <c r="F144" s="231" t="s">
        <v>6771</v>
      </c>
      <c r="G144" s="232" t="s">
        <v>2303</v>
      </c>
      <c r="H144" s="233">
        <v>15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284</v>
      </c>
      <c r="AT144" s="241" t="s">
        <v>281</v>
      </c>
      <c r="AU144" s="241" t="s">
        <v>84</v>
      </c>
      <c r="AY144" s="17" t="s">
        <v>280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84</v>
      </c>
      <c r="BK144" s="242">
        <f>ROUND(I144*H144,2)</f>
        <v>0</v>
      </c>
      <c r="BL144" s="17" t="s">
        <v>284</v>
      </c>
      <c r="BM144" s="241" t="s">
        <v>435</v>
      </c>
    </row>
    <row r="145" s="2" customFormat="1" ht="16.5" customHeight="1">
      <c r="A145" s="38"/>
      <c r="B145" s="39"/>
      <c r="C145" s="229" t="s">
        <v>361</v>
      </c>
      <c r="D145" s="229" t="s">
        <v>281</v>
      </c>
      <c r="E145" s="230" t="s">
        <v>6772</v>
      </c>
      <c r="F145" s="231" t="s">
        <v>6773</v>
      </c>
      <c r="G145" s="232" t="s">
        <v>2303</v>
      </c>
      <c r="H145" s="233">
        <v>1</v>
      </c>
      <c r="I145" s="234"/>
      <c r="J145" s="235">
        <f>ROUND(I145*H145,2)</f>
        <v>0</v>
      </c>
      <c r="K145" s="236"/>
      <c r="L145" s="44"/>
      <c r="M145" s="237" t="s">
        <v>1</v>
      </c>
      <c r="N145" s="238" t="s">
        <v>41</v>
      </c>
      <c r="O145" s="91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284</v>
      </c>
      <c r="AT145" s="241" t="s">
        <v>281</v>
      </c>
      <c r="AU145" s="241" t="s">
        <v>84</v>
      </c>
      <c r="AY145" s="17" t="s">
        <v>280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84</v>
      </c>
      <c r="BK145" s="242">
        <f>ROUND(I145*H145,2)</f>
        <v>0</v>
      </c>
      <c r="BL145" s="17" t="s">
        <v>284</v>
      </c>
      <c r="BM145" s="241" t="s">
        <v>445</v>
      </c>
    </row>
    <row r="146" s="2" customFormat="1" ht="16.5" customHeight="1">
      <c r="A146" s="38"/>
      <c r="B146" s="39"/>
      <c r="C146" s="229" t="s">
        <v>365</v>
      </c>
      <c r="D146" s="229" t="s">
        <v>281</v>
      </c>
      <c r="E146" s="230" t="s">
        <v>6774</v>
      </c>
      <c r="F146" s="231" t="s">
        <v>6775</v>
      </c>
      <c r="G146" s="232" t="s">
        <v>2303</v>
      </c>
      <c r="H146" s="233">
        <v>20</v>
      </c>
      <c r="I146" s="234"/>
      <c r="J146" s="235">
        <f>ROUND(I146*H146,2)</f>
        <v>0</v>
      </c>
      <c r="K146" s="236"/>
      <c r="L146" s="44"/>
      <c r="M146" s="237" t="s">
        <v>1</v>
      </c>
      <c r="N146" s="238" t="s">
        <v>41</v>
      </c>
      <c r="O146" s="91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284</v>
      </c>
      <c r="AT146" s="241" t="s">
        <v>281</v>
      </c>
      <c r="AU146" s="241" t="s">
        <v>84</v>
      </c>
      <c r="AY146" s="17" t="s">
        <v>280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84</v>
      </c>
      <c r="BK146" s="242">
        <f>ROUND(I146*H146,2)</f>
        <v>0</v>
      </c>
      <c r="BL146" s="17" t="s">
        <v>284</v>
      </c>
      <c r="BM146" s="241" t="s">
        <v>456</v>
      </c>
    </row>
    <row r="147" s="2" customFormat="1" ht="16.5" customHeight="1">
      <c r="A147" s="38"/>
      <c r="B147" s="39"/>
      <c r="C147" s="229" t="s">
        <v>369</v>
      </c>
      <c r="D147" s="229" t="s">
        <v>281</v>
      </c>
      <c r="E147" s="230" t="s">
        <v>6776</v>
      </c>
      <c r="F147" s="231" t="s">
        <v>6777</v>
      </c>
      <c r="G147" s="232" t="s">
        <v>2303</v>
      </c>
      <c r="H147" s="233">
        <v>3612</v>
      </c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41</v>
      </c>
      <c r="O147" s="91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284</v>
      </c>
      <c r="AT147" s="241" t="s">
        <v>281</v>
      </c>
      <c r="AU147" s="241" t="s">
        <v>84</v>
      </c>
      <c r="AY147" s="17" t="s">
        <v>280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84</v>
      </c>
      <c r="BK147" s="242">
        <f>ROUND(I147*H147,2)</f>
        <v>0</v>
      </c>
      <c r="BL147" s="17" t="s">
        <v>284</v>
      </c>
      <c r="BM147" s="241" t="s">
        <v>465</v>
      </c>
    </row>
    <row r="148" s="2" customFormat="1" ht="16.5" customHeight="1">
      <c r="A148" s="38"/>
      <c r="B148" s="39"/>
      <c r="C148" s="229" t="s">
        <v>7</v>
      </c>
      <c r="D148" s="229" t="s">
        <v>281</v>
      </c>
      <c r="E148" s="230" t="s">
        <v>6778</v>
      </c>
      <c r="F148" s="231" t="s">
        <v>6779</v>
      </c>
      <c r="G148" s="232" t="s">
        <v>2303</v>
      </c>
      <c r="H148" s="233">
        <v>1</v>
      </c>
      <c r="I148" s="234"/>
      <c r="J148" s="235">
        <f>ROUND(I148*H148,2)</f>
        <v>0</v>
      </c>
      <c r="K148" s="236"/>
      <c r="L148" s="44"/>
      <c r="M148" s="237" t="s">
        <v>1</v>
      </c>
      <c r="N148" s="238" t="s">
        <v>41</v>
      </c>
      <c r="O148" s="91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284</v>
      </c>
      <c r="AT148" s="241" t="s">
        <v>281</v>
      </c>
      <c r="AU148" s="241" t="s">
        <v>84</v>
      </c>
      <c r="AY148" s="17" t="s">
        <v>280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84</v>
      </c>
      <c r="BK148" s="242">
        <f>ROUND(I148*H148,2)</f>
        <v>0</v>
      </c>
      <c r="BL148" s="17" t="s">
        <v>284</v>
      </c>
      <c r="BM148" s="241" t="s">
        <v>475</v>
      </c>
    </row>
    <row r="149" s="2" customFormat="1" ht="21.75" customHeight="1">
      <c r="A149" s="38"/>
      <c r="B149" s="39"/>
      <c r="C149" s="229" t="s">
        <v>379</v>
      </c>
      <c r="D149" s="229" t="s">
        <v>281</v>
      </c>
      <c r="E149" s="230" t="s">
        <v>6780</v>
      </c>
      <c r="F149" s="231" t="s">
        <v>6781</v>
      </c>
      <c r="G149" s="232" t="s">
        <v>326</v>
      </c>
      <c r="H149" s="233">
        <v>2</v>
      </c>
      <c r="I149" s="234"/>
      <c r="J149" s="235">
        <f>ROUND(I149*H149,2)</f>
        <v>0</v>
      </c>
      <c r="K149" s="236"/>
      <c r="L149" s="44"/>
      <c r="M149" s="237" t="s">
        <v>1</v>
      </c>
      <c r="N149" s="238" t="s">
        <v>41</v>
      </c>
      <c r="O149" s="91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1" t="s">
        <v>284</v>
      </c>
      <c r="AT149" s="241" t="s">
        <v>281</v>
      </c>
      <c r="AU149" s="241" t="s">
        <v>84</v>
      </c>
      <c r="AY149" s="17" t="s">
        <v>280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7" t="s">
        <v>84</v>
      </c>
      <c r="BK149" s="242">
        <f>ROUND(I149*H149,2)</f>
        <v>0</v>
      </c>
      <c r="BL149" s="17" t="s">
        <v>284</v>
      </c>
      <c r="BM149" s="241" t="s">
        <v>483</v>
      </c>
    </row>
    <row r="150" s="2" customFormat="1" ht="16.5" customHeight="1">
      <c r="A150" s="38"/>
      <c r="B150" s="39"/>
      <c r="C150" s="229" t="s">
        <v>383</v>
      </c>
      <c r="D150" s="229" t="s">
        <v>281</v>
      </c>
      <c r="E150" s="230" t="s">
        <v>6516</v>
      </c>
      <c r="F150" s="231" t="s">
        <v>6782</v>
      </c>
      <c r="G150" s="232" t="s">
        <v>2303</v>
      </c>
      <c r="H150" s="233">
        <v>1</v>
      </c>
      <c r="I150" s="234"/>
      <c r="J150" s="235">
        <f>ROUND(I150*H150,2)</f>
        <v>0</v>
      </c>
      <c r="K150" s="236"/>
      <c r="L150" s="44"/>
      <c r="M150" s="237" t="s">
        <v>1</v>
      </c>
      <c r="N150" s="238" t="s">
        <v>41</v>
      </c>
      <c r="O150" s="91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284</v>
      </c>
      <c r="AT150" s="241" t="s">
        <v>281</v>
      </c>
      <c r="AU150" s="241" t="s">
        <v>84</v>
      </c>
      <c r="AY150" s="17" t="s">
        <v>280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84</v>
      </c>
      <c r="BK150" s="242">
        <f>ROUND(I150*H150,2)</f>
        <v>0</v>
      </c>
      <c r="BL150" s="17" t="s">
        <v>284</v>
      </c>
      <c r="BM150" s="241" t="s">
        <v>492</v>
      </c>
    </row>
    <row r="151" s="2" customFormat="1" ht="16.5" customHeight="1">
      <c r="A151" s="38"/>
      <c r="B151" s="39"/>
      <c r="C151" s="229" t="s">
        <v>388</v>
      </c>
      <c r="D151" s="229" t="s">
        <v>281</v>
      </c>
      <c r="E151" s="230" t="s">
        <v>6544</v>
      </c>
      <c r="F151" s="231" t="s">
        <v>6783</v>
      </c>
      <c r="G151" s="232" t="s">
        <v>6116</v>
      </c>
      <c r="H151" s="233">
        <v>16</v>
      </c>
      <c r="I151" s="234"/>
      <c r="J151" s="235">
        <f>ROUND(I151*H151,2)</f>
        <v>0</v>
      </c>
      <c r="K151" s="236"/>
      <c r="L151" s="44"/>
      <c r="M151" s="237" t="s">
        <v>1</v>
      </c>
      <c r="N151" s="238" t="s">
        <v>41</v>
      </c>
      <c r="O151" s="91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284</v>
      </c>
      <c r="AT151" s="241" t="s">
        <v>281</v>
      </c>
      <c r="AU151" s="241" t="s">
        <v>84</v>
      </c>
      <c r="AY151" s="17" t="s">
        <v>280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84</v>
      </c>
      <c r="BK151" s="242">
        <f>ROUND(I151*H151,2)</f>
        <v>0</v>
      </c>
      <c r="BL151" s="17" t="s">
        <v>284</v>
      </c>
      <c r="BM151" s="241" t="s">
        <v>502</v>
      </c>
    </row>
    <row r="152" s="2" customFormat="1" ht="16.5" customHeight="1">
      <c r="A152" s="38"/>
      <c r="B152" s="39"/>
      <c r="C152" s="229" t="s">
        <v>393</v>
      </c>
      <c r="D152" s="229" t="s">
        <v>281</v>
      </c>
      <c r="E152" s="230" t="s">
        <v>6547</v>
      </c>
      <c r="F152" s="231" t="s">
        <v>6784</v>
      </c>
      <c r="G152" s="232" t="s">
        <v>6116</v>
      </c>
      <c r="H152" s="233">
        <v>8</v>
      </c>
      <c r="I152" s="234"/>
      <c r="J152" s="235">
        <f>ROUND(I152*H152,2)</f>
        <v>0</v>
      </c>
      <c r="K152" s="236"/>
      <c r="L152" s="44"/>
      <c r="M152" s="237" t="s">
        <v>1</v>
      </c>
      <c r="N152" s="238" t="s">
        <v>41</v>
      </c>
      <c r="O152" s="91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1" t="s">
        <v>284</v>
      </c>
      <c r="AT152" s="241" t="s">
        <v>281</v>
      </c>
      <c r="AU152" s="241" t="s">
        <v>84</v>
      </c>
      <c r="AY152" s="17" t="s">
        <v>280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7" t="s">
        <v>84</v>
      </c>
      <c r="BK152" s="242">
        <f>ROUND(I152*H152,2)</f>
        <v>0</v>
      </c>
      <c r="BL152" s="17" t="s">
        <v>284</v>
      </c>
      <c r="BM152" s="241" t="s">
        <v>516</v>
      </c>
    </row>
    <row r="153" s="12" customFormat="1" ht="25.92" customHeight="1">
      <c r="A153" s="12"/>
      <c r="B153" s="213"/>
      <c r="C153" s="214"/>
      <c r="D153" s="215" t="s">
        <v>75</v>
      </c>
      <c r="E153" s="216" t="s">
        <v>5994</v>
      </c>
      <c r="F153" s="216" t="s">
        <v>6785</v>
      </c>
      <c r="G153" s="214"/>
      <c r="H153" s="214"/>
      <c r="I153" s="217"/>
      <c r="J153" s="218">
        <f>BK153</f>
        <v>0</v>
      </c>
      <c r="K153" s="214"/>
      <c r="L153" s="219"/>
      <c r="M153" s="220"/>
      <c r="N153" s="221"/>
      <c r="O153" s="221"/>
      <c r="P153" s="222">
        <f>SUM(P154:P174)</f>
        <v>0</v>
      </c>
      <c r="Q153" s="221"/>
      <c r="R153" s="222">
        <f>SUM(R154:R174)</f>
        <v>0</v>
      </c>
      <c r="S153" s="221"/>
      <c r="T153" s="223">
        <f>SUM(T154:T174)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84</v>
      </c>
      <c r="AT153" s="225" t="s">
        <v>75</v>
      </c>
      <c r="AU153" s="225" t="s">
        <v>76</v>
      </c>
      <c r="AY153" s="224" t="s">
        <v>280</v>
      </c>
      <c r="BK153" s="226">
        <f>SUM(BK154:BK174)</f>
        <v>0</v>
      </c>
    </row>
    <row r="154" s="2" customFormat="1" ht="16.5" customHeight="1">
      <c r="A154" s="38"/>
      <c r="B154" s="39"/>
      <c r="C154" s="229" t="s">
        <v>398</v>
      </c>
      <c r="D154" s="229" t="s">
        <v>281</v>
      </c>
      <c r="E154" s="230" t="s">
        <v>6786</v>
      </c>
      <c r="F154" s="231" t="s">
        <v>6755</v>
      </c>
      <c r="G154" s="232" t="s">
        <v>190</v>
      </c>
      <c r="H154" s="233">
        <v>1252</v>
      </c>
      <c r="I154" s="234"/>
      <c r="J154" s="235">
        <f>ROUND(I154*H154,2)</f>
        <v>0</v>
      </c>
      <c r="K154" s="236"/>
      <c r="L154" s="44"/>
      <c r="M154" s="237" t="s">
        <v>1</v>
      </c>
      <c r="N154" s="238" t="s">
        <v>41</v>
      </c>
      <c r="O154" s="91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1" t="s">
        <v>284</v>
      </c>
      <c r="AT154" s="241" t="s">
        <v>281</v>
      </c>
      <c r="AU154" s="241" t="s">
        <v>84</v>
      </c>
      <c r="AY154" s="17" t="s">
        <v>280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7" t="s">
        <v>84</v>
      </c>
      <c r="BK154" s="242">
        <f>ROUND(I154*H154,2)</f>
        <v>0</v>
      </c>
      <c r="BL154" s="17" t="s">
        <v>284</v>
      </c>
      <c r="BM154" s="241" t="s">
        <v>526</v>
      </c>
    </row>
    <row r="155" s="2" customFormat="1" ht="16.5" customHeight="1">
      <c r="A155" s="38"/>
      <c r="B155" s="39"/>
      <c r="C155" s="229" t="s">
        <v>403</v>
      </c>
      <c r="D155" s="229" t="s">
        <v>281</v>
      </c>
      <c r="E155" s="230" t="s">
        <v>5991</v>
      </c>
      <c r="F155" s="231" t="s">
        <v>6757</v>
      </c>
      <c r="G155" s="232" t="s">
        <v>190</v>
      </c>
      <c r="H155" s="233">
        <v>726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41</v>
      </c>
      <c r="O155" s="91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284</v>
      </c>
      <c r="AT155" s="241" t="s">
        <v>281</v>
      </c>
      <c r="AU155" s="241" t="s">
        <v>84</v>
      </c>
      <c r="AY155" s="17" t="s">
        <v>280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84</v>
      </c>
      <c r="BK155" s="242">
        <f>ROUND(I155*H155,2)</f>
        <v>0</v>
      </c>
      <c r="BL155" s="17" t="s">
        <v>284</v>
      </c>
      <c r="BM155" s="241" t="s">
        <v>536</v>
      </c>
    </row>
    <row r="156" s="2" customFormat="1" ht="16.5" customHeight="1">
      <c r="A156" s="38"/>
      <c r="B156" s="39"/>
      <c r="C156" s="229" t="s">
        <v>409</v>
      </c>
      <c r="D156" s="229" t="s">
        <v>281</v>
      </c>
      <c r="E156" s="230" t="s">
        <v>6015</v>
      </c>
      <c r="F156" s="231" t="s">
        <v>6747</v>
      </c>
      <c r="G156" s="232" t="s">
        <v>190</v>
      </c>
      <c r="H156" s="233">
        <v>1086</v>
      </c>
      <c r="I156" s="234"/>
      <c r="J156" s="235">
        <f>ROUND(I156*H156,2)</f>
        <v>0</v>
      </c>
      <c r="K156" s="236"/>
      <c r="L156" s="44"/>
      <c r="M156" s="237" t="s">
        <v>1</v>
      </c>
      <c r="N156" s="238" t="s">
        <v>41</v>
      </c>
      <c r="O156" s="91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1" t="s">
        <v>284</v>
      </c>
      <c r="AT156" s="241" t="s">
        <v>281</v>
      </c>
      <c r="AU156" s="241" t="s">
        <v>84</v>
      </c>
      <c r="AY156" s="17" t="s">
        <v>280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7" t="s">
        <v>84</v>
      </c>
      <c r="BK156" s="242">
        <f>ROUND(I156*H156,2)</f>
        <v>0</v>
      </c>
      <c r="BL156" s="17" t="s">
        <v>284</v>
      </c>
      <c r="BM156" s="241" t="s">
        <v>548</v>
      </c>
    </row>
    <row r="157" s="2" customFormat="1" ht="16.5" customHeight="1">
      <c r="A157" s="38"/>
      <c r="B157" s="39"/>
      <c r="C157" s="229" t="s">
        <v>414</v>
      </c>
      <c r="D157" s="229" t="s">
        <v>281</v>
      </c>
      <c r="E157" s="230" t="s">
        <v>6018</v>
      </c>
      <c r="F157" s="231" t="s">
        <v>6749</v>
      </c>
      <c r="G157" s="232" t="s">
        <v>190</v>
      </c>
      <c r="H157" s="233">
        <v>396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41</v>
      </c>
      <c r="O157" s="91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284</v>
      </c>
      <c r="AT157" s="241" t="s">
        <v>281</v>
      </c>
      <c r="AU157" s="241" t="s">
        <v>84</v>
      </c>
      <c r="AY157" s="17" t="s">
        <v>280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84</v>
      </c>
      <c r="BK157" s="242">
        <f>ROUND(I157*H157,2)</f>
        <v>0</v>
      </c>
      <c r="BL157" s="17" t="s">
        <v>284</v>
      </c>
      <c r="BM157" s="241" t="s">
        <v>557</v>
      </c>
    </row>
    <row r="158" s="2" customFormat="1" ht="16.5" customHeight="1">
      <c r="A158" s="38"/>
      <c r="B158" s="39"/>
      <c r="C158" s="229" t="s">
        <v>418</v>
      </c>
      <c r="D158" s="229" t="s">
        <v>281</v>
      </c>
      <c r="E158" s="230" t="s">
        <v>6021</v>
      </c>
      <c r="F158" s="231" t="s">
        <v>6751</v>
      </c>
      <c r="G158" s="232" t="s">
        <v>190</v>
      </c>
      <c r="H158" s="233">
        <v>158</v>
      </c>
      <c r="I158" s="234"/>
      <c r="J158" s="235">
        <f>ROUND(I158*H158,2)</f>
        <v>0</v>
      </c>
      <c r="K158" s="236"/>
      <c r="L158" s="44"/>
      <c r="M158" s="237" t="s">
        <v>1</v>
      </c>
      <c r="N158" s="238" t="s">
        <v>41</v>
      </c>
      <c r="O158" s="91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284</v>
      </c>
      <c r="AT158" s="241" t="s">
        <v>281</v>
      </c>
      <c r="AU158" s="241" t="s">
        <v>84</v>
      </c>
      <c r="AY158" s="17" t="s">
        <v>280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84</v>
      </c>
      <c r="BK158" s="242">
        <f>ROUND(I158*H158,2)</f>
        <v>0</v>
      </c>
      <c r="BL158" s="17" t="s">
        <v>284</v>
      </c>
      <c r="BM158" s="241" t="s">
        <v>566</v>
      </c>
    </row>
    <row r="159" s="2" customFormat="1" ht="16.5" customHeight="1">
      <c r="A159" s="38"/>
      <c r="B159" s="39"/>
      <c r="C159" s="229" t="s">
        <v>422</v>
      </c>
      <c r="D159" s="229" t="s">
        <v>281</v>
      </c>
      <c r="E159" s="230" t="s">
        <v>6024</v>
      </c>
      <c r="F159" s="231" t="s">
        <v>6753</v>
      </c>
      <c r="G159" s="232" t="s">
        <v>190</v>
      </c>
      <c r="H159" s="233">
        <v>1955</v>
      </c>
      <c r="I159" s="234"/>
      <c r="J159" s="235">
        <f>ROUND(I159*H159,2)</f>
        <v>0</v>
      </c>
      <c r="K159" s="236"/>
      <c r="L159" s="44"/>
      <c r="M159" s="237" t="s">
        <v>1</v>
      </c>
      <c r="N159" s="238" t="s">
        <v>41</v>
      </c>
      <c r="O159" s="91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1" t="s">
        <v>284</v>
      </c>
      <c r="AT159" s="241" t="s">
        <v>281</v>
      </c>
      <c r="AU159" s="241" t="s">
        <v>84</v>
      </c>
      <c r="AY159" s="17" t="s">
        <v>280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7" t="s">
        <v>84</v>
      </c>
      <c r="BK159" s="242">
        <f>ROUND(I159*H159,2)</f>
        <v>0</v>
      </c>
      <c r="BL159" s="17" t="s">
        <v>284</v>
      </c>
      <c r="BM159" s="241" t="s">
        <v>575</v>
      </c>
    </row>
    <row r="160" s="2" customFormat="1" ht="16.5" customHeight="1">
      <c r="A160" s="38"/>
      <c r="B160" s="39"/>
      <c r="C160" s="229" t="s">
        <v>426</v>
      </c>
      <c r="D160" s="229" t="s">
        <v>281</v>
      </c>
      <c r="E160" s="230" t="s">
        <v>5996</v>
      </c>
      <c r="F160" s="231" t="s">
        <v>6759</v>
      </c>
      <c r="G160" s="232" t="s">
        <v>2303</v>
      </c>
      <c r="H160" s="233">
        <v>5</v>
      </c>
      <c r="I160" s="234"/>
      <c r="J160" s="235">
        <f>ROUND(I160*H160,2)</f>
        <v>0</v>
      </c>
      <c r="K160" s="236"/>
      <c r="L160" s="44"/>
      <c r="M160" s="237" t="s">
        <v>1</v>
      </c>
      <c r="N160" s="238" t="s">
        <v>41</v>
      </c>
      <c r="O160" s="91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1" t="s">
        <v>284</v>
      </c>
      <c r="AT160" s="241" t="s">
        <v>281</v>
      </c>
      <c r="AU160" s="241" t="s">
        <v>84</v>
      </c>
      <c r="AY160" s="17" t="s">
        <v>280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7" t="s">
        <v>84</v>
      </c>
      <c r="BK160" s="242">
        <f>ROUND(I160*H160,2)</f>
        <v>0</v>
      </c>
      <c r="BL160" s="17" t="s">
        <v>284</v>
      </c>
      <c r="BM160" s="241" t="s">
        <v>585</v>
      </c>
    </row>
    <row r="161" s="2" customFormat="1" ht="16.5" customHeight="1">
      <c r="A161" s="38"/>
      <c r="B161" s="39"/>
      <c r="C161" s="229" t="s">
        <v>431</v>
      </c>
      <c r="D161" s="229" t="s">
        <v>281</v>
      </c>
      <c r="E161" s="230" t="s">
        <v>6000</v>
      </c>
      <c r="F161" s="231" t="s">
        <v>6761</v>
      </c>
      <c r="G161" s="232" t="s">
        <v>2303</v>
      </c>
      <c r="H161" s="233">
        <v>14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41</v>
      </c>
      <c r="O161" s="91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284</v>
      </c>
      <c r="AT161" s="241" t="s">
        <v>281</v>
      </c>
      <c r="AU161" s="241" t="s">
        <v>84</v>
      </c>
      <c r="AY161" s="17" t="s">
        <v>280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84</v>
      </c>
      <c r="BK161" s="242">
        <f>ROUND(I161*H161,2)</f>
        <v>0</v>
      </c>
      <c r="BL161" s="17" t="s">
        <v>284</v>
      </c>
      <c r="BM161" s="241" t="s">
        <v>594</v>
      </c>
    </row>
    <row r="162" s="2" customFormat="1" ht="16.5" customHeight="1">
      <c r="A162" s="38"/>
      <c r="B162" s="39"/>
      <c r="C162" s="229" t="s">
        <v>435</v>
      </c>
      <c r="D162" s="229" t="s">
        <v>281</v>
      </c>
      <c r="E162" s="230" t="s">
        <v>6003</v>
      </c>
      <c r="F162" s="231" t="s">
        <v>6763</v>
      </c>
      <c r="G162" s="232" t="s">
        <v>2303</v>
      </c>
      <c r="H162" s="233">
        <v>11</v>
      </c>
      <c r="I162" s="234"/>
      <c r="J162" s="235">
        <f>ROUND(I162*H162,2)</f>
        <v>0</v>
      </c>
      <c r="K162" s="236"/>
      <c r="L162" s="44"/>
      <c r="M162" s="237" t="s">
        <v>1</v>
      </c>
      <c r="N162" s="238" t="s">
        <v>41</v>
      </c>
      <c r="O162" s="91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1" t="s">
        <v>284</v>
      </c>
      <c r="AT162" s="241" t="s">
        <v>281</v>
      </c>
      <c r="AU162" s="241" t="s">
        <v>84</v>
      </c>
      <c r="AY162" s="17" t="s">
        <v>280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7" t="s">
        <v>84</v>
      </c>
      <c r="BK162" s="242">
        <f>ROUND(I162*H162,2)</f>
        <v>0</v>
      </c>
      <c r="BL162" s="17" t="s">
        <v>284</v>
      </c>
      <c r="BM162" s="241" t="s">
        <v>603</v>
      </c>
    </row>
    <row r="163" s="2" customFormat="1" ht="16.5" customHeight="1">
      <c r="A163" s="38"/>
      <c r="B163" s="39"/>
      <c r="C163" s="229" t="s">
        <v>440</v>
      </c>
      <c r="D163" s="229" t="s">
        <v>281</v>
      </c>
      <c r="E163" s="230" t="s">
        <v>6006</v>
      </c>
      <c r="F163" s="231" t="s">
        <v>6787</v>
      </c>
      <c r="G163" s="232" t="s">
        <v>2303</v>
      </c>
      <c r="H163" s="233">
        <v>3612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41</v>
      </c>
      <c r="O163" s="91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284</v>
      </c>
      <c r="AT163" s="241" t="s">
        <v>281</v>
      </c>
      <c r="AU163" s="241" t="s">
        <v>84</v>
      </c>
      <c r="AY163" s="17" t="s">
        <v>280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84</v>
      </c>
      <c r="BK163" s="242">
        <f>ROUND(I163*H163,2)</f>
        <v>0</v>
      </c>
      <c r="BL163" s="17" t="s">
        <v>284</v>
      </c>
      <c r="BM163" s="241" t="s">
        <v>613</v>
      </c>
    </row>
    <row r="164" s="2" customFormat="1" ht="16.5" customHeight="1">
      <c r="A164" s="38"/>
      <c r="B164" s="39"/>
      <c r="C164" s="229" t="s">
        <v>445</v>
      </c>
      <c r="D164" s="229" t="s">
        <v>281</v>
      </c>
      <c r="E164" s="230" t="s">
        <v>6009</v>
      </c>
      <c r="F164" s="231" t="s">
        <v>6788</v>
      </c>
      <c r="G164" s="232" t="s">
        <v>2303</v>
      </c>
      <c r="H164" s="233">
        <v>3612</v>
      </c>
      <c r="I164" s="234"/>
      <c r="J164" s="235">
        <f>ROUND(I164*H164,2)</f>
        <v>0</v>
      </c>
      <c r="K164" s="236"/>
      <c r="L164" s="44"/>
      <c r="M164" s="237" t="s">
        <v>1</v>
      </c>
      <c r="N164" s="238" t="s">
        <v>41</v>
      </c>
      <c r="O164" s="91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1" t="s">
        <v>284</v>
      </c>
      <c r="AT164" s="241" t="s">
        <v>281</v>
      </c>
      <c r="AU164" s="241" t="s">
        <v>84</v>
      </c>
      <c r="AY164" s="17" t="s">
        <v>280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7" t="s">
        <v>84</v>
      </c>
      <c r="BK164" s="242">
        <f>ROUND(I164*H164,2)</f>
        <v>0</v>
      </c>
      <c r="BL164" s="17" t="s">
        <v>284</v>
      </c>
      <c r="BM164" s="241" t="s">
        <v>623</v>
      </c>
    </row>
    <row r="165" s="2" customFormat="1" ht="16.5" customHeight="1">
      <c r="A165" s="38"/>
      <c r="B165" s="39"/>
      <c r="C165" s="229" t="s">
        <v>450</v>
      </c>
      <c r="D165" s="229" t="s">
        <v>281</v>
      </c>
      <c r="E165" s="230" t="s">
        <v>6012</v>
      </c>
      <c r="F165" s="231" t="s">
        <v>6789</v>
      </c>
      <c r="G165" s="232" t="s">
        <v>2303</v>
      </c>
      <c r="H165" s="233">
        <v>1</v>
      </c>
      <c r="I165" s="234"/>
      <c r="J165" s="235">
        <f>ROUND(I165*H165,2)</f>
        <v>0</v>
      </c>
      <c r="K165" s="236"/>
      <c r="L165" s="44"/>
      <c r="M165" s="237" t="s">
        <v>1</v>
      </c>
      <c r="N165" s="238" t="s">
        <v>41</v>
      </c>
      <c r="O165" s="91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1" t="s">
        <v>284</v>
      </c>
      <c r="AT165" s="241" t="s">
        <v>281</v>
      </c>
      <c r="AU165" s="241" t="s">
        <v>84</v>
      </c>
      <c r="AY165" s="17" t="s">
        <v>280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7" t="s">
        <v>84</v>
      </c>
      <c r="BK165" s="242">
        <f>ROUND(I165*H165,2)</f>
        <v>0</v>
      </c>
      <c r="BL165" s="17" t="s">
        <v>284</v>
      </c>
      <c r="BM165" s="241" t="s">
        <v>633</v>
      </c>
    </row>
    <row r="166" s="2" customFormat="1" ht="24.15" customHeight="1">
      <c r="A166" s="38"/>
      <c r="B166" s="39"/>
      <c r="C166" s="229" t="s">
        <v>456</v>
      </c>
      <c r="D166" s="229" t="s">
        <v>281</v>
      </c>
      <c r="E166" s="230" t="s">
        <v>6029</v>
      </c>
      <c r="F166" s="231" t="s">
        <v>6790</v>
      </c>
      <c r="G166" s="232" t="s">
        <v>2303</v>
      </c>
      <c r="H166" s="233">
        <v>14</v>
      </c>
      <c r="I166" s="234"/>
      <c r="J166" s="235">
        <f>ROUND(I166*H166,2)</f>
        <v>0</v>
      </c>
      <c r="K166" s="236"/>
      <c r="L166" s="44"/>
      <c r="M166" s="237" t="s">
        <v>1</v>
      </c>
      <c r="N166" s="238" t="s">
        <v>41</v>
      </c>
      <c r="O166" s="91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1" t="s">
        <v>284</v>
      </c>
      <c r="AT166" s="241" t="s">
        <v>281</v>
      </c>
      <c r="AU166" s="241" t="s">
        <v>84</v>
      </c>
      <c r="AY166" s="17" t="s">
        <v>280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7" t="s">
        <v>84</v>
      </c>
      <c r="BK166" s="242">
        <f>ROUND(I166*H166,2)</f>
        <v>0</v>
      </c>
      <c r="BL166" s="17" t="s">
        <v>284</v>
      </c>
      <c r="BM166" s="241" t="s">
        <v>641</v>
      </c>
    </row>
    <row r="167" s="2" customFormat="1" ht="24.15" customHeight="1">
      <c r="A167" s="38"/>
      <c r="B167" s="39"/>
      <c r="C167" s="229" t="s">
        <v>460</v>
      </c>
      <c r="D167" s="229" t="s">
        <v>281</v>
      </c>
      <c r="E167" s="230" t="s">
        <v>6032</v>
      </c>
      <c r="F167" s="231" t="s">
        <v>6791</v>
      </c>
      <c r="G167" s="232" t="s">
        <v>2303</v>
      </c>
      <c r="H167" s="233">
        <v>5</v>
      </c>
      <c r="I167" s="234"/>
      <c r="J167" s="235">
        <f>ROUND(I167*H167,2)</f>
        <v>0</v>
      </c>
      <c r="K167" s="236"/>
      <c r="L167" s="44"/>
      <c r="M167" s="237" t="s">
        <v>1</v>
      </c>
      <c r="N167" s="238" t="s">
        <v>41</v>
      </c>
      <c r="O167" s="91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1" t="s">
        <v>284</v>
      </c>
      <c r="AT167" s="241" t="s">
        <v>281</v>
      </c>
      <c r="AU167" s="241" t="s">
        <v>84</v>
      </c>
      <c r="AY167" s="17" t="s">
        <v>280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7" t="s">
        <v>84</v>
      </c>
      <c r="BK167" s="242">
        <f>ROUND(I167*H167,2)</f>
        <v>0</v>
      </c>
      <c r="BL167" s="17" t="s">
        <v>284</v>
      </c>
      <c r="BM167" s="241" t="s">
        <v>650</v>
      </c>
    </row>
    <row r="168" s="2" customFormat="1" ht="16.5" customHeight="1">
      <c r="A168" s="38"/>
      <c r="B168" s="39"/>
      <c r="C168" s="229" t="s">
        <v>465</v>
      </c>
      <c r="D168" s="229" t="s">
        <v>281</v>
      </c>
      <c r="E168" s="230" t="s">
        <v>6035</v>
      </c>
      <c r="F168" s="231" t="s">
        <v>6792</v>
      </c>
      <c r="G168" s="232" t="s">
        <v>2303</v>
      </c>
      <c r="H168" s="233">
        <v>5</v>
      </c>
      <c r="I168" s="234"/>
      <c r="J168" s="235">
        <f>ROUND(I168*H168,2)</f>
        <v>0</v>
      </c>
      <c r="K168" s="236"/>
      <c r="L168" s="44"/>
      <c r="M168" s="237" t="s">
        <v>1</v>
      </c>
      <c r="N168" s="238" t="s">
        <v>41</v>
      </c>
      <c r="O168" s="91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1" t="s">
        <v>284</v>
      </c>
      <c r="AT168" s="241" t="s">
        <v>281</v>
      </c>
      <c r="AU168" s="241" t="s">
        <v>84</v>
      </c>
      <c r="AY168" s="17" t="s">
        <v>280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7" t="s">
        <v>84</v>
      </c>
      <c r="BK168" s="242">
        <f>ROUND(I168*H168,2)</f>
        <v>0</v>
      </c>
      <c r="BL168" s="17" t="s">
        <v>284</v>
      </c>
      <c r="BM168" s="241" t="s">
        <v>660</v>
      </c>
    </row>
    <row r="169" s="2" customFormat="1" ht="44.25" customHeight="1">
      <c r="A169" s="38"/>
      <c r="B169" s="39"/>
      <c r="C169" s="229" t="s">
        <v>470</v>
      </c>
      <c r="D169" s="229" t="s">
        <v>281</v>
      </c>
      <c r="E169" s="230" t="s">
        <v>6038</v>
      </c>
      <c r="F169" s="231" t="s">
        <v>6793</v>
      </c>
      <c r="G169" s="232" t="s">
        <v>2303</v>
      </c>
      <c r="H169" s="233">
        <v>15</v>
      </c>
      <c r="I169" s="234"/>
      <c r="J169" s="235">
        <f>ROUND(I169*H169,2)</f>
        <v>0</v>
      </c>
      <c r="K169" s="236"/>
      <c r="L169" s="44"/>
      <c r="M169" s="237" t="s">
        <v>1</v>
      </c>
      <c r="N169" s="238" t="s">
        <v>41</v>
      </c>
      <c r="O169" s="91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1" t="s">
        <v>284</v>
      </c>
      <c r="AT169" s="241" t="s">
        <v>281</v>
      </c>
      <c r="AU169" s="241" t="s">
        <v>84</v>
      </c>
      <c r="AY169" s="17" t="s">
        <v>280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7" t="s">
        <v>84</v>
      </c>
      <c r="BK169" s="242">
        <f>ROUND(I169*H169,2)</f>
        <v>0</v>
      </c>
      <c r="BL169" s="17" t="s">
        <v>284</v>
      </c>
      <c r="BM169" s="241" t="s">
        <v>669</v>
      </c>
    </row>
    <row r="170" s="2" customFormat="1" ht="16.5" customHeight="1">
      <c r="A170" s="38"/>
      <c r="B170" s="39"/>
      <c r="C170" s="229" t="s">
        <v>475</v>
      </c>
      <c r="D170" s="229" t="s">
        <v>281</v>
      </c>
      <c r="E170" s="230" t="s">
        <v>6041</v>
      </c>
      <c r="F170" s="231" t="s">
        <v>6794</v>
      </c>
      <c r="G170" s="232" t="s">
        <v>2303</v>
      </c>
      <c r="H170" s="233">
        <v>1</v>
      </c>
      <c r="I170" s="234"/>
      <c r="J170" s="235">
        <f>ROUND(I170*H170,2)</f>
        <v>0</v>
      </c>
      <c r="K170" s="236"/>
      <c r="L170" s="44"/>
      <c r="M170" s="237" t="s">
        <v>1</v>
      </c>
      <c r="N170" s="238" t="s">
        <v>41</v>
      </c>
      <c r="O170" s="91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1" t="s">
        <v>284</v>
      </c>
      <c r="AT170" s="241" t="s">
        <v>281</v>
      </c>
      <c r="AU170" s="241" t="s">
        <v>84</v>
      </c>
      <c r="AY170" s="17" t="s">
        <v>280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7" t="s">
        <v>84</v>
      </c>
      <c r="BK170" s="242">
        <f>ROUND(I170*H170,2)</f>
        <v>0</v>
      </c>
      <c r="BL170" s="17" t="s">
        <v>284</v>
      </c>
      <c r="BM170" s="241" t="s">
        <v>678</v>
      </c>
    </row>
    <row r="171" s="2" customFormat="1" ht="16.5" customHeight="1">
      <c r="A171" s="38"/>
      <c r="B171" s="39"/>
      <c r="C171" s="229" t="s">
        <v>479</v>
      </c>
      <c r="D171" s="229" t="s">
        <v>281</v>
      </c>
      <c r="E171" s="230" t="s">
        <v>6044</v>
      </c>
      <c r="F171" s="231" t="s">
        <v>6795</v>
      </c>
      <c r="G171" s="232" t="s">
        <v>2303</v>
      </c>
      <c r="H171" s="233">
        <v>1</v>
      </c>
      <c r="I171" s="234"/>
      <c r="J171" s="235">
        <f>ROUND(I171*H171,2)</f>
        <v>0</v>
      </c>
      <c r="K171" s="236"/>
      <c r="L171" s="44"/>
      <c r="M171" s="237" t="s">
        <v>1</v>
      </c>
      <c r="N171" s="238" t="s">
        <v>41</v>
      </c>
      <c r="O171" s="91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1" t="s">
        <v>284</v>
      </c>
      <c r="AT171" s="241" t="s">
        <v>281</v>
      </c>
      <c r="AU171" s="241" t="s">
        <v>84</v>
      </c>
      <c r="AY171" s="17" t="s">
        <v>280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7" t="s">
        <v>84</v>
      </c>
      <c r="BK171" s="242">
        <f>ROUND(I171*H171,2)</f>
        <v>0</v>
      </c>
      <c r="BL171" s="17" t="s">
        <v>284</v>
      </c>
      <c r="BM171" s="241" t="s">
        <v>686</v>
      </c>
    </row>
    <row r="172" s="2" customFormat="1" ht="16.5" customHeight="1">
      <c r="A172" s="38"/>
      <c r="B172" s="39"/>
      <c r="C172" s="229" t="s">
        <v>483</v>
      </c>
      <c r="D172" s="229" t="s">
        <v>281</v>
      </c>
      <c r="E172" s="230" t="s">
        <v>6047</v>
      </c>
      <c r="F172" s="231" t="s">
        <v>6796</v>
      </c>
      <c r="G172" s="232" t="s">
        <v>2303</v>
      </c>
      <c r="H172" s="233">
        <v>1</v>
      </c>
      <c r="I172" s="234"/>
      <c r="J172" s="235">
        <f>ROUND(I172*H172,2)</f>
        <v>0</v>
      </c>
      <c r="K172" s="236"/>
      <c r="L172" s="44"/>
      <c r="M172" s="237" t="s">
        <v>1</v>
      </c>
      <c r="N172" s="238" t="s">
        <v>41</v>
      </c>
      <c r="O172" s="91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1" t="s">
        <v>284</v>
      </c>
      <c r="AT172" s="241" t="s">
        <v>281</v>
      </c>
      <c r="AU172" s="241" t="s">
        <v>84</v>
      </c>
      <c r="AY172" s="17" t="s">
        <v>280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7" t="s">
        <v>84</v>
      </c>
      <c r="BK172" s="242">
        <f>ROUND(I172*H172,2)</f>
        <v>0</v>
      </c>
      <c r="BL172" s="17" t="s">
        <v>284</v>
      </c>
      <c r="BM172" s="241" t="s">
        <v>695</v>
      </c>
    </row>
    <row r="173" s="2" customFormat="1" ht="16.5" customHeight="1">
      <c r="A173" s="38"/>
      <c r="B173" s="39"/>
      <c r="C173" s="229" t="s">
        <v>488</v>
      </c>
      <c r="D173" s="229" t="s">
        <v>281</v>
      </c>
      <c r="E173" s="230" t="s">
        <v>6050</v>
      </c>
      <c r="F173" s="231" t="s">
        <v>6797</v>
      </c>
      <c r="G173" s="232" t="s">
        <v>2303</v>
      </c>
      <c r="H173" s="233">
        <v>1</v>
      </c>
      <c r="I173" s="234"/>
      <c r="J173" s="235">
        <f>ROUND(I173*H173,2)</f>
        <v>0</v>
      </c>
      <c r="K173" s="236"/>
      <c r="L173" s="44"/>
      <c r="M173" s="237" t="s">
        <v>1</v>
      </c>
      <c r="N173" s="238" t="s">
        <v>41</v>
      </c>
      <c r="O173" s="91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1" t="s">
        <v>284</v>
      </c>
      <c r="AT173" s="241" t="s">
        <v>281</v>
      </c>
      <c r="AU173" s="241" t="s">
        <v>84</v>
      </c>
      <c r="AY173" s="17" t="s">
        <v>280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7" t="s">
        <v>84</v>
      </c>
      <c r="BK173" s="242">
        <f>ROUND(I173*H173,2)</f>
        <v>0</v>
      </c>
      <c r="BL173" s="17" t="s">
        <v>284</v>
      </c>
      <c r="BM173" s="241" t="s">
        <v>704</v>
      </c>
    </row>
    <row r="174" s="2" customFormat="1" ht="16.5" customHeight="1">
      <c r="A174" s="38"/>
      <c r="B174" s="39"/>
      <c r="C174" s="229" t="s">
        <v>492</v>
      </c>
      <c r="D174" s="229" t="s">
        <v>281</v>
      </c>
      <c r="E174" s="230" t="s">
        <v>6053</v>
      </c>
      <c r="F174" s="231" t="s">
        <v>6798</v>
      </c>
      <c r="G174" s="232" t="s">
        <v>2303</v>
      </c>
      <c r="H174" s="233">
        <v>1</v>
      </c>
      <c r="I174" s="234"/>
      <c r="J174" s="235">
        <f>ROUND(I174*H174,2)</f>
        <v>0</v>
      </c>
      <c r="K174" s="236"/>
      <c r="L174" s="44"/>
      <c r="M174" s="291" t="s">
        <v>1</v>
      </c>
      <c r="N174" s="292" t="s">
        <v>41</v>
      </c>
      <c r="O174" s="293"/>
      <c r="P174" s="294">
        <f>O174*H174</f>
        <v>0</v>
      </c>
      <c r="Q174" s="294">
        <v>0</v>
      </c>
      <c r="R174" s="294">
        <f>Q174*H174</f>
        <v>0</v>
      </c>
      <c r="S174" s="294">
        <v>0</v>
      </c>
      <c r="T174" s="29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1" t="s">
        <v>284</v>
      </c>
      <c r="AT174" s="241" t="s">
        <v>281</v>
      </c>
      <c r="AU174" s="241" t="s">
        <v>84</v>
      </c>
      <c r="AY174" s="17" t="s">
        <v>280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7" t="s">
        <v>84</v>
      </c>
      <c r="BK174" s="242">
        <f>ROUND(I174*H174,2)</f>
        <v>0</v>
      </c>
      <c r="BL174" s="17" t="s">
        <v>284</v>
      </c>
      <c r="BM174" s="241" t="s">
        <v>714</v>
      </c>
    </row>
    <row r="175" s="2" customFormat="1" ht="6.96" customHeight="1">
      <c r="A175" s="38"/>
      <c r="B175" s="66"/>
      <c r="C175" s="67"/>
      <c r="D175" s="67"/>
      <c r="E175" s="67"/>
      <c r="F175" s="67"/>
      <c r="G175" s="67"/>
      <c r="H175" s="67"/>
      <c r="I175" s="67"/>
      <c r="J175" s="67"/>
      <c r="K175" s="67"/>
      <c r="L175" s="44"/>
      <c r="M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</row>
  </sheetData>
  <sheetProtection sheet="1" autoFilter="0" formatColumns="0" formatRows="0" objects="1" scenarios="1" spinCount="100000" saltValue="YeCCU38XdQ5HoVmv6E/mjE5L0kXwVOZ4a/xTDaGoZ4gHL7y3IGV0xwM66P4+UFIgJQya4WGJnr9aQI7aFr68EA==" hashValue="KzM8Lutq7+e6deKn5oR0mavn35MQ3hjPnqRliuIfSwIr/kjvdB9o+C+zrU8ukrIsGhvNjyfo8I3Wa2W+XyLpyA==" algorithmName="SHA-512" password="C5D5"/>
  <autoFilter ref="C125:K17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</row>
    <row r="8">
      <c r="B8" s="20"/>
      <c r="D8" s="152" t="s">
        <v>209</v>
      </c>
      <c r="L8" s="20"/>
    </row>
    <row r="9" s="1" customFormat="1" ht="16.5" customHeight="1">
      <c r="B9" s="20"/>
      <c r="E9" s="153" t="s">
        <v>6722</v>
      </c>
      <c r="F9" s="1"/>
      <c r="G9" s="1"/>
      <c r="H9" s="1"/>
      <c r="L9" s="20"/>
    </row>
    <row r="10" s="1" customFormat="1" ht="12" customHeight="1">
      <c r="B10" s="20"/>
      <c r="D10" s="152" t="s">
        <v>6150</v>
      </c>
      <c r="L10" s="20"/>
    </row>
    <row r="11" s="2" customFormat="1" ht="16.5" customHeight="1">
      <c r="A11" s="38"/>
      <c r="B11" s="44"/>
      <c r="C11" s="38"/>
      <c r="D11" s="38"/>
      <c r="E11" s="164" t="s">
        <v>6723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6733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4" t="s">
        <v>6799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2" t="s">
        <v>18</v>
      </c>
      <c r="E15" s="38"/>
      <c r="F15" s="141" t="s">
        <v>1</v>
      </c>
      <c r="G15" s="38"/>
      <c r="H15" s="38"/>
      <c r="I15" s="152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20</v>
      </c>
      <c r="E16" s="38"/>
      <c r="F16" s="141" t="s">
        <v>21</v>
      </c>
      <c r="G16" s="38"/>
      <c r="H16" s="38"/>
      <c r="I16" s="152" t="s">
        <v>22</v>
      </c>
      <c r="J16" s="155" t="str">
        <f>'Rekapitulace stavby'!AN8</f>
        <v>2. 8. 2021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2" t="s">
        <v>24</v>
      </c>
      <c r="E18" s="38"/>
      <c r="F18" s="38"/>
      <c r="G18" s="38"/>
      <c r="H18" s="38"/>
      <c r="I18" s="152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2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2" t="s">
        <v>28</v>
      </c>
      <c r="E21" s="38"/>
      <c r="F21" s="38"/>
      <c r="G21" s="38"/>
      <c r="H21" s="38"/>
      <c r="I21" s="152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2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2" t="s">
        <v>30</v>
      </c>
      <c r="E24" s="38"/>
      <c r="F24" s="38"/>
      <c r="G24" s="38"/>
      <c r="H24" s="38"/>
      <c r="I24" s="152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2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2" t="s">
        <v>33</v>
      </c>
      <c r="E27" s="38"/>
      <c r="F27" s="38"/>
      <c r="G27" s="38"/>
      <c r="H27" s="38"/>
      <c r="I27" s="152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31</v>
      </c>
      <c r="F28" s="38"/>
      <c r="G28" s="38"/>
      <c r="H28" s="38"/>
      <c r="I28" s="152" t="s">
        <v>27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2" t="s">
        <v>34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0"/>
      <c r="E35" s="160"/>
      <c r="F35" s="160"/>
      <c r="G35" s="160"/>
      <c r="H35" s="160"/>
      <c r="I35" s="160"/>
      <c r="J35" s="160"/>
      <c r="K35" s="160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2" t="s">
        <v>41</v>
      </c>
      <c r="F37" s="165">
        <f>ROUND((SUM(BE126:BE140)),  2)</f>
        <v>0</v>
      </c>
      <c r="G37" s="38"/>
      <c r="H37" s="38"/>
      <c r="I37" s="166">
        <v>0.20999999999999999</v>
      </c>
      <c r="J37" s="165">
        <f>ROUND(((SUM(BE126:BE140))*I37),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2" t="s">
        <v>42</v>
      </c>
      <c r="F38" s="165">
        <f>ROUND((SUM(BF126:BF140)),  2)</f>
        <v>0</v>
      </c>
      <c r="G38" s="38"/>
      <c r="H38" s="38"/>
      <c r="I38" s="166">
        <v>0.14999999999999999</v>
      </c>
      <c r="J38" s="165">
        <f>ROUND(((SUM(BF126:BF140))*I38),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43</v>
      </c>
      <c r="F39" s="165">
        <f>ROUND((SUM(BG126:BG140)),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2" t="s">
        <v>44</v>
      </c>
      <c r="F40" s="165">
        <f>ROUND((SUM(BH126:BH140)),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2" t="s">
        <v>45</v>
      </c>
      <c r="F41" s="165">
        <f>ROUND((SUM(BI126:BI140)),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5" t="s">
        <v>6722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6150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6723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6733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14.01_2 - Slaboproud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Žižkova 57, Jihlava</v>
      </c>
      <c r="G93" s="40"/>
      <c r="H93" s="40"/>
      <c r="I93" s="32" t="s">
        <v>22</v>
      </c>
      <c r="J93" s="79" t="str">
        <f>IF(J16="","",J16)</f>
        <v>2. 8. 2021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Kraj Vysočina, Žižkova 57, Jihlava</v>
      </c>
      <c r="G95" s="40"/>
      <c r="H95" s="40"/>
      <c r="I95" s="32" t="s">
        <v>30</v>
      </c>
      <c r="J95" s="36" t="str">
        <f>E25</f>
        <v>CBN projekt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>CBN projekt s.r.o.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6" t="s">
        <v>233</v>
      </c>
      <c r="D98" s="187"/>
      <c r="E98" s="187"/>
      <c r="F98" s="187"/>
      <c r="G98" s="187"/>
      <c r="H98" s="187"/>
      <c r="I98" s="187"/>
      <c r="J98" s="188" t="s">
        <v>234</v>
      </c>
      <c r="K98" s="187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9" t="s">
        <v>235</v>
      </c>
      <c r="D100" s="40"/>
      <c r="E100" s="40"/>
      <c r="F100" s="40"/>
      <c r="G100" s="40"/>
      <c r="H100" s="40"/>
      <c r="I100" s="40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236</v>
      </c>
    </row>
    <row r="101" s="9" customFormat="1" ht="24.96" customHeight="1">
      <c r="A101" s="9"/>
      <c r="B101" s="190"/>
      <c r="C101" s="191"/>
      <c r="D101" s="192" t="s">
        <v>6800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6801</v>
      </c>
      <c r="E102" s="193"/>
      <c r="F102" s="193"/>
      <c r="G102" s="193"/>
      <c r="H102" s="193"/>
      <c r="I102" s="193"/>
      <c r="J102" s="194">
        <f>J135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265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5" t="str">
        <f>E7</f>
        <v>SPŠ Třebíč - úspory energií- doplnění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209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1" customFormat="1" ht="16.5" customHeight="1">
      <c r="B114" s="21"/>
      <c r="C114" s="22"/>
      <c r="D114" s="22"/>
      <c r="E114" s="185" t="s">
        <v>6722</v>
      </c>
      <c r="F114" s="22"/>
      <c r="G114" s="22"/>
      <c r="H114" s="22"/>
      <c r="I114" s="22"/>
      <c r="J114" s="22"/>
      <c r="K114" s="22"/>
      <c r="L114" s="20"/>
    </row>
    <row r="115" s="1" customFormat="1" ht="12" customHeight="1">
      <c r="B115" s="21"/>
      <c r="C115" s="32" t="s">
        <v>6150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297" t="s">
        <v>6723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6733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14.01_2 - Slaboproud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Žižkova 57, Jihlava</v>
      </c>
      <c r="G120" s="40"/>
      <c r="H120" s="40"/>
      <c r="I120" s="32" t="s">
        <v>22</v>
      </c>
      <c r="J120" s="79" t="str">
        <f>IF(J16="","",J16)</f>
        <v>2. 8. 2021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E19</f>
        <v>Kraj Vysočina, Žižkova 57, Jihlava</v>
      </c>
      <c r="G122" s="40"/>
      <c r="H122" s="40"/>
      <c r="I122" s="32" t="s">
        <v>30</v>
      </c>
      <c r="J122" s="36" t="str">
        <f>E25</f>
        <v>CBN projekt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IF(E22="","",E22)</f>
        <v>Vyplň údaj</v>
      </c>
      <c r="G123" s="40"/>
      <c r="H123" s="40"/>
      <c r="I123" s="32" t="s">
        <v>33</v>
      </c>
      <c r="J123" s="36" t="str">
        <f>E28</f>
        <v>CBN projekt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1"/>
      <c r="B125" s="202"/>
      <c r="C125" s="203" t="s">
        <v>266</v>
      </c>
      <c r="D125" s="204" t="s">
        <v>61</v>
      </c>
      <c r="E125" s="204" t="s">
        <v>57</v>
      </c>
      <c r="F125" s="204" t="s">
        <v>58</v>
      </c>
      <c r="G125" s="204" t="s">
        <v>267</v>
      </c>
      <c r="H125" s="204" t="s">
        <v>268</v>
      </c>
      <c r="I125" s="204" t="s">
        <v>269</v>
      </c>
      <c r="J125" s="205" t="s">
        <v>234</v>
      </c>
      <c r="K125" s="206" t="s">
        <v>270</v>
      </c>
      <c r="L125" s="207"/>
      <c r="M125" s="100" t="s">
        <v>1</v>
      </c>
      <c r="N125" s="101" t="s">
        <v>40</v>
      </c>
      <c r="O125" s="101" t="s">
        <v>271</v>
      </c>
      <c r="P125" s="101" t="s">
        <v>272</v>
      </c>
      <c r="Q125" s="101" t="s">
        <v>273</v>
      </c>
      <c r="R125" s="101" t="s">
        <v>274</v>
      </c>
      <c r="S125" s="101" t="s">
        <v>275</v>
      </c>
      <c r="T125" s="102" t="s">
        <v>276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8"/>
      <c r="B126" s="39"/>
      <c r="C126" s="107" t="s">
        <v>277</v>
      </c>
      <c r="D126" s="40"/>
      <c r="E126" s="40"/>
      <c r="F126" s="40"/>
      <c r="G126" s="40"/>
      <c r="H126" s="40"/>
      <c r="I126" s="40"/>
      <c r="J126" s="208">
        <f>BK126</f>
        <v>0</v>
      </c>
      <c r="K126" s="40"/>
      <c r="L126" s="44"/>
      <c r="M126" s="103"/>
      <c r="N126" s="209"/>
      <c r="O126" s="104"/>
      <c r="P126" s="210">
        <f>P127+P135</f>
        <v>0</v>
      </c>
      <c r="Q126" s="104"/>
      <c r="R126" s="210">
        <f>R127+R135</f>
        <v>0</v>
      </c>
      <c r="S126" s="104"/>
      <c r="T126" s="211">
        <f>T127+T135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236</v>
      </c>
      <c r="BK126" s="212">
        <f>BK127+BK135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5989</v>
      </c>
      <c r="F127" s="216" t="s">
        <v>6802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SUM(P128:P134)</f>
        <v>0</v>
      </c>
      <c r="Q127" s="221"/>
      <c r="R127" s="222">
        <f>SUM(R128:R134)</f>
        <v>0</v>
      </c>
      <c r="S127" s="221"/>
      <c r="T127" s="223">
        <f>SUM(T128:T134)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84</v>
      </c>
      <c r="AT127" s="225" t="s">
        <v>75</v>
      </c>
      <c r="AU127" s="225" t="s">
        <v>76</v>
      </c>
      <c r="AY127" s="224" t="s">
        <v>280</v>
      </c>
      <c r="BK127" s="226">
        <f>SUM(BK128:BK134)</f>
        <v>0</v>
      </c>
    </row>
    <row r="128" s="2" customFormat="1" ht="16.5" customHeight="1">
      <c r="A128" s="38"/>
      <c r="B128" s="39"/>
      <c r="C128" s="229" t="s">
        <v>84</v>
      </c>
      <c r="D128" s="229" t="s">
        <v>281</v>
      </c>
      <c r="E128" s="230" t="s">
        <v>6803</v>
      </c>
      <c r="F128" s="231" t="s">
        <v>6804</v>
      </c>
      <c r="G128" s="232" t="s">
        <v>190</v>
      </c>
      <c r="H128" s="233">
        <v>58</v>
      </c>
      <c r="I128" s="234"/>
      <c r="J128" s="235">
        <f>ROUND(I128*H128,2)</f>
        <v>0</v>
      </c>
      <c r="K128" s="236"/>
      <c r="L128" s="44"/>
      <c r="M128" s="237" t="s">
        <v>1</v>
      </c>
      <c r="N128" s="238" t="s">
        <v>41</v>
      </c>
      <c r="O128" s="91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1" t="s">
        <v>284</v>
      </c>
      <c r="AT128" s="241" t="s">
        <v>281</v>
      </c>
      <c r="AU128" s="241" t="s">
        <v>84</v>
      </c>
      <c r="AY128" s="17" t="s">
        <v>280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7" t="s">
        <v>84</v>
      </c>
      <c r="BK128" s="242">
        <f>ROUND(I128*H128,2)</f>
        <v>0</v>
      </c>
      <c r="BL128" s="17" t="s">
        <v>284</v>
      </c>
      <c r="BM128" s="241" t="s">
        <v>86</v>
      </c>
    </row>
    <row r="129" s="2" customFormat="1" ht="16.5" customHeight="1">
      <c r="A129" s="38"/>
      <c r="B129" s="39"/>
      <c r="C129" s="229" t="s">
        <v>86</v>
      </c>
      <c r="D129" s="229" t="s">
        <v>281</v>
      </c>
      <c r="E129" s="230" t="s">
        <v>6805</v>
      </c>
      <c r="F129" s="231" t="s">
        <v>6806</v>
      </c>
      <c r="G129" s="232" t="s">
        <v>2303</v>
      </c>
      <c r="H129" s="233">
        <v>2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284</v>
      </c>
      <c r="AT129" s="241" t="s">
        <v>281</v>
      </c>
      <c r="AU129" s="241" t="s">
        <v>84</v>
      </c>
      <c r="AY129" s="17" t="s">
        <v>280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84</v>
      </c>
      <c r="BK129" s="242">
        <f>ROUND(I129*H129,2)</f>
        <v>0</v>
      </c>
      <c r="BL129" s="17" t="s">
        <v>284</v>
      </c>
      <c r="BM129" s="241" t="s">
        <v>284</v>
      </c>
    </row>
    <row r="130" s="2" customFormat="1" ht="16.5" customHeight="1">
      <c r="A130" s="38"/>
      <c r="B130" s="39"/>
      <c r="C130" s="229" t="s">
        <v>136</v>
      </c>
      <c r="D130" s="229" t="s">
        <v>281</v>
      </c>
      <c r="E130" s="230" t="s">
        <v>6807</v>
      </c>
      <c r="F130" s="231" t="s">
        <v>6808</v>
      </c>
      <c r="G130" s="232" t="s">
        <v>2303</v>
      </c>
      <c r="H130" s="233">
        <v>1</v>
      </c>
      <c r="I130" s="234"/>
      <c r="J130" s="235">
        <f>ROUND(I130*H130,2)</f>
        <v>0</v>
      </c>
      <c r="K130" s="236"/>
      <c r="L130" s="44"/>
      <c r="M130" s="237" t="s">
        <v>1</v>
      </c>
      <c r="N130" s="238" t="s">
        <v>41</v>
      </c>
      <c r="O130" s="91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1" t="s">
        <v>284</v>
      </c>
      <c r="AT130" s="241" t="s">
        <v>281</v>
      </c>
      <c r="AU130" s="241" t="s">
        <v>84</v>
      </c>
      <c r="AY130" s="17" t="s">
        <v>280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7" t="s">
        <v>84</v>
      </c>
      <c r="BK130" s="242">
        <f>ROUND(I130*H130,2)</f>
        <v>0</v>
      </c>
      <c r="BL130" s="17" t="s">
        <v>284</v>
      </c>
      <c r="BM130" s="241" t="s">
        <v>305</v>
      </c>
    </row>
    <row r="131" s="2" customFormat="1" ht="16.5" customHeight="1">
      <c r="A131" s="38"/>
      <c r="B131" s="39"/>
      <c r="C131" s="229" t="s">
        <v>284</v>
      </c>
      <c r="D131" s="229" t="s">
        <v>281</v>
      </c>
      <c r="E131" s="230" t="s">
        <v>6809</v>
      </c>
      <c r="F131" s="231" t="s">
        <v>6810</v>
      </c>
      <c r="G131" s="232" t="s">
        <v>190</v>
      </c>
      <c r="H131" s="233">
        <v>54</v>
      </c>
      <c r="I131" s="234"/>
      <c r="J131" s="235">
        <f>ROUND(I131*H131,2)</f>
        <v>0</v>
      </c>
      <c r="K131" s="236"/>
      <c r="L131" s="44"/>
      <c r="M131" s="237" t="s">
        <v>1</v>
      </c>
      <c r="N131" s="238" t="s">
        <v>41</v>
      </c>
      <c r="O131" s="91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284</v>
      </c>
      <c r="AT131" s="241" t="s">
        <v>281</v>
      </c>
      <c r="AU131" s="241" t="s">
        <v>84</v>
      </c>
      <c r="AY131" s="17" t="s">
        <v>280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84</v>
      </c>
      <c r="BK131" s="242">
        <f>ROUND(I131*H131,2)</f>
        <v>0</v>
      </c>
      <c r="BL131" s="17" t="s">
        <v>284</v>
      </c>
      <c r="BM131" s="241" t="s">
        <v>310</v>
      </c>
    </row>
    <row r="132" s="2" customFormat="1" ht="16.5" customHeight="1">
      <c r="A132" s="38"/>
      <c r="B132" s="39"/>
      <c r="C132" s="229" t="s">
        <v>300</v>
      </c>
      <c r="D132" s="229" t="s">
        <v>281</v>
      </c>
      <c r="E132" s="230" t="s">
        <v>6811</v>
      </c>
      <c r="F132" s="231" t="s">
        <v>6812</v>
      </c>
      <c r="G132" s="232" t="s">
        <v>2303</v>
      </c>
      <c r="H132" s="233">
        <v>2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284</v>
      </c>
      <c r="AT132" s="241" t="s">
        <v>281</v>
      </c>
      <c r="AU132" s="241" t="s">
        <v>84</v>
      </c>
      <c r="AY132" s="17" t="s">
        <v>280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84</v>
      </c>
      <c r="BK132" s="242">
        <f>ROUND(I132*H132,2)</f>
        <v>0</v>
      </c>
      <c r="BL132" s="17" t="s">
        <v>284</v>
      </c>
      <c r="BM132" s="241" t="s">
        <v>111</v>
      </c>
    </row>
    <row r="133" s="2" customFormat="1" ht="21.75" customHeight="1">
      <c r="A133" s="38"/>
      <c r="B133" s="39"/>
      <c r="C133" s="229" t="s">
        <v>305</v>
      </c>
      <c r="D133" s="229" t="s">
        <v>281</v>
      </c>
      <c r="E133" s="230" t="s">
        <v>6813</v>
      </c>
      <c r="F133" s="231" t="s">
        <v>6814</v>
      </c>
      <c r="G133" s="232" t="s">
        <v>326</v>
      </c>
      <c r="H133" s="233">
        <v>0.10000000000000001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284</v>
      </c>
      <c r="AT133" s="241" t="s">
        <v>281</v>
      </c>
      <c r="AU133" s="241" t="s">
        <v>84</v>
      </c>
      <c r="AY133" s="17" t="s">
        <v>280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84</v>
      </c>
      <c r="BK133" s="242">
        <f>ROUND(I133*H133,2)</f>
        <v>0</v>
      </c>
      <c r="BL133" s="17" t="s">
        <v>284</v>
      </c>
      <c r="BM133" s="241" t="s">
        <v>117</v>
      </c>
    </row>
    <row r="134" s="2" customFormat="1" ht="16.5" customHeight="1">
      <c r="A134" s="38"/>
      <c r="B134" s="39"/>
      <c r="C134" s="229" t="s">
        <v>313</v>
      </c>
      <c r="D134" s="229" t="s">
        <v>281</v>
      </c>
      <c r="E134" s="230" t="s">
        <v>6547</v>
      </c>
      <c r="F134" s="231" t="s">
        <v>6784</v>
      </c>
      <c r="G134" s="232" t="s">
        <v>6116</v>
      </c>
      <c r="H134" s="233">
        <v>4</v>
      </c>
      <c r="I134" s="234"/>
      <c r="J134" s="235">
        <f>ROUND(I134*H134,2)</f>
        <v>0</v>
      </c>
      <c r="K134" s="236"/>
      <c r="L134" s="44"/>
      <c r="M134" s="237" t="s">
        <v>1</v>
      </c>
      <c r="N134" s="238" t="s">
        <v>41</v>
      </c>
      <c r="O134" s="91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284</v>
      </c>
      <c r="AT134" s="241" t="s">
        <v>281</v>
      </c>
      <c r="AU134" s="241" t="s">
        <v>84</v>
      </c>
      <c r="AY134" s="17" t="s">
        <v>280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84</v>
      </c>
      <c r="BK134" s="242">
        <f>ROUND(I134*H134,2)</f>
        <v>0</v>
      </c>
      <c r="BL134" s="17" t="s">
        <v>284</v>
      </c>
      <c r="BM134" s="241" t="s">
        <v>130</v>
      </c>
    </row>
    <row r="135" s="12" customFormat="1" ht="25.92" customHeight="1">
      <c r="A135" s="12"/>
      <c r="B135" s="213"/>
      <c r="C135" s="214"/>
      <c r="D135" s="215" t="s">
        <v>75</v>
      </c>
      <c r="E135" s="216" t="s">
        <v>5994</v>
      </c>
      <c r="F135" s="216" t="s">
        <v>6815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SUM(P136:P140)</f>
        <v>0</v>
      </c>
      <c r="Q135" s="221"/>
      <c r="R135" s="222">
        <f>SUM(R136:R140)</f>
        <v>0</v>
      </c>
      <c r="S135" s="221"/>
      <c r="T135" s="223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84</v>
      </c>
      <c r="AT135" s="225" t="s">
        <v>75</v>
      </c>
      <c r="AU135" s="225" t="s">
        <v>76</v>
      </c>
      <c r="AY135" s="224" t="s">
        <v>280</v>
      </c>
      <c r="BK135" s="226">
        <f>SUM(BK136:BK140)</f>
        <v>0</v>
      </c>
    </row>
    <row r="136" s="2" customFormat="1" ht="16.5" customHeight="1">
      <c r="A136" s="38"/>
      <c r="B136" s="39"/>
      <c r="C136" s="229" t="s">
        <v>310</v>
      </c>
      <c r="D136" s="229" t="s">
        <v>281</v>
      </c>
      <c r="E136" s="230" t="s">
        <v>6056</v>
      </c>
      <c r="F136" s="231" t="s">
        <v>6804</v>
      </c>
      <c r="G136" s="232" t="s">
        <v>190</v>
      </c>
      <c r="H136" s="233">
        <v>58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284</v>
      </c>
      <c r="AT136" s="241" t="s">
        <v>281</v>
      </c>
      <c r="AU136" s="241" t="s">
        <v>84</v>
      </c>
      <c r="AY136" s="17" t="s">
        <v>280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84</v>
      </c>
      <c r="BK136" s="242">
        <f>ROUND(I136*H136,2)</f>
        <v>0</v>
      </c>
      <c r="BL136" s="17" t="s">
        <v>284</v>
      </c>
      <c r="BM136" s="241" t="s">
        <v>185</v>
      </c>
    </row>
    <row r="137" s="2" customFormat="1" ht="16.5" customHeight="1">
      <c r="A137" s="38"/>
      <c r="B137" s="39"/>
      <c r="C137" s="229" t="s">
        <v>323</v>
      </c>
      <c r="D137" s="229" t="s">
        <v>281</v>
      </c>
      <c r="E137" s="230" t="s">
        <v>6059</v>
      </c>
      <c r="F137" s="231" t="s">
        <v>6808</v>
      </c>
      <c r="G137" s="232" t="s">
        <v>2303</v>
      </c>
      <c r="H137" s="233">
        <v>1</v>
      </c>
      <c r="I137" s="234"/>
      <c r="J137" s="235">
        <f>ROUND(I137*H137,2)</f>
        <v>0</v>
      </c>
      <c r="K137" s="236"/>
      <c r="L137" s="44"/>
      <c r="M137" s="237" t="s">
        <v>1</v>
      </c>
      <c r="N137" s="238" t="s">
        <v>41</v>
      </c>
      <c r="O137" s="91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1" t="s">
        <v>284</v>
      </c>
      <c r="AT137" s="241" t="s">
        <v>281</v>
      </c>
      <c r="AU137" s="241" t="s">
        <v>84</v>
      </c>
      <c r="AY137" s="17" t="s">
        <v>280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7" t="s">
        <v>84</v>
      </c>
      <c r="BK137" s="242">
        <f>ROUND(I137*H137,2)</f>
        <v>0</v>
      </c>
      <c r="BL137" s="17" t="s">
        <v>284</v>
      </c>
      <c r="BM137" s="241" t="s">
        <v>361</v>
      </c>
    </row>
    <row r="138" s="2" customFormat="1" ht="16.5" customHeight="1">
      <c r="A138" s="38"/>
      <c r="B138" s="39"/>
      <c r="C138" s="229" t="s">
        <v>111</v>
      </c>
      <c r="D138" s="229" t="s">
        <v>281</v>
      </c>
      <c r="E138" s="230" t="s">
        <v>6062</v>
      </c>
      <c r="F138" s="231" t="s">
        <v>6810</v>
      </c>
      <c r="G138" s="232" t="s">
        <v>190</v>
      </c>
      <c r="H138" s="233">
        <v>54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284</v>
      </c>
      <c r="AT138" s="241" t="s">
        <v>281</v>
      </c>
      <c r="AU138" s="241" t="s">
        <v>84</v>
      </c>
      <c r="AY138" s="17" t="s">
        <v>280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84</v>
      </c>
      <c r="BK138" s="242">
        <f>ROUND(I138*H138,2)</f>
        <v>0</v>
      </c>
      <c r="BL138" s="17" t="s">
        <v>284</v>
      </c>
      <c r="BM138" s="241" t="s">
        <v>369</v>
      </c>
    </row>
    <row r="139" s="2" customFormat="1" ht="16.5" customHeight="1">
      <c r="A139" s="38"/>
      <c r="B139" s="39"/>
      <c r="C139" s="229" t="s">
        <v>114</v>
      </c>
      <c r="D139" s="229" t="s">
        <v>281</v>
      </c>
      <c r="E139" s="230" t="s">
        <v>6065</v>
      </c>
      <c r="F139" s="231" t="s">
        <v>6812</v>
      </c>
      <c r="G139" s="232" t="s">
        <v>2303</v>
      </c>
      <c r="H139" s="233">
        <v>2</v>
      </c>
      <c r="I139" s="234"/>
      <c r="J139" s="235">
        <f>ROUND(I139*H139,2)</f>
        <v>0</v>
      </c>
      <c r="K139" s="236"/>
      <c r="L139" s="44"/>
      <c r="M139" s="237" t="s">
        <v>1</v>
      </c>
      <c r="N139" s="238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284</v>
      </c>
      <c r="AT139" s="241" t="s">
        <v>281</v>
      </c>
      <c r="AU139" s="241" t="s">
        <v>84</v>
      </c>
      <c r="AY139" s="17" t="s">
        <v>280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84</v>
      </c>
      <c r="BK139" s="242">
        <f>ROUND(I139*H139,2)</f>
        <v>0</v>
      </c>
      <c r="BL139" s="17" t="s">
        <v>284</v>
      </c>
      <c r="BM139" s="241" t="s">
        <v>379</v>
      </c>
    </row>
    <row r="140" s="2" customFormat="1" ht="16.5" customHeight="1">
      <c r="A140" s="38"/>
      <c r="B140" s="39"/>
      <c r="C140" s="229" t="s">
        <v>117</v>
      </c>
      <c r="D140" s="229" t="s">
        <v>281</v>
      </c>
      <c r="E140" s="230" t="s">
        <v>6068</v>
      </c>
      <c r="F140" s="231" t="s">
        <v>6789</v>
      </c>
      <c r="G140" s="232" t="s">
        <v>2303</v>
      </c>
      <c r="H140" s="233">
        <v>1</v>
      </c>
      <c r="I140" s="234"/>
      <c r="J140" s="235">
        <f>ROUND(I140*H140,2)</f>
        <v>0</v>
      </c>
      <c r="K140" s="236"/>
      <c r="L140" s="44"/>
      <c r="M140" s="291" t="s">
        <v>1</v>
      </c>
      <c r="N140" s="292" t="s">
        <v>41</v>
      </c>
      <c r="O140" s="293"/>
      <c r="P140" s="294">
        <f>O140*H140</f>
        <v>0</v>
      </c>
      <c r="Q140" s="294">
        <v>0</v>
      </c>
      <c r="R140" s="294">
        <f>Q140*H140</f>
        <v>0</v>
      </c>
      <c r="S140" s="294">
        <v>0</v>
      </c>
      <c r="T140" s="29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284</v>
      </c>
      <c r="AT140" s="241" t="s">
        <v>281</v>
      </c>
      <c r="AU140" s="241" t="s">
        <v>84</v>
      </c>
      <c r="AY140" s="17" t="s">
        <v>280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84</v>
      </c>
      <c r="BK140" s="242">
        <f>ROUND(I140*H140,2)</f>
        <v>0</v>
      </c>
      <c r="BL140" s="17" t="s">
        <v>284</v>
      </c>
      <c r="BM140" s="241" t="s">
        <v>388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pUx6fB6vWVpbimy4r4rt9kwiu6zXhQ898DRhqjCmBGiDJBPIvLrq19GA+Z/YiDhD0VWIhV825linHaRfozIm2A==" hashValue="o6Og78CLTqlGzHk75Pt8gbF+Vp0rmCI9cbe9vaAXvChvxGA68ABZLvfdUo/jzHg3fsYnOkcQb+Zp7Rrk0jw/fw==" algorithmName="SHA-512" password="C5D5"/>
  <autoFilter ref="C125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</row>
    <row r="8">
      <c r="B8" s="20"/>
      <c r="D8" s="152" t="s">
        <v>209</v>
      </c>
      <c r="L8" s="20"/>
    </row>
    <row r="9" s="1" customFormat="1" ht="16.5" customHeight="1">
      <c r="B9" s="20"/>
      <c r="E9" s="153" t="s">
        <v>6722</v>
      </c>
      <c r="F9" s="1"/>
      <c r="G9" s="1"/>
      <c r="H9" s="1"/>
      <c r="L9" s="20"/>
    </row>
    <row r="10" s="1" customFormat="1" ht="12" customHeight="1">
      <c r="B10" s="20"/>
      <c r="D10" s="152" t="s">
        <v>6150</v>
      </c>
      <c r="L10" s="20"/>
    </row>
    <row r="11" s="2" customFormat="1" ht="16.5" customHeight="1">
      <c r="A11" s="38"/>
      <c r="B11" s="44"/>
      <c r="C11" s="38"/>
      <c r="D11" s="38"/>
      <c r="E11" s="164" t="s">
        <v>6723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6733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4" t="s">
        <v>6816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2" t="s">
        <v>18</v>
      </c>
      <c r="E15" s="38"/>
      <c r="F15" s="141" t="s">
        <v>1</v>
      </c>
      <c r="G15" s="38"/>
      <c r="H15" s="38"/>
      <c r="I15" s="152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20</v>
      </c>
      <c r="E16" s="38"/>
      <c r="F16" s="141" t="s">
        <v>21</v>
      </c>
      <c r="G16" s="38"/>
      <c r="H16" s="38"/>
      <c r="I16" s="152" t="s">
        <v>22</v>
      </c>
      <c r="J16" s="155" t="str">
        <f>'Rekapitulace stavby'!AN8</f>
        <v>2. 8. 2021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2" t="s">
        <v>24</v>
      </c>
      <c r="E18" s="38"/>
      <c r="F18" s="38"/>
      <c r="G18" s="38"/>
      <c r="H18" s="38"/>
      <c r="I18" s="152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2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2" t="s">
        <v>28</v>
      </c>
      <c r="E21" s="38"/>
      <c r="F21" s="38"/>
      <c r="G21" s="38"/>
      <c r="H21" s="38"/>
      <c r="I21" s="152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2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2" t="s">
        <v>30</v>
      </c>
      <c r="E24" s="38"/>
      <c r="F24" s="38"/>
      <c r="G24" s="38"/>
      <c r="H24" s="38"/>
      <c r="I24" s="152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2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2" t="s">
        <v>33</v>
      </c>
      <c r="E27" s="38"/>
      <c r="F27" s="38"/>
      <c r="G27" s="38"/>
      <c r="H27" s="38"/>
      <c r="I27" s="152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31</v>
      </c>
      <c r="F28" s="38"/>
      <c r="G28" s="38"/>
      <c r="H28" s="38"/>
      <c r="I28" s="152" t="s">
        <v>27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2" t="s">
        <v>34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0"/>
      <c r="E35" s="160"/>
      <c r="F35" s="160"/>
      <c r="G35" s="160"/>
      <c r="H35" s="160"/>
      <c r="I35" s="160"/>
      <c r="J35" s="160"/>
      <c r="K35" s="160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2" t="s">
        <v>41</v>
      </c>
      <c r="F37" s="165">
        <f>ROUND((SUM(BE126:BE168)),  2)</f>
        <v>0</v>
      </c>
      <c r="G37" s="38"/>
      <c r="H37" s="38"/>
      <c r="I37" s="166">
        <v>0.20999999999999999</v>
      </c>
      <c r="J37" s="165">
        <f>ROUND(((SUM(BE126:BE168))*I37),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2" t="s">
        <v>42</v>
      </c>
      <c r="F38" s="165">
        <f>ROUND((SUM(BF126:BF168)),  2)</f>
        <v>0</v>
      </c>
      <c r="G38" s="38"/>
      <c r="H38" s="38"/>
      <c r="I38" s="166">
        <v>0.14999999999999999</v>
      </c>
      <c r="J38" s="165">
        <f>ROUND(((SUM(BF126:BF168))*I38),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43</v>
      </c>
      <c r="F39" s="165">
        <f>ROUND((SUM(BG126:BG168)),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2" t="s">
        <v>44</v>
      </c>
      <c r="F40" s="165">
        <f>ROUND((SUM(BH126:BH168)),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2" t="s">
        <v>45</v>
      </c>
      <c r="F41" s="165">
        <f>ROUND((SUM(BI126:BI168)),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5" t="s">
        <v>6722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6150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6723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6733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14.01_3 - Bleskosvod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Žižkova 57, Jihlava</v>
      </c>
      <c r="G93" s="40"/>
      <c r="H93" s="40"/>
      <c r="I93" s="32" t="s">
        <v>22</v>
      </c>
      <c r="J93" s="79" t="str">
        <f>IF(J16="","",J16)</f>
        <v>2. 8. 2021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Kraj Vysočina, Žižkova 57, Jihlava</v>
      </c>
      <c r="G95" s="40"/>
      <c r="H95" s="40"/>
      <c r="I95" s="32" t="s">
        <v>30</v>
      </c>
      <c r="J95" s="36" t="str">
        <f>E25</f>
        <v>CBN projekt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>CBN projekt s.r.o.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6" t="s">
        <v>233</v>
      </c>
      <c r="D98" s="187"/>
      <c r="E98" s="187"/>
      <c r="F98" s="187"/>
      <c r="G98" s="187"/>
      <c r="H98" s="187"/>
      <c r="I98" s="187"/>
      <c r="J98" s="188" t="s">
        <v>234</v>
      </c>
      <c r="K98" s="187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9" t="s">
        <v>235</v>
      </c>
      <c r="D100" s="40"/>
      <c r="E100" s="40"/>
      <c r="F100" s="40"/>
      <c r="G100" s="40"/>
      <c r="H100" s="40"/>
      <c r="I100" s="40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236</v>
      </c>
    </row>
    <row r="101" s="9" customFormat="1" ht="24.96" customHeight="1">
      <c r="A101" s="9"/>
      <c r="B101" s="190"/>
      <c r="C101" s="191"/>
      <c r="D101" s="192" t="s">
        <v>6817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6818</v>
      </c>
      <c r="E102" s="193"/>
      <c r="F102" s="193"/>
      <c r="G102" s="193"/>
      <c r="H102" s="193"/>
      <c r="I102" s="193"/>
      <c r="J102" s="194">
        <f>J141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265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5" t="str">
        <f>E7</f>
        <v>SPŠ Třebíč - úspory energií- doplnění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209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1" customFormat="1" ht="16.5" customHeight="1">
      <c r="B114" s="21"/>
      <c r="C114" s="22"/>
      <c r="D114" s="22"/>
      <c r="E114" s="185" t="s">
        <v>6722</v>
      </c>
      <c r="F114" s="22"/>
      <c r="G114" s="22"/>
      <c r="H114" s="22"/>
      <c r="I114" s="22"/>
      <c r="J114" s="22"/>
      <c r="K114" s="22"/>
      <c r="L114" s="20"/>
    </row>
    <row r="115" s="1" customFormat="1" ht="12" customHeight="1">
      <c r="B115" s="21"/>
      <c r="C115" s="32" t="s">
        <v>6150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297" t="s">
        <v>6723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6733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14.01_3 - Bleskosvod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Žižkova 57, Jihlava</v>
      </c>
      <c r="G120" s="40"/>
      <c r="H120" s="40"/>
      <c r="I120" s="32" t="s">
        <v>22</v>
      </c>
      <c r="J120" s="79" t="str">
        <f>IF(J16="","",J16)</f>
        <v>2. 8. 2021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E19</f>
        <v>Kraj Vysočina, Žižkova 57, Jihlava</v>
      </c>
      <c r="G122" s="40"/>
      <c r="H122" s="40"/>
      <c r="I122" s="32" t="s">
        <v>30</v>
      </c>
      <c r="J122" s="36" t="str">
        <f>E25</f>
        <v>CBN projekt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IF(E22="","",E22)</f>
        <v>Vyplň údaj</v>
      </c>
      <c r="G123" s="40"/>
      <c r="H123" s="40"/>
      <c r="I123" s="32" t="s">
        <v>33</v>
      </c>
      <c r="J123" s="36" t="str">
        <f>E28</f>
        <v>CBN projekt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1"/>
      <c r="B125" s="202"/>
      <c r="C125" s="203" t="s">
        <v>266</v>
      </c>
      <c r="D125" s="204" t="s">
        <v>61</v>
      </c>
      <c r="E125" s="204" t="s">
        <v>57</v>
      </c>
      <c r="F125" s="204" t="s">
        <v>58</v>
      </c>
      <c r="G125" s="204" t="s">
        <v>267</v>
      </c>
      <c r="H125" s="204" t="s">
        <v>268</v>
      </c>
      <c r="I125" s="204" t="s">
        <v>269</v>
      </c>
      <c r="J125" s="205" t="s">
        <v>234</v>
      </c>
      <c r="K125" s="206" t="s">
        <v>270</v>
      </c>
      <c r="L125" s="207"/>
      <c r="M125" s="100" t="s">
        <v>1</v>
      </c>
      <c r="N125" s="101" t="s">
        <v>40</v>
      </c>
      <c r="O125" s="101" t="s">
        <v>271</v>
      </c>
      <c r="P125" s="101" t="s">
        <v>272</v>
      </c>
      <c r="Q125" s="101" t="s">
        <v>273</v>
      </c>
      <c r="R125" s="101" t="s">
        <v>274</v>
      </c>
      <c r="S125" s="101" t="s">
        <v>275</v>
      </c>
      <c r="T125" s="102" t="s">
        <v>276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8"/>
      <c r="B126" s="39"/>
      <c r="C126" s="107" t="s">
        <v>277</v>
      </c>
      <c r="D126" s="40"/>
      <c r="E126" s="40"/>
      <c r="F126" s="40"/>
      <c r="G126" s="40"/>
      <c r="H126" s="40"/>
      <c r="I126" s="40"/>
      <c r="J126" s="208">
        <f>BK126</f>
        <v>0</v>
      </c>
      <c r="K126" s="40"/>
      <c r="L126" s="44"/>
      <c r="M126" s="103"/>
      <c r="N126" s="209"/>
      <c r="O126" s="104"/>
      <c r="P126" s="210">
        <f>P127+P141</f>
        <v>0</v>
      </c>
      <c r="Q126" s="104"/>
      <c r="R126" s="210">
        <f>R127+R141</f>
        <v>0</v>
      </c>
      <c r="S126" s="104"/>
      <c r="T126" s="211">
        <f>T127+T141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236</v>
      </c>
      <c r="BK126" s="212">
        <f>BK127+BK141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5989</v>
      </c>
      <c r="F127" s="216" t="s">
        <v>6819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SUM(P128:P140)</f>
        <v>0</v>
      </c>
      <c r="Q127" s="221"/>
      <c r="R127" s="222">
        <f>SUM(R128:R140)</f>
        <v>0</v>
      </c>
      <c r="S127" s="221"/>
      <c r="T127" s="223">
        <f>SUM(T128:T140)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84</v>
      </c>
      <c r="AT127" s="225" t="s">
        <v>75</v>
      </c>
      <c r="AU127" s="225" t="s">
        <v>76</v>
      </c>
      <c r="AY127" s="224" t="s">
        <v>280</v>
      </c>
      <c r="BK127" s="226">
        <f>SUM(BK128:BK140)</f>
        <v>0</v>
      </c>
    </row>
    <row r="128" s="2" customFormat="1" ht="16.5" customHeight="1">
      <c r="A128" s="38"/>
      <c r="B128" s="39"/>
      <c r="C128" s="229" t="s">
        <v>84</v>
      </c>
      <c r="D128" s="229" t="s">
        <v>281</v>
      </c>
      <c r="E128" s="230" t="s">
        <v>6820</v>
      </c>
      <c r="F128" s="231" t="s">
        <v>6821</v>
      </c>
      <c r="G128" s="232" t="s">
        <v>190</v>
      </c>
      <c r="H128" s="233">
        <v>794</v>
      </c>
      <c r="I128" s="234"/>
      <c r="J128" s="235">
        <f>ROUND(I128*H128,2)</f>
        <v>0</v>
      </c>
      <c r="K128" s="236"/>
      <c r="L128" s="44"/>
      <c r="M128" s="237" t="s">
        <v>1</v>
      </c>
      <c r="N128" s="238" t="s">
        <v>41</v>
      </c>
      <c r="O128" s="91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1" t="s">
        <v>284</v>
      </c>
      <c r="AT128" s="241" t="s">
        <v>281</v>
      </c>
      <c r="AU128" s="241" t="s">
        <v>84</v>
      </c>
      <c r="AY128" s="17" t="s">
        <v>280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7" t="s">
        <v>84</v>
      </c>
      <c r="BK128" s="242">
        <f>ROUND(I128*H128,2)</f>
        <v>0</v>
      </c>
      <c r="BL128" s="17" t="s">
        <v>284</v>
      </c>
      <c r="BM128" s="241" t="s">
        <v>86</v>
      </c>
    </row>
    <row r="129" s="2" customFormat="1" ht="21.75" customHeight="1">
      <c r="A129" s="38"/>
      <c r="B129" s="39"/>
      <c r="C129" s="229" t="s">
        <v>86</v>
      </c>
      <c r="D129" s="229" t="s">
        <v>281</v>
      </c>
      <c r="E129" s="230" t="s">
        <v>6822</v>
      </c>
      <c r="F129" s="231" t="s">
        <v>6823</v>
      </c>
      <c r="G129" s="232" t="s">
        <v>190</v>
      </c>
      <c r="H129" s="233">
        <v>351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284</v>
      </c>
      <c r="AT129" s="241" t="s">
        <v>281</v>
      </c>
      <c r="AU129" s="241" t="s">
        <v>84</v>
      </c>
      <c r="AY129" s="17" t="s">
        <v>280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84</v>
      </c>
      <c r="BK129" s="242">
        <f>ROUND(I129*H129,2)</f>
        <v>0</v>
      </c>
      <c r="BL129" s="17" t="s">
        <v>284</v>
      </c>
      <c r="BM129" s="241" t="s">
        <v>284</v>
      </c>
    </row>
    <row r="130" s="2" customFormat="1" ht="16.5" customHeight="1">
      <c r="A130" s="38"/>
      <c r="B130" s="39"/>
      <c r="C130" s="229" t="s">
        <v>136</v>
      </c>
      <c r="D130" s="229" t="s">
        <v>281</v>
      </c>
      <c r="E130" s="230" t="s">
        <v>6824</v>
      </c>
      <c r="F130" s="231" t="s">
        <v>6825</v>
      </c>
      <c r="G130" s="232" t="s">
        <v>2303</v>
      </c>
      <c r="H130" s="233">
        <v>272</v>
      </c>
      <c r="I130" s="234"/>
      <c r="J130" s="235">
        <f>ROUND(I130*H130,2)</f>
        <v>0</v>
      </c>
      <c r="K130" s="236"/>
      <c r="L130" s="44"/>
      <c r="M130" s="237" t="s">
        <v>1</v>
      </c>
      <c r="N130" s="238" t="s">
        <v>41</v>
      </c>
      <c r="O130" s="91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1" t="s">
        <v>284</v>
      </c>
      <c r="AT130" s="241" t="s">
        <v>281</v>
      </c>
      <c r="AU130" s="241" t="s">
        <v>84</v>
      </c>
      <c r="AY130" s="17" t="s">
        <v>280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7" t="s">
        <v>84</v>
      </c>
      <c r="BK130" s="242">
        <f>ROUND(I130*H130,2)</f>
        <v>0</v>
      </c>
      <c r="BL130" s="17" t="s">
        <v>284</v>
      </c>
      <c r="BM130" s="241" t="s">
        <v>305</v>
      </c>
    </row>
    <row r="131" s="2" customFormat="1" ht="16.5" customHeight="1">
      <c r="A131" s="38"/>
      <c r="B131" s="39"/>
      <c r="C131" s="229" t="s">
        <v>284</v>
      </c>
      <c r="D131" s="229" t="s">
        <v>281</v>
      </c>
      <c r="E131" s="230" t="s">
        <v>6826</v>
      </c>
      <c r="F131" s="231" t="s">
        <v>6827</v>
      </c>
      <c r="G131" s="232" t="s">
        <v>2303</v>
      </c>
      <c r="H131" s="233">
        <v>20</v>
      </c>
      <c r="I131" s="234"/>
      <c r="J131" s="235">
        <f>ROUND(I131*H131,2)</f>
        <v>0</v>
      </c>
      <c r="K131" s="236"/>
      <c r="L131" s="44"/>
      <c r="M131" s="237" t="s">
        <v>1</v>
      </c>
      <c r="N131" s="238" t="s">
        <v>41</v>
      </c>
      <c r="O131" s="91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284</v>
      </c>
      <c r="AT131" s="241" t="s">
        <v>281</v>
      </c>
      <c r="AU131" s="241" t="s">
        <v>84</v>
      </c>
      <c r="AY131" s="17" t="s">
        <v>280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84</v>
      </c>
      <c r="BK131" s="242">
        <f>ROUND(I131*H131,2)</f>
        <v>0</v>
      </c>
      <c r="BL131" s="17" t="s">
        <v>284</v>
      </c>
      <c r="BM131" s="241" t="s">
        <v>310</v>
      </c>
    </row>
    <row r="132" s="2" customFormat="1" ht="16.5" customHeight="1">
      <c r="A132" s="38"/>
      <c r="B132" s="39"/>
      <c r="C132" s="229" t="s">
        <v>300</v>
      </c>
      <c r="D132" s="229" t="s">
        <v>281</v>
      </c>
      <c r="E132" s="230" t="s">
        <v>6828</v>
      </c>
      <c r="F132" s="231" t="s">
        <v>6829</v>
      </c>
      <c r="G132" s="232" t="s">
        <v>2303</v>
      </c>
      <c r="H132" s="233">
        <v>29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284</v>
      </c>
      <c r="AT132" s="241" t="s">
        <v>281</v>
      </c>
      <c r="AU132" s="241" t="s">
        <v>84</v>
      </c>
      <c r="AY132" s="17" t="s">
        <v>280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84</v>
      </c>
      <c r="BK132" s="242">
        <f>ROUND(I132*H132,2)</f>
        <v>0</v>
      </c>
      <c r="BL132" s="17" t="s">
        <v>284</v>
      </c>
      <c r="BM132" s="241" t="s">
        <v>111</v>
      </c>
    </row>
    <row r="133" s="2" customFormat="1" ht="16.5" customHeight="1">
      <c r="A133" s="38"/>
      <c r="B133" s="39"/>
      <c r="C133" s="229" t="s">
        <v>305</v>
      </c>
      <c r="D133" s="229" t="s">
        <v>281</v>
      </c>
      <c r="E133" s="230" t="s">
        <v>6830</v>
      </c>
      <c r="F133" s="231" t="s">
        <v>6831</v>
      </c>
      <c r="G133" s="232" t="s">
        <v>2303</v>
      </c>
      <c r="H133" s="233">
        <v>16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284</v>
      </c>
      <c r="AT133" s="241" t="s">
        <v>281</v>
      </c>
      <c r="AU133" s="241" t="s">
        <v>84</v>
      </c>
      <c r="AY133" s="17" t="s">
        <v>280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84</v>
      </c>
      <c r="BK133" s="242">
        <f>ROUND(I133*H133,2)</f>
        <v>0</v>
      </c>
      <c r="BL133" s="17" t="s">
        <v>284</v>
      </c>
      <c r="BM133" s="241" t="s">
        <v>117</v>
      </c>
    </row>
    <row r="134" s="2" customFormat="1" ht="16.5" customHeight="1">
      <c r="A134" s="38"/>
      <c r="B134" s="39"/>
      <c r="C134" s="229" t="s">
        <v>313</v>
      </c>
      <c r="D134" s="229" t="s">
        <v>281</v>
      </c>
      <c r="E134" s="230" t="s">
        <v>6832</v>
      </c>
      <c r="F134" s="231" t="s">
        <v>6833</v>
      </c>
      <c r="G134" s="232" t="s">
        <v>2303</v>
      </c>
      <c r="H134" s="233">
        <v>1</v>
      </c>
      <c r="I134" s="234"/>
      <c r="J134" s="235">
        <f>ROUND(I134*H134,2)</f>
        <v>0</v>
      </c>
      <c r="K134" s="236"/>
      <c r="L134" s="44"/>
      <c r="M134" s="237" t="s">
        <v>1</v>
      </c>
      <c r="N134" s="238" t="s">
        <v>41</v>
      </c>
      <c r="O134" s="91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284</v>
      </c>
      <c r="AT134" s="241" t="s">
        <v>281</v>
      </c>
      <c r="AU134" s="241" t="s">
        <v>84</v>
      </c>
      <c r="AY134" s="17" t="s">
        <v>280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84</v>
      </c>
      <c r="BK134" s="242">
        <f>ROUND(I134*H134,2)</f>
        <v>0</v>
      </c>
      <c r="BL134" s="17" t="s">
        <v>284</v>
      </c>
      <c r="BM134" s="241" t="s">
        <v>130</v>
      </c>
    </row>
    <row r="135" s="2" customFormat="1" ht="16.5" customHeight="1">
      <c r="A135" s="38"/>
      <c r="B135" s="39"/>
      <c r="C135" s="229" t="s">
        <v>310</v>
      </c>
      <c r="D135" s="229" t="s">
        <v>281</v>
      </c>
      <c r="E135" s="230" t="s">
        <v>6834</v>
      </c>
      <c r="F135" s="231" t="s">
        <v>6835</v>
      </c>
      <c r="G135" s="232" t="s">
        <v>2303</v>
      </c>
      <c r="H135" s="233">
        <v>12</v>
      </c>
      <c r="I135" s="234"/>
      <c r="J135" s="235">
        <f>ROUND(I135*H135,2)</f>
        <v>0</v>
      </c>
      <c r="K135" s="236"/>
      <c r="L135" s="44"/>
      <c r="M135" s="237" t="s">
        <v>1</v>
      </c>
      <c r="N135" s="238" t="s">
        <v>41</v>
      </c>
      <c r="O135" s="91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1" t="s">
        <v>284</v>
      </c>
      <c r="AT135" s="241" t="s">
        <v>281</v>
      </c>
      <c r="AU135" s="241" t="s">
        <v>84</v>
      </c>
      <c r="AY135" s="17" t="s">
        <v>280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7" t="s">
        <v>84</v>
      </c>
      <c r="BK135" s="242">
        <f>ROUND(I135*H135,2)</f>
        <v>0</v>
      </c>
      <c r="BL135" s="17" t="s">
        <v>284</v>
      </c>
      <c r="BM135" s="241" t="s">
        <v>185</v>
      </c>
    </row>
    <row r="136" s="2" customFormat="1" ht="16.5" customHeight="1">
      <c r="A136" s="38"/>
      <c r="B136" s="39"/>
      <c r="C136" s="229" t="s">
        <v>323</v>
      </c>
      <c r="D136" s="229" t="s">
        <v>281</v>
      </c>
      <c r="E136" s="230" t="s">
        <v>6836</v>
      </c>
      <c r="F136" s="231" t="s">
        <v>6837</v>
      </c>
      <c r="G136" s="232" t="s">
        <v>2303</v>
      </c>
      <c r="H136" s="233">
        <v>6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284</v>
      </c>
      <c r="AT136" s="241" t="s">
        <v>281</v>
      </c>
      <c r="AU136" s="241" t="s">
        <v>84</v>
      </c>
      <c r="AY136" s="17" t="s">
        <v>280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84</v>
      </c>
      <c r="BK136" s="242">
        <f>ROUND(I136*H136,2)</f>
        <v>0</v>
      </c>
      <c r="BL136" s="17" t="s">
        <v>284</v>
      </c>
      <c r="BM136" s="241" t="s">
        <v>361</v>
      </c>
    </row>
    <row r="137" s="2" customFormat="1" ht="16.5" customHeight="1">
      <c r="A137" s="38"/>
      <c r="B137" s="39"/>
      <c r="C137" s="229" t="s">
        <v>111</v>
      </c>
      <c r="D137" s="229" t="s">
        <v>281</v>
      </c>
      <c r="E137" s="230" t="s">
        <v>6838</v>
      </c>
      <c r="F137" s="231" t="s">
        <v>6839</v>
      </c>
      <c r="G137" s="232" t="s">
        <v>2303</v>
      </c>
      <c r="H137" s="233">
        <v>16</v>
      </c>
      <c r="I137" s="234"/>
      <c r="J137" s="235">
        <f>ROUND(I137*H137,2)</f>
        <v>0</v>
      </c>
      <c r="K137" s="236"/>
      <c r="L137" s="44"/>
      <c r="M137" s="237" t="s">
        <v>1</v>
      </c>
      <c r="N137" s="238" t="s">
        <v>41</v>
      </c>
      <c r="O137" s="91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1" t="s">
        <v>284</v>
      </c>
      <c r="AT137" s="241" t="s">
        <v>281</v>
      </c>
      <c r="AU137" s="241" t="s">
        <v>84</v>
      </c>
      <c r="AY137" s="17" t="s">
        <v>280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7" t="s">
        <v>84</v>
      </c>
      <c r="BK137" s="242">
        <f>ROUND(I137*H137,2)</f>
        <v>0</v>
      </c>
      <c r="BL137" s="17" t="s">
        <v>284</v>
      </c>
      <c r="BM137" s="241" t="s">
        <v>369</v>
      </c>
    </row>
    <row r="138" s="2" customFormat="1" ht="16.5" customHeight="1">
      <c r="A138" s="38"/>
      <c r="B138" s="39"/>
      <c r="C138" s="229" t="s">
        <v>114</v>
      </c>
      <c r="D138" s="229" t="s">
        <v>281</v>
      </c>
      <c r="E138" s="230" t="s">
        <v>6840</v>
      </c>
      <c r="F138" s="231" t="s">
        <v>6841</v>
      </c>
      <c r="G138" s="232" t="s">
        <v>2303</v>
      </c>
      <c r="H138" s="233">
        <v>1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284</v>
      </c>
      <c r="AT138" s="241" t="s">
        <v>281</v>
      </c>
      <c r="AU138" s="241" t="s">
        <v>84</v>
      </c>
      <c r="AY138" s="17" t="s">
        <v>280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84</v>
      </c>
      <c r="BK138" s="242">
        <f>ROUND(I138*H138,2)</f>
        <v>0</v>
      </c>
      <c r="BL138" s="17" t="s">
        <v>284</v>
      </c>
      <c r="BM138" s="241" t="s">
        <v>379</v>
      </c>
    </row>
    <row r="139" s="2" customFormat="1" ht="21.75" customHeight="1">
      <c r="A139" s="38"/>
      <c r="B139" s="39"/>
      <c r="C139" s="229" t="s">
        <v>117</v>
      </c>
      <c r="D139" s="229" t="s">
        <v>281</v>
      </c>
      <c r="E139" s="230" t="s">
        <v>6074</v>
      </c>
      <c r="F139" s="231" t="s">
        <v>6842</v>
      </c>
      <c r="G139" s="232" t="s">
        <v>6116</v>
      </c>
      <c r="H139" s="233">
        <v>24</v>
      </c>
      <c r="I139" s="234"/>
      <c r="J139" s="235">
        <f>ROUND(I139*H139,2)</f>
        <v>0</v>
      </c>
      <c r="K139" s="236"/>
      <c r="L139" s="44"/>
      <c r="M139" s="237" t="s">
        <v>1</v>
      </c>
      <c r="N139" s="238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284</v>
      </c>
      <c r="AT139" s="241" t="s">
        <v>281</v>
      </c>
      <c r="AU139" s="241" t="s">
        <v>84</v>
      </c>
      <c r="AY139" s="17" t="s">
        <v>280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84</v>
      </c>
      <c r="BK139" s="242">
        <f>ROUND(I139*H139,2)</f>
        <v>0</v>
      </c>
      <c r="BL139" s="17" t="s">
        <v>284</v>
      </c>
      <c r="BM139" s="241" t="s">
        <v>398</v>
      </c>
    </row>
    <row r="140" s="2" customFormat="1" ht="16.5" customHeight="1">
      <c r="A140" s="38"/>
      <c r="B140" s="39"/>
      <c r="C140" s="229" t="s">
        <v>127</v>
      </c>
      <c r="D140" s="229" t="s">
        <v>281</v>
      </c>
      <c r="E140" s="230" t="s">
        <v>6077</v>
      </c>
      <c r="F140" s="231" t="s">
        <v>6843</v>
      </c>
      <c r="G140" s="232" t="s">
        <v>2303</v>
      </c>
      <c r="H140" s="233">
        <v>18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284</v>
      </c>
      <c r="AT140" s="241" t="s">
        <v>281</v>
      </c>
      <c r="AU140" s="241" t="s">
        <v>84</v>
      </c>
      <c r="AY140" s="17" t="s">
        <v>280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84</v>
      </c>
      <c r="BK140" s="242">
        <f>ROUND(I140*H140,2)</f>
        <v>0</v>
      </c>
      <c r="BL140" s="17" t="s">
        <v>284</v>
      </c>
      <c r="BM140" s="241" t="s">
        <v>409</v>
      </c>
    </row>
    <row r="141" s="12" customFormat="1" ht="25.92" customHeight="1">
      <c r="A141" s="12"/>
      <c r="B141" s="213"/>
      <c r="C141" s="214"/>
      <c r="D141" s="215" t="s">
        <v>75</v>
      </c>
      <c r="E141" s="216" t="s">
        <v>5994</v>
      </c>
      <c r="F141" s="216" t="s">
        <v>6844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SUM(P142:P168)</f>
        <v>0</v>
      </c>
      <c r="Q141" s="221"/>
      <c r="R141" s="222">
        <f>SUM(R142:R168)</f>
        <v>0</v>
      </c>
      <c r="S141" s="221"/>
      <c r="T141" s="223">
        <f>SUM(T142:T168)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84</v>
      </c>
      <c r="AT141" s="225" t="s">
        <v>75</v>
      </c>
      <c r="AU141" s="225" t="s">
        <v>76</v>
      </c>
      <c r="AY141" s="224" t="s">
        <v>280</v>
      </c>
      <c r="BK141" s="226">
        <f>SUM(BK142:BK168)</f>
        <v>0</v>
      </c>
    </row>
    <row r="142" s="2" customFormat="1" ht="16.5" customHeight="1">
      <c r="A142" s="38"/>
      <c r="B142" s="39"/>
      <c r="C142" s="229" t="s">
        <v>130</v>
      </c>
      <c r="D142" s="229" t="s">
        <v>281</v>
      </c>
      <c r="E142" s="230" t="s">
        <v>6082</v>
      </c>
      <c r="F142" s="231" t="s">
        <v>6845</v>
      </c>
      <c r="G142" s="232" t="s">
        <v>190</v>
      </c>
      <c r="H142" s="233">
        <v>794</v>
      </c>
      <c r="I142" s="234"/>
      <c r="J142" s="235">
        <f>ROUND(I142*H142,2)</f>
        <v>0</v>
      </c>
      <c r="K142" s="236"/>
      <c r="L142" s="44"/>
      <c r="M142" s="237" t="s">
        <v>1</v>
      </c>
      <c r="N142" s="238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284</v>
      </c>
      <c r="AT142" s="241" t="s">
        <v>281</v>
      </c>
      <c r="AU142" s="241" t="s">
        <v>84</v>
      </c>
      <c r="AY142" s="17" t="s">
        <v>280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84</v>
      </c>
      <c r="BK142" s="242">
        <f>ROUND(I142*H142,2)</f>
        <v>0</v>
      </c>
      <c r="BL142" s="17" t="s">
        <v>284</v>
      </c>
      <c r="BM142" s="241" t="s">
        <v>418</v>
      </c>
    </row>
    <row r="143" s="2" customFormat="1" ht="16.5" customHeight="1">
      <c r="A143" s="38"/>
      <c r="B143" s="39"/>
      <c r="C143" s="229" t="s">
        <v>8</v>
      </c>
      <c r="D143" s="229" t="s">
        <v>281</v>
      </c>
      <c r="E143" s="230" t="s">
        <v>6085</v>
      </c>
      <c r="F143" s="231" t="s">
        <v>6846</v>
      </c>
      <c r="G143" s="232" t="s">
        <v>190</v>
      </c>
      <c r="H143" s="233">
        <v>66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284</v>
      </c>
      <c r="AT143" s="241" t="s">
        <v>281</v>
      </c>
      <c r="AU143" s="241" t="s">
        <v>84</v>
      </c>
      <c r="AY143" s="17" t="s">
        <v>280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84</v>
      </c>
      <c r="BK143" s="242">
        <f>ROUND(I143*H143,2)</f>
        <v>0</v>
      </c>
      <c r="BL143" s="17" t="s">
        <v>284</v>
      </c>
      <c r="BM143" s="241" t="s">
        <v>426</v>
      </c>
    </row>
    <row r="144" s="2" customFormat="1" ht="16.5" customHeight="1">
      <c r="A144" s="38"/>
      <c r="B144" s="39"/>
      <c r="C144" s="229" t="s">
        <v>185</v>
      </c>
      <c r="D144" s="229" t="s">
        <v>281</v>
      </c>
      <c r="E144" s="230" t="s">
        <v>6088</v>
      </c>
      <c r="F144" s="231" t="s">
        <v>6847</v>
      </c>
      <c r="G144" s="232" t="s">
        <v>190</v>
      </c>
      <c r="H144" s="233">
        <v>285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284</v>
      </c>
      <c r="AT144" s="241" t="s">
        <v>281</v>
      </c>
      <c r="AU144" s="241" t="s">
        <v>84</v>
      </c>
      <c r="AY144" s="17" t="s">
        <v>280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84</v>
      </c>
      <c r="BK144" s="242">
        <f>ROUND(I144*H144,2)</f>
        <v>0</v>
      </c>
      <c r="BL144" s="17" t="s">
        <v>284</v>
      </c>
      <c r="BM144" s="241" t="s">
        <v>435</v>
      </c>
    </row>
    <row r="145" s="2" customFormat="1" ht="16.5" customHeight="1">
      <c r="A145" s="38"/>
      <c r="B145" s="39"/>
      <c r="C145" s="229" t="s">
        <v>357</v>
      </c>
      <c r="D145" s="229" t="s">
        <v>281</v>
      </c>
      <c r="E145" s="230" t="s">
        <v>6091</v>
      </c>
      <c r="F145" s="231" t="s">
        <v>6848</v>
      </c>
      <c r="G145" s="232" t="s">
        <v>2303</v>
      </c>
      <c r="H145" s="233">
        <v>183</v>
      </c>
      <c r="I145" s="234"/>
      <c r="J145" s="235">
        <f>ROUND(I145*H145,2)</f>
        <v>0</v>
      </c>
      <c r="K145" s="236"/>
      <c r="L145" s="44"/>
      <c r="M145" s="237" t="s">
        <v>1</v>
      </c>
      <c r="N145" s="238" t="s">
        <v>41</v>
      </c>
      <c r="O145" s="91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284</v>
      </c>
      <c r="AT145" s="241" t="s">
        <v>281</v>
      </c>
      <c r="AU145" s="241" t="s">
        <v>84</v>
      </c>
      <c r="AY145" s="17" t="s">
        <v>280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84</v>
      </c>
      <c r="BK145" s="242">
        <f>ROUND(I145*H145,2)</f>
        <v>0</v>
      </c>
      <c r="BL145" s="17" t="s">
        <v>284</v>
      </c>
      <c r="BM145" s="241" t="s">
        <v>445</v>
      </c>
    </row>
    <row r="146" s="2" customFormat="1" ht="16.5" customHeight="1">
      <c r="A146" s="38"/>
      <c r="B146" s="39"/>
      <c r="C146" s="229" t="s">
        <v>361</v>
      </c>
      <c r="D146" s="229" t="s">
        <v>281</v>
      </c>
      <c r="E146" s="230" t="s">
        <v>6095</v>
      </c>
      <c r="F146" s="231" t="s">
        <v>6849</v>
      </c>
      <c r="G146" s="232" t="s">
        <v>2303</v>
      </c>
      <c r="H146" s="233">
        <v>16</v>
      </c>
      <c r="I146" s="234"/>
      <c r="J146" s="235">
        <f>ROUND(I146*H146,2)</f>
        <v>0</v>
      </c>
      <c r="K146" s="236"/>
      <c r="L146" s="44"/>
      <c r="M146" s="237" t="s">
        <v>1</v>
      </c>
      <c r="N146" s="238" t="s">
        <v>41</v>
      </c>
      <c r="O146" s="91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284</v>
      </c>
      <c r="AT146" s="241" t="s">
        <v>281</v>
      </c>
      <c r="AU146" s="241" t="s">
        <v>84</v>
      </c>
      <c r="AY146" s="17" t="s">
        <v>280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84</v>
      </c>
      <c r="BK146" s="242">
        <f>ROUND(I146*H146,2)</f>
        <v>0</v>
      </c>
      <c r="BL146" s="17" t="s">
        <v>284</v>
      </c>
      <c r="BM146" s="241" t="s">
        <v>456</v>
      </c>
    </row>
    <row r="147" s="2" customFormat="1" ht="24.15" customHeight="1">
      <c r="A147" s="38"/>
      <c r="B147" s="39"/>
      <c r="C147" s="229" t="s">
        <v>365</v>
      </c>
      <c r="D147" s="229" t="s">
        <v>281</v>
      </c>
      <c r="E147" s="230" t="s">
        <v>6099</v>
      </c>
      <c r="F147" s="231" t="s">
        <v>6850</v>
      </c>
      <c r="G147" s="232" t="s">
        <v>2303</v>
      </c>
      <c r="H147" s="233">
        <v>44</v>
      </c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41</v>
      </c>
      <c r="O147" s="91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284</v>
      </c>
      <c r="AT147" s="241" t="s">
        <v>281</v>
      </c>
      <c r="AU147" s="241" t="s">
        <v>84</v>
      </c>
      <c r="AY147" s="17" t="s">
        <v>280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84</v>
      </c>
      <c r="BK147" s="242">
        <f>ROUND(I147*H147,2)</f>
        <v>0</v>
      </c>
      <c r="BL147" s="17" t="s">
        <v>284</v>
      </c>
      <c r="BM147" s="241" t="s">
        <v>465</v>
      </c>
    </row>
    <row r="148" s="2" customFormat="1" ht="21.75" customHeight="1">
      <c r="A148" s="38"/>
      <c r="B148" s="39"/>
      <c r="C148" s="229" t="s">
        <v>369</v>
      </c>
      <c r="D148" s="229" t="s">
        <v>281</v>
      </c>
      <c r="E148" s="230" t="s">
        <v>6104</v>
      </c>
      <c r="F148" s="231" t="s">
        <v>6851</v>
      </c>
      <c r="G148" s="232" t="s">
        <v>2303</v>
      </c>
      <c r="H148" s="233">
        <v>8</v>
      </c>
      <c r="I148" s="234"/>
      <c r="J148" s="235">
        <f>ROUND(I148*H148,2)</f>
        <v>0</v>
      </c>
      <c r="K148" s="236"/>
      <c r="L148" s="44"/>
      <c r="M148" s="237" t="s">
        <v>1</v>
      </c>
      <c r="N148" s="238" t="s">
        <v>41</v>
      </c>
      <c r="O148" s="91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284</v>
      </c>
      <c r="AT148" s="241" t="s">
        <v>281</v>
      </c>
      <c r="AU148" s="241" t="s">
        <v>84</v>
      </c>
      <c r="AY148" s="17" t="s">
        <v>280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84</v>
      </c>
      <c r="BK148" s="242">
        <f>ROUND(I148*H148,2)</f>
        <v>0</v>
      </c>
      <c r="BL148" s="17" t="s">
        <v>284</v>
      </c>
      <c r="BM148" s="241" t="s">
        <v>475</v>
      </c>
    </row>
    <row r="149" s="2" customFormat="1" ht="16.5" customHeight="1">
      <c r="A149" s="38"/>
      <c r="B149" s="39"/>
      <c r="C149" s="229" t="s">
        <v>7</v>
      </c>
      <c r="D149" s="229" t="s">
        <v>281</v>
      </c>
      <c r="E149" s="230" t="s">
        <v>6108</v>
      </c>
      <c r="F149" s="231" t="s">
        <v>6852</v>
      </c>
      <c r="G149" s="232" t="s">
        <v>2303</v>
      </c>
      <c r="H149" s="233">
        <v>29</v>
      </c>
      <c r="I149" s="234"/>
      <c r="J149" s="235">
        <f>ROUND(I149*H149,2)</f>
        <v>0</v>
      </c>
      <c r="K149" s="236"/>
      <c r="L149" s="44"/>
      <c r="M149" s="237" t="s">
        <v>1</v>
      </c>
      <c r="N149" s="238" t="s">
        <v>41</v>
      </c>
      <c r="O149" s="91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1" t="s">
        <v>284</v>
      </c>
      <c r="AT149" s="241" t="s">
        <v>281</v>
      </c>
      <c r="AU149" s="241" t="s">
        <v>84</v>
      </c>
      <c r="AY149" s="17" t="s">
        <v>280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7" t="s">
        <v>84</v>
      </c>
      <c r="BK149" s="242">
        <f>ROUND(I149*H149,2)</f>
        <v>0</v>
      </c>
      <c r="BL149" s="17" t="s">
        <v>284</v>
      </c>
      <c r="BM149" s="241" t="s">
        <v>483</v>
      </c>
    </row>
    <row r="150" s="2" customFormat="1" ht="16.5" customHeight="1">
      <c r="A150" s="38"/>
      <c r="B150" s="39"/>
      <c r="C150" s="229" t="s">
        <v>379</v>
      </c>
      <c r="D150" s="229" t="s">
        <v>281</v>
      </c>
      <c r="E150" s="230" t="s">
        <v>6111</v>
      </c>
      <c r="F150" s="231" t="s">
        <v>6853</v>
      </c>
      <c r="G150" s="232" t="s">
        <v>2303</v>
      </c>
      <c r="H150" s="233">
        <v>36</v>
      </c>
      <c r="I150" s="234"/>
      <c r="J150" s="235">
        <f>ROUND(I150*H150,2)</f>
        <v>0</v>
      </c>
      <c r="K150" s="236"/>
      <c r="L150" s="44"/>
      <c r="M150" s="237" t="s">
        <v>1</v>
      </c>
      <c r="N150" s="238" t="s">
        <v>41</v>
      </c>
      <c r="O150" s="91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284</v>
      </c>
      <c r="AT150" s="241" t="s">
        <v>281</v>
      </c>
      <c r="AU150" s="241" t="s">
        <v>84</v>
      </c>
      <c r="AY150" s="17" t="s">
        <v>280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84</v>
      </c>
      <c r="BK150" s="242">
        <f>ROUND(I150*H150,2)</f>
        <v>0</v>
      </c>
      <c r="BL150" s="17" t="s">
        <v>284</v>
      </c>
      <c r="BM150" s="241" t="s">
        <v>492</v>
      </c>
    </row>
    <row r="151" s="2" customFormat="1" ht="16.5" customHeight="1">
      <c r="A151" s="38"/>
      <c r="B151" s="39"/>
      <c r="C151" s="229" t="s">
        <v>383</v>
      </c>
      <c r="D151" s="229" t="s">
        <v>281</v>
      </c>
      <c r="E151" s="230" t="s">
        <v>6114</v>
      </c>
      <c r="F151" s="231" t="s">
        <v>6854</v>
      </c>
      <c r="G151" s="232" t="s">
        <v>2303</v>
      </c>
      <c r="H151" s="233">
        <v>4</v>
      </c>
      <c r="I151" s="234"/>
      <c r="J151" s="235">
        <f>ROUND(I151*H151,2)</f>
        <v>0</v>
      </c>
      <c r="K151" s="236"/>
      <c r="L151" s="44"/>
      <c r="M151" s="237" t="s">
        <v>1</v>
      </c>
      <c r="N151" s="238" t="s">
        <v>41</v>
      </c>
      <c r="O151" s="91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284</v>
      </c>
      <c r="AT151" s="241" t="s">
        <v>281</v>
      </c>
      <c r="AU151" s="241" t="s">
        <v>84</v>
      </c>
      <c r="AY151" s="17" t="s">
        <v>280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84</v>
      </c>
      <c r="BK151" s="242">
        <f>ROUND(I151*H151,2)</f>
        <v>0</v>
      </c>
      <c r="BL151" s="17" t="s">
        <v>284</v>
      </c>
      <c r="BM151" s="241" t="s">
        <v>502</v>
      </c>
    </row>
    <row r="152" s="2" customFormat="1" ht="16.5" customHeight="1">
      <c r="A152" s="38"/>
      <c r="B152" s="39"/>
      <c r="C152" s="229" t="s">
        <v>388</v>
      </c>
      <c r="D152" s="229" t="s">
        <v>281</v>
      </c>
      <c r="E152" s="230" t="s">
        <v>6120</v>
      </c>
      <c r="F152" s="231" t="s">
        <v>6855</v>
      </c>
      <c r="G152" s="232" t="s">
        <v>2303</v>
      </c>
      <c r="H152" s="233">
        <v>34</v>
      </c>
      <c r="I152" s="234"/>
      <c r="J152" s="235">
        <f>ROUND(I152*H152,2)</f>
        <v>0</v>
      </c>
      <c r="K152" s="236"/>
      <c r="L152" s="44"/>
      <c r="M152" s="237" t="s">
        <v>1</v>
      </c>
      <c r="N152" s="238" t="s">
        <v>41</v>
      </c>
      <c r="O152" s="91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1" t="s">
        <v>284</v>
      </c>
      <c r="AT152" s="241" t="s">
        <v>281</v>
      </c>
      <c r="AU152" s="241" t="s">
        <v>84</v>
      </c>
      <c r="AY152" s="17" t="s">
        <v>280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7" t="s">
        <v>84</v>
      </c>
      <c r="BK152" s="242">
        <f>ROUND(I152*H152,2)</f>
        <v>0</v>
      </c>
      <c r="BL152" s="17" t="s">
        <v>284</v>
      </c>
      <c r="BM152" s="241" t="s">
        <v>516</v>
      </c>
    </row>
    <row r="153" s="2" customFormat="1" ht="16.5" customHeight="1">
      <c r="A153" s="38"/>
      <c r="B153" s="39"/>
      <c r="C153" s="229" t="s">
        <v>393</v>
      </c>
      <c r="D153" s="229" t="s">
        <v>281</v>
      </c>
      <c r="E153" s="230" t="s">
        <v>6123</v>
      </c>
      <c r="F153" s="231" t="s">
        <v>6856</v>
      </c>
      <c r="G153" s="232" t="s">
        <v>2303</v>
      </c>
      <c r="H153" s="233">
        <v>26</v>
      </c>
      <c r="I153" s="234"/>
      <c r="J153" s="235">
        <f>ROUND(I153*H153,2)</f>
        <v>0</v>
      </c>
      <c r="K153" s="236"/>
      <c r="L153" s="44"/>
      <c r="M153" s="237" t="s">
        <v>1</v>
      </c>
      <c r="N153" s="238" t="s">
        <v>41</v>
      </c>
      <c r="O153" s="91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284</v>
      </c>
      <c r="AT153" s="241" t="s">
        <v>281</v>
      </c>
      <c r="AU153" s="241" t="s">
        <v>84</v>
      </c>
      <c r="AY153" s="17" t="s">
        <v>280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84</v>
      </c>
      <c r="BK153" s="242">
        <f>ROUND(I153*H153,2)</f>
        <v>0</v>
      </c>
      <c r="BL153" s="17" t="s">
        <v>284</v>
      </c>
      <c r="BM153" s="241" t="s">
        <v>526</v>
      </c>
    </row>
    <row r="154" s="2" customFormat="1" ht="16.5" customHeight="1">
      <c r="A154" s="38"/>
      <c r="B154" s="39"/>
      <c r="C154" s="229" t="s">
        <v>398</v>
      </c>
      <c r="D154" s="229" t="s">
        <v>281</v>
      </c>
      <c r="E154" s="230" t="s">
        <v>6126</v>
      </c>
      <c r="F154" s="231" t="s">
        <v>6839</v>
      </c>
      <c r="G154" s="232" t="s">
        <v>2303</v>
      </c>
      <c r="H154" s="233">
        <v>16</v>
      </c>
      <c r="I154" s="234"/>
      <c r="J154" s="235">
        <f>ROUND(I154*H154,2)</f>
        <v>0</v>
      </c>
      <c r="K154" s="236"/>
      <c r="L154" s="44"/>
      <c r="M154" s="237" t="s">
        <v>1</v>
      </c>
      <c r="N154" s="238" t="s">
        <v>41</v>
      </c>
      <c r="O154" s="91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1" t="s">
        <v>284</v>
      </c>
      <c r="AT154" s="241" t="s">
        <v>281</v>
      </c>
      <c r="AU154" s="241" t="s">
        <v>84</v>
      </c>
      <c r="AY154" s="17" t="s">
        <v>280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7" t="s">
        <v>84</v>
      </c>
      <c r="BK154" s="242">
        <f>ROUND(I154*H154,2)</f>
        <v>0</v>
      </c>
      <c r="BL154" s="17" t="s">
        <v>284</v>
      </c>
      <c r="BM154" s="241" t="s">
        <v>536</v>
      </c>
    </row>
    <row r="155" s="2" customFormat="1" ht="16.5" customHeight="1">
      <c r="A155" s="38"/>
      <c r="B155" s="39"/>
      <c r="C155" s="229" t="s">
        <v>403</v>
      </c>
      <c r="D155" s="229" t="s">
        <v>281</v>
      </c>
      <c r="E155" s="230" t="s">
        <v>6129</v>
      </c>
      <c r="F155" s="231" t="s">
        <v>6857</v>
      </c>
      <c r="G155" s="232" t="s">
        <v>2303</v>
      </c>
      <c r="H155" s="233">
        <v>48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41</v>
      </c>
      <c r="O155" s="91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284</v>
      </c>
      <c r="AT155" s="241" t="s">
        <v>281</v>
      </c>
      <c r="AU155" s="241" t="s">
        <v>84</v>
      </c>
      <c r="AY155" s="17" t="s">
        <v>280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84</v>
      </c>
      <c r="BK155" s="242">
        <f>ROUND(I155*H155,2)</f>
        <v>0</v>
      </c>
      <c r="BL155" s="17" t="s">
        <v>284</v>
      </c>
      <c r="BM155" s="241" t="s">
        <v>548</v>
      </c>
    </row>
    <row r="156" s="2" customFormat="1" ht="16.5" customHeight="1">
      <c r="A156" s="38"/>
      <c r="B156" s="39"/>
      <c r="C156" s="229" t="s">
        <v>409</v>
      </c>
      <c r="D156" s="229" t="s">
        <v>281</v>
      </c>
      <c r="E156" s="230" t="s">
        <v>6134</v>
      </c>
      <c r="F156" s="231" t="s">
        <v>6858</v>
      </c>
      <c r="G156" s="232" t="s">
        <v>2303</v>
      </c>
      <c r="H156" s="233">
        <v>730</v>
      </c>
      <c r="I156" s="234"/>
      <c r="J156" s="235">
        <f>ROUND(I156*H156,2)</f>
        <v>0</v>
      </c>
      <c r="K156" s="236"/>
      <c r="L156" s="44"/>
      <c r="M156" s="237" t="s">
        <v>1</v>
      </c>
      <c r="N156" s="238" t="s">
        <v>41</v>
      </c>
      <c r="O156" s="91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1" t="s">
        <v>284</v>
      </c>
      <c r="AT156" s="241" t="s">
        <v>281</v>
      </c>
      <c r="AU156" s="241" t="s">
        <v>84</v>
      </c>
      <c r="AY156" s="17" t="s">
        <v>280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7" t="s">
        <v>84</v>
      </c>
      <c r="BK156" s="242">
        <f>ROUND(I156*H156,2)</f>
        <v>0</v>
      </c>
      <c r="BL156" s="17" t="s">
        <v>284</v>
      </c>
      <c r="BM156" s="241" t="s">
        <v>557</v>
      </c>
    </row>
    <row r="157" s="2" customFormat="1" ht="16.5" customHeight="1">
      <c r="A157" s="38"/>
      <c r="B157" s="39"/>
      <c r="C157" s="229" t="s">
        <v>414</v>
      </c>
      <c r="D157" s="229" t="s">
        <v>281</v>
      </c>
      <c r="E157" s="230" t="s">
        <v>6137</v>
      </c>
      <c r="F157" s="231" t="s">
        <v>6859</v>
      </c>
      <c r="G157" s="232" t="s">
        <v>2303</v>
      </c>
      <c r="H157" s="233">
        <v>192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41</v>
      </c>
      <c r="O157" s="91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284</v>
      </c>
      <c r="AT157" s="241" t="s">
        <v>281</v>
      </c>
      <c r="AU157" s="241" t="s">
        <v>84</v>
      </c>
      <c r="AY157" s="17" t="s">
        <v>280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84</v>
      </c>
      <c r="BK157" s="242">
        <f>ROUND(I157*H157,2)</f>
        <v>0</v>
      </c>
      <c r="BL157" s="17" t="s">
        <v>284</v>
      </c>
      <c r="BM157" s="241" t="s">
        <v>566</v>
      </c>
    </row>
    <row r="158" s="2" customFormat="1" ht="16.5" customHeight="1">
      <c r="A158" s="38"/>
      <c r="B158" s="39"/>
      <c r="C158" s="229" t="s">
        <v>418</v>
      </c>
      <c r="D158" s="229" t="s">
        <v>281</v>
      </c>
      <c r="E158" s="230" t="s">
        <v>6140</v>
      </c>
      <c r="F158" s="231" t="s">
        <v>6860</v>
      </c>
      <c r="G158" s="232" t="s">
        <v>2303</v>
      </c>
      <c r="H158" s="233">
        <v>6</v>
      </c>
      <c r="I158" s="234"/>
      <c r="J158" s="235">
        <f>ROUND(I158*H158,2)</f>
        <v>0</v>
      </c>
      <c r="K158" s="236"/>
      <c r="L158" s="44"/>
      <c r="M158" s="237" t="s">
        <v>1</v>
      </c>
      <c r="N158" s="238" t="s">
        <v>41</v>
      </c>
      <c r="O158" s="91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284</v>
      </c>
      <c r="AT158" s="241" t="s">
        <v>281</v>
      </c>
      <c r="AU158" s="241" t="s">
        <v>84</v>
      </c>
      <c r="AY158" s="17" t="s">
        <v>280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84</v>
      </c>
      <c r="BK158" s="242">
        <f>ROUND(I158*H158,2)</f>
        <v>0</v>
      </c>
      <c r="BL158" s="17" t="s">
        <v>284</v>
      </c>
      <c r="BM158" s="241" t="s">
        <v>575</v>
      </c>
    </row>
    <row r="159" s="2" customFormat="1" ht="21.75" customHeight="1">
      <c r="A159" s="38"/>
      <c r="B159" s="39"/>
      <c r="C159" s="229" t="s">
        <v>422</v>
      </c>
      <c r="D159" s="229" t="s">
        <v>281</v>
      </c>
      <c r="E159" s="230" t="s">
        <v>6861</v>
      </c>
      <c r="F159" s="231" t="s">
        <v>6862</v>
      </c>
      <c r="G159" s="232" t="s">
        <v>2303</v>
      </c>
      <c r="H159" s="233">
        <v>6</v>
      </c>
      <c r="I159" s="234"/>
      <c r="J159" s="235">
        <f>ROUND(I159*H159,2)</f>
        <v>0</v>
      </c>
      <c r="K159" s="236"/>
      <c r="L159" s="44"/>
      <c r="M159" s="237" t="s">
        <v>1</v>
      </c>
      <c r="N159" s="238" t="s">
        <v>41</v>
      </c>
      <c r="O159" s="91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1" t="s">
        <v>284</v>
      </c>
      <c r="AT159" s="241" t="s">
        <v>281</v>
      </c>
      <c r="AU159" s="241" t="s">
        <v>84</v>
      </c>
      <c r="AY159" s="17" t="s">
        <v>280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7" t="s">
        <v>84</v>
      </c>
      <c r="BK159" s="242">
        <f>ROUND(I159*H159,2)</f>
        <v>0</v>
      </c>
      <c r="BL159" s="17" t="s">
        <v>284</v>
      </c>
      <c r="BM159" s="241" t="s">
        <v>585</v>
      </c>
    </row>
    <row r="160" s="2" customFormat="1" ht="16.5" customHeight="1">
      <c r="A160" s="38"/>
      <c r="B160" s="39"/>
      <c r="C160" s="229" t="s">
        <v>426</v>
      </c>
      <c r="D160" s="229" t="s">
        <v>281</v>
      </c>
      <c r="E160" s="230" t="s">
        <v>6143</v>
      </c>
      <c r="F160" s="231" t="s">
        <v>6863</v>
      </c>
      <c r="G160" s="232" t="s">
        <v>2303</v>
      </c>
      <c r="H160" s="233">
        <v>6</v>
      </c>
      <c r="I160" s="234"/>
      <c r="J160" s="235">
        <f>ROUND(I160*H160,2)</f>
        <v>0</v>
      </c>
      <c r="K160" s="236"/>
      <c r="L160" s="44"/>
      <c r="M160" s="237" t="s">
        <v>1</v>
      </c>
      <c r="N160" s="238" t="s">
        <v>41</v>
      </c>
      <c r="O160" s="91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1" t="s">
        <v>284</v>
      </c>
      <c r="AT160" s="241" t="s">
        <v>281</v>
      </c>
      <c r="AU160" s="241" t="s">
        <v>84</v>
      </c>
      <c r="AY160" s="17" t="s">
        <v>280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7" t="s">
        <v>84</v>
      </c>
      <c r="BK160" s="242">
        <f>ROUND(I160*H160,2)</f>
        <v>0</v>
      </c>
      <c r="BL160" s="17" t="s">
        <v>284</v>
      </c>
      <c r="BM160" s="241" t="s">
        <v>594</v>
      </c>
    </row>
    <row r="161" s="2" customFormat="1" ht="16.5" customHeight="1">
      <c r="A161" s="38"/>
      <c r="B161" s="39"/>
      <c r="C161" s="229" t="s">
        <v>431</v>
      </c>
      <c r="D161" s="229" t="s">
        <v>281</v>
      </c>
      <c r="E161" s="230" t="s">
        <v>6146</v>
      </c>
      <c r="F161" s="231" t="s">
        <v>6864</v>
      </c>
      <c r="G161" s="232" t="s">
        <v>2303</v>
      </c>
      <c r="H161" s="233">
        <v>2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41</v>
      </c>
      <c r="O161" s="91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284</v>
      </c>
      <c r="AT161" s="241" t="s">
        <v>281</v>
      </c>
      <c r="AU161" s="241" t="s">
        <v>84</v>
      </c>
      <c r="AY161" s="17" t="s">
        <v>280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84</v>
      </c>
      <c r="BK161" s="242">
        <f>ROUND(I161*H161,2)</f>
        <v>0</v>
      </c>
      <c r="BL161" s="17" t="s">
        <v>284</v>
      </c>
      <c r="BM161" s="241" t="s">
        <v>603</v>
      </c>
    </row>
    <row r="162" s="2" customFormat="1" ht="16.5" customHeight="1">
      <c r="A162" s="38"/>
      <c r="B162" s="39"/>
      <c r="C162" s="229" t="s">
        <v>435</v>
      </c>
      <c r="D162" s="229" t="s">
        <v>281</v>
      </c>
      <c r="E162" s="230" t="s">
        <v>6165</v>
      </c>
      <c r="F162" s="231" t="s">
        <v>6865</v>
      </c>
      <c r="G162" s="232" t="s">
        <v>2303</v>
      </c>
      <c r="H162" s="233">
        <v>27</v>
      </c>
      <c r="I162" s="234"/>
      <c r="J162" s="235">
        <f>ROUND(I162*H162,2)</f>
        <v>0</v>
      </c>
      <c r="K162" s="236"/>
      <c r="L162" s="44"/>
      <c r="M162" s="237" t="s">
        <v>1</v>
      </c>
      <c r="N162" s="238" t="s">
        <v>41</v>
      </c>
      <c r="O162" s="91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1" t="s">
        <v>284</v>
      </c>
      <c r="AT162" s="241" t="s">
        <v>281</v>
      </c>
      <c r="AU162" s="241" t="s">
        <v>84</v>
      </c>
      <c r="AY162" s="17" t="s">
        <v>280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7" t="s">
        <v>84</v>
      </c>
      <c r="BK162" s="242">
        <f>ROUND(I162*H162,2)</f>
        <v>0</v>
      </c>
      <c r="BL162" s="17" t="s">
        <v>284</v>
      </c>
      <c r="BM162" s="241" t="s">
        <v>613</v>
      </c>
    </row>
    <row r="163" s="2" customFormat="1" ht="16.5" customHeight="1">
      <c r="A163" s="38"/>
      <c r="B163" s="39"/>
      <c r="C163" s="229" t="s">
        <v>440</v>
      </c>
      <c r="D163" s="229" t="s">
        <v>281</v>
      </c>
      <c r="E163" s="230" t="s">
        <v>6167</v>
      </c>
      <c r="F163" s="231" t="s">
        <v>6866</v>
      </c>
      <c r="G163" s="232" t="s">
        <v>2303</v>
      </c>
      <c r="H163" s="233">
        <v>27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41</v>
      </c>
      <c r="O163" s="91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284</v>
      </c>
      <c r="AT163" s="241" t="s">
        <v>281</v>
      </c>
      <c r="AU163" s="241" t="s">
        <v>84</v>
      </c>
      <c r="AY163" s="17" t="s">
        <v>280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84</v>
      </c>
      <c r="BK163" s="242">
        <f>ROUND(I163*H163,2)</f>
        <v>0</v>
      </c>
      <c r="BL163" s="17" t="s">
        <v>284</v>
      </c>
      <c r="BM163" s="241" t="s">
        <v>623</v>
      </c>
    </row>
    <row r="164" s="2" customFormat="1" ht="16.5" customHeight="1">
      <c r="A164" s="38"/>
      <c r="B164" s="39"/>
      <c r="C164" s="229" t="s">
        <v>445</v>
      </c>
      <c r="D164" s="229" t="s">
        <v>281</v>
      </c>
      <c r="E164" s="230" t="s">
        <v>6169</v>
      </c>
      <c r="F164" s="231" t="s">
        <v>6867</v>
      </c>
      <c r="G164" s="232" t="s">
        <v>2303</v>
      </c>
      <c r="H164" s="233">
        <v>81</v>
      </c>
      <c r="I164" s="234"/>
      <c r="J164" s="235">
        <f>ROUND(I164*H164,2)</f>
        <v>0</v>
      </c>
      <c r="K164" s="236"/>
      <c r="L164" s="44"/>
      <c r="M164" s="237" t="s">
        <v>1</v>
      </c>
      <c r="N164" s="238" t="s">
        <v>41</v>
      </c>
      <c r="O164" s="91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1" t="s">
        <v>284</v>
      </c>
      <c r="AT164" s="241" t="s">
        <v>281</v>
      </c>
      <c r="AU164" s="241" t="s">
        <v>84</v>
      </c>
      <c r="AY164" s="17" t="s">
        <v>280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7" t="s">
        <v>84</v>
      </c>
      <c r="BK164" s="242">
        <f>ROUND(I164*H164,2)</f>
        <v>0</v>
      </c>
      <c r="BL164" s="17" t="s">
        <v>284</v>
      </c>
      <c r="BM164" s="241" t="s">
        <v>633</v>
      </c>
    </row>
    <row r="165" s="2" customFormat="1" ht="16.5" customHeight="1">
      <c r="A165" s="38"/>
      <c r="B165" s="39"/>
      <c r="C165" s="229" t="s">
        <v>450</v>
      </c>
      <c r="D165" s="229" t="s">
        <v>281</v>
      </c>
      <c r="E165" s="230" t="s">
        <v>6171</v>
      </c>
      <c r="F165" s="231" t="s">
        <v>6868</v>
      </c>
      <c r="G165" s="232" t="s">
        <v>2303</v>
      </c>
      <c r="H165" s="233">
        <v>29</v>
      </c>
      <c r="I165" s="234"/>
      <c r="J165" s="235">
        <f>ROUND(I165*H165,2)</f>
        <v>0</v>
      </c>
      <c r="K165" s="236"/>
      <c r="L165" s="44"/>
      <c r="M165" s="237" t="s">
        <v>1</v>
      </c>
      <c r="N165" s="238" t="s">
        <v>41</v>
      </c>
      <c r="O165" s="91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1" t="s">
        <v>284</v>
      </c>
      <c r="AT165" s="241" t="s">
        <v>281</v>
      </c>
      <c r="AU165" s="241" t="s">
        <v>84</v>
      </c>
      <c r="AY165" s="17" t="s">
        <v>280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7" t="s">
        <v>84</v>
      </c>
      <c r="BK165" s="242">
        <f>ROUND(I165*H165,2)</f>
        <v>0</v>
      </c>
      <c r="BL165" s="17" t="s">
        <v>284</v>
      </c>
      <c r="BM165" s="241" t="s">
        <v>641</v>
      </c>
    </row>
    <row r="166" s="2" customFormat="1" ht="16.5" customHeight="1">
      <c r="A166" s="38"/>
      <c r="B166" s="39"/>
      <c r="C166" s="229" t="s">
        <v>456</v>
      </c>
      <c r="D166" s="229" t="s">
        <v>281</v>
      </c>
      <c r="E166" s="230" t="s">
        <v>6173</v>
      </c>
      <c r="F166" s="231" t="s">
        <v>6869</v>
      </c>
      <c r="G166" s="232" t="s">
        <v>2303</v>
      </c>
      <c r="H166" s="233">
        <v>16</v>
      </c>
      <c r="I166" s="234"/>
      <c r="J166" s="235">
        <f>ROUND(I166*H166,2)</f>
        <v>0</v>
      </c>
      <c r="K166" s="236"/>
      <c r="L166" s="44"/>
      <c r="M166" s="237" t="s">
        <v>1</v>
      </c>
      <c r="N166" s="238" t="s">
        <v>41</v>
      </c>
      <c r="O166" s="91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1" t="s">
        <v>284</v>
      </c>
      <c r="AT166" s="241" t="s">
        <v>281</v>
      </c>
      <c r="AU166" s="241" t="s">
        <v>84</v>
      </c>
      <c r="AY166" s="17" t="s">
        <v>280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7" t="s">
        <v>84</v>
      </c>
      <c r="BK166" s="242">
        <f>ROUND(I166*H166,2)</f>
        <v>0</v>
      </c>
      <c r="BL166" s="17" t="s">
        <v>284</v>
      </c>
      <c r="BM166" s="241" t="s">
        <v>650</v>
      </c>
    </row>
    <row r="167" s="2" customFormat="1" ht="16.5" customHeight="1">
      <c r="A167" s="38"/>
      <c r="B167" s="39"/>
      <c r="C167" s="229" t="s">
        <v>460</v>
      </c>
      <c r="D167" s="229" t="s">
        <v>281</v>
      </c>
      <c r="E167" s="230" t="s">
        <v>6175</v>
      </c>
      <c r="F167" s="231" t="s">
        <v>6870</v>
      </c>
      <c r="G167" s="232" t="s">
        <v>309</v>
      </c>
      <c r="H167" s="233">
        <v>7</v>
      </c>
      <c r="I167" s="234"/>
      <c r="J167" s="235">
        <f>ROUND(I167*H167,2)</f>
        <v>0</v>
      </c>
      <c r="K167" s="236"/>
      <c r="L167" s="44"/>
      <c r="M167" s="237" t="s">
        <v>1</v>
      </c>
      <c r="N167" s="238" t="s">
        <v>41</v>
      </c>
      <c r="O167" s="91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1" t="s">
        <v>284</v>
      </c>
      <c r="AT167" s="241" t="s">
        <v>281</v>
      </c>
      <c r="AU167" s="241" t="s">
        <v>84</v>
      </c>
      <c r="AY167" s="17" t="s">
        <v>280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7" t="s">
        <v>84</v>
      </c>
      <c r="BK167" s="242">
        <f>ROUND(I167*H167,2)</f>
        <v>0</v>
      </c>
      <c r="BL167" s="17" t="s">
        <v>284</v>
      </c>
      <c r="BM167" s="241" t="s">
        <v>660</v>
      </c>
    </row>
    <row r="168" s="2" customFormat="1" ht="16.5" customHeight="1">
      <c r="A168" s="38"/>
      <c r="B168" s="39"/>
      <c r="C168" s="229" t="s">
        <v>465</v>
      </c>
      <c r="D168" s="229" t="s">
        <v>281</v>
      </c>
      <c r="E168" s="230" t="s">
        <v>6177</v>
      </c>
      <c r="F168" s="231" t="s">
        <v>6789</v>
      </c>
      <c r="G168" s="232" t="s">
        <v>2303</v>
      </c>
      <c r="H168" s="233">
        <v>1</v>
      </c>
      <c r="I168" s="234"/>
      <c r="J168" s="235">
        <f>ROUND(I168*H168,2)</f>
        <v>0</v>
      </c>
      <c r="K168" s="236"/>
      <c r="L168" s="44"/>
      <c r="M168" s="291" t="s">
        <v>1</v>
      </c>
      <c r="N168" s="292" t="s">
        <v>41</v>
      </c>
      <c r="O168" s="293"/>
      <c r="P168" s="294">
        <f>O168*H168</f>
        <v>0</v>
      </c>
      <c r="Q168" s="294">
        <v>0</v>
      </c>
      <c r="R168" s="294">
        <f>Q168*H168</f>
        <v>0</v>
      </c>
      <c r="S168" s="294">
        <v>0</v>
      </c>
      <c r="T168" s="29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1" t="s">
        <v>284</v>
      </c>
      <c r="AT168" s="241" t="s">
        <v>281</v>
      </c>
      <c r="AU168" s="241" t="s">
        <v>84</v>
      </c>
      <c r="AY168" s="17" t="s">
        <v>280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7" t="s">
        <v>84</v>
      </c>
      <c r="BK168" s="242">
        <f>ROUND(I168*H168,2)</f>
        <v>0</v>
      </c>
      <c r="BL168" s="17" t="s">
        <v>284</v>
      </c>
      <c r="BM168" s="241" t="s">
        <v>669</v>
      </c>
    </row>
    <row r="169" s="2" customFormat="1" ht="6.96" customHeight="1">
      <c r="A169" s="38"/>
      <c r="B169" s="66"/>
      <c r="C169" s="67"/>
      <c r="D169" s="67"/>
      <c r="E169" s="67"/>
      <c r="F169" s="67"/>
      <c r="G169" s="67"/>
      <c r="H169" s="67"/>
      <c r="I169" s="67"/>
      <c r="J169" s="67"/>
      <c r="K169" s="67"/>
      <c r="L169" s="44"/>
      <c r="M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</sheetData>
  <sheetProtection sheet="1" autoFilter="0" formatColumns="0" formatRows="0" objects="1" scenarios="1" spinCount="100000" saltValue="dMUiiPRvFqLEo0tcaW5c74/vehoJrfcyR9qZK/Fb8WEViuE65oKzq4jnP/CYixNgQ16IFgPYn5tmzX+bPsLt5Q==" hashValue="Rnp8gylA01LLN6VLYNxyhqs1pwN1b07vDTPFUdAwHHD9h3CUriRm7RHxX+p9jpwKh1/+PgW8jwPP/6FEtrenzw==" algorithmName="SHA-512" password="C5D5"/>
  <autoFilter ref="C125:K16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</row>
    <row r="8">
      <c r="B8" s="20"/>
      <c r="D8" s="152" t="s">
        <v>209</v>
      </c>
      <c r="L8" s="20"/>
    </row>
    <row r="9" s="1" customFormat="1" ht="16.5" customHeight="1">
      <c r="B9" s="20"/>
      <c r="E9" s="153" t="s">
        <v>6722</v>
      </c>
      <c r="F9" s="1"/>
      <c r="G9" s="1"/>
      <c r="H9" s="1"/>
      <c r="L9" s="20"/>
    </row>
    <row r="10" s="1" customFormat="1" ht="12" customHeight="1">
      <c r="B10" s="20"/>
      <c r="D10" s="152" t="s">
        <v>6150</v>
      </c>
      <c r="L10" s="20"/>
    </row>
    <row r="11" s="2" customFormat="1" ht="16.5" customHeight="1">
      <c r="A11" s="38"/>
      <c r="B11" s="44"/>
      <c r="C11" s="38"/>
      <c r="D11" s="38"/>
      <c r="E11" s="164" t="s">
        <v>6723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6733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4" t="s">
        <v>6871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2" t="s">
        <v>18</v>
      </c>
      <c r="E15" s="38"/>
      <c r="F15" s="141" t="s">
        <v>1</v>
      </c>
      <c r="G15" s="38"/>
      <c r="H15" s="38"/>
      <c r="I15" s="152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20</v>
      </c>
      <c r="E16" s="38"/>
      <c r="F16" s="141" t="s">
        <v>21</v>
      </c>
      <c r="G16" s="38"/>
      <c r="H16" s="38"/>
      <c r="I16" s="152" t="s">
        <v>22</v>
      </c>
      <c r="J16" s="155" t="str">
        <f>'Rekapitulace stavby'!AN8</f>
        <v>2. 8. 2021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2" t="s">
        <v>24</v>
      </c>
      <c r="E18" s="38"/>
      <c r="F18" s="38"/>
      <c r="G18" s="38"/>
      <c r="H18" s="38"/>
      <c r="I18" s="152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2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2" t="s">
        <v>28</v>
      </c>
      <c r="E21" s="38"/>
      <c r="F21" s="38"/>
      <c r="G21" s="38"/>
      <c r="H21" s="38"/>
      <c r="I21" s="152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2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2" t="s">
        <v>30</v>
      </c>
      <c r="E24" s="38"/>
      <c r="F24" s="38"/>
      <c r="G24" s="38"/>
      <c r="H24" s="38"/>
      <c r="I24" s="152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2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2" t="s">
        <v>33</v>
      </c>
      <c r="E27" s="38"/>
      <c r="F27" s="38"/>
      <c r="G27" s="38"/>
      <c r="H27" s="38"/>
      <c r="I27" s="152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31</v>
      </c>
      <c r="F28" s="38"/>
      <c r="G28" s="38"/>
      <c r="H28" s="38"/>
      <c r="I28" s="152" t="s">
        <v>27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2" t="s">
        <v>34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ROUND(J125,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0"/>
      <c r="E35" s="160"/>
      <c r="F35" s="160"/>
      <c r="G35" s="160"/>
      <c r="H35" s="160"/>
      <c r="I35" s="160"/>
      <c r="J35" s="160"/>
      <c r="K35" s="160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2" t="s">
        <v>41</v>
      </c>
      <c r="F37" s="165">
        <f>ROUND((SUM(BE125:BE145)),  2)</f>
        <v>0</v>
      </c>
      <c r="G37" s="38"/>
      <c r="H37" s="38"/>
      <c r="I37" s="166">
        <v>0.20999999999999999</v>
      </c>
      <c r="J37" s="165">
        <f>ROUND(((SUM(BE125:BE145))*I37),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2" t="s">
        <v>42</v>
      </c>
      <c r="F38" s="165">
        <f>ROUND((SUM(BF125:BF145)),  2)</f>
        <v>0</v>
      </c>
      <c r="G38" s="38"/>
      <c r="H38" s="38"/>
      <c r="I38" s="166">
        <v>0.14999999999999999</v>
      </c>
      <c r="J38" s="165">
        <f>ROUND(((SUM(BF125:BF145))*I38),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43</v>
      </c>
      <c r="F39" s="165">
        <f>ROUND((SUM(BG125:BG145)),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2" t="s">
        <v>44</v>
      </c>
      <c r="F40" s="165">
        <f>ROUND((SUM(BH125:BH145)),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2" t="s">
        <v>45</v>
      </c>
      <c r="F41" s="165">
        <f>ROUND((SUM(BI125:BI145)),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5" t="s">
        <v>6722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6150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6723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6733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14.01_4 - Zemní práce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Žižkova 57, Jihlava</v>
      </c>
      <c r="G93" s="40"/>
      <c r="H93" s="40"/>
      <c r="I93" s="32" t="s">
        <v>22</v>
      </c>
      <c r="J93" s="79" t="str">
        <f>IF(J16="","",J16)</f>
        <v>2. 8. 2021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Kraj Vysočina, Žižkova 57, Jihlava</v>
      </c>
      <c r="G95" s="40"/>
      <c r="H95" s="40"/>
      <c r="I95" s="32" t="s">
        <v>30</v>
      </c>
      <c r="J95" s="36" t="str">
        <f>E25</f>
        <v>CBN projekt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>CBN projekt s.r.o.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6" t="s">
        <v>233</v>
      </c>
      <c r="D98" s="187"/>
      <c r="E98" s="187"/>
      <c r="F98" s="187"/>
      <c r="G98" s="187"/>
      <c r="H98" s="187"/>
      <c r="I98" s="187"/>
      <c r="J98" s="188" t="s">
        <v>234</v>
      </c>
      <c r="K98" s="187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9" t="s">
        <v>235</v>
      </c>
      <c r="D100" s="40"/>
      <c r="E100" s="40"/>
      <c r="F100" s="40"/>
      <c r="G100" s="40"/>
      <c r="H100" s="40"/>
      <c r="I100" s="40"/>
      <c r="J100" s="110">
        <f>J125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236</v>
      </c>
    </row>
    <row r="101" s="9" customFormat="1" ht="24.96" customHeight="1">
      <c r="A101" s="9"/>
      <c r="B101" s="190"/>
      <c r="C101" s="191"/>
      <c r="D101" s="192" t="s">
        <v>6872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265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5" t="str">
        <f>E7</f>
        <v>SPŠ Třebíč - úspory energií- doplnění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209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1" customFormat="1" ht="16.5" customHeight="1">
      <c r="B113" s="21"/>
      <c r="C113" s="22"/>
      <c r="D113" s="22"/>
      <c r="E113" s="185" t="s">
        <v>6722</v>
      </c>
      <c r="F113" s="22"/>
      <c r="G113" s="22"/>
      <c r="H113" s="22"/>
      <c r="I113" s="22"/>
      <c r="J113" s="22"/>
      <c r="K113" s="22"/>
      <c r="L113" s="20"/>
    </row>
    <row r="114" s="1" customFormat="1" ht="12" customHeight="1">
      <c r="B114" s="21"/>
      <c r="C114" s="32" t="s">
        <v>6150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297" t="s">
        <v>6723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6733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E13</f>
        <v>14.01_4 - Zemní práce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F16</f>
        <v>Žižkova 57, Jihlava</v>
      </c>
      <c r="G119" s="40"/>
      <c r="H119" s="40"/>
      <c r="I119" s="32" t="s">
        <v>22</v>
      </c>
      <c r="J119" s="79" t="str">
        <f>IF(J16="","",J16)</f>
        <v>2. 8. 2021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E19</f>
        <v>Kraj Vysočina, Žižkova 57, Jihlava</v>
      </c>
      <c r="G121" s="40"/>
      <c r="H121" s="40"/>
      <c r="I121" s="32" t="s">
        <v>30</v>
      </c>
      <c r="J121" s="36" t="str">
        <f>E25</f>
        <v>CBN projekt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IF(E22="","",E22)</f>
        <v>Vyplň údaj</v>
      </c>
      <c r="G122" s="40"/>
      <c r="H122" s="40"/>
      <c r="I122" s="32" t="s">
        <v>33</v>
      </c>
      <c r="J122" s="36" t="str">
        <f>E28</f>
        <v>CBN projekt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201"/>
      <c r="B124" s="202"/>
      <c r="C124" s="203" t="s">
        <v>266</v>
      </c>
      <c r="D124" s="204" t="s">
        <v>61</v>
      </c>
      <c r="E124" s="204" t="s">
        <v>57</v>
      </c>
      <c r="F124" s="204" t="s">
        <v>58</v>
      </c>
      <c r="G124" s="204" t="s">
        <v>267</v>
      </c>
      <c r="H124" s="204" t="s">
        <v>268</v>
      </c>
      <c r="I124" s="204" t="s">
        <v>269</v>
      </c>
      <c r="J124" s="205" t="s">
        <v>234</v>
      </c>
      <c r="K124" s="206" t="s">
        <v>270</v>
      </c>
      <c r="L124" s="207"/>
      <c r="M124" s="100" t="s">
        <v>1</v>
      </c>
      <c r="N124" s="101" t="s">
        <v>40</v>
      </c>
      <c r="O124" s="101" t="s">
        <v>271</v>
      </c>
      <c r="P124" s="101" t="s">
        <v>272</v>
      </c>
      <c r="Q124" s="101" t="s">
        <v>273</v>
      </c>
      <c r="R124" s="101" t="s">
        <v>274</v>
      </c>
      <c r="S124" s="101" t="s">
        <v>275</v>
      </c>
      <c r="T124" s="102" t="s">
        <v>276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8"/>
      <c r="B125" s="39"/>
      <c r="C125" s="107" t="s">
        <v>277</v>
      </c>
      <c r="D125" s="40"/>
      <c r="E125" s="40"/>
      <c r="F125" s="40"/>
      <c r="G125" s="40"/>
      <c r="H125" s="40"/>
      <c r="I125" s="40"/>
      <c r="J125" s="208">
        <f>BK125</f>
        <v>0</v>
      </c>
      <c r="K125" s="40"/>
      <c r="L125" s="44"/>
      <c r="M125" s="103"/>
      <c r="N125" s="209"/>
      <c r="O125" s="104"/>
      <c r="P125" s="210">
        <f>P126</f>
        <v>0</v>
      </c>
      <c r="Q125" s="104"/>
      <c r="R125" s="210">
        <f>R126</f>
        <v>0</v>
      </c>
      <c r="S125" s="104"/>
      <c r="T125" s="211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75</v>
      </c>
      <c r="AU125" s="17" t="s">
        <v>236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75</v>
      </c>
      <c r="E126" s="216" t="s">
        <v>5989</v>
      </c>
      <c r="F126" s="216" t="s">
        <v>6873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SUM(P127:P145)</f>
        <v>0</v>
      </c>
      <c r="Q126" s="221"/>
      <c r="R126" s="222">
        <f>SUM(R127:R145)</f>
        <v>0</v>
      </c>
      <c r="S126" s="221"/>
      <c r="T126" s="223">
        <f>SUM(T127:T145)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84</v>
      </c>
      <c r="AT126" s="225" t="s">
        <v>75</v>
      </c>
      <c r="AU126" s="225" t="s">
        <v>76</v>
      </c>
      <c r="AY126" s="224" t="s">
        <v>280</v>
      </c>
      <c r="BK126" s="226">
        <f>SUM(BK127:BK145)</f>
        <v>0</v>
      </c>
    </row>
    <row r="127" s="2" customFormat="1" ht="16.5" customHeight="1">
      <c r="A127" s="38"/>
      <c r="B127" s="39"/>
      <c r="C127" s="229" t="s">
        <v>84</v>
      </c>
      <c r="D127" s="229" t="s">
        <v>281</v>
      </c>
      <c r="E127" s="230" t="s">
        <v>6874</v>
      </c>
      <c r="F127" s="231" t="s">
        <v>6875</v>
      </c>
      <c r="G127" s="232" t="s">
        <v>2303</v>
      </c>
      <c r="H127" s="233">
        <v>1</v>
      </c>
      <c r="I127" s="234"/>
      <c r="J127" s="235">
        <f>ROUND(I127*H127,2)</f>
        <v>0</v>
      </c>
      <c r="K127" s="236"/>
      <c r="L127" s="44"/>
      <c r="M127" s="237" t="s">
        <v>1</v>
      </c>
      <c r="N127" s="238" t="s">
        <v>41</v>
      </c>
      <c r="O127" s="91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1" t="s">
        <v>284</v>
      </c>
      <c r="AT127" s="241" t="s">
        <v>281</v>
      </c>
      <c r="AU127" s="241" t="s">
        <v>84</v>
      </c>
      <c r="AY127" s="17" t="s">
        <v>280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7" t="s">
        <v>84</v>
      </c>
      <c r="BK127" s="242">
        <f>ROUND(I127*H127,2)</f>
        <v>0</v>
      </c>
      <c r="BL127" s="17" t="s">
        <v>284</v>
      </c>
      <c r="BM127" s="241" t="s">
        <v>86</v>
      </c>
    </row>
    <row r="128" s="2" customFormat="1" ht="16.5" customHeight="1">
      <c r="A128" s="38"/>
      <c r="B128" s="39"/>
      <c r="C128" s="229" t="s">
        <v>86</v>
      </c>
      <c r="D128" s="229" t="s">
        <v>281</v>
      </c>
      <c r="E128" s="230" t="s">
        <v>6181</v>
      </c>
      <c r="F128" s="231" t="s">
        <v>6876</v>
      </c>
      <c r="G128" s="232" t="s">
        <v>6877</v>
      </c>
      <c r="H128" s="233">
        <v>1</v>
      </c>
      <c r="I128" s="234"/>
      <c r="J128" s="235">
        <f>ROUND(I128*H128,2)</f>
        <v>0</v>
      </c>
      <c r="K128" s="236"/>
      <c r="L128" s="44"/>
      <c r="M128" s="237" t="s">
        <v>1</v>
      </c>
      <c r="N128" s="238" t="s">
        <v>41</v>
      </c>
      <c r="O128" s="91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1" t="s">
        <v>284</v>
      </c>
      <c r="AT128" s="241" t="s">
        <v>281</v>
      </c>
      <c r="AU128" s="241" t="s">
        <v>84</v>
      </c>
      <c r="AY128" s="17" t="s">
        <v>280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7" t="s">
        <v>84</v>
      </c>
      <c r="BK128" s="242">
        <f>ROUND(I128*H128,2)</f>
        <v>0</v>
      </c>
      <c r="BL128" s="17" t="s">
        <v>284</v>
      </c>
      <c r="BM128" s="241" t="s">
        <v>284</v>
      </c>
    </row>
    <row r="129" s="2" customFormat="1" ht="16.5" customHeight="1">
      <c r="A129" s="38"/>
      <c r="B129" s="39"/>
      <c r="C129" s="229" t="s">
        <v>136</v>
      </c>
      <c r="D129" s="229" t="s">
        <v>281</v>
      </c>
      <c r="E129" s="230" t="s">
        <v>6878</v>
      </c>
      <c r="F129" s="231" t="s">
        <v>6879</v>
      </c>
      <c r="G129" s="232" t="s">
        <v>194</v>
      </c>
      <c r="H129" s="233">
        <v>49.700000000000003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284</v>
      </c>
      <c r="AT129" s="241" t="s">
        <v>281</v>
      </c>
      <c r="AU129" s="241" t="s">
        <v>84</v>
      </c>
      <c r="AY129" s="17" t="s">
        <v>280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84</v>
      </c>
      <c r="BK129" s="242">
        <f>ROUND(I129*H129,2)</f>
        <v>0</v>
      </c>
      <c r="BL129" s="17" t="s">
        <v>284</v>
      </c>
      <c r="BM129" s="241" t="s">
        <v>305</v>
      </c>
    </row>
    <row r="130" s="2" customFormat="1" ht="16.5" customHeight="1">
      <c r="A130" s="38"/>
      <c r="B130" s="39"/>
      <c r="C130" s="229" t="s">
        <v>284</v>
      </c>
      <c r="D130" s="229" t="s">
        <v>281</v>
      </c>
      <c r="E130" s="230" t="s">
        <v>6880</v>
      </c>
      <c r="F130" s="231" t="s">
        <v>6881</v>
      </c>
      <c r="G130" s="232" t="s">
        <v>190</v>
      </c>
      <c r="H130" s="233">
        <v>390</v>
      </c>
      <c r="I130" s="234"/>
      <c r="J130" s="235">
        <f>ROUND(I130*H130,2)</f>
        <v>0</v>
      </c>
      <c r="K130" s="236"/>
      <c r="L130" s="44"/>
      <c r="M130" s="237" t="s">
        <v>1</v>
      </c>
      <c r="N130" s="238" t="s">
        <v>41</v>
      </c>
      <c r="O130" s="91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1" t="s">
        <v>284</v>
      </c>
      <c r="AT130" s="241" t="s">
        <v>281</v>
      </c>
      <c r="AU130" s="241" t="s">
        <v>84</v>
      </c>
      <c r="AY130" s="17" t="s">
        <v>280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7" t="s">
        <v>84</v>
      </c>
      <c r="BK130" s="242">
        <f>ROUND(I130*H130,2)</f>
        <v>0</v>
      </c>
      <c r="BL130" s="17" t="s">
        <v>284</v>
      </c>
      <c r="BM130" s="241" t="s">
        <v>310</v>
      </c>
    </row>
    <row r="131" s="2" customFormat="1" ht="16.5" customHeight="1">
      <c r="A131" s="38"/>
      <c r="B131" s="39"/>
      <c r="C131" s="229" t="s">
        <v>300</v>
      </c>
      <c r="D131" s="229" t="s">
        <v>281</v>
      </c>
      <c r="E131" s="230" t="s">
        <v>6882</v>
      </c>
      <c r="F131" s="231" t="s">
        <v>6883</v>
      </c>
      <c r="G131" s="232" t="s">
        <v>194</v>
      </c>
      <c r="H131" s="233">
        <v>45.5</v>
      </c>
      <c r="I131" s="234"/>
      <c r="J131" s="235">
        <f>ROUND(I131*H131,2)</f>
        <v>0</v>
      </c>
      <c r="K131" s="236"/>
      <c r="L131" s="44"/>
      <c r="M131" s="237" t="s">
        <v>1</v>
      </c>
      <c r="N131" s="238" t="s">
        <v>41</v>
      </c>
      <c r="O131" s="91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284</v>
      </c>
      <c r="AT131" s="241" t="s">
        <v>281</v>
      </c>
      <c r="AU131" s="241" t="s">
        <v>84</v>
      </c>
      <c r="AY131" s="17" t="s">
        <v>280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84</v>
      </c>
      <c r="BK131" s="242">
        <f>ROUND(I131*H131,2)</f>
        <v>0</v>
      </c>
      <c r="BL131" s="17" t="s">
        <v>284</v>
      </c>
      <c r="BM131" s="241" t="s">
        <v>111</v>
      </c>
    </row>
    <row r="132" s="2" customFormat="1" ht="21.75" customHeight="1">
      <c r="A132" s="38"/>
      <c r="B132" s="39"/>
      <c r="C132" s="229" t="s">
        <v>305</v>
      </c>
      <c r="D132" s="229" t="s">
        <v>281</v>
      </c>
      <c r="E132" s="230" t="s">
        <v>6884</v>
      </c>
      <c r="F132" s="231" t="s">
        <v>6885</v>
      </c>
      <c r="G132" s="232" t="s">
        <v>326</v>
      </c>
      <c r="H132" s="233">
        <v>11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284</v>
      </c>
      <c r="AT132" s="241" t="s">
        <v>281</v>
      </c>
      <c r="AU132" s="241" t="s">
        <v>84</v>
      </c>
      <c r="AY132" s="17" t="s">
        <v>280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84</v>
      </c>
      <c r="BK132" s="242">
        <f>ROUND(I132*H132,2)</f>
        <v>0</v>
      </c>
      <c r="BL132" s="17" t="s">
        <v>284</v>
      </c>
      <c r="BM132" s="241" t="s">
        <v>117</v>
      </c>
    </row>
    <row r="133" s="2" customFormat="1" ht="24.15" customHeight="1">
      <c r="A133" s="38"/>
      <c r="B133" s="39"/>
      <c r="C133" s="229" t="s">
        <v>313</v>
      </c>
      <c r="D133" s="229" t="s">
        <v>281</v>
      </c>
      <c r="E133" s="230" t="s">
        <v>6886</v>
      </c>
      <c r="F133" s="231" t="s">
        <v>6887</v>
      </c>
      <c r="G133" s="232" t="s">
        <v>326</v>
      </c>
      <c r="H133" s="233">
        <v>11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284</v>
      </c>
      <c r="AT133" s="241" t="s">
        <v>281</v>
      </c>
      <c r="AU133" s="241" t="s">
        <v>84</v>
      </c>
      <c r="AY133" s="17" t="s">
        <v>280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84</v>
      </c>
      <c r="BK133" s="242">
        <f>ROUND(I133*H133,2)</f>
        <v>0</v>
      </c>
      <c r="BL133" s="17" t="s">
        <v>284</v>
      </c>
      <c r="BM133" s="241" t="s">
        <v>130</v>
      </c>
    </row>
    <row r="134" s="2" customFormat="1" ht="16.5" customHeight="1">
      <c r="A134" s="38"/>
      <c r="B134" s="39"/>
      <c r="C134" s="229" t="s">
        <v>310</v>
      </c>
      <c r="D134" s="229" t="s">
        <v>281</v>
      </c>
      <c r="E134" s="230" t="s">
        <v>6888</v>
      </c>
      <c r="F134" s="231" t="s">
        <v>6889</v>
      </c>
      <c r="G134" s="232" t="s">
        <v>190</v>
      </c>
      <c r="H134" s="233">
        <v>272</v>
      </c>
      <c r="I134" s="234"/>
      <c r="J134" s="235">
        <f>ROUND(I134*H134,2)</f>
        <v>0</v>
      </c>
      <c r="K134" s="236"/>
      <c r="L134" s="44"/>
      <c r="M134" s="237" t="s">
        <v>1</v>
      </c>
      <c r="N134" s="238" t="s">
        <v>41</v>
      </c>
      <c r="O134" s="91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284</v>
      </c>
      <c r="AT134" s="241" t="s">
        <v>281</v>
      </c>
      <c r="AU134" s="241" t="s">
        <v>84</v>
      </c>
      <c r="AY134" s="17" t="s">
        <v>280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84</v>
      </c>
      <c r="BK134" s="242">
        <f>ROUND(I134*H134,2)</f>
        <v>0</v>
      </c>
      <c r="BL134" s="17" t="s">
        <v>284</v>
      </c>
      <c r="BM134" s="241" t="s">
        <v>185</v>
      </c>
    </row>
    <row r="135" s="2" customFormat="1" ht="16.5" customHeight="1">
      <c r="A135" s="38"/>
      <c r="B135" s="39"/>
      <c r="C135" s="229" t="s">
        <v>323</v>
      </c>
      <c r="D135" s="229" t="s">
        <v>281</v>
      </c>
      <c r="E135" s="230" t="s">
        <v>6890</v>
      </c>
      <c r="F135" s="231" t="s">
        <v>6891</v>
      </c>
      <c r="G135" s="232" t="s">
        <v>190</v>
      </c>
      <c r="H135" s="233">
        <v>272</v>
      </c>
      <c r="I135" s="234"/>
      <c r="J135" s="235">
        <f>ROUND(I135*H135,2)</f>
        <v>0</v>
      </c>
      <c r="K135" s="236"/>
      <c r="L135" s="44"/>
      <c r="M135" s="237" t="s">
        <v>1</v>
      </c>
      <c r="N135" s="238" t="s">
        <v>41</v>
      </c>
      <c r="O135" s="91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1" t="s">
        <v>284</v>
      </c>
      <c r="AT135" s="241" t="s">
        <v>281</v>
      </c>
      <c r="AU135" s="241" t="s">
        <v>84</v>
      </c>
      <c r="AY135" s="17" t="s">
        <v>280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7" t="s">
        <v>84</v>
      </c>
      <c r="BK135" s="242">
        <f>ROUND(I135*H135,2)</f>
        <v>0</v>
      </c>
      <c r="BL135" s="17" t="s">
        <v>284</v>
      </c>
      <c r="BM135" s="241" t="s">
        <v>361</v>
      </c>
    </row>
    <row r="136" s="2" customFormat="1" ht="16.5" customHeight="1">
      <c r="A136" s="38"/>
      <c r="B136" s="39"/>
      <c r="C136" s="229" t="s">
        <v>111</v>
      </c>
      <c r="D136" s="229" t="s">
        <v>281</v>
      </c>
      <c r="E136" s="230" t="s">
        <v>6892</v>
      </c>
      <c r="F136" s="231" t="s">
        <v>6893</v>
      </c>
      <c r="G136" s="232" t="s">
        <v>194</v>
      </c>
      <c r="H136" s="233">
        <v>95.200000000000003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284</v>
      </c>
      <c r="AT136" s="241" t="s">
        <v>281</v>
      </c>
      <c r="AU136" s="241" t="s">
        <v>84</v>
      </c>
      <c r="AY136" s="17" t="s">
        <v>280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84</v>
      </c>
      <c r="BK136" s="242">
        <f>ROUND(I136*H136,2)</f>
        <v>0</v>
      </c>
      <c r="BL136" s="17" t="s">
        <v>284</v>
      </c>
      <c r="BM136" s="241" t="s">
        <v>369</v>
      </c>
    </row>
    <row r="137" s="2" customFormat="1" ht="16.5" customHeight="1">
      <c r="A137" s="38"/>
      <c r="B137" s="39"/>
      <c r="C137" s="229" t="s">
        <v>114</v>
      </c>
      <c r="D137" s="229" t="s">
        <v>281</v>
      </c>
      <c r="E137" s="230" t="s">
        <v>6894</v>
      </c>
      <c r="F137" s="231" t="s">
        <v>6895</v>
      </c>
      <c r="G137" s="232" t="s">
        <v>194</v>
      </c>
      <c r="H137" s="233">
        <v>49.700000000000003</v>
      </c>
      <c r="I137" s="234"/>
      <c r="J137" s="235">
        <f>ROUND(I137*H137,2)</f>
        <v>0</v>
      </c>
      <c r="K137" s="236"/>
      <c r="L137" s="44"/>
      <c r="M137" s="237" t="s">
        <v>1</v>
      </c>
      <c r="N137" s="238" t="s">
        <v>41</v>
      </c>
      <c r="O137" s="91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1" t="s">
        <v>284</v>
      </c>
      <c r="AT137" s="241" t="s">
        <v>281</v>
      </c>
      <c r="AU137" s="241" t="s">
        <v>84</v>
      </c>
      <c r="AY137" s="17" t="s">
        <v>280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7" t="s">
        <v>84</v>
      </c>
      <c r="BK137" s="242">
        <f>ROUND(I137*H137,2)</f>
        <v>0</v>
      </c>
      <c r="BL137" s="17" t="s">
        <v>284</v>
      </c>
      <c r="BM137" s="241" t="s">
        <v>379</v>
      </c>
    </row>
    <row r="138" s="2" customFormat="1" ht="24.15" customHeight="1">
      <c r="A138" s="38"/>
      <c r="B138" s="39"/>
      <c r="C138" s="229" t="s">
        <v>117</v>
      </c>
      <c r="D138" s="229" t="s">
        <v>281</v>
      </c>
      <c r="E138" s="230" t="s">
        <v>6896</v>
      </c>
      <c r="F138" s="231" t="s">
        <v>6897</v>
      </c>
      <c r="G138" s="232" t="s">
        <v>194</v>
      </c>
      <c r="H138" s="233">
        <v>45.5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284</v>
      </c>
      <c r="AT138" s="241" t="s">
        <v>281</v>
      </c>
      <c r="AU138" s="241" t="s">
        <v>84</v>
      </c>
      <c r="AY138" s="17" t="s">
        <v>280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84</v>
      </c>
      <c r="BK138" s="242">
        <f>ROUND(I138*H138,2)</f>
        <v>0</v>
      </c>
      <c r="BL138" s="17" t="s">
        <v>284</v>
      </c>
      <c r="BM138" s="241" t="s">
        <v>388</v>
      </c>
    </row>
    <row r="139" s="2" customFormat="1" ht="24.15" customHeight="1">
      <c r="A139" s="38"/>
      <c r="B139" s="39"/>
      <c r="C139" s="229" t="s">
        <v>127</v>
      </c>
      <c r="D139" s="229" t="s">
        <v>281</v>
      </c>
      <c r="E139" s="230" t="s">
        <v>6898</v>
      </c>
      <c r="F139" s="231" t="s">
        <v>6899</v>
      </c>
      <c r="G139" s="232" t="s">
        <v>194</v>
      </c>
      <c r="H139" s="233">
        <v>45.5</v>
      </c>
      <c r="I139" s="234"/>
      <c r="J139" s="235">
        <f>ROUND(I139*H139,2)</f>
        <v>0</v>
      </c>
      <c r="K139" s="236"/>
      <c r="L139" s="44"/>
      <c r="M139" s="237" t="s">
        <v>1</v>
      </c>
      <c r="N139" s="238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284</v>
      </c>
      <c r="AT139" s="241" t="s">
        <v>281</v>
      </c>
      <c r="AU139" s="241" t="s">
        <v>84</v>
      </c>
      <c r="AY139" s="17" t="s">
        <v>280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84</v>
      </c>
      <c r="BK139" s="242">
        <f>ROUND(I139*H139,2)</f>
        <v>0</v>
      </c>
      <c r="BL139" s="17" t="s">
        <v>284</v>
      </c>
      <c r="BM139" s="241" t="s">
        <v>398</v>
      </c>
    </row>
    <row r="140" s="2" customFormat="1" ht="16.5" customHeight="1">
      <c r="A140" s="38"/>
      <c r="B140" s="39"/>
      <c r="C140" s="229" t="s">
        <v>130</v>
      </c>
      <c r="D140" s="229" t="s">
        <v>281</v>
      </c>
      <c r="E140" s="230" t="s">
        <v>6900</v>
      </c>
      <c r="F140" s="231" t="s">
        <v>6901</v>
      </c>
      <c r="G140" s="232" t="s">
        <v>194</v>
      </c>
      <c r="H140" s="233">
        <v>45.5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284</v>
      </c>
      <c r="AT140" s="241" t="s">
        <v>281</v>
      </c>
      <c r="AU140" s="241" t="s">
        <v>84</v>
      </c>
      <c r="AY140" s="17" t="s">
        <v>280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84</v>
      </c>
      <c r="BK140" s="242">
        <f>ROUND(I140*H140,2)</f>
        <v>0</v>
      </c>
      <c r="BL140" s="17" t="s">
        <v>284</v>
      </c>
      <c r="BM140" s="241" t="s">
        <v>409</v>
      </c>
    </row>
    <row r="141" s="2" customFormat="1" ht="16.5" customHeight="1">
      <c r="A141" s="38"/>
      <c r="B141" s="39"/>
      <c r="C141" s="229" t="s">
        <v>8</v>
      </c>
      <c r="D141" s="229" t="s">
        <v>281</v>
      </c>
      <c r="E141" s="230" t="s">
        <v>6902</v>
      </c>
      <c r="F141" s="231" t="s">
        <v>6903</v>
      </c>
      <c r="G141" s="232" t="s">
        <v>194</v>
      </c>
      <c r="H141" s="233">
        <v>45.5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41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284</v>
      </c>
      <c r="AT141" s="241" t="s">
        <v>281</v>
      </c>
      <c r="AU141" s="241" t="s">
        <v>84</v>
      </c>
      <c r="AY141" s="17" t="s">
        <v>280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84</v>
      </c>
      <c r="BK141" s="242">
        <f>ROUND(I141*H141,2)</f>
        <v>0</v>
      </c>
      <c r="BL141" s="17" t="s">
        <v>284</v>
      </c>
      <c r="BM141" s="241" t="s">
        <v>418</v>
      </c>
    </row>
    <row r="142" s="2" customFormat="1" ht="24.15" customHeight="1">
      <c r="A142" s="38"/>
      <c r="B142" s="39"/>
      <c r="C142" s="229" t="s">
        <v>185</v>
      </c>
      <c r="D142" s="229" t="s">
        <v>281</v>
      </c>
      <c r="E142" s="230" t="s">
        <v>6183</v>
      </c>
      <c r="F142" s="231" t="s">
        <v>6904</v>
      </c>
      <c r="G142" s="232" t="s">
        <v>326</v>
      </c>
      <c r="H142" s="233">
        <v>9.4499999999999993</v>
      </c>
      <c r="I142" s="234"/>
      <c r="J142" s="235">
        <f>ROUND(I142*H142,2)</f>
        <v>0</v>
      </c>
      <c r="K142" s="236"/>
      <c r="L142" s="44"/>
      <c r="M142" s="237" t="s">
        <v>1</v>
      </c>
      <c r="N142" s="238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284</v>
      </c>
      <c r="AT142" s="241" t="s">
        <v>281</v>
      </c>
      <c r="AU142" s="241" t="s">
        <v>84</v>
      </c>
      <c r="AY142" s="17" t="s">
        <v>280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84</v>
      </c>
      <c r="BK142" s="242">
        <f>ROUND(I142*H142,2)</f>
        <v>0</v>
      </c>
      <c r="BL142" s="17" t="s">
        <v>284</v>
      </c>
      <c r="BM142" s="241" t="s">
        <v>426</v>
      </c>
    </row>
    <row r="143" s="2" customFormat="1" ht="24.15" customHeight="1">
      <c r="A143" s="38"/>
      <c r="B143" s="39"/>
      <c r="C143" s="229" t="s">
        <v>357</v>
      </c>
      <c r="D143" s="229" t="s">
        <v>281</v>
      </c>
      <c r="E143" s="230" t="s">
        <v>6185</v>
      </c>
      <c r="F143" s="231" t="s">
        <v>6905</v>
      </c>
      <c r="G143" s="232" t="s">
        <v>326</v>
      </c>
      <c r="H143" s="233">
        <v>10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284</v>
      </c>
      <c r="AT143" s="241" t="s">
        <v>281</v>
      </c>
      <c r="AU143" s="241" t="s">
        <v>84</v>
      </c>
      <c r="AY143" s="17" t="s">
        <v>280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84</v>
      </c>
      <c r="BK143" s="242">
        <f>ROUND(I143*H143,2)</f>
        <v>0</v>
      </c>
      <c r="BL143" s="17" t="s">
        <v>284</v>
      </c>
      <c r="BM143" s="241" t="s">
        <v>435</v>
      </c>
    </row>
    <row r="144" s="2" customFormat="1" ht="24.15" customHeight="1">
      <c r="A144" s="38"/>
      <c r="B144" s="39"/>
      <c r="C144" s="229" t="s">
        <v>361</v>
      </c>
      <c r="D144" s="229" t="s">
        <v>281</v>
      </c>
      <c r="E144" s="230" t="s">
        <v>6193</v>
      </c>
      <c r="F144" s="231" t="s">
        <v>6906</v>
      </c>
      <c r="G144" s="232" t="s">
        <v>326</v>
      </c>
      <c r="H144" s="233">
        <v>5.5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284</v>
      </c>
      <c r="AT144" s="241" t="s">
        <v>281</v>
      </c>
      <c r="AU144" s="241" t="s">
        <v>84</v>
      </c>
      <c r="AY144" s="17" t="s">
        <v>280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84</v>
      </c>
      <c r="BK144" s="242">
        <f>ROUND(I144*H144,2)</f>
        <v>0</v>
      </c>
      <c r="BL144" s="17" t="s">
        <v>284</v>
      </c>
      <c r="BM144" s="241" t="s">
        <v>445</v>
      </c>
    </row>
    <row r="145" s="2" customFormat="1" ht="24.15" customHeight="1">
      <c r="A145" s="38"/>
      <c r="B145" s="39"/>
      <c r="C145" s="229" t="s">
        <v>365</v>
      </c>
      <c r="D145" s="229" t="s">
        <v>281</v>
      </c>
      <c r="E145" s="230" t="s">
        <v>6223</v>
      </c>
      <c r="F145" s="231" t="s">
        <v>6907</v>
      </c>
      <c r="G145" s="232" t="s">
        <v>326</v>
      </c>
      <c r="H145" s="233">
        <v>5.5</v>
      </c>
      <c r="I145" s="234"/>
      <c r="J145" s="235">
        <f>ROUND(I145*H145,2)</f>
        <v>0</v>
      </c>
      <c r="K145" s="236"/>
      <c r="L145" s="44"/>
      <c r="M145" s="291" t="s">
        <v>1</v>
      </c>
      <c r="N145" s="292" t="s">
        <v>41</v>
      </c>
      <c r="O145" s="293"/>
      <c r="P145" s="294">
        <f>O145*H145</f>
        <v>0</v>
      </c>
      <c r="Q145" s="294">
        <v>0</v>
      </c>
      <c r="R145" s="294">
        <f>Q145*H145</f>
        <v>0</v>
      </c>
      <c r="S145" s="294">
        <v>0</v>
      </c>
      <c r="T145" s="29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284</v>
      </c>
      <c r="AT145" s="241" t="s">
        <v>281</v>
      </c>
      <c r="AU145" s="241" t="s">
        <v>84</v>
      </c>
      <c r="AY145" s="17" t="s">
        <v>280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84</v>
      </c>
      <c r="BK145" s="242">
        <f>ROUND(I145*H145,2)</f>
        <v>0</v>
      </c>
      <c r="BL145" s="17" t="s">
        <v>284</v>
      </c>
      <c r="BM145" s="241" t="s">
        <v>456</v>
      </c>
    </row>
    <row r="146" s="2" customFormat="1" ht="6.96" customHeight="1">
      <c r="A146" s="38"/>
      <c r="B146" s="66"/>
      <c r="C146" s="67"/>
      <c r="D146" s="67"/>
      <c r="E146" s="67"/>
      <c r="F146" s="67"/>
      <c r="G146" s="67"/>
      <c r="H146" s="67"/>
      <c r="I146" s="67"/>
      <c r="J146" s="67"/>
      <c r="K146" s="67"/>
      <c r="L146" s="44"/>
      <c r="M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</sheetData>
  <sheetProtection sheet="1" autoFilter="0" formatColumns="0" formatRows="0" objects="1" scenarios="1" spinCount="100000" saltValue="2z9v+s8mErfVpEOeZESjRI0TJwS1Tds5g9H+hWyIbFbSCXBcy1MPf8Mx0+VP7owVVWLHRkg92VVYbOQCIxY+sg==" hashValue="BVfkOY2AQPxgrCmb8sHte2wKIFAhl0tkIDkhlt9Z6EwYDbxS7t9FIAK3g0H0HjsxKBUzZQAfqIJTUjM/EBGSAA==" algorithmName="SHA-512" password="C5D5"/>
  <autoFilter ref="C124:K14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</row>
    <row r="8" s="1" customFormat="1" ht="12" customHeight="1">
      <c r="B8" s="20"/>
      <c r="D8" s="152" t="s">
        <v>209</v>
      </c>
      <c r="L8" s="20"/>
    </row>
    <row r="9" s="2" customFormat="1" ht="16.5" customHeight="1">
      <c r="A9" s="38"/>
      <c r="B9" s="44"/>
      <c r="C9" s="38"/>
      <c r="D9" s="38"/>
      <c r="E9" s="153" t="s">
        <v>6722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6150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4" t="s">
        <v>6908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2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2" t="s">
        <v>22</v>
      </c>
      <c r="J14" s="155" t="str">
        <f>'Rekapitulace stavby'!AN8</f>
        <v>2. 8. 2021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2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2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2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2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2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2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33</v>
      </c>
      <c r="E25" s="38"/>
      <c r="F25" s="38"/>
      <c r="G25" s="38"/>
      <c r="H25" s="38"/>
      <c r="I25" s="152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31</v>
      </c>
      <c r="F26" s="38"/>
      <c r="G26" s="38"/>
      <c r="H26" s="38"/>
      <c r="I26" s="152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2" t="s">
        <v>41</v>
      </c>
      <c r="F35" s="165">
        <f>ROUND((SUM(BE122:BE127)),  2)</f>
        <v>0</v>
      </c>
      <c r="G35" s="38"/>
      <c r="H35" s="38"/>
      <c r="I35" s="166">
        <v>0.20999999999999999</v>
      </c>
      <c r="J35" s="165">
        <f>ROUND(((SUM(BE122:BE127))*I35),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42</v>
      </c>
      <c r="F36" s="165">
        <f>ROUND((SUM(BF122:BF127)),  2)</f>
        <v>0</v>
      </c>
      <c r="G36" s="38"/>
      <c r="H36" s="38"/>
      <c r="I36" s="166">
        <v>0.14999999999999999</v>
      </c>
      <c r="J36" s="165">
        <f>ROUND(((SUM(BF122:BF127))*I36),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43</v>
      </c>
      <c r="F37" s="165">
        <f>ROUND((SUM(BG122:BG127)),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44</v>
      </c>
      <c r="F38" s="165">
        <f>ROUND((SUM(BH122:BH127)),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45</v>
      </c>
      <c r="F39" s="165">
        <f>ROUND((SUM(BI122:BI127)),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6722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6150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14.02 - Elektroinstalace - 2 etapa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Žižkova 57, Jihlava</v>
      </c>
      <c r="G91" s="40"/>
      <c r="H91" s="40"/>
      <c r="I91" s="32" t="s">
        <v>22</v>
      </c>
      <c r="J91" s="79" t="str">
        <f>IF(J14="","",J14)</f>
        <v>2. 8. 2021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Kraj Vysočina, Žižkova 57, Jihlava</v>
      </c>
      <c r="G93" s="40"/>
      <c r="H93" s="40"/>
      <c r="I93" s="32" t="s">
        <v>30</v>
      </c>
      <c r="J93" s="36" t="str">
        <f>E23</f>
        <v>CBN projekt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CBN projekt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233</v>
      </c>
      <c r="D96" s="187"/>
      <c r="E96" s="187"/>
      <c r="F96" s="187"/>
      <c r="G96" s="187"/>
      <c r="H96" s="187"/>
      <c r="I96" s="187"/>
      <c r="J96" s="188" t="s">
        <v>234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235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236</v>
      </c>
    </row>
    <row r="99" s="9" customFormat="1" ht="24.96" customHeight="1">
      <c r="A99" s="9"/>
      <c r="B99" s="190"/>
      <c r="C99" s="191"/>
      <c r="D99" s="192" t="s">
        <v>246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252</v>
      </c>
      <c r="E100" s="198"/>
      <c r="F100" s="198"/>
      <c r="G100" s="198"/>
      <c r="H100" s="198"/>
      <c r="I100" s="198"/>
      <c r="J100" s="199">
        <f>J124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265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5" t="str">
        <f>E7</f>
        <v>SPŠ Třebíč - úspory energií- doplnění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209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5" t="s">
        <v>6722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6150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14.02 - Elektroinstalace - 2 etapa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Žižkova 57, Jihlava</v>
      </c>
      <c r="G116" s="40"/>
      <c r="H116" s="40"/>
      <c r="I116" s="32" t="s">
        <v>22</v>
      </c>
      <c r="J116" s="79" t="str">
        <f>IF(J14="","",J14)</f>
        <v>2. 8. 2021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Kraj Vysočina, Žižkova 57, Jihlava</v>
      </c>
      <c r="G118" s="40"/>
      <c r="H118" s="40"/>
      <c r="I118" s="32" t="s">
        <v>30</v>
      </c>
      <c r="J118" s="36" t="str">
        <f>E23</f>
        <v>CBN projekt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CBN projekt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1"/>
      <c r="B121" s="202"/>
      <c r="C121" s="203" t="s">
        <v>266</v>
      </c>
      <c r="D121" s="204" t="s">
        <v>61</v>
      </c>
      <c r="E121" s="204" t="s">
        <v>57</v>
      </c>
      <c r="F121" s="204" t="s">
        <v>58</v>
      </c>
      <c r="G121" s="204" t="s">
        <v>267</v>
      </c>
      <c r="H121" s="204" t="s">
        <v>268</v>
      </c>
      <c r="I121" s="204" t="s">
        <v>269</v>
      </c>
      <c r="J121" s="205" t="s">
        <v>234</v>
      </c>
      <c r="K121" s="206" t="s">
        <v>270</v>
      </c>
      <c r="L121" s="207"/>
      <c r="M121" s="100" t="s">
        <v>1</v>
      </c>
      <c r="N121" s="101" t="s">
        <v>40</v>
      </c>
      <c r="O121" s="101" t="s">
        <v>271</v>
      </c>
      <c r="P121" s="101" t="s">
        <v>272</v>
      </c>
      <c r="Q121" s="101" t="s">
        <v>273</v>
      </c>
      <c r="R121" s="101" t="s">
        <v>274</v>
      </c>
      <c r="S121" s="101" t="s">
        <v>275</v>
      </c>
      <c r="T121" s="102" t="s">
        <v>276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8"/>
      <c r="B122" s="39"/>
      <c r="C122" s="107" t="s">
        <v>277</v>
      </c>
      <c r="D122" s="40"/>
      <c r="E122" s="40"/>
      <c r="F122" s="40"/>
      <c r="G122" s="40"/>
      <c r="H122" s="40"/>
      <c r="I122" s="40"/>
      <c r="J122" s="208">
        <f>BK122</f>
        <v>0</v>
      </c>
      <c r="K122" s="40"/>
      <c r="L122" s="44"/>
      <c r="M122" s="103"/>
      <c r="N122" s="209"/>
      <c r="O122" s="104"/>
      <c r="P122" s="210">
        <f>P123</f>
        <v>0</v>
      </c>
      <c r="Q122" s="104"/>
      <c r="R122" s="210">
        <f>R123</f>
        <v>0</v>
      </c>
      <c r="S122" s="104"/>
      <c r="T122" s="21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236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927</v>
      </c>
      <c r="F123" s="216" t="s">
        <v>928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86</v>
      </c>
      <c r="AT123" s="225" t="s">
        <v>75</v>
      </c>
      <c r="AU123" s="225" t="s">
        <v>76</v>
      </c>
      <c r="AY123" s="224" t="s">
        <v>280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75</v>
      </c>
      <c r="E124" s="227" t="s">
        <v>1194</v>
      </c>
      <c r="F124" s="227" t="s">
        <v>1195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SUM(P125:P127)</f>
        <v>0</v>
      </c>
      <c r="Q124" s="221"/>
      <c r="R124" s="222">
        <f>SUM(R125:R127)</f>
        <v>0</v>
      </c>
      <c r="S124" s="221"/>
      <c r="T124" s="223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86</v>
      </c>
      <c r="AT124" s="225" t="s">
        <v>75</v>
      </c>
      <c r="AU124" s="225" t="s">
        <v>84</v>
      </c>
      <c r="AY124" s="224" t="s">
        <v>280</v>
      </c>
      <c r="BK124" s="226">
        <f>SUM(BK125:BK127)</f>
        <v>0</v>
      </c>
    </row>
    <row r="125" s="2" customFormat="1" ht="16.5" customHeight="1">
      <c r="A125" s="38"/>
      <c r="B125" s="39"/>
      <c r="C125" s="229" t="s">
        <v>84</v>
      </c>
      <c r="D125" s="229" t="s">
        <v>281</v>
      </c>
      <c r="E125" s="230" t="s">
        <v>6724</v>
      </c>
      <c r="F125" s="231" t="s">
        <v>6725</v>
      </c>
      <c r="G125" s="232" t="s">
        <v>1603</v>
      </c>
      <c r="H125" s="233">
        <v>1</v>
      </c>
      <c r="I125" s="234"/>
      <c r="J125" s="235">
        <f>ROUND(I125*H125,2)</f>
        <v>0</v>
      </c>
      <c r="K125" s="236"/>
      <c r="L125" s="44"/>
      <c r="M125" s="237" t="s">
        <v>1</v>
      </c>
      <c r="N125" s="238" t="s">
        <v>41</v>
      </c>
      <c r="O125" s="91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1" t="s">
        <v>185</v>
      </c>
      <c r="AT125" s="241" t="s">
        <v>281</v>
      </c>
      <c r="AU125" s="241" t="s">
        <v>86</v>
      </c>
      <c r="AY125" s="17" t="s">
        <v>280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7" t="s">
        <v>84</v>
      </c>
      <c r="BK125" s="242">
        <f>ROUND(I125*H125,2)</f>
        <v>0</v>
      </c>
      <c r="BL125" s="17" t="s">
        <v>185</v>
      </c>
      <c r="BM125" s="241" t="s">
        <v>6726</v>
      </c>
    </row>
    <row r="126" s="2" customFormat="1" ht="16.5" customHeight="1">
      <c r="A126" s="38"/>
      <c r="B126" s="39"/>
      <c r="C126" s="229" t="s">
        <v>86</v>
      </c>
      <c r="D126" s="229" t="s">
        <v>281</v>
      </c>
      <c r="E126" s="230" t="s">
        <v>6727</v>
      </c>
      <c r="F126" s="231" t="s">
        <v>6728</v>
      </c>
      <c r="G126" s="232" t="s">
        <v>1603</v>
      </c>
      <c r="H126" s="233">
        <v>1</v>
      </c>
      <c r="I126" s="234"/>
      <c r="J126" s="235">
        <f>ROUND(I126*H126,2)</f>
        <v>0</v>
      </c>
      <c r="K126" s="236"/>
      <c r="L126" s="44"/>
      <c r="M126" s="237" t="s">
        <v>1</v>
      </c>
      <c r="N126" s="238" t="s">
        <v>41</v>
      </c>
      <c r="O126" s="91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1" t="s">
        <v>185</v>
      </c>
      <c r="AT126" s="241" t="s">
        <v>281</v>
      </c>
      <c r="AU126" s="241" t="s">
        <v>86</v>
      </c>
      <c r="AY126" s="17" t="s">
        <v>280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7" t="s">
        <v>84</v>
      </c>
      <c r="BK126" s="242">
        <f>ROUND(I126*H126,2)</f>
        <v>0</v>
      </c>
      <c r="BL126" s="17" t="s">
        <v>185</v>
      </c>
      <c r="BM126" s="241" t="s">
        <v>6729</v>
      </c>
    </row>
    <row r="127" s="2" customFormat="1" ht="16.5" customHeight="1">
      <c r="A127" s="38"/>
      <c r="B127" s="39"/>
      <c r="C127" s="229" t="s">
        <v>136</v>
      </c>
      <c r="D127" s="229" t="s">
        <v>281</v>
      </c>
      <c r="E127" s="230" t="s">
        <v>6730</v>
      </c>
      <c r="F127" s="231" t="s">
        <v>6731</v>
      </c>
      <c r="G127" s="232" t="s">
        <v>1603</v>
      </c>
      <c r="H127" s="233">
        <v>1</v>
      </c>
      <c r="I127" s="234"/>
      <c r="J127" s="235">
        <f>ROUND(I127*H127,2)</f>
        <v>0</v>
      </c>
      <c r="K127" s="236"/>
      <c r="L127" s="44"/>
      <c r="M127" s="291" t="s">
        <v>1</v>
      </c>
      <c r="N127" s="292" t="s">
        <v>41</v>
      </c>
      <c r="O127" s="293"/>
      <c r="P127" s="294">
        <f>O127*H127</f>
        <v>0</v>
      </c>
      <c r="Q127" s="294">
        <v>0</v>
      </c>
      <c r="R127" s="294">
        <f>Q127*H127</f>
        <v>0</v>
      </c>
      <c r="S127" s="294">
        <v>0</v>
      </c>
      <c r="T127" s="29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1" t="s">
        <v>185</v>
      </c>
      <c r="AT127" s="241" t="s">
        <v>281</v>
      </c>
      <c r="AU127" s="241" t="s">
        <v>86</v>
      </c>
      <c r="AY127" s="17" t="s">
        <v>280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7" t="s">
        <v>84</v>
      </c>
      <c r="BK127" s="242">
        <f>ROUND(I127*H127,2)</f>
        <v>0</v>
      </c>
      <c r="BL127" s="17" t="s">
        <v>185</v>
      </c>
      <c r="BM127" s="241" t="s">
        <v>6732</v>
      </c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67"/>
      <c r="J128" s="67"/>
      <c r="K128" s="67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3A8NISaquThC9tAe562LfnP3s7R+nkrDUCMIcHZ3z70CZjh/V2bUw2xvDHycmAh16VQxUTWnXg+WZZBmY/1JFA==" hashValue="evs8ZdECoP1iTuG2j211Uwh4bP5BKz0TxChCf03OGNEOwIAkr7xSrMrBoxaK2OOYk6w+5fhN/fwPoEcUJ/jaiQ==" algorithmName="SHA-512" password="C5D5"/>
  <autoFilter ref="C121:K1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</row>
    <row r="8">
      <c r="B8" s="20"/>
      <c r="D8" s="152" t="s">
        <v>209</v>
      </c>
      <c r="L8" s="20"/>
    </row>
    <row r="9" s="1" customFormat="1" ht="16.5" customHeight="1">
      <c r="B9" s="20"/>
      <c r="E9" s="153" t="s">
        <v>6722</v>
      </c>
      <c r="F9" s="1"/>
      <c r="G9" s="1"/>
      <c r="H9" s="1"/>
      <c r="L9" s="20"/>
    </row>
    <row r="10" s="1" customFormat="1" ht="12" customHeight="1">
      <c r="B10" s="20"/>
      <c r="D10" s="152" t="s">
        <v>6150</v>
      </c>
      <c r="L10" s="20"/>
    </row>
    <row r="11" s="2" customFormat="1" ht="16.5" customHeight="1">
      <c r="A11" s="38"/>
      <c r="B11" s="44"/>
      <c r="C11" s="38"/>
      <c r="D11" s="38"/>
      <c r="E11" s="164" t="s">
        <v>6908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6733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4" t="s">
        <v>6909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2" t="s">
        <v>18</v>
      </c>
      <c r="E15" s="38"/>
      <c r="F15" s="141" t="s">
        <v>1</v>
      </c>
      <c r="G15" s="38"/>
      <c r="H15" s="38"/>
      <c r="I15" s="152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20</v>
      </c>
      <c r="E16" s="38"/>
      <c r="F16" s="141" t="s">
        <v>21</v>
      </c>
      <c r="G16" s="38"/>
      <c r="H16" s="38"/>
      <c r="I16" s="152" t="s">
        <v>22</v>
      </c>
      <c r="J16" s="155" t="str">
        <f>'Rekapitulace stavby'!AN8</f>
        <v>2. 8. 2021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2" t="s">
        <v>24</v>
      </c>
      <c r="E18" s="38"/>
      <c r="F18" s="38"/>
      <c r="G18" s="38"/>
      <c r="H18" s="38"/>
      <c r="I18" s="152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2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2" t="s">
        <v>28</v>
      </c>
      <c r="E21" s="38"/>
      <c r="F21" s="38"/>
      <c r="G21" s="38"/>
      <c r="H21" s="38"/>
      <c r="I21" s="152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2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2" t="s">
        <v>30</v>
      </c>
      <c r="E24" s="38"/>
      <c r="F24" s="38"/>
      <c r="G24" s="38"/>
      <c r="H24" s="38"/>
      <c r="I24" s="152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2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2" t="s">
        <v>33</v>
      </c>
      <c r="E27" s="38"/>
      <c r="F27" s="38"/>
      <c r="G27" s="38"/>
      <c r="H27" s="38"/>
      <c r="I27" s="152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31</v>
      </c>
      <c r="F28" s="38"/>
      <c r="G28" s="38"/>
      <c r="H28" s="38"/>
      <c r="I28" s="152" t="s">
        <v>27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2" t="s">
        <v>34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0"/>
      <c r="E35" s="160"/>
      <c r="F35" s="160"/>
      <c r="G35" s="160"/>
      <c r="H35" s="160"/>
      <c r="I35" s="160"/>
      <c r="J35" s="160"/>
      <c r="K35" s="160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2" t="s">
        <v>41</v>
      </c>
      <c r="F37" s="165">
        <f>ROUND((SUM(BE127:BE166)),  2)</f>
        <v>0</v>
      </c>
      <c r="G37" s="38"/>
      <c r="H37" s="38"/>
      <c r="I37" s="166">
        <v>0.20999999999999999</v>
      </c>
      <c r="J37" s="165">
        <f>ROUND(((SUM(BE127:BE166))*I37),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2" t="s">
        <v>42</v>
      </c>
      <c r="F38" s="165">
        <f>ROUND((SUM(BF127:BF166)),  2)</f>
        <v>0</v>
      </c>
      <c r="G38" s="38"/>
      <c r="H38" s="38"/>
      <c r="I38" s="166">
        <v>0.14999999999999999</v>
      </c>
      <c r="J38" s="165">
        <f>ROUND(((SUM(BF127:BF166))*I38),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43</v>
      </c>
      <c r="F39" s="165">
        <f>ROUND((SUM(BG127:BG166)),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2" t="s">
        <v>44</v>
      </c>
      <c r="F40" s="165">
        <f>ROUND((SUM(BH127:BH166)),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2" t="s">
        <v>45</v>
      </c>
      <c r="F41" s="165">
        <f>ROUND((SUM(BI127:BI166)),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5" t="s">
        <v>6722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6150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6908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6733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14.02_1 - Silnoproud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Žižkova 57, Jihlava</v>
      </c>
      <c r="G93" s="40"/>
      <c r="H93" s="40"/>
      <c r="I93" s="32" t="s">
        <v>22</v>
      </c>
      <c r="J93" s="79" t="str">
        <f>IF(J16="","",J16)</f>
        <v>2. 8. 2021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Kraj Vysočina, Žižkova 57, Jihlava</v>
      </c>
      <c r="G95" s="40"/>
      <c r="H95" s="40"/>
      <c r="I95" s="32" t="s">
        <v>30</v>
      </c>
      <c r="J95" s="36" t="str">
        <f>E25</f>
        <v>CBN projekt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>CBN projekt s.r.o.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6" t="s">
        <v>233</v>
      </c>
      <c r="D98" s="187"/>
      <c r="E98" s="187"/>
      <c r="F98" s="187"/>
      <c r="G98" s="187"/>
      <c r="H98" s="187"/>
      <c r="I98" s="187"/>
      <c r="J98" s="188" t="s">
        <v>234</v>
      </c>
      <c r="K98" s="187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9" t="s">
        <v>235</v>
      </c>
      <c r="D100" s="40"/>
      <c r="E100" s="40"/>
      <c r="F100" s="40"/>
      <c r="G100" s="40"/>
      <c r="H100" s="40"/>
      <c r="I100" s="40"/>
      <c r="J100" s="110">
        <f>J127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236</v>
      </c>
    </row>
    <row r="101" s="9" customFormat="1" ht="24.96" customHeight="1">
      <c r="A101" s="9"/>
      <c r="B101" s="190"/>
      <c r="C101" s="191"/>
      <c r="D101" s="192" t="s">
        <v>6735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6736</v>
      </c>
      <c r="E102" s="193"/>
      <c r="F102" s="193"/>
      <c r="G102" s="193"/>
      <c r="H102" s="193"/>
      <c r="I102" s="193"/>
      <c r="J102" s="194">
        <f>J150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6910</v>
      </c>
      <c r="E103" s="193"/>
      <c r="F103" s="193"/>
      <c r="G103" s="193"/>
      <c r="H103" s="193"/>
      <c r="I103" s="193"/>
      <c r="J103" s="194">
        <f>J162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265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5" t="str">
        <f>E7</f>
        <v>SPŠ Třebíč - úspory energií- doplnění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209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1" customFormat="1" ht="16.5" customHeight="1">
      <c r="B115" s="21"/>
      <c r="C115" s="22"/>
      <c r="D115" s="22"/>
      <c r="E115" s="185" t="s">
        <v>6722</v>
      </c>
      <c r="F115" s="22"/>
      <c r="G115" s="22"/>
      <c r="H115" s="22"/>
      <c r="I115" s="22"/>
      <c r="J115" s="22"/>
      <c r="K115" s="22"/>
      <c r="L115" s="20"/>
    </row>
    <row r="116" s="1" customFormat="1" ht="12" customHeight="1">
      <c r="B116" s="21"/>
      <c r="C116" s="32" t="s">
        <v>6150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297" t="s">
        <v>6908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6733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14.02_1 - Silnoproud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>Žižkova 57, Jihlava</v>
      </c>
      <c r="G121" s="40"/>
      <c r="H121" s="40"/>
      <c r="I121" s="32" t="s">
        <v>22</v>
      </c>
      <c r="J121" s="79" t="str">
        <f>IF(J16="","",J16)</f>
        <v>2. 8. 2021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>Kraj Vysočina, Žižkova 57, Jihlava</v>
      </c>
      <c r="G123" s="40"/>
      <c r="H123" s="40"/>
      <c r="I123" s="32" t="s">
        <v>30</v>
      </c>
      <c r="J123" s="36" t="str">
        <f>E25</f>
        <v>CBN projekt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IF(E22="","",E22)</f>
        <v>Vyplň údaj</v>
      </c>
      <c r="G124" s="40"/>
      <c r="H124" s="40"/>
      <c r="I124" s="32" t="s">
        <v>33</v>
      </c>
      <c r="J124" s="36" t="str">
        <f>E28</f>
        <v>CBN projekt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01"/>
      <c r="B126" s="202"/>
      <c r="C126" s="203" t="s">
        <v>266</v>
      </c>
      <c r="D126" s="204" t="s">
        <v>61</v>
      </c>
      <c r="E126" s="204" t="s">
        <v>57</v>
      </c>
      <c r="F126" s="204" t="s">
        <v>58</v>
      </c>
      <c r="G126" s="204" t="s">
        <v>267</v>
      </c>
      <c r="H126" s="204" t="s">
        <v>268</v>
      </c>
      <c r="I126" s="204" t="s">
        <v>269</v>
      </c>
      <c r="J126" s="205" t="s">
        <v>234</v>
      </c>
      <c r="K126" s="206" t="s">
        <v>270</v>
      </c>
      <c r="L126" s="207"/>
      <c r="M126" s="100" t="s">
        <v>1</v>
      </c>
      <c r="N126" s="101" t="s">
        <v>40</v>
      </c>
      <c r="O126" s="101" t="s">
        <v>271</v>
      </c>
      <c r="P126" s="101" t="s">
        <v>272</v>
      </c>
      <c r="Q126" s="101" t="s">
        <v>273</v>
      </c>
      <c r="R126" s="101" t="s">
        <v>274</v>
      </c>
      <c r="S126" s="101" t="s">
        <v>275</v>
      </c>
      <c r="T126" s="102" t="s">
        <v>276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8"/>
      <c r="B127" s="39"/>
      <c r="C127" s="107" t="s">
        <v>277</v>
      </c>
      <c r="D127" s="40"/>
      <c r="E127" s="40"/>
      <c r="F127" s="40"/>
      <c r="G127" s="40"/>
      <c r="H127" s="40"/>
      <c r="I127" s="40"/>
      <c r="J127" s="208">
        <f>BK127</f>
        <v>0</v>
      </c>
      <c r="K127" s="40"/>
      <c r="L127" s="44"/>
      <c r="M127" s="103"/>
      <c r="N127" s="209"/>
      <c r="O127" s="104"/>
      <c r="P127" s="210">
        <f>P128+P150+P162</f>
        <v>0</v>
      </c>
      <c r="Q127" s="104"/>
      <c r="R127" s="210">
        <f>R128+R150+R162</f>
        <v>0</v>
      </c>
      <c r="S127" s="104"/>
      <c r="T127" s="211">
        <f>T128+T150+T162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236</v>
      </c>
      <c r="BK127" s="212">
        <f>BK128+BK150+BK162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5989</v>
      </c>
      <c r="F128" s="216" t="s">
        <v>6737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SUM(P129:P149)</f>
        <v>0</v>
      </c>
      <c r="Q128" s="221"/>
      <c r="R128" s="222">
        <f>SUM(R129:R149)</f>
        <v>0</v>
      </c>
      <c r="S128" s="221"/>
      <c r="T128" s="223">
        <f>SUM(T129:T149)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84</v>
      </c>
      <c r="AT128" s="225" t="s">
        <v>75</v>
      </c>
      <c r="AU128" s="225" t="s">
        <v>76</v>
      </c>
      <c r="AY128" s="224" t="s">
        <v>280</v>
      </c>
      <c r="BK128" s="226">
        <f>SUM(BK129:BK149)</f>
        <v>0</v>
      </c>
    </row>
    <row r="129" s="2" customFormat="1" ht="16.5" customHeight="1">
      <c r="A129" s="38"/>
      <c r="B129" s="39"/>
      <c r="C129" s="229" t="s">
        <v>84</v>
      </c>
      <c r="D129" s="229" t="s">
        <v>281</v>
      </c>
      <c r="E129" s="230" t="s">
        <v>6740</v>
      </c>
      <c r="F129" s="231" t="s">
        <v>6911</v>
      </c>
      <c r="G129" s="232" t="s">
        <v>2303</v>
      </c>
      <c r="H129" s="233">
        <v>6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284</v>
      </c>
      <c r="AT129" s="241" t="s">
        <v>281</v>
      </c>
      <c r="AU129" s="241" t="s">
        <v>84</v>
      </c>
      <c r="AY129" s="17" t="s">
        <v>280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84</v>
      </c>
      <c r="BK129" s="242">
        <f>ROUND(I129*H129,2)</f>
        <v>0</v>
      </c>
      <c r="BL129" s="17" t="s">
        <v>284</v>
      </c>
      <c r="BM129" s="241" t="s">
        <v>86</v>
      </c>
    </row>
    <row r="130" s="2" customFormat="1" ht="16.5" customHeight="1">
      <c r="A130" s="38"/>
      <c r="B130" s="39"/>
      <c r="C130" s="229" t="s">
        <v>86</v>
      </c>
      <c r="D130" s="229" t="s">
        <v>281</v>
      </c>
      <c r="E130" s="230" t="s">
        <v>6912</v>
      </c>
      <c r="F130" s="231" t="s">
        <v>6741</v>
      </c>
      <c r="G130" s="232" t="s">
        <v>2303</v>
      </c>
      <c r="H130" s="233">
        <v>4</v>
      </c>
      <c r="I130" s="234"/>
      <c r="J130" s="235">
        <f>ROUND(I130*H130,2)</f>
        <v>0</v>
      </c>
      <c r="K130" s="236"/>
      <c r="L130" s="44"/>
      <c r="M130" s="237" t="s">
        <v>1</v>
      </c>
      <c r="N130" s="238" t="s">
        <v>41</v>
      </c>
      <c r="O130" s="91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1" t="s">
        <v>284</v>
      </c>
      <c r="AT130" s="241" t="s">
        <v>281</v>
      </c>
      <c r="AU130" s="241" t="s">
        <v>84</v>
      </c>
      <c r="AY130" s="17" t="s">
        <v>280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7" t="s">
        <v>84</v>
      </c>
      <c r="BK130" s="242">
        <f>ROUND(I130*H130,2)</f>
        <v>0</v>
      </c>
      <c r="BL130" s="17" t="s">
        <v>284</v>
      </c>
      <c r="BM130" s="241" t="s">
        <v>284</v>
      </c>
    </row>
    <row r="131" s="2" customFormat="1" ht="16.5" customHeight="1">
      <c r="A131" s="38"/>
      <c r="B131" s="39"/>
      <c r="C131" s="229" t="s">
        <v>136</v>
      </c>
      <c r="D131" s="229" t="s">
        <v>281</v>
      </c>
      <c r="E131" s="230" t="s">
        <v>6742</v>
      </c>
      <c r="F131" s="231" t="s">
        <v>6743</v>
      </c>
      <c r="G131" s="232" t="s">
        <v>2303</v>
      </c>
      <c r="H131" s="233">
        <v>4</v>
      </c>
      <c r="I131" s="234"/>
      <c r="J131" s="235">
        <f>ROUND(I131*H131,2)</f>
        <v>0</v>
      </c>
      <c r="K131" s="236"/>
      <c r="L131" s="44"/>
      <c r="M131" s="237" t="s">
        <v>1</v>
      </c>
      <c r="N131" s="238" t="s">
        <v>41</v>
      </c>
      <c r="O131" s="91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284</v>
      </c>
      <c r="AT131" s="241" t="s">
        <v>281</v>
      </c>
      <c r="AU131" s="241" t="s">
        <v>84</v>
      </c>
      <c r="AY131" s="17" t="s">
        <v>280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84</v>
      </c>
      <c r="BK131" s="242">
        <f>ROUND(I131*H131,2)</f>
        <v>0</v>
      </c>
      <c r="BL131" s="17" t="s">
        <v>284</v>
      </c>
      <c r="BM131" s="241" t="s">
        <v>305</v>
      </c>
    </row>
    <row r="132" s="2" customFormat="1" ht="16.5" customHeight="1">
      <c r="A132" s="38"/>
      <c r="B132" s="39"/>
      <c r="C132" s="229" t="s">
        <v>284</v>
      </c>
      <c r="D132" s="229" t="s">
        <v>281</v>
      </c>
      <c r="E132" s="230" t="s">
        <v>6744</v>
      </c>
      <c r="F132" s="231" t="s">
        <v>6745</v>
      </c>
      <c r="G132" s="232" t="s">
        <v>2303</v>
      </c>
      <c r="H132" s="233">
        <v>8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284</v>
      </c>
      <c r="AT132" s="241" t="s">
        <v>281</v>
      </c>
      <c r="AU132" s="241" t="s">
        <v>84</v>
      </c>
      <c r="AY132" s="17" t="s">
        <v>280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84</v>
      </c>
      <c r="BK132" s="242">
        <f>ROUND(I132*H132,2)</f>
        <v>0</v>
      </c>
      <c r="BL132" s="17" t="s">
        <v>284</v>
      </c>
      <c r="BM132" s="241" t="s">
        <v>310</v>
      </c>
    </row>
    <row r="133" s="2" customFormat="1" ht="16.5" customHeight="1">
      <c r="A133" s="38"/>
      <c r="B133" s="39"/>
      <c r="C133" s="229" t="s">
        <v>300</v>
      </c>
      <c r="D133" s="229" t="s">
        <v>281</v>
      </c>
      <c r="E133" s="230" t="s">
        <v>6748</v>
      </c>
      <c r="F133" s="231" t="s">
        <v>6913</v>
      </c>
      <c r="G133" s="232" t="s">
        <v>190</v>
      </c>
      <c r="H133" s="233">
        <v>175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284</v>
      </c>
      <c r="AT133" s="241" t="s">
        <v>281</v>
      </c>
      <c r="AU133" s="241" t="s">
        <v>84</v>
      </c>
      <c r="AY133" s="17" t="s">
        <v>280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84</v>
      </c>
      <c r="BK133" s="242">
        <f>ROUND(I133*H133,2)</f>
        <v>0</v>
      </c>
      <c r="BL133" s="17" t="s">
        <v>284</v>
      </c>
      <c r="BM133" s="241" t="s">
        <v>111</v>
      </c>
    </row>
    <row r="134" s="2" customFormat="1" ht="16.5" customHeight="1">
      <c r="A134" s="38"/>
      <c r="B134" s="39"/>
      <c r="C134" s="229" t="s">
        <v>305</v>
      </c>
      <c r="D134" s="229" t="s">
        <v>281</v>
      </c>
      <c r="E134" s="230" t="s">
        <v>6914</v>
      </c>
      <c r="F134" s="231" t="s">
        <v>6749</v>
      </c>
      <c r="G134" s="232" t="s">
        <v>190</v>
      </c>
      <c r="H134" s="233">
        <v>286</v>
      </c>
      <c r="I134" s="234"/>
      <c r="J134" s="235">
        <f>ROUND(I134*H134,2)</f>
        <v>0</v>
      </c>
      <c r="K134" s="236"/>
      <c r="L134" s="44"/>
      <c r="M134" s="237" t="s">
        <v>1</v>
      </c>
      <c r="N134" s="238" t="s">
        <v>41</v>
      </c>
      <c r="O134" s="91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284</v>
      </c>
      <c r="AT134" s="241" t="s">
        <v>281</v>
      </c>
      <c r="AU134" s="241" t="s">
        <v>84</v>
      </c>
      <c r="AY134" s="17" t="s">
        <v>280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84</v>
      </c>
      <c r="BK134" s="242">
        <f>ROUND(I134*H134,2)</f>
        <v>0</v>
      </c>
      <c r="BL134" s="17" t="s">
        <v>284</v>
      </c>
      <c r="BM134" s="241" t="s">
        <v>117</v>
      </c>
    </row>
    <row r="135" s="2" customFormat="1" ht="16.5" customHeight="1">
      <c r="A135" s="38"/>
      <c r="B135" s="39"/>
      <c r="C135" s="229" t="s">
        <v>313</v>
      </c>
      <c r="D135" s="229" t="s">
        <v>281</v>
      </c>
      <c r="E135" s="230" t="s">
        <v>6750</v>
      </c>
      <c r="F135" s="231" t="s">
        <v>6751</v>
      </c>
      <c r="G135" s="232" t="s">
        <v>190</v>
      </c>
      <c r="H135" s="233">
        <v>68</v>
      </c>
      <c r="I135" s="234"/>
      <c r="J135" s="235">
        <f>ROUND(I135*H135,2)</f>
        <v>0</v>
      </c>
      <c r="K135" s="236"/>
      <c r="L135" s="44"/>
      <c r="M135" s="237" t="s">
        <v>1</v>
      </c>
      <c r="N135" s="238" t="s">
        <v>41</v>
      </c>
      <c r="O135" s="91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1" t="s">
        <v>284</v>
      </c>
      <c r="AT135" s="241" t="s">
        <v>281</v>
      </c>
      <c r="AU135" s="241" t="s">
        <v>84</v>
      </c>
      <c r="AY135" s="17" t="s">
        <v>280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7" t="s">
        <v>84</v>
      </c>
      <c r="BK135" s="242">
        <f>ROUND(I135*H135,2)</f>
        <v>0</v>
      </c>
      <c r="BL135" s="17" t="s">
        <v>284</v>
      </c>
      <c r="BM135" s="241" t="s">
        <v>130</v>
      </c>
    </row>
    <row r="136" s="2" customFormat="1" ht="16.5" customHeight="1">
      <c r="A136" s="38"/>
      <c r="B136" s="39"/>
      <c r="C136" s="229" t="s">
        <v>310</v>
      </c>
      <c r="D136" s="229" t="s">
        <v>281</v>
      </c>
      <c r="E136" s="230" t="s">
        <v>6752</v>
      </c>
      <c r="F136" s="231" t="s">
        <v>6753</v>
      </c>
      <c r="G136" s="232" t="s">
        <v>190</v>
      </c>
      <c r="H136" s="233">
        <v>293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284</v>
      </c>
      <c r="AT136" s="241" t="s">
        <v>281</v>
      </c>
      <c r="AU136" s="241" t="s">
        <v>84</v>
      </c>
      <c r="AY136" s="17" t="s">
        <v>280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84</v>
      </c>
      <c r="BK136" s="242">
        <f>ROUND(I136*H136,2)</f>
        <v>0</v>
      </c>
      <c r="BL136" s="17" t="s">
        <v>284</v>
      </c>
      <c r="BM136" s="241" t="s">
        <v>185</v>
      </c>
    </row>
    <row r="137" s="2" customFormat="1" ht="16.5" customHeight="1">
      <c r="A137" s="38"/>
      <c r="B137" s="39"/>
      <c r="C137" s="229" t="s">
        <v>323</v>
      </c>
      <c r="D137" s="229" t="s">
        <v>281</v>
      </c>
      <c r="E137" s="230" t="s">
        <v>6754</v>
      </c>
      <c r="F137" s="231" t="s">
        <v>6755</v>
      </c>
      <c r="G137" s="232" t="s">
        <v>190</v>
      </c>
      <c r="H137" s="233">
        <v>336</v>
      </c>
      <c r="I137" s="234"/>
      <c r="J137" s="235">
        <f>ROUND(I137*H137,2)</f>
        <v>0</v>
      </c>
      <c r="K137" s="236"/>
      <c r="L137" s="44"/>
      <c r="M137" s="237" t="s">
        <v>1</v>
      </c>
      <c r="N137" s="238" t="s">
        <v>41</v>
      </c>
      <c r="O137" s="91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1" t="s">
        <v>284</v>
      </c>
      <c r="AT137" s="241" t="s">
        <v>281</v>
      </c>
      <c r="AU137" s="241" t="s">
        <v>84</v>
      </c>
      <c r="AY137" s="17" t="s">
        <v>280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7" t="s">
        <v>84</v>
      </c>
      <c r="BK137" s="242">
        <f>ROUND(I137*H137,2)</f>
        <v>0</v>
      </c>
      <c r="BL137" s="17" t="s">
        <v>284</v>
      </c>
      <c r="BM137" s="241" t="s">
        <v>361</v>
      </c>
    </row>
    <row r="138" s="2" customFormat="1" ht="16.5" customHeight="1">
      <c r="A138" s="38"/>
      <c r="B138" s="39"/>
      <c r="C138" s="229" t="s">
        <v>111</v>
      </c>
      <c r="D138" s="229" t="s">
        <v>281</v>
      </c>
      <c r="E138" s="230" t="s">
        <v>6756</v>
      </c>
      <c r="F138" s="231" t="s">
        <v>6757</v>
      </c>
      <c r="G138" s="232" t="s">
        <v>190</v>
      </c>
      <c r="H138" s="233">
        <v>167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284</v>
      </c>
      <c r="AT138" s="241" t="s">
        <v>281</v>
      </c>
      <c r="AU138" s="241" t="s">
        <v>84</v>
      </c>
      <c r="AY138" s="17" t="s">
        <v>280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84</v>
      </c>
      <c r="BK138" s="242">
        <f>ROUND(I138*H138,2)</f>
        <v>0</v>
      </c>
      <c r="BL138" s="17" t="s">
        <v>284</v>
      </c>
      <c r="BM138" s="241" t="s">
        <v>369</v>
      </c>
    </row>
    <row r="139" s="2" customFormat="1" ht="21.75" customHeight="1">
      <c r="A139" s="38"/>
      <c r="B139" s="39"/>
      <c r="C139" s="229" t="s">
        <v>114</v>
      </c>
      <c r="D139" s="229" t="s">
        <v>281</v>
      </c>
      <c r="E139" s="230" t="s">
        <v>6915</v>
      </c>
      <c r="F139" s="231" t="s">
        <v>6916</v>
      </c>
      <c r="G139" s="232" t="s">
        <v>2303</v>
      </c>
      <c r="H139" s="233">
        <v>8</v>
      </c>
      <c r="I139" s="234"/>
      <c r="J139" s="235">
        <f>ROUND(I139*H139,2)</f>
        <v>0</v>
      </c>
      <c r="K139" s="236"/>
      <c r="L139" s="44"/>
      <c r="M139" s="237" t="s">
        <v>1</v>
      </c>
      <c r="N139" s="238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284</v>
      </c>
      <c r="AT139" s="241" t="s">
        <v>281</v>
      </c>
      <c r="AU139" s="241" t="s">
        <v>84</v>
      </c>
      <c r="AY139" s="17" t="s">
        <v>280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84</v>
      </c>
      <c r="BK139" s="242">
        <f>ROUND(I139*H139,2)</f>
        <v>0</v>
      </c>
      <c r="BL139" s="17" t="s">
        <v>284</v>
      </c>
      <c r="BM139" s="241" t="s">
        <v>379</v>
      </c>
    </row>
    <row r="140" s="2" customFormat="1" ht="16.5" customHeight="1">
      <c r="A140" s="38"/>
      <c r="B140" s="39"/>
      <c r="C140" s="229" t="s">
        <v>117</v>
      </c>
      <c r="D140" s="229" t="s">
        <v>281</v>
      </c>
      <c r="E140" s="230" t="s">
        <v>6917</v>
      </c>
      <c r="F140" s="231" t="s">
        <v>6918</v>
      </c>
      <c r="G140" s="232" t="s">
        <v>2303</v>
      </c>
      <c r="H140" s="233">
        <v>3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284</v>
      </c>
      <c r="AT140" s="241" t="s">
        <v>281</v>
      </c>
      <c r="AU140" s="241" t="s">
        <v>84</v>
      </c>
      <c r="AY140" s="17" t="s">
        <v>280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84</v>
      </c>
      <c r="BK140" s="242">
        <f>ROUND(I140*H140,2)</f>
        <v>0</v>
      </c>
      <c r="BL140" s="17" t="s">
        <v>284</v>
      </c>
      <c r="BM140" s="241" t="s">
        <v>388</v>
      </c>
    </row>
    <row r="141" s="2" customFormat="1" ht="16.5" customHeight="1">
      <c r="A141" s="38"/>
      <c r="B141" s="39"/>
      <c r="C141" s="229" t="s">
        <v>127</v>
      </c>
      <c r="D141" s="229" t="s">
        <v>281</v>
      </c>
      <c r="E141" s="230" t="s">
        <v>6764</v>
      </c>
      <c r="F141" s="231" t="s">
        <v>6765</v>
      </c>
      <c r="G141" s="232" t="s">
        <v>2303</v>
      </c>
      <c r="H141" s="233">
        <v>2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41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284</v>
      </c>
      <c r="AT141" s="241" t="s">
        <v>281</v>
      </c>
      <c r="AU141" s="241" t="s">
        <v>84</v>
      </c>
      <c r="AY141" s="17" t="s">
        <v>280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84</v>
      </c>
      <c r="BK141" s="242">
        <f>ROUND(I141*H141,2)</f>
        <v>0</v>
      </c>
      <c r="BL141" s="17" t="s">
        <v>284</v>
      </c>
      <c r="BM141" s="241" t="s">
        <v>398</v>
      </c>
    </row>
    <row r="142" s="2" customFormat="1" ht="16.5" customHeight="1">
      <c r="A142" s="38"/>
      <c r="B142" s="39"/>
      <c r="C142" s="229" t="s">
        <v>130</v>
      </c>
      <c r="D142" s="229" t="s">
        <v>281</v>
      </c>
      <c r="E142" s="230" t="s">
        <v>6770</v>
      </c>
      <c r="F142" s="231" t="s">
        <v>6771</v>
      </c>
      <c r="G142" s="232" t="s">
        <v>2303</v>
      </c>
      <c r="H142" s="233">
        <v>4</v>
      </c>
      <c r="I142" s="234"/>
      <c r="J142" s="235">
        <f>ROUND(I142*H142,2)</f>
        <v>0</v>
      </c>
      <c r="K142" s="236"/>
      <c r="L142" s="44"/>
      <c r="M142" s="237" t="s">
        <v>1</v>
      </c>
      <c r="N142" s="238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284</v>
      </c>
      <c r="AT142" s="241" t="s">
        <v>281</v>
      </c>
      <c r="AU142" s="241" t="s">
        <v>84</v>
      </c>
      <c r="AY142" s="17" t="s">
        <v>280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84</v>
      </c>
      <c r="BK142" s="242">
        <f>ROUND(I142*H142,2)</f>
        <v>0</v>
      </c>
      <c r="BL142" s="17" t="s">
        <v>284</v>
      </c>
      <c r="BM142" s="241" t="s">
        <v>409</v>
      </c>
    </row>
    <row r="143" s="2" customFormat="1" ht="16.5" customHeight="1">
      <c r="A143" s="38"/>
      <c r="B143" s="39"/>
      <c r="C143" s="229" t="s">
        <v>8</v>
      </c>
      <c r="D143" s="229" t="s">
        <v>281</v>
      </c>
      <c r="E143" s="230" t="s">
        <v>6772</v>
      </c>
      <c r="F143" s="231" t="s">
        <v>6773</v>
      </c>
      <c r="G143" s="232" t="s">
        <v>2303</v>
      </c>
      <c r="H143" s="233">
        <v>1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284</v>
      </c>
      <c r="AT143" s="241" t="s">
        <v>281</v>
      </c>
      <c r="AU143" s="241" t="s">
        <v>84</v>
      </c>
      <c r="AY143" s="17" t="s">
        <v>280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84</v>
      </c>
      <c r="BK143" s="242">
        <f>ROUND(I143*H143,2)</f>
        <v>0</v>
      </c>
      <c r="BL143" s="17" t="s">
        <v>284</v>
      </c>
      <c r="BM143" s="241" t="s">
        <v>418</v>
      </c>
    </row>
    <row r="144" s="2" customFormat="1" ht="16.5" customHeight="1">
      <c r="A144" s="38"/>
      <c r="B144" s="39"/>
      <c r="C144" s="229" t="s">
        <v>185</v>
      </c>
      <c r="D144" s="229" t="s">
        <v>281</v>
      </c>
      <c r="E144" s="230" t="s">
        <v>6738</v>
      </c>
      <c r="F144" s="231" t="s">
        <v>6919</v>
      </c>
      <c r="G144" s="232" t="s">
        <v>2303</v>
      </c>
      <c r="H144" s="233">
        <v>11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284</v>
      </c>
      <c r="AT144" s="241" t="s">
        <v>281</v>
      </c>
      <c r="AU144" s="241" t="s">
        <v>84</v>
      </c>
      <c r="AY144" s="17" t="s">
        <v>280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84</v>
      </c>
      <c r="BK144" s="242">
        <f>ROUND(I144*H144,2)</f>
        <v>0</v>
      </c>
      <c r="BL144" s="17" t="s">
        <v>284</v>
      </c>
      <c r="BM144" s="241" t="s">
        <v>426</v>
      </c>
    </row>
    <row r="145" s="2" customFormat="1" ht="16.5" customHeight="1">
      <c r="A145" s="38"/>
      <c r="B145" s="39"/>
      <c r="C145" s="229" t="s">
        <v>357</v>
      </c>
      <c r="D145" s="229" t="s">
        <v>281</v>
      </c>
      <c r="E145" s="230" t="s">
        <v>6776</v>
      </c>
      <c r="F145" s="231" t="s">
        <v>6777</v>
      </c>
      <c r="G145" s="232" t="s">
        <v>2303</v>
      </c>
      <c r="H145" s="233">
        <v>2334</v>
      </c>
      <c r="I145" s="234"/>
      <c r="J145" s="235">
        <f>ROUND(I145*H145,2)</f>
        <v>0</v>
      </c>
      <c r="K145" s="236"/>
      <c r="L145" s="44"/>
      <c r="M145" s="237" t="s">
        <v>1</v>
      </c>
      <c r="N145" s="238" t="s">
        <v>41</v>
      </c>
      <c r="O145" s="91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284</v>
      </c>
      <c r="AT145" s="241" t="s">
        <v>281</v>
      </c>
      <c r="AU145" s="241" t="s">
        <v>84</v>
      </c>
      <c r="AY145" s="17" t="s">
        <v>280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84</v>
      </c>
      <c r="BK145" s="242">
        <f>ROUND(I145*H145,2)</f>
        <v>0</v>
      </c>
      <c r="BL145" s="17" t="s">
        <v>284</v>
      </c>
      <c r="BM145" s="241" t="s">
        <v>435</v>
      </c>
    </row>
    <row r="146" s="2" customFormat="1" ht="16.5" customHeight="1">
      <c r="A146" s="38"/>
      <c r="B146" s="39"/>
      <c r="C146" s="229" t="s">
        <v>361</v>
      </c>
      <c r="D146" s="229" t="s">
        <v>281</v>
      </c>
      <c r="E146" s="230" t="s">
        <v>6778</v>
      </c>
      <c r="F146" s="231" t="s">
        <v>6779</v>
      </c>
      <c r="G146" s="232" t="s">
        <v>2303</v>
      </c>
      <c r="H146" s="233">
        <v>1</v>
      </c>
      <c r="I146" s="234"/>
      <c r="J146" s="235">
        <f>ROUND(I146*H146,2)</f>
        <v>0</v>
      </c>
      <c r="K146" s="236"/>
      <c r="L146" s="44"/>
      <c r="M146" s="237" t="s">
        <v>1</v>
      </c>
      <c r="N146" s="238" t="s">
        <v>41</v>
      </c>
      <c r="O146" s="91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284</v>
      </c>
      <c r="AT146" s="241" t="s">
        <v>281</v>
      </c>
      <c r="AU146" s="241" t="s">
        <v>84</v>
      </c>
      <c r="AY146" s="17" t="s">
        <v>280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84</v>
      </c>
      <c r="BK146" s="242">
        <f>ROUND(I146*H146,2)</f>
        <v>0</v>
      </c>
      <c r="BL146" s="17" t="s">
        <v>284</v>
      </c>
      <c r="BM146" s="241" t="s">
        <v>445</v>
      </c>
    </row>
    <row r="147" s="2" customFormat="1" ht="21.75" customHeight="1">
      <c r="A147" s="38"/>
      <c r="B147" s="39"/>
      <c r="C147" s="229" t="s">
        <v>365</v>
      </c>
      <c r="D147" s="229" t="s">
        <v>281</v>
      </c>
      <c r="E147" s="230" t="s">
        <v>6780</v>
      </c>
      <c r="F147" s="231" t="s">
        <v>6781</v>
      </c>
      <c r="G147" s="232" t="s">
        <v>326</v>
      </c>
      <c r="H147" s="233">
        <v>1.5</v>
      </c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41</v>
      </c>
      <c r="O147" s="91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284</v>
      </c>
      <c r="AT147" s="241" t="s">
        <v>281</v>
      </c>
      <c r="AU147" s="241" t="s">
        <v>84</v>
      </c>
      <c r="AY147" s="17" t="s">
        <v>280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84</v>
      </c>
      <c r="BK147" s="242">
        <f>ROUND(I147*H147,2)</f>
        <v>0</v>
      </c>
      <c r="BL147" s="17" t="s">
        <v>284</v>
      </c>
      <c r="BM147" s="241" t="s">
        <v>456</v>
      </c>
    </row>
    <row r="148" s="2" customFormat="1" ht="16.5" customHeight="1">
      <c r="A148" s="38"/>
      <c r="B148" s="39"/>
      <c r="C148" s="229" t="s">
        <v>369</v>
      </c>
      <c r="D148" s="229" t="s">
        <v>281</v>
      </c>
      <c r="E148" s="230" t="s">
        <v>6516</v>
      </c>
      <c r="F148" s="231" t="s">
        <v>6783</v>
      </c>
      <c r="G148" s="232" t="s">
        <v>6116</v>
      </c>
      <c r="H148" s="233">
        <v>16</v>
      </c>
      <c r="I148" s="234"/>
      <c r="J148" s="235">
        <f>ROUND(I148*H148,2)</f>
        <v>0</v>
      </c>
      <c r="K148" s="236"/>
      <c r="L148" s="44"/>
      <c r="M148" s="237" t="s">
        <v>1</v>
      </c>
      <c r="N148" s="238" t="s">
        <v>41</v>
      </c>
      <c r="O148" s="91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284</v>
      </c>
      <c r="AT148" s="241" t="s">
        <v>281</v>
      </c>
      <c r="AU148" s="241" t="s">
        <v>84</v>
      </c>
      <c r="AY148" s="17" t="s">
        <v>280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84</v>
      </c>
      <c r="BK148" s="242">
        <f>ROUND(I148*H148,2)</f>
        <v>0</v>
      </c>
      <c r="BL148" s="17" t="s">
        <v>284</v>
      </c>
      <c r="BM148" s="241" t="s">
        <v>465</v>
      </c>
    </row>
    <row r="149" s="2" customFormat="1" ht="16.5" customHeight="1">
      <c r="A149" s="38"/>
      <c r="B149" s="39"/>
      <c r="C149" s="229" t="s">
        <v>7</v>
      </c>
      <c r="D149" s="229" t="s">
        <v>281</v>
      </c>
      <c r="E149" s="230" t="s">
        <v>6544</v>
      </c>
      <c r="F149" s="231" t="s">
        <v>6784</v>
      </c>
      <c r="G149" s="232" t="s">
        <v>6116</v>
      </c>
      <c r="H149" s="233">
        <v>8</v>
      </c>
      <c r="I149" s="234"/>
      <c r="J149" s="235">
        <f>ROUND(I149*H149,2)</f>
        <v>0</v>
      </c>
      <c r="K149" s="236"/>
      <c r="L149" s="44"/>
      <c r="M149" s="237" t="s">
        <v>1</v>
      </c>
      <c r="N149" s="238" t="s">
        <v>41</v>
      </c>
      <c r="O149" s="91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1" t="s">
        <v>284</v>
      </c>
      <c r="AT149" s="241" t="s">
        <v>281</v>
      </c>
      <c r="AU149" s="241" t="s">
        <v>84</v>
      </c>
      <c r="AY149" s="17" t="s">
        <v>280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7" t="s">
        <v>84</v>
      </c>
      <c r="BK149" s="242">
        <f>ROUND(I149*H149,2)</f>
        <v>0</v>
      </c>
      <c r="BL149" s="17" t="s">
        <v>284</v>
      </c>
      <c r="BM149" s="241" t="s">
        <v>475</v>
      </c>
    </row>
    <row r="150" s="12" customFormat="1" ht="25.92" customHeight="1">
      <c r="A150" s="12"/>
      <c r="B150" s="213"/>
      <c r="C150" s="214"/>
      <c r="D150" s="215" t="s">
        <v>75</v>
      </c>
      <c r="E150" s="216" t="s">
        <v>5994</v>
      </c>
      <c r="F150" s="216" t="s">
        <v>6785</v>
      </c>
      <c r="G150" s="214"/>
      <c r="H150" s="214"/>
      <c r="I150" s="217"/>
      <c r="J150" s="218">
        <f>BK150</f>
        <v>0</v>
      </c>
      <c r="K150" s="214"/>
      <c r="L150" s="219"/>
      <c r="M150" s="220"/>
      <c r="N150" s="221"/>
      <c r="O150" s="221"/>
      <c r="P150" s="222">
        <f>SUM(P151:P161)</f>
        <v>0</v>
      </c>
      <c r="Q150" s="221"/>
      <c r="R150" s="222">
        <f>SUM(R151:R161)</f>
        <v>0</v>
      </c>
      <c r="S150" s="221"/>
      <c r="T150" s="223">
        <f>SUM(T151:T161)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84</v>
      </c>
      <c r="AT150" s="225" t="s">
        <v>75</v>
      </c>
      <c r="AU150" s="225" t="s">
        <v>76</v>
      </c>
      <c r="AY150" s="224" t="s">
        <v>280</v>
      </c>
      <c r="BK150" s="226">
        <f>SUM(BK151:BK161)</f>
        <v>0</v>
      </c>
    </row>
    <row r="151" s="2" customFormat="1" ht="16.5" customHeight="1">
      <c r="A151" s="38"/>
      <c r="B151" s="39"/>
      <c r="C151" s="229" t="s">
        <v>379</v>
      </c>
      <c r="D151" s="229" t="s">
        <v>281</v>
      </c>
      <c r="E151" s="230" t="s">
        <v>6547</v>
      </c>
      <c r="F151" s="231" t="s">
        <v>6755</v>
      </c>
      <c r="G151" s="232" t="s">
        <v>190</v>
      </c>
      <c r="H151" s="233">
        <v>336</v>
      </c>
      <c r="I151" s="234"/>
      <c r="J151" s="235">
        <f>ROUND(I151*H151,2)</f>
        <v>0</v>
      </c>
      <c r="K151" s="236"/>
      <c r="L151" s="44"/>
      <c r="M151" s="237" t="s">
        <v>1</v>
      </c>
      <c r="N151" s="238" t="s">
        <v>41</v>
      </c>
      <c r="O151" s="91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284</v>
      </c>
      <c r="AT151" s="241" t="s">
        <v>281</v>
      </c>
      <c r="AU151" s="241" t="s">
        <v>84</v>
      </c>
      <c r="AY151" s="17" t="s">
        <v>280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84</v>
      </c>
      <c r="BK151" s="242">
        <f>ROUND(I151*H151,2)</f>
        <v>0</v>
      </c>
      <c r="BL151" s="17" t="s">
        <v>284</v>
      </c>
      <c r="BM151" s="241" t="s">
        <v>483</v>
      </c>
    </row>
    <row r="152" s="2" customFormat="1" ht="16.5" customHeight="1">
      <c r="A152" s="38"/>
      <c r="B152" s="39"/>
      <c r="C152" s="229" t="s">
        <v>383</v>
      </c>
      <c r="D152" s="229" t="s">
        <v>281</v>
      </c>
      <c r="E152" s="230" t="s">
        <v>6786</v>
      </c>
      <c r="F152" s="231" t="s">
        <v>6757</v>
      </c>
      <c r="G152" s="232" t="s">
        <v>190</v>
      </c>
      <c r="H152" s="233">
        <v>167</v>
      </c>
      <c r="I152" s="234"/>
      <c r="J152" s="235">
        <f>ROUND(I152*H152,2)</f>
        <v>0</v>
      </c>
      <c r="K152" s="236"/>
      <c r="L152" s="44"/>
      <c r="M152" s="237" t="s">
        <v>1</v>
      </c>
      <c r="N152" s="238" t="s">
        <v>41</v>
      </c>
      <c r="O152" s="91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1" t="s">
        <v>284</v>
      </c>
      <c r="AT152" s="241" t="s">
        <v>281</v>
      </c>
      <c r="AU152" s="241" t="s">
        <v>84</v>
      </c>
      <c r="AY152" s="17" t="s">
        <v>280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7" t="s">
        <v>84</v>
      </c>
      <c r="BK152" s="242">
        <f>ROUND(I152*H152,2)</f>
        <v>0</v>
      </c>
      <c r="BL152" s="17" t="s">
        <v>284</v>
      </c>
      <c r="BM152" s="241" t="s">
        <v>492</v>
      </c>
    </row>
    <row r="153" s="2" customFormat="1" ht="16.5" customHeight="1">
      <c r="A153" s="38"/>
      <c r="B153" s="39"/>
      <c r="C153" s="229" t="s">
        <v>388</v>
      </c>
      <c r="D153" s="229" t="s">
        <v>281</v>
      </c>
      <c r="E153" s="230" t="s">
        <v>5991</v>
      </c>
      <c r="F153" s="231" t="s">
        <v>6913</v>
      </c>
      <c r="G153" s="232" t="s">
        <v>190</v>
      </c>
      <c r="H153" s="233">
        <v>175</v>
      </c>
      <c r="I153" s="234"/>
      <c r="J153" s="235">
        <f>ROUND(I153*H153,2)</f>
        <v>0</v>
      </c>
      <c r="K153" s="236"/>
      <c r="L153" s="44"/>
      <c r="M153" s="237" t="s">
        <v>1</v>
      </c>
      <c r="N153" s="238" t="s">
        <v>41</v>
      </c>
      <c r="O153" s="91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284</v>
      </c>
      <c r="AT153" s="241" t="s">
        <v>281</v>
      </c>
      <c r="AU153" s="241" t="s">
        <v>84</v>
      </c>
      <c r="AY153" s="17" t="s">
        <v>280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84</v>
      </c>
      <c r="BK153" s="242">
        <f>ROUND(I153*H153,2)</f>
        <v>0</v>
      </c>
      <c r="BL153" s="17" t="s">
        <v>284</v>
      </c>
      <c r="BM153" s="241" t="s">
        <v>502</v>
      </c>
    </row>
    <row r="154" s="2" customFormat="1" ht="16.5" customHeight="1">
      <c r="A154" s="38"/>
      <c r="B154" s="39"/>
      <c r="C154" s="229" t="s">
        <v>393</v>
      </c>
      <c r="D154" s="229" t="s">
        <v>281</v>
      </c>
      <c r="E154" s="230" t="s">
        <v>6015</v>
      </c>
      <c r="F154" s="231" t="s">
        <v>6749</v>
      </c>
      <c r="G154" s="232" t="s">
        <v>190</v>
      </c>
      <c r="H154" s="233">
        <v>286</v>
      </c>
      <c r="I154" s="234"/>
      <c r="J154" s="235">
        <f>ROUND(I154*H154,2)</f>
        <v>0</v>
      </c>
      <c r="K154" s="236"/>
      <c r="L154" s="44"/>
      <c r="M154" s="237" t="s">
        <v>1</v>
      </c>
      <c r="N154" s="238" t="s">
        <v>41</v>
      </c>
      <c r="O154" s="91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1" t="s">
        <v>284</v>
      </c>
      <c r="AT154" s="241" t="s">
        <v>281</v>
      </c>
      <c r="AU154" s="241" t="s">
        <v>84</v>
      </c>
      <c r="AY154" s="17" t="s">
        <v>280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7" t="s">
        <v>84</v>
      </c>
      <c r="BK154" s="242">
        <f>ROUND(I154*H154,2)</f>
        <v>0</v>
      </c>
      <c r="BL154" s="17" t="s">
        <v>284</v>
      </c>
      <c r="BM154" s="241" t="s">
        <v>516</v>
      </c>
    </row>
    <row r="155" s="2" customFormat="1" ht="16.5" customHeight="1">
      <c r="A155" s="38"/>
      <c r="B155" s="39"/>
      <c r="C155" s="229" t="s">
        <v>398</v>
      </c>
      <c r="D155" s="229" t="s">
        <v>281</v>
      </c>
      <c r="E155" s="230" t="s">
        <v>6018</v>
      </c>
      <c r="F155" s="231" t="s">
        <v>6751</v>
      </c>
      <c r="G155" s="232" t="s">
        <v>190</v>
      </c>
      <c r="H155" s="233">
        <v>68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41</v>
      </c>
      <c r="O155" s="91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284</v>
      </c>
      <c r="AT155" s="241" t="s">
        <v>281</v>
      </c>
      <c r="AU155" s="241" t="s">
        <v>84</v>
      </c>
      <c r="AY155" s="17" t="s">
        <v>280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84</v>
      </c>
      <c r="BK155" s="242">
        <f>ROUND(I155*H155,2)</f>
        <v>0</v>
      </c>
      <c r="BL155" s="17" t="s">
        <v>284</v>
      </c>
      <c r="BM155" s="241" t="s">
        <v>526</v>
      </c>
    </row>
    <row r="156" s="2" customFormat="1" ht="16.5" customHeight="1">
      <c r="A156" s="38"/>
      <c r="B156" s="39"/>
      <c r="C156" s="229" t="s">
        <v>403</v>
      </c>
      <c r="D156" s="229" t="s">
        <v>281</v>
      </c>
      <c r="E156" s="230" t="s">
        <v>6021</v>
      </c>
      <c r="F156" s="231" t="s">
        <v>6753</v>
      </c>
      <c r="G156" s="232" t="s">
        <v>190</v>
      </c>
      <c r="H156" s="233">
        <v>293</v>
      </c>
      <c r="I156" s="234"/>
      <c r="J156" s="235">
        <f>ROUND(I156*H156,2)</f>
        <v>0</v>
      </c>
      <c r="K156" s="236"/>
      <c r="L156" s="44"/>
      <c r="M156" s="237" t="s">
        <v>1</v>
      </c>
      <c r="N156" s="238" t="s">
        <v>41</v>
      </c>
      <c r="O156" s="91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1" t="s">
        <v>284</v>
      </c>
      <c r="AT156" s="241" t="s">
        <v>281</v>
      </c>
      <c r="AU156" s="241" t="s">
        <v>84</v>
      </c>
      <c r="AY156" s="17" t="s">
        <v>280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7" t="s">
        <v>84</v>
      </c>
      <c r="BK156" s="242">
        <f>ROUND(I156*H156,2)</f>
        <v>0</v>
      </c>
      <c r="BL156" s="17" t="s">
        <v>284</v>
      </c>
      <c r="BM156" s="241" t="s">
        <v>536</v>
      </c>
    </row>
    <row r="157" s="2" customFormat="1" ht="21.75" customHeight="1">
      <c r="A157" s="38"/>
      <c r="B157" s="39"/>
      <c r="C157" s="229" t="s">
        <v>409</v>
      </c>
      <c r="D157" s="229" t="s">
        <v>281</v>
      </c>
      <c r="E157" s="230" t="s">
        <v>6024</v>
      </c>
      <c r="F157" s="231" t="s">
        <v>6916</v>
      </c>
      <c r="G157" s="232" t="s">
        <v>2303</v>
      </c>
      <c r="H157" s="233">
        <v>8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41</v>
      </c>
      <c r="O157" s="91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284</v>
      </c>
      <c r="AT157" s="241" t="s">
        <v>281</v>
      </c>
      <c r="AU157" s="241" t="s">
        <v>84</v>
      </c>
      <c r="AY157" s="17" t="s">
        <v>280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84</v>
      </c>
      <c r="BK157" s="242">
        <f>ROUND(I157*H157,2)</f>
        <v>0</v>
      </c>
      <c r="BL157" s="17" t="s">
        <v>284</v>
      </c>
      <c r="BM157" s="241" t="s">
        <v>548</v>
      </c>
    </row>
    <row r="158" s="2" customFormat="1" ht="16.5" customHeight="1">
      <c r="A158" s="38"/>
      <c r="B158" s="39"/>
      <c r="C158" s="229" t="s">
        <v>414</v>
      </c>
      <c r="D158" s="229" t="s">
        <v>281</v>
      </c>
      <c r="E158" s="230" t="s">
        <v>5996</v>
      </c>
      <c r="F158" s="231" t="s">
        <v>6918</v>
      </c>
      <c r="G158" s="232" t="s">
        <v>2303</v>
      </c>
      <c r="H158" s="233">
        <v>3</v>
      </c>
      <c r="I158" s="234"/>
      <c r="J158" s="235">
        <f>ROUND(I158*H158,2)</f>
        <v>0</v>
      </c>
      <c r="K158" s="236"/>
      <c r="L158" s="44"/>
      <c r="M158" s="237" t="s">
        <v>1</v>
      </c>
      <c r="N158" s="238" t="s">
        <v>41</v>
      </c>
      <c r="O158" s="91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284</v>
      </c>
      <c r="AT158" s="241" t="s">
        <v>281</v>
      </c>
      <c r="AU158" s="241" t="s">
        <v>84</v>
      </c>
      <c r="AY158" s="17" t="s">
        <v>280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84</v>
      </c>
      <c r="BK158" s="242">
        <f>ROUND(I158*H158,2)</f>
        <v>0</v>
      </c>
      <c r="BL158" s="17" t="s">
        <v>284</v>
      </c>
      <c r="BM158" s="241" t="s">
        <v>557</v>
      </c>
    </row>
    <row r="159" s="2" customFormat="1" ht="16.5" customHeight="1">
      <c r="A159" s="38"/>
      <c r="B159" s="39"/>
      <c r="C159" s="229" t="s">
        <v>418</v>
      </c>
      <c r="D159" s="229" t="s">
        <v>281</v>
      </c>
      <c r="E159" s="230" t="s">
        <v>6000</v>
      </c>
      <c r="F159" s="231" t="s">
        <v>6787</v>
      </c>
      <c r="G159" s="232" t="s">
        <v>2303</v>
      </c>
      <c r="H159" s="233">
        <v>2334</v>
      </c>
      <c r="I159" s="234"/>
      <c r="J159" s="235">
        <f>ROUND(I159*H159,2)</f>
        <v>0</v>
      </c>
      <c r="K159" s="236"/>
      <c r="L159" s="44"/>
      <c r="M159" s="237" t="s">
        <v>1</v>
      </c>
      <c r="N159" s="238" t="s">
        <v>41</v>
      </c>
      <c r="O159" s="91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1" t="s">
        <v>284</v>
      </c>
      <c r="AT159" s="241" t="s">
        <v>281</v>
      </c>
      <c r="AU159" s="241" t="s">
        <v>84</v>
      </c>
      <c r="AY159" s="17" t="s">
        <v>280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7" t="s">
        <v>84</v>
      </c>
      <c r="BK159" s="242">
        <f>ROUND(I159*H159,2)</f>
        <v>0</v>
      </c>
      <c r="BL159" s="17" t="s">
        <v>284</v>
      </c>
      <c r="BM159" s="241" t="s">
        <v>566</v>
      </c>
    </row>
    <row r="160" s="2" customFormat="1" ht="16.5" customHeight="1">
      <c r="A160" s="38"/>
      <c r="B160" s="39"/>
      <c r="C160" s="229" t="s">
        <v>422</v>
      </c>
      <c r="D160" s="229" t="s">
        <v>281</v>
      </c>
      <c r="E160" s="230" t="s">
        <v>6003</v>
      </c>
      <c r="F160" s="231" t="s">
        <v>6788</v>
      </c>
      <c r="G160" s="232" t="s">
        <v>2303</v>
      </c>
      <c r="H160" s="233">
        <v>2334</v>
      </c>
      <c r="I160" s="234"/>
      <c r="J160" s="235">
        <f>ROUND(I160*H160,2)</f>
        <v>0</v>
      </c>
      <c r="K160" s="236"/>
      <c r="L160" s="44"/>
      <c r="M160" s="237" t="s">
        <v>1</v>
      </c>
      <c r="N160" s="238" t="s">
        <v>41</v>
      </c>
      <c r="O160" s="91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1" t="s">
        <v>284</v>
      </c>
      <c r="AT160" s="241" t="s">
        <v>281</v>
      </c>
      <c r="AU160" s="241" t="s">
        <v>84</v>
      </c>
      <c r="AY160" s="17" t="s">
        <v>280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7" t="s">
        <v>84</v>
      </c>
      <c r="BK160" s="242">
        <f>ROUND(I160*H160,2)</f>
        <v>0</v>
      </c>
      <c r="BL160" s="17" t="s">
        <v>284</v>
      </c>
      <c r="BM160" s="241" t="s">
        <v>575</v>
      </c>
    </row>
    <row r="161" s="2" customFormat="1" ht="16.5" customHeight="1">
      <c r="A161" s="38"/>
      <c r="B161" s="39"/>
      <c r="C161" s="229" t="s">
        <v>426</v>
      </c>
      <c r="D161" s="229" t="s">
        <v>281</v>
      </c>
      <c r="E161" s="230" t="s">
        <v>6006</v>
      </c>
      <c r="F161" s="231" t="s">
        <v>6789</v>
      </c>
      <c r="G161" s="232" t="s">
        <v>2303</v>
      </c>
      <c r="H161" s="233">
        <v>1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41</v>
      </c>
      <c r="O161" s="91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284</v>
      </c>
      <c r="AT161" s="241" t="s">
        <v>281</v>
      </c>
      <c r="AU161" s="241" t="s">
        <v>84</v>
      </c>
      <c r="AY161" s="17" t="s">
        <v>280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84</v>
      </c>
      <c r="BK161" s="242">
        <f>ROUND(I161*H161,2)</f>
        <v>0</v>
      </c>
      <c r="BL161" s="17" t="s">
        <v>284</v>
      </c>
      <c r="BM161" s="241" t="s">
        <v>585</v>
      </c>
    </row>
    <row r="162" s="12" customFormat="1" ht="25.92" customHeight="1">
      <c r="A162" s="12"/>
      <c r="B162" s="213"/>
      <c r="C162" s="214"/>
      <c r="D162" s="215" t="s">
        <v>75</v>
      </c>
      <c r="E162" s="216" t="s">
        <v>6027</v>
      </c>
      <c r="F162" s="216" t="s">
        <v>6920</v>
      </c>
      <c r="G162" s="214"/>
      <c r="H162" s="214"/>
      <c r="I162" s="217"/>
      <c r="J162" s="218">
        <f>BK162</f>
        <v>0</v>
      </c>
      <c r="K162" s="214"/>
      <c r="L162" s="219"/>
      <c r="M162" s="220"/>
      <c r="N162" s="221"/>
      <c r="O162" s="221"/>
      <c r="P162" s="222">
        <f>SUM(P163:P166)</f>
        <v>0</v>
      </c>
      <c r="Q162" s="221"/>
      <c r="R162" s="222">
        <f>SUM(R163:R166)</f>
        <v>0</v>
      </c>
      <c r="S162" s="221"/>
      <c r="T162" s="223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84</v>
      </c>
      <c r="AT162" s="225" t="s">
        <v>75</v>
      </c>
      <c r="AU162" s="225" t="s">
        <v>76</v>
      </c>
      <c r="AY162" s="224" t="s">
        <v>280</v>
      </c>
      <c r="BK162" s="226">
        <f>SUM(BK163:BK166)</f>
        <v>0</v>
      </c>
    </row>
    <row r="163" s="2" customFormat="1" ht="24.15" customHeight="1">
      <c r="A163" s="38"/>
      <c r="B163" s="39"/>
      <c r="C163" s="229" t="s">
        <v>431</v>
      </c>
      <c r="D163" s="229" t="s">
        <v>281</v>
      </c>
      <c r="E163" s="230" t="s">
        <v>6009</v>
      </c>
      <c r="F163" s="231" t="s">
        <v>6921</v>
      </c>
      <c r="G163" s="232" t="s">
        <v>2303</v>
      </c>
      <c r="H163" s="233">
        <v>2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41</v>
      </c>
      <c r="O163" s="91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284</v>
      </c>
      <c r="AT163" s="241" t="s">
        <v>281</v>
      </c>
      <c r="AU163" s="241" t="s">
        <v>84</v>
      </c>
      <c r="AY163" s="17" t="s">
        <v>280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84</v>
      </c>
      <c r="BK163" s="242">
        <f>ROUND(I163*H163,2)</f>
        <v>0</v>
      </c>
      <c r="BL163" s="17" t="s">
        <v>284</v>
      </c>
      <c r="BM163" s="241" t="s">
        <v>594</v>
      </c>
    </row>
    <row r="164" s="2" customFormat="1" ht="44.25" customHeight="1">
      <c r="A164" s="38"/>
      <c r="B164" s="39"/>
      <c r="C164" s="229" t="s">
        <v>435</v>
      </c>
      <c r="D164" s="229" t="s">
        <v>281</v>
      </c>
      <c r="E164" s="230" t="s">
        <v>6012</v>
      </c>
      <c r="F164" s="231" t="s">
        <v>6793</v>
      </c>
      <c r="G164" s="232" t="s">
        <v>2303</v>
      </c>
      <c r="H164" s="233">
        <v>4</v>
      </c>
      <c r="I164" s="234"/>
      <c r="J164" s="235">
        <f>ROUND(I164*H164,2)</f>
        <v>0</v>
      </c>
      <c r="K164" s="236"/>
      <c r="L164" s="44"/>
      <c r="M164" s="237" t="s">
        <v>1</v>
      </c>
      <c r="N164" s="238" t="s">
        <v>41</v>
      </c>
      <c r="O164" s="91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1" t="s">
        <v>284</v>
      </c>
      <c r="AT164" s="241" t="s">
        <v>281</v>
      </c>
      <c r="AU164" s="241" t="s">
        <v>84</v>
      </c>
      <c r="AY164" s="17" t="s">
        <v>280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7" t="s">
        <v>84</v>
      </c>
      <c r="BK164" s="242">
        <f>ROUND(I164*H164,2)</f>
        <v>0</v>
      </c>
      <c r="BL164" s="17" t="s">
        <v>284</v>
      </c>
      <c r="BM164" s="241" t="s">
        <v>603</v>
      </c>
    </row>
    <row r="165" s="2" customFormat="1" ht="16.5" customHeight="1">
      <c r="A165" s="38"/>
      <c r="B165" s="39"/>
      <c r="C165" s="229" t="s">
        <v>440</v>
      </c>
      <c r="D165" s="229" t="s">
        <v>281</v>
      </c>
      <c r="E165" s="230" t="s">
        <v>6029</v>
      </c>
      <c r="F165" s="231" t="s">
        <v>6794</v>
      </c>
      <c r="G165" s="232" t="s">
        <v>2303</v>
      </c>
      <c r="H165" s="233">
        <v>1</v>
      </c>
      <c r="I165" s="234"/>
      <c r="J165" s="235">
        <f>ROUND(I165*H165,2)</f>
        <v>0</v>
      </c>
      <c r="K165" s="236"/>
      <c r="L165" s="44"/>
      <c r="M165" s="237" t="s">
        <v>1</v>
      </c>
      <c r="N165" s="238" t="s">
        <v>41</v>
      </c>
      <c r="O165" s="91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1" t="s">
        <v>284</v>
      </c>
      <c r="AT165" s="241" t="s">
        <v>281</v>
      </c>
      <c r="AU165" s="241" t="s">
        <v>84</v>
      </c>
      <c r="AY165" s="17" t="s">
        <v>280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7" t="s">
        <v>84</v>
      </c>
      <c r="BK165" s="242">
        <f>ROUND(I165*H165,2)</f>
        <v>0</v>
      </c>
      <c r="BL165" s="17" t="s">
        <v>284</v>
      </c>
      <c r="BM165" s="241" t="s">
        <v>613</v>
      </c>
    </row>
    <row r="166" s="2" customFormat="1" ht="16.5" customHeight="1">
      <c r="A166" s="38"/>
      <c r="B166" s="39"/>
      <c r="C166" s="229" t="s">
        <v>445</v>
      </c>
      <c r="D166" s="229" t="s">
        <v>281</v>
      </c>
      <c r="E166" s="230" t="s">
        <v>6032</v>
      </c>
      <c r="F166" s="231" t="s">
        <v>6797</v>
      </c>
      <c r="G166" s="232" t="s">
        <v>2303</v>
      </c>
      <c r="H166" s="233">
        <v>1</v>
      </c>
      <c r="I166" s="234"/>
      <c r="J166" s="235">
        <f>ROUND(I166*H166,2)</f>
        <v>0</v>
      </c>
      <c r="K166" s="236"/>
      <c r="L166" s="44"/>
      <c r="M166" s="291" t="s">
        <v>1</v>
      </c>
      <c r="N166" s="292" t="s">
        <v>41</v>
      </c>
      <c r="O166" s="293"/>
      <c r="P166" s="294">
        <f>O166*H166</f>
        <v>0</v>
      </c>
      <c r="Q166" s="294">
        <v>0</v>
      </c>
      <c r="R166" s="294">
        <f>Q166*H166</f>
        <v>0</v>
      </c>
      <c r="S166" s="294">
        <v>0</v>
      </c>
      <c r="T166" s="29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1" t="s">
        <v>284</v>
      </c>
      <c r="AT166" s="241" t="s">
        <v>281</v>
      </c>
      <c r="AU166" s="241" t="s">
        <v>84</v>
      </c>
      <c r="AY166" s="17" t="s">
        <v>280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7" t="s">
        <v>84</v>
      </c>
      <c r="BK166" s="242">
        <f>ROUND(I166*H166,2)</f>
        <v>0</v>
      </c>
      <c r="BL166" s="17" t="s">
        <v>284</v>
      </c>
      <c r="BM166" s="241" t="s">
        <v>623</v>
      </c>
    </row>
    <row r="167" s="2" customFormat="1" ht="6.96" customHeight="1">
      <c r="A167" s="38"/>
      <c r="B167" s="66"/>
      <c r="C167" s="67"/>
      <c r="D167" s="67"/>
      <c r="E167" s="67"/>
      <c r="F167" s="67"/>
      <c r="G167" s="67"/>
      <c r="H167" s="67"/>
      <c r="I167" s="67"/>
      <c r="J167" s="67"/>
      <c r="K167" s="67"/>
      <c r="L167" s="44"/>
      <c r="M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</row>
  </sheetData>
  <sheetProtection sheet="1" autoFilter="0" formatColumns="0" formatRows="0" objects="1" scenarios="1" spinCount="100000" saltValue="vpJqtnv4fo5sMY51IxGTmTn1hW+wICuns0pE/R048gz8mcExkyprTa3MjjBShc39BaiO+7vkcUWSihFtu9vLbA==" hashValue="Y5kfhzr3s7fvlgv6ZwqwRRRX0Srv0aCTZYrxmcGKPpSw0qjA7sx6FJ+iFlYVxe3i+vLRrilAUY0gQlVuke0glw==" algorithmName="SHA-512" password="C5D5"/>
  <autoFilter ref="C126:K1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</row>
    <row r="8">
      <c r="B8" s="20"/>
      <c r="D8" s="152" t="s">
        <v>209</v>
      </c>
      <c r="L8" s="20"/>
    </row>
    <row r="9" s="1" customFormat="1" ht="16.5" customHeight="1">
      <c r="B9" s="20"/>
      <c r="E9" s="153" t="s">
        <v>6722</v>
      </c>
      <c r="F9" s="1"/>
      <c r="G9" s="1"/>
      <c r="H9" s="1"/>
      <c r="L9" s="20"/>
    </row>
    <row r="10" s="1" customFormat="1" ht="12" customHeight="1">
      <c r="B10" s="20"/>
      <c r="D10" s="152" t="s">
        <v>6150</v>
      </c>
      <c r="L10" s="20"/>
    </row>
    <row r="11" s="2" customFormat="1" ht="16.5" customHeight="1">
      <c r="A11" s="38"/>
      <c r="B11" s="44"/>
      <c r="C11" s="38"/>
      <c r="D11" s="38"/>
      <c r="E11" s="164" t="s">
        <v>6908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6733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4" t="s">
        <v>6922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2" t="s">
        <v>18</v>
      </c>
      <c r="E15" s="38"/>
      <c r="F15" s="141" t="s">
        <v>1</v>
      </c>
      <c r="G15" s="38"/>
      <c r="H15" s="38"/>
      <c r="I15" s="152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20</v>
      </c>
      <c r="E16" s="38"/>
      <c r="F16" s="141" t="s">
        <v>21</v>
      </c>
      <c r="G16" s="38"/>
      <c r="H16" s="38"/>
      <c r="I16" s="152" t="s">
        <v>22</v>
      </c>
      <c r="J16" s="155" t="str">
        <f>'Rekapitulace stavby'!AN8</f>
        <v>2. 8. 2021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2" t="s">
        <v>24</v>
      </c>
      <c r="E18" s="38"/>
      <c r="F18" s="38"/>
      <c r="G18" s="38"/>
      <c r="H18" s="38"/>
      <c r="I18" s="152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2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2" t="s">
        <v>28</v>
      </c>
      <c r="E21" s="38"/>
      <c r="F21" s="38"/>
      <c r="G21" s="38"/>
      <c r="H21" s="38"/>
      <c r="I21" s="152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2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2" t="s">
        <v>30</v>
      </c>
      <c r="E24" s="38"/>
      <c r="F24" s="38"/>
      <c r="G24" s="38"/>
      <c r="H24" s="38"/>
      <c r="I24" s="152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2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2" t="s">
        <v>33</v>
      </c>
      <c r="E27" s="38"/>
      <c r="F27" s="38"/>
      <c r="G27" s="38"/>
      <c r="H27" s="38"/>
      <c r="I27" s="152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31</v>
      </c>
      <c r="F28" s="38"/>
      <c r="G28" s="38"/>
      <c r="H28" s="38"/>
      <c r="I28" s="152" t="s">
        <v>27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2" t="s">
        <v>34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0"/>
      <c r="E35" s="160"/>
      <c r="F35" s="160"/>
      <c r="G35" s="160"/>
      <c r="H35" s="160"/>
      <c r="I35" s="160"/>
      <c r="J35" s="160"/>
      <c r="K35" s="160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2" t="s">
        <v>41</v>
      </c>
      <c r="F37" s="165">
        <f>ROUND((SUM(BE126:BE143)),  2)</f>
        <v>0</v>
      </c>
      <c r="G37" s="38"/>
      <c r="H37" s="38"/>
      <c r="I37" s="166">
        <v>0.20999999999999999</v>
      </c>
      <c r="J37" s="165">
        <f>ROUND(((SUM(BE126:BE143))*I37),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2" t="s">
        <v>42</v>
      </c>
      <c r="F38" s="165">
        <f>ROUND((SUM(BF126:BF143)),  2)</f>
        <v>0</v>
      </c>
      <c r="G38" s="38"/>
      <c r="H38" s="38"/>
      <c r="I38" s="166">
        <v>0.14999999999999999</v>
      </c>
      <c r="J38" s="165">
        <f>ROUND(((SUM(BF126:BF143))*I38),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43</v>
      </c>
      <c r="F39" s="165">
        <f>ROUND((SUM(BG126:BG143)),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2" t="s">
        <v>44</v>
      </c>
      <c r="F40" s="165">
        <f>ROUND((SUM(BH126:BH143)),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2" t="s">
        <v>45</v>
      </c>
      <c r="F41" s="165">
        <f>ROUND((SUM(BI126:BI143)),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5" t="s">
        <v>6722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6150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6908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6733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14.02_2 - Slaboproud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Žižkova 57, Jihlava</v>
      </c>
      <c r="G93" s="40"/>
      <c r="H93" s="40"/>
      <c r="I93" s="32" t="s">
        <v>22</v>
      </c>
      <c r="J93" s="79" t="str">
        <f>IF(J16="","",J16)</f>
        <v>2. 8. 2021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Kraj Vysočina, Žižkova 57, Jihlava</v>
      </c>
      <c r="G95" s="40"/>
      <c r="H95" s="40"/>
      <c r="I95" s="32" t="s">
        <v>30</v>
      </c>
      <c r="J95" s="36" t="str">
        <f>E25</f>
        <v>CBN projekt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>CBN projekt s.r.o.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6" t="s">
        <v>233</v>
      </c>
      <c r="D98" s="187"/>
      <c r="E98" s="187"/>
      <c r="F98" s="187"/>
      <c r="G98" s="187"/>
      <c r="H98" s="187"/>
      <c r="I98" s="187"/>
      <c r="J98" s="188" t="s">
        <v>234</v>
      </c>
      <c r="K98" s="187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9" t="s">
        <v>235</v>
      </c>
      <c r="D100" s="40"/>
      <c r="E100" s="40"/>
      <c r="F100" s="40"/>
      <c r="G100" s="40"/>
      <c r="H100" s="40"/>
      <c r="I100" s="40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236</v>
      </c>
    </row>
    <row r="101" s="9" customFormat="1" ht="24.96" customHeight="1">
      <c r="A101" s="9"/>
      <c r="B101" s="190"/>
      <c r="C101" s="191"/>
      <c r="D101" s="192" t="s">
        <v>6800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6801</v>
      </c>
      <c r="E102" s="193"/>
      <c r="F102" s="193"/>
      <c r="G102" s="193"/>
      <c r="H102" s="193"/>
      <c r="I102" s="193"/>
      <c r="J102" s="194">
        <f>J137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265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5" t="str">
        <f>E7</f>
        <v>SPŠ Třebíč - úspory energií- doplnění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209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1" customFormat="1" ht="16.5" customHeight="1">
      <c r="B114" s="21"/>
      <c r="C114" s="22"/>
      <c r="D114" s="22"/>
      <c r="E114" s="185" t="s">
        <v>6722</v>
      </c>
      <c r="F114" s="22"/>
      <c r="G114" s="22"/>
      <c r="H114" s="22"/>
      <c r="I114" s="22"/>
      <c r="J114" s="22"/>
      <c r="K114" s="22"/>
      <c r="L114" s="20"/>
    </row>
    <row r="115" s="1" customFormat="1" ht="12" customHeight="1">
      <c r="B115" s="21"/>
      <c r="C115" s="32" t="s">
        <v>6150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297" t="s">
        <v>6908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6733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14.02_2 - Slaboproud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Žižkova 57, Jihlava</v>
      </c>
      <c r="G120" s="40"/>
      <c r="H120" s="40"/>
      <c r="I120" s="32" t="s">
        <v>22</v>
      </c>
      <c r="J120" s="79" t="str">
        <f>IF(J16="","",J16)</f>
        <v>2. 8. 2021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E19</f>
        <v>Kraj Vysočina, Žižkova 57, Jihlava</v>
      </c>
      <c r="G122" s="40"/>
      <c r="H122" s="40"/>
      <c r="I122" s="32" t="s">
        <v>30</v>
      </c>
      <c r="J122" s="36" t="str">
        <f>E25</f>
        <v>CBN projekt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IF(E22="","",E22)</f>
        <v>Vyplň údaj</v>
      </c>
      <c r="G123" s="40"/>
      <c r="H123" s="40"/>
      <c r="I123" s="32" t="s">
        <v>33</v>
      </c>
      <c r="J123" s="36" t="str">
        <f>E28</f>
        <v>CBN projekt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1"/>
      <c r="B125" s="202"/>
      <c r="C125" s="203" t="s">
        <v>266</v>
      </c>
      <c r="D125" s="204" t="s">
        <v>61</v>
      </c>
      <c r="E125" s="204" t="s">
        <v>57</v>
      </c>
      <c r="F125" s="204" t="s">
        <v>58</v>
      </c>
      <c r="G125" s="204" t="s">
        <v>267</v>
      </c>
      <c r="H125" s="204" t="s">
        <v>268</v>
      </c>
      <c r="I125" s="204" t="s">
        <v>269</v>
      </c>
      <c r="J125" s="205" t="s">
        <v>234</v>
      </c>
      <c r="K125" s="206" t="s">
        <v>270</v>
      </c>
      <c r="L125" s="207"/>
      <c r="M125" s="100" t="s">
        <v>1</v>
      </c>
      <c r="N125" s="101" t="s">
        <v>40</v>
      </c>
      <c r="O125" s="101" t="s">
        <v>271</v>
      </c>
      <c r="P125" s="101" t="s">
        <v>272</v>
      </c>
      <c r="Q125" s="101" t="s">
        <v>273</v>
      </c>
      <c r="R125" s="101" t="s">
        <v>274</v>
      </c>
      <c r="S125" s="101" t="s">
        <v>275</v>
      </c>
      <c r="T125" s="102" t="s">
        <v>276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8"/>
      <c r="B126" s="39"/>
      <c r="C126" s="107" t="s">
        <v>277</v>
      </c>
      <c r="D126" s="40"/>
      <c r="E126" s="40"/>
      <c r="F126" s="40"/>
      <c r="G126" s="40"/>
      <c r="H126" s="40"/>
      <c r="I126" s="40"/>
      <c r="J126" s="208">
        <f>BK126</f>
        <v>0</v>
      </c>
      <c r="K126" s="40"/>
      <c r="L126" s="44"/>
      <c r="M126" s="103"/>
      <c r="N126" s="209"/>
      <c r="O126" s="104"/>
      <c r="P126" s="210">
        <f>P127+P137</f>
        <v>0</v>
      </c>
      <c r="Q126" s="104"/>
      <c r="R126" s="210">
        <f>R127+R137</f>
        <v>0</v>
      </c>
      <c r="S126" s="104"/>
      <c r="T126" s="211">
        <f>T127+T137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236</v>
      </c>
      <c r="BK126" s="212">
        <f>BK127+BK137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5989</v>
      </c>
      <c r="F127" s="216" t="s">
        <v>6802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SUM(P128:P136)</f>
        <v>0</v>
      </c>
      <c r="Q127" s="221"/>
      <c r="R127" s="222">
        <f>SUM(R128:R136)</f>
        <v>0</v>
      </c>
      <c r="S127" s="221"/>
      <c r="T127" s="223">
        <f>SUM(T128:T136)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84</v>
      </c>
      <c r="AT127" s="225" t="s">
        <v>75</v>
      </c>
      <c r="AU127" s="225" t="s">
        <v>76</v>
      </c>
      <c r="AY127" s="224" t="s">
        <v>280</v>
      </c>
      <c r="BK127" s="226">
        <f>SUM(BK128:BK136)</f>
        <v>0</v>
      </c>
    </row>
    <row r="128" s="2" customFormat="1" ht="16.5" customHeight="1">
      <c r="A128" s="38"/>
      <c r="B128" s="39"/>
      <c r="C128" s="229" t="s">
        <v>84</v>
      </c>
      <c r="D128" s="229" t="s">
        <v>281</v>
      </c>
      <c r="E128" s="230" t="s">
        <v>6803</v>
      </c>
      <c r="F128" s="231" t="s">
        <v>6804</v>
      </c>
      <c r="G128" s="232" t="s">
        <v>190</v>
      </c>
      <c r="H128" s="233">
        <v>234</v>
      </c>
      <c r="I128" s="234"/>
      <c r="J128" s="235">
        <f>ROUND(I128*H128,2)</f>
        <v>0</v>
      </c>
      <c r="K128" s="236"/>
      <c r="L128" s="44"/>
      <c r="M128" s="237" t="s">
        <v>1</v>
      </c>
      <c r="N128" s="238" t="s">
        <v>41</v>
      </c>
      <c r="O128" s="91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1" t="s">
        <v>284</v>
      </c>
      <c r="AT128" s="241" t="s">
        <v>281</v>
      </c>
      <c r="AU128" s="241" t="s">
        <v>84</v>
      </c>
      <c r="AY128" s="17" t="s">
        <v>280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7" t="s">
        <v>84</v>
      </c>
      <c r="BK128" s="242">
        <f>ROUND(I128*H128,2)</f>
        <v>0</v>
      </c>
      <c r="BL128" s="17" t="s">
        <v>284</v>
      </c>
      <c r="BM128" s="241" t="s">
        <v>86</v>
      </c>
    </row>
    <row r="129" s="2" customFormat="1" ht="16.5" customHeight="1">
      <c r="A129" s="38"/>
      <c r="B129" s="39"/>
      <c r="C129" s="229" t="s">
        <v>86</v>
      </c>
      <c r="D129" s="229" t="s">
        <v>281</v>
      </c>
      <c r="E129" s="230" t="s">
        <v>6923</v>
      </c>
      <c r="F129" s="231" t="s">
        <v>6924</v>
      </c>
      <c r="G129" s="232" t="s">
        <v>190</v>
      </c>
      <c r="H129" s="233">
        <v>38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284</v>
      </c>
      <c r="AT129" s="241" t="s">
        <v>281</v>
      </c>
      <c r="AU129" s="241" t="s">
        <v>84</v>
      </c>
      <c r="AY129" s="17" t="s">
        <v>280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84</v>
      </c>
      <c r="BK129" s="242">
        <f>ROUND(I129*H129,2)</f>
        <v>0</v>
      </c>
      <c r="BL129" s="17" t="s">
        <v>284</v>
      </c>
      <c r="BM129" s="241" t="s">
        <v>284</v>
      </c>
    </row>
    <row r="130" s="2" customFormat="1" ht="16.5" customHeight="1">
      <c r="A130" s="38"/>
      <c r="B130" s="39"/>
      <c r="C130" s="229" t="s">
        <v>136</v>
      </c>
      <c r="D130" s="229" t="s">
        <v>281</v>
      </c>
      <c r="E130" s="230" t="s">
        <v>6805</v>
      </c>
      <c r="F130" s="231" t="s">
        <v>6806</v>
      </c>
      <c r="G130" s="232" t="s">
        <v>2303</v>
      </c>
      <c r="H130" s="233">
        <v>8</v>
      </c>
      <c r="I130" s="234"/>
      <c r="J130" s="235">
        <f>ROUND(I130*H130,2)</f>
        <v>0</v>
      </c>
      <c r="K130" s="236"/>
      <c r="L130" s="44"/>
      <c r="M130" s="237" t="s">
        <v>1</v>
      </c>
      <c r="N130" s="238" t="s">
        <v>41</v>
      </c>
      <c r="O130" s="91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1" t="s">
        <v>284</v>
      </c>
      <c r="AT130" s="241" t="s">
        <v>281</v>
      </c>
      <c r="AU130" s="241" t="s">
        <v>84</v>
      </c>
      <c r="AY130" s="17" t="s">
        <v>280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7" t="s">
        <v>84</v>
      </c>
      <c r="BK130" s="242">
        <f>ROUND(I130*H130,2)</f>
        <v>0</v>
      </c>
      <c r="BL130" s="17" t="s">
        <v>284</v>
      </c>
      <c r="BM130" s="241" t="s">
        <v>305</v>
      </c>
    </row>
    <row r="131" s="2" customFormat="1" ht="16.5" customHeight="1">
      <c r="A131" s="38"/>
      <c r="B131" s="39"/>
      <c r="C131" s="229" t="s">
        <v>284</v>
      </c>
      <c r="D131" s="229" t="s">
        <v>281</v>
      </c>
      <c r="E131" s="230" t="s">
        <v>6925</v>
      </c>
      <c r="F131" s="231" t="s">
        <v>6926</v>
      </c>
      <c r="G131" s="232" t="s">
        <v>2303</v>
      </c>
      <c r="H131" s="233">
        <v>2</v>
      </c>
      <c r="I131" s="234"/>
      <c r="J131" s="235">
        <f>ROUND(I131*H131,2)</f>
        <v>0</v>
      </c>
      <c r="K131" s="236"/>
      <c r="L131" s="44"/>
      <c r="M131" s="237" t="s">
        <v>1</v>
      </c>
      <c r="N131" s="238" t="s">
        <v>41</v>
      </c>
      <c r="O131" s="91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284</v>
      </c>
      <c r="AT131" s="241" t="s">
        <v>281</v>
      </c>
      <c r="AU131" s="241" t="s">
        <v>84</v>
      </c>
      <c r="AY131" s="17" t="s">
        <v>280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84</v>
      </c>
      <c r="BK131" s="242">
        <f>ROUND(I131*H131,2)</f>
        <v>0</v>
      </c>
      <c r="BL131" s="17" t="s">
        <v>284</v>
      </c>
      <c r="BM131" s="241" t="s">
        <v>310</v>
      </c>
    </row>
    <row r="132" s="2" customFormat="1" ht="16.5" customHeight="1">
      <c r="A132" s="38"/>
      <c r="B132" s="39"/>
      <c r="C132" s="229" t="s">
        <v>300</v>
      </c>
      <c r="D132" s="229" t="s">
        <v>281</v>
      </c>
      <c r="E132" s="230" t="s">
        <v>6807</v>
      </c>
      <c r="F132" s="231" t="s">
        <v>6808</v>
      </c>
      <c r="G132" s="232" t="s">
        <v>2303</v>
      </c>
      <c r="H132" s="233">
        <v>5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284</v>
      </c>
      <c r="AT132" s="241" t="s">
        <v>281</v>
      </c>
      <c r="AU132" s="241" t="s">
        <v>84</v>
      </c>
      <c r="AY132" s="17" t="s">
        <v>280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84</v>
      </c>
      <c r="BK132" s="242">
        <f>ROUND(I132*H132,2)</f>
        <v>0</v>
      </c>
      <c r="BL132" s="17" t="s">
        <v>284</v>
      </c>
      <c r="BM132" s="241" t="s">
        <v>111</v>
      </c>
    </row>
    <row r="133" s="2" customFormat="1" ht="16.5" customHeight="1">
      <c r="A133" s="38"/>
      <c r="B133" s="39"/>
      <c r="C133" s="229" t="s">
        <v>305</v>
      </c>
      <c r="D133" s="229" t="s">
        <v>281</v>
      </c>
      <c r="E133" s="230" t="s">
        <v>6809</v>
      </c>
      <c r="F133" s="231" t="s">
        <v>6810</v>
      </c>
      <c r="G133" s="232" t="s">
        <v>190</v>
      </c>
      <c r="H133" s="233">
        <v>182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284</v>
      </c>
      <c r="AT133" s="241" t="s">
        <v>281</v>
      </c>
      <c r="AU133" s="241" t="s">
        <v>84</v>
      </c>
      <c r="AY133" s="17" t="s">
        <v>280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84</v>
      </c>
      <c r="BK133" s="242">
        <f>ROUND(I133*H133,2)</f>
        <v>0</v>
      </c>
      <c r="BL133" s="17" t="s">
        <v>284</v>
      </c>
      <c r="BM133" s="241" t="s">
        <v>117</v>
      </c>
    </row>
    <row r="134" s="2" customFormat="1" ht="16.5" customHeight="1">
      <c r="A134" s="38"/>
      <c r="B134" s="39"/>
      <c r="C134" s="229" t="s">
        <v>313</v>
      </c>
      <c r="D134" s="229" t="s">
        <v>281</v>
      </c>
      <c r="E134" s="230" t="s">
        <v>6811</v>
      </c>
      <c r="F134" s="231" t="s">
        <v>6812</v>
      </c>
      <c r="G134" s="232" t="s">
        <v>2303</v>
      </c>
      <c r="H134" s="233">
        <v>8</v>
      </c>
      <c r="I134" s="234"/>
      <c r="J134" s="235">
        <f>ROUND(I134*H134,2)</f>
        <v>0</v>
      </c>
      <c r="K134" s="236"/>
      <c r="L134" s="44"/>
      <c r="M134" s="237" t="s">
        <v>1</v>
      </c>
      <c r="N134" s="238" t="s">
        <v>41</v>
      </c>
      <c r="O134" s="91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284</v>
      </c>
      <c r="AT134" s="241" t="s">
        <v>281</v>
      </c>
      <c r="AU134" s="241" t="s">
        <v>84</v>
      </c>
      <c r="AY134" s="17" t="s">
        <v>280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84</v>
      </c>
      <c r="BK134" s="242">
        <f>ROUND(I134*H134,2)</f>
        <v>0</v>
      </c>
      <c r="BL134" s="17" t="s">
        <v>284</v>
      </c>
      <c r="BM134" s="241" t="s">
        <v>130</v>
      </c>
    </row>
    <row r="135" s="2" customFormat="1" ht="21.75" customHeight="1">
      <c r="A135" s="38"/>
      <c r="B135" s="39"/>
      <c r="C135" s="229" t="s">
        <v>310</v>
      </c>
      <c r="D135" s="229" t="s">
        <v>281</v>
      </c>
      <c r="E135" s="230" t="s">
        <v>6813</v>
      </c>
      <c r="F135" s="231" t="s">
        <v>6814</v>
      </c>
      <c r="G135" s="232" t="s">
        <v>326</v>
      </c>
      <c r="H135" s="233">
        <v>0.20000000000000001</v>
      </c>
      <c r="I135" s="234"/>
      <c r="J135" s="235">
        <f>ROUND(I135*H135,2)</f>
        <v>0</v>
      </c>
      <c r="K135" s="236"/>
      <c r="L135" s="44"/>
      <c r="M135" s="237" t="s">
        <v>1</v>
      </c>
      <c r="N135" s="238" t="s">
        <v>41</v>
      </c>
      <c r="O135" s="91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1" t="s">
        <v>284</v>
      </c>
      <c r="AT135" s="241" t="s">
        <v>281</v>
      </c>
      <c r="AU135" s="241" t="s">
        <v>84</v>
      </c>
      <c r="AY135" s="17" t="s">
        <v>280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7" t="s">
        <v>84</v>
      </c>
      <c r="BK135" s="242">
        <f>ROUND(I135*H135,2)</f>
        <v>0</v>
      </c>
      <c r="BL135" s="17" t="s">
        <v>284</v>
      </c>
      <c r="BM135" s="241" t="s">
        <v>185</v>
      </c>
    </row>
    <row r="136" s="2" customFormat="1" ht="16.5" customHeight="1">
      <c r="A136" s="38"/>
      <c r="B136" s="39"/>
      <c r="C136" s="229" t="s">
        <v>323</v>
      </c>
      <c r="D136" s="229" t="s">
        <v>281</v>
      </c>
      <c r="E136" s="230" t="s">
        <v>6544</v>
      </c>
      <c r="F136" s="231" t="s">
        <v>6784</v>
      </c>
      <c r="G136" s="232" t="s">
        <v>6116</v>
      </c>
      <c r="H136" s="233">
        <v>4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284</v>
      </c>
      <c r="AT136" s="241" t="s">
        <v>281</v>
      </c>
      <c r="AU136" s="241" t="s">
        <v>84</v>
      </c>
      <c r="AY136" s="17" t="s">
        <v>280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84</v>
      </c>
      <c r="BK136" s="242">
        <f>ROUND(I136*H136,2)</f>
        <v>0</v>
      </c>
      <c r="BL136" s="17" t="s">
        <v>284</v>
      </c>
      <c r="BM136" s="241" t="s">
        <v>361</v>
      </c>
    </row>
    <row r="137" s="12" customFormat="1" ht="25.92" customHeight="1">
      <c r="A137" s="12"/>
      <c r="B137" s="213"/>
      <c r="C137" s="214"/>
      <c r="D137" s="215" t="s">
        <v>75</v>
      </c>
      <c r="E137" s="216" t="s">
        <v>5994</v>
      </c>
      <c r="F137" s="216" t="s">
        <v>6815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SUM(P138:P143)</f>
        <v>0</v>
      </c>
      <c r="Q137" s="221"/>
      <c r="R137" s="222">
        <f>SUM(R138:R143)</f>
        <v>0</v>
      </c>
      <c r="S137" s="221"/>
      <c r="T137" s="223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84</v>
      </c>
      <c r="AT137" s="225" t="s">
        <v>75</v>
      </c>
      <c r="AU137" s="225" t="s">
        <v>76</v>
      </c>
      <c r="AY137" s="224" t="s">
        <v>280</v>
      </c>
      <c r="BK137" s="226">
        <f>SUM(BK138:BK143)</f>
        <v>0</v>
      </c>
    </row>
    <row r="138" s="2" customFormat="1" ht="16.5" customHeight="1">
      <c r="A138" s="38"/>
      <c r="B138" s="39"/>
      <c r="C138" s="229" t="s">
        <v>111</v>
      </c>
      <c r="D138" s="229" t="s">
        <v>281</v>
      </c>
      <c r="E138" s="230" t="s">
        <v>6056</v>
      </c>
      <c r="F138" s="231" t="s">
        <v>6804</v>
      </c>
      <c r="G138" s="232" t="s">
        <v>190</v>
      </c>
      <c r="H138" s="233">
        <v>198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284</v>
      </c>
      <c r="AT138" s="241" t="s">
        <v>281</v>
      </c>
      <c r="AU138" s="241" t="s">
        <v>84</v>
      </c>
      <c r="AY138" s="17" t="s">
        <v>280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84</v>
      </c>
      <c r="BK138" s="242">
        <f>ROUND(I138*H138,2)</f>
        <v>0</v>
      </c>
      <c r="BL138" s="17" t="s">
        <v>284</v>
      </c>
      <c r="BM138" s="241" t="s">
        <v>369</v>
      </c>
    </row>
    <row r="139" s="2" customFormat="1" ht="16.5" customHeight="1">
      <c r="A139" s="38"/>
      <c r="B139" s="39"/>
      <c r="C139" s="229" t="s">
        <v>114</v>
      </c>
      <c r="D139" s="229" t="s">
        <v>281</v>
      </c>
      <c r="E139" s="230" t="s">
        <v>6059</v>
      </c>
      <c r="F139" s="231" t="s">
        <v>6924</v>
      </c>
      <c r="G139" s="232" t="s">
        <v>190</v>
      </c>
      <c r="H139" s="233">
        <v>38</v>
      </c>
      <c r="I139" s="234"/>
      <c r="J139" s="235">
        <f>ROUND(I139*H139,2)</f>
        <v>0</v>
      </c>
      <c r="K139" s="236"/>
      <c r="L139" s="44"/>
      <c r="M139" s="237" t="s">
        <v>1</v>
      </c>
      <c r="N139" s="238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284</v>
      </c>
      <c r="AT139" s="241" t="s">
        <v>281</v>
      </c>
      <c r="AU139" s="241" t="s">
        <v>84</v>
      </c>
      <c r="AY139" s="17" t="s">
        <v>280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84</v>
      </c>
      <c r="BK139" s="242">
        <f>ROUND(I139*H139,2)</f>
        <v>0</v>
      </c>
      <c r="BL139" s="17" t="s">
        <v>284</v>
      </c>
      <c r="BM139" s="241" t="s">
        <v>379</v>
      </c>
    </row>
    <row r="140" s="2" customFormat="1" ht="16.5" customHeight="1">
      <c r="A140" s="38"/>
      <c r="B140" s="39"/>
      <c r="C140" s="229" t="s">
        <v>117</v>
      </c>
      <c r="D140" s="229" t="s">
        <v>281</v>
      </c>
      <c r="E140" s="230" t="s">
        <v>6062</v>
      </c>
      <c r="F140" s="231" t="s">
        <v>6808</v>
      </c>
      <c r="G140" s="232" t="s">
        <v>2303</v>
      </c>
      <c r="H140" s="233">
        <v>4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284</v>
      </c>
      <c r="AT140" s="241" t="s">
        <v>281</v>
      </c>
      <c r="AU140" s="241" t="s">
        <v>84</v>
      </c>
      <c r="AY140" s="17" t="s">
        <v>280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84</v>
      </c>
      <c r="BK140" s="242">
        <f>ROUND(I140*H140,2)</f>
        <v>0</v>
      </c>
      <c r="BL140" s="17" t="s">
        <v>284</v>
      </c>
      <c r="BM140" s="241" t="s">
        <v>388</v>
      </c>
    </row>
    <row r="141" s="2" customFormat="1" ht="16.5" customHeight="1">
      <c r="A141" s="38"/>
      <c r="B141" s="39"/>
      <c r="C141" s="229" t="s">
        <v>127</v>
      </c>
      <c r="D141" s="229" t="s">
        <v>281</v>
      </c>
      <c r="E141" s="230" t="s">
        <v>6065</v>
      </c>
      <c r="F141" s="231" t="s">
        <v>6810</v>
      </c>
      <c r="G141" s="232" t="s">
        <v>190</v>
      </c>
      <c r="H141" s="233">
        <v>182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41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284</v>
      </c>
      <c r="AT141" s="241" t="s">
        <v>281</v>
      </c>
      <c r="AU141" s="241" t="s">
        <v>84</v>
      </c>
      <c r="AY141" s="17" t="s">
        <v>280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84</v>
      </c>
      <c r="BK141" s="242">
        <f>ROUND(I141*H141,2)</f>
        <v>0</v>
      </c>
      <c r="BL141" s="17" t="s">
        <v>284</v>
      </c>
      <c r="BM141" s="241" t="s">
        <v>398</v>
      </c>
    </row>
    <row r="142" s="2" customFormat="1" ht="16.5" customHeight="1">
      <c r="A142" s="38"/>
      <c r="B142" s="39"/>
      <c r="C142" s="229" t="s">
        <v>130</v>
      </c>
      <c r="D142" s="229" t="s">
        <v>281</v>
      </c>
      <c r="E142" s="230" t="s">
        <v>6068</v>
      </c>
      <c r="F142" s="231" t="s">
        <v>6812</v>
      </c>
      <c r="G142" s="232" t="s">
        <v>2303</v>
      </c>
      <c r="H142" s="233">
        <v>8</v>
      </c>
      <c r="I142" s="234"/>
      <c r="J142" s="235">
        <f>ROUND(I142*H142,2)</f>
        <v>0</v>
      </c>
      <c r="K142" s="236"/>
      <c r="L142" s="44"/>
      <c r="M142" s="237" t="s">
        <v>1</v>
      </c>
      <c r="N142" s="238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284</v>
      </c>
      <c r="AT142" s="241" t="s">
        <v>281</v>
      </c>
      <c r="AU142" s="241" t="s">
        <v>84</v>
      </c>
      <c r="AY142" s="17" t="s">
        <v>280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84</v>
      </c>
      <c r="BK142" s="242">
        <f>ROUND(I142*H142,2)</f>
        <v>0</v>
      </c>
      <c r="BL142" s="17" t="s">
        <v>284</v>
      </c>
      <c r="BM142" s="241" t="s">
        <v>409</v>
      </c>
    </row>
    <row r="143" s="2" customFormat="1" ht="16.5" customHeight="1">
      <c r="A143" s="38"/>
      <c r="B143" s="39"/>
      <c r="C143" s="229" t="s">
        <v>8</v>
      </c>
      <c r="D143" s="229" t="s">
        <v>281</v>
      </c>
      <c r="E143" s="230" t="s">
        <v>6071</v>
      </c>
      <c r="F143" s="231" t="s">
        <v>6789</v>
      </c>
      <c r="G143" s="232" t="s">
        <v>2303</v>
      </c>
      <c r="H143" s="233">
        <v>1</v>
      </c>
      <c r="I143" s="234"/>
      <c r="J143" s="235">
        <f>ROUND(I143*H143,2)</f>
        <v>0</v>
      </c>
      <c r="K143" s="236"/>
      <c r="L143" s="44"/>
      <c r="M143" s="291" t="s">
        <v>1</v>
      </c>
      <c r="N143" s="292" t="s">
        <v>41</v>
      </c>
      <c r="O143" s="293"/>
      <c r="P143" s="294">
        <f>O143*H143</f>
        <v>0</v>
      </c>
      <c r="Q143" s="294">
        <v>0</v>
      </c>
      <c r="R143" s="294">
        <f>Q143*H143</f>
        <v>0</v>
      </c>
      <c r="S143" s="294">
        <v>0</v>
      </c>
      <c r="T143" s="29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284</v>
      </c>
      <c r="AT143" s="241" t="s">
        <v>281</v>
      </c>
      <c r="AU143" s="241" t="s">
        <v>84</v>
      </c>
      <c r="AY143" s="17" t="s">
        <v>280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84</v>
      </c>
      <c r="BK143" s="242">
        <f>ROUND(I143*H143,2)</f>
        <v>0</v>
      </c>
      <c r="BL143" s="17" t="s">
        <v>284</v>
      </c>
      <c r="BM143" s="241" t="s">
        <v>418</v>
      </c>
    </row>
    <row r="144" s="2" customFormat="1" ht="6.96" customHeight="1">
      <c r="A144" s="38"/>
      <c r="B144" s="66"/>
      <c r="C144" s="67"/>
      <c r="D144" s="67"/>
      <c r="E144" s="67"/>
      <c r="F144" s="67"/>
      <c r="G144" s="67"/>
      <c r="H144" s="67"/>
      <c r="I144" s="67"/>
      <c r="J144" s="67"/>
      <c r="K144" s="67"/>
      <c r="L144" s="44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sheetProtection sheet="1" autoFilter="0" formatColumns="0" formatRows="0" objects="1" scenarios="1" spinCount="100000" saltValue="6xgdS+ATn0ZGYayhpJeES9Ti4kK5ohbZI+/bfDbNFu8xuMo6MilOVkDJIdE3I2P8aInuo/V6RHs44aiWdrn33Q==" hashValue="W6gXdKUEO0EHPjRqwrEtHkWmGADyuHZTpfVrbx8jdOXRA3tnWVC3orT6yy5gkkczsTH3LOxbmxX/BQQePXn36w==" algorithmName="SHA-512" password="C5D5"/>
  <autoFilter ref="C125:K14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</row>
    <row r="8">
      <c r="B8" s="20"/>
      <c r="D8" s="152" t="s">
        <v>209</v>
      </c>
      <c r="L8" s="20"/>
    </row>
    <row r="9" s="1" customFormat="1" ht="16.5" customHeight="1">
      <c r="B9" s="20"/>
      <c r="E9" s="153" t="s">
        <v>6722</v>
      </c>
      <c r="F9" s="1"/>
      <c r="G9" s="1"/>
      <c r="H9" s="1"/>
      <c r="L9" s="20"/>
    </row>
    <row r="10" s="1" customFormat="1" ht="12" customHeight="1">
      <c r="B10" s="20"/>
      <c r="D10" s="152" t="s">
        <v>6150</v>
      </c>
      <c r="L10" s="20"/>
    </row>
    <row r="11" s="2" customFormat="1" ht="16.5" customHeight="1">
      <c r="A11" s="38"/>
      <c r="B11" s="44"/>
      <c r="C11" s="38"/>
      <c r="D11" s="38"/>
      <c r="E11" s="164" t="s">
        <v>6908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6733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4" t="s">
        <v>6927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2" t="s">
        <v>18</v>
      </c>
      <c r="E15" s="38"/>
      <c r="F15" s="141" t="s">
        <v>1</v>
      </c>
      <c r="G15" s="38"/>
      <c r="H15" s="38"/>
      <c r="I15" s="152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20</v>
      </c>
      <c r="E16" s="38"/>
      <c r="F16" s="141" t="s">
        <v>21</v>
      </c>
      <c r="G16" s="38"/>
      <c r="H16" s="38"/>
      <c r="I16" s="152" t="s">
        <v>22</v>
      </c>
      <c r="J16" s="155" t="str">
        <f>'Rekapitulace stavby'!AN8</f>
        <v>2. 8. 2021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2" t="s">
        <v>24</v>
      </c>
      <c r="E18" s="38"/>
      <c r="F18" s="38"/>
      <c r="G18" s="38"/>
      <c r="H18" s="38"/>
      <c r="I18" s="152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2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2" t="s">
        <v>28</v>
      </c>
      <c r="E21" s="38"/>
      <c r="F21" s="38"/>
      <c r="G21" s="38"/>
      <c r="H21" s="38"/>
      <c r="I21" s="152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2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2" t="s">
        <v>30</v>
      </c>
      <c r="E24" s="38"/>
      <c r="F24" s="38"/>
      <c r="G24" s="38"/>
      <c r="H24" s="38"/>
      <c r="I24" s="152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2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2" t="s">
        <v>33</v>
      </c>
      <c r="E27" s="38"/>
      <c r="F27" s="38"/>
      <c r="G27" s="38"/>
      <c r="H27" s="38"/>
      <c r="I27" s="152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31</v>
      </c>
      <c r="F28" s="38"/>
      <c r="G28" s="38"/>
      <c r="H28" s="38"/>
      <c r="I28" s="152" t="s">
        <v>27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2" t="s">
        <v>34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0"/>
      <c r="E35" s="160"/>
      <c r="F35" s="160"/>
      <c r="G35" s="160"/>
      <c r="H35" s="160"/>
      <c r="I35" s="160"/>
      <c r="J35" s="160"/>
      <c r="K35" s="160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2" t="s">
        <v>41</v>
      </c>
      <c r="F37" s="165">
        <f>ROUND((SUM(BE126:BE160)),  2)</f>
        <v>0</v>
      </c>
      <c r="G37" s="38"/>
      <c r="H37" s="38"/>
      <c r="I37" s="166">
        <v>0.20999999999999999</v>
      </c>
      <c r="J37" s="165">
        <f>ROUND(((SUM(BE126:BE160))*I37),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2" t="s">
        <v>42</v>
      </c>
      <c r="F38" s="165">
        <f>ROUND((SUM(BF126:BF160)),  2)</f>
        <v>0</v>
      </c>
      <c r="G38" s="38"/>
      <c r="H38" s="38"/>
      <c r="I38" s="166">
        <v>0.14999999999999999</v>
      </c>
      <c r="J38" s="165">
        <f>ROUND(((SUM(BF126:BF160))*I38),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43</v>
      </c>
      <c r="F39" s="165">
        <f>ROUND((SUM(BG126:BG160)),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2" t="s">
        <v>44</v>
      </c>
      <c r="F40" s="165">
        <f>ROUND((SUM(BH126:BH160)),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2" t="s">
        <v>45</v>
      </c>
      <c r="F41" s="165">
        <f>ROUND((SUM(BI126:BI160)),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5" t="s">
        <v>6722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6150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6908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6733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14.02_3 - Bleskosvod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Žižkova 57, Jihlava</v>
      </c>
      <c r="G93" s="40"/>
      <c r="H93" s="40"/>
      <c r="I93" s="32" t="s">
        <v>22</v>
      </c>
      <c r="J93" s="79" t="str">
        <f>IF(J16="","",J16)</f>
        <v>2. 8. 2021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Kraj Vysočina, Žižkova 57, Jihlava</v>
      </c>
      <c r="G95" s="40"/>
      <c r="H95" s="40"/>
      <c r="I95" s="32" t="s">
        <v>30</v>
      </c>
      <c r="J95" s="36" t="str">
        <f>E25</f>
        <v>CBN projekt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>CBN projekt s.r.o.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6" t="s">
        <v>233</v>
      </c>
      <c r="D98" s="187"/>
      <c r="E98" s="187"/>
      <c r="F98" s="187"/>
      <c r="G98" s="187"/>
      <c r="H98" s="187"/>
      <c r="I98" s="187"/>
      <c r="J98" s="188" t="s">
        <v>234</v>
      </c>
      <c r="K98" s="187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9" t="s">
        <v>235</v>
      </c>
      <c r="D100" s="40"/>
      <c r="E100" s="40"/>
      <c r="F100" s="40"/>
      <c r="G100" s="40"/>
      <c r="H100" s="40"/>
      <c r="I100" s="40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236</v>
      </c>
    </row>
    <row r="101" s="9" customFormat="1" ht="24.96" customHeight="1">
      <c r="A101" s="9"/>
      <c r="B101" s="190"/>
      <c r="C101" s="191"/>
      <c r="D101" s="192" t="s">
        <v>6817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6818</v>
      </c>
      <c r="E102" s="193"/>
      <c r="F102" s="193"/>
      <c r="G102" s="193"/>
      <c r="H102" s="193"/>
      <c r="I102" s="193"/>
      <c r="J102" s="194">
        <f>J139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265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5" t="str">
        <f>E7</f>
        <v>SPŠ Třebíč - úspory energií- doplnění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209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1" customFormat="1" ht="16.5" customHeight="1">
      <c r="B114" s="21"/>
      <c r="C114" s="22"/>
      <c r="D114" s="22"/>
      <c r="E114" s="185" t="s">
        <v>6722</v>
      </c>
      <c r="F114" s="22"/>
      <c r="G114" s="22"/>
      <c r="H114" s="22"/>
      <c r="I114" s="22"/>
      <c r="J114" s="22"/>
      <c r="K114" s="22"/>
      <c r="L114" s="20"/>
    </row>
    <row r="115" s="1" customFormat="1" ht="12" customHeight="1">
      <c r="B115" s="21"/>
      <c r="C115" s="32" t="s">
        <v>6150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297" t="s">
        <v>6908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6733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14.02_3 - Bleskosvod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Žižkova 57, Jihlava</v>
      </c>
      <c r="G120" s="40"/>
      <c r="H120" s="40"/>
      <c r="I120" s="32" t="s">
        <v>22</v>
      </c>
      <c r="J120" s="79" t="str">
        <f>IF(J16="","",J16)</f>
        <v>2. 8. 2021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E19</f>
        <v>Kraj Vysočina, Žižkova 57, Jihlava</v>
      </c>
      <c r="G122" s="40"/>
      <c r="H122" s="40"/>
      <c r="I122" s="32" t="s">
        <v>30</v>
      </c>
      <c r="J122" s="36" t="str">
        <f>E25</f>
        <v>CBN projekt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IF(E22="","",E22)</f>
        <v>Vyplň údaj</v>
      </c>
      <c r="G123" s="40"/>
      <c r="H123" s="40"/>
      <c r="I123" s="32" t="s">
        <v>33</v>
      </c>
      <c r="J123" s="36" t="str">
        <f>E28</f>
        <v>CBN projekt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1"/>
      <c r="B125" s="202"/>
      <c r="C125" s="203" t="s">
        <v>266</v>
      </c>
      <c r="D125" s="204" t="s">
        <v>61</v>
      </c>
      <c r="E125" s="204" t="s">
        <v>57</v>
      </c>
      <c r="F125" s="204" t="s">
        <v>58</v>
      </c>
      <c r="G125" s="204" t="s">
        <v>267</v>
      </c>
      <c r="H125" s="204" t="s">
        <v>268</v>
      </c>
      <c r="I125" s="204" t="s">
        <v>269</v>
      </c>
      <c r="J125" s="205" t="s">
        <v>234</v>
      </c>
      <c r="K125" s="206" t="s">
        <v>270</v>
      </c>
      <c r="L125" s="207"/>
      <c r="M125" s="100" t="s">
        <v>1</v>
      </c>
      <c r="N125" s="101" t="s">
        <v>40</v>
      </c>
      <c r="O125" s="101" t="s">
        <v>271</v>
      </c>
      <c r="P125" s="101" t="s">
        <v>272</v>
      </c>
      <c r="Q125" s="101" t="s">
        <v>273</v>
      </c>
      <c r="R125" s="101" t="s">
        <v>274</v>
      </c>
      <c r="S125" s="101" t="s">
        <v>275</v>
      </c>
      <c r="T125" s="102" t="s">
        <v>276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8"/>
      <c r="B126" s="39"/>
      <c r="C126" s="107" t="s">
        <v>277</v>
      </c>
      <c r="D126" s="40"/>
      <c r="E126" s="40"/>
      <c r="F126" s="40"/>
      <c r="G126" s="40"/>
      <c r="H126" s="40"/>
      <c r="I126" s="40"/>
      <c r="J126" s="208">
        <f>BK126</f>
        <v>0</v>
      </c>
      <c r="K126" s="40"/>
      <c r="L126" s="44"/>
      <c r="M126" s="103"/>
      <c r="N126" s="209"/>
      <c r="O126" s="104"/>
      <c r="P126" s="210">
        <f>P127+P139</f>
        <v>0</v>
      </c>
      <c r="Q126" s="104"/>
      <c r="R126" s="210">
        <f>R127+R139</f>
        <v>0</v>
      </c>
      <c r="S126" s="104"/>
      <c r="T126" s="211">
        <f>T127+T139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236</v>
      </c>
      <c r="BK126" s="212">
        <f>BK127+BK139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5989</v>
      </c>
      <c r="F127" s="216" t="s">
        <v>6819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SUM(P128:P138)</f>
        <v>0</v>
      </c>
      <c r="Q127" s="221"/>
      <c r="R127" s="222">
        <f>SUM(R128:R138)</f>
        <v>0</v>
      </c>
      <c r="S127" s="221"/>
      <c r="T127" s="223">
        <f>SUM(T128:T138)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84</v>
      </c>
      <c r="AT127" s="225" t="s">
        <v>75</v>
      </c>
      <c r="AU127" s="225" t="s">
        <v>76</v>
      </c>
      <c r="AY127" s="224" t="s">
        <v>280</v>
      </c>
      <c r="BK127" s="226">
        <f>SUM(BK128:BK138)</f>
        <v>0</v>
      </c>
    </row>
    <row r="128" s="2" customFormat="1" ht="16.5" customHeight="1">
      <c r="A128" s="38"/>
      <c r="B128" s="39"/>
      <c r="C128" s="229" t="s">
        <v>84</v>
      </c>
      <c r="D128" s="229" t="s">
        <v>281</v>
      </c>
      <c r="E128" s="230" t="s">
        <v>6820</v>
      </c>
      <c r="F128" s="231" t="s">
        <v>6821</v>
      </c>
      <c r="G128" s="232" t="s">
        <v>190</v>
      </c>
      <c r="H128" s="233">
        <v>318</v>
      </c>
      <c r="I128" s="234"/>
      <c r="J128" s="235">
        <f>ROUND(I128*H128,2)</f>
        <v>0</v>
      </c>
      <c r="K128" s="236"/>
      <c r="L128" s="44"/>
      <c r="M128" s="237" t="s">
        <v>1</v>
      </c>
      <c r="N128" s="238" t="s">
        <v>41</v>
      </c>
      <c r="O128" s="91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1" t="s">
        <v>284</v>
      </c>
      <c r="AT128" s="241" t="s">
        <v>281</v>
      </c>
      <c r="AU128" s="241" t="s">
        <v>84</v>
      </c>
      <c r="AY128" s="17" t="s">
        <v>280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7" t="s">
        <v>84</v>
      </c>
      <c r="BK128" s="242">
        <f>ROUND(I128*H128,2)</f>
        <v>0</v>
      </c>
      <c r="BL128" s="17" t="s">
        <v>284</v>
      </c>
      <c r="BM128" s="241" t="s">
        <v>86</v>
      </c>
    </row>
    <row r="129" s="2" customFormat="1" ht="21.75" customHeight="1">
      <c r="A129" s="38"/>
      <c r="B129" s="39"/>
      <c r="C129" s="229" t="s">
        <v>86</v>
      </c>
      <c r="D129" s="229" t="s">
        <v>281</v>
      </c>
      <c r="E129" s="230" t="s">
        <v>6822</v>
      </c>
      <c r="F129" s="231" t="s">
        <v>6823</v>
      </c>
      <c r="G129" s="232" t="s">
        <v>190</v>
      </c>
      <c r="H129" s="233">
        <v>158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284</v>
      </c>
      <c r="AT129" s="241" t="s">
        <v>281</v>
      </c>
      <c r="AU129" s="241" t="s">
        <v>84</v>
      </c>
      <c r="AY129" s="17" t="s">
        <v>280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84</v>
      </c>
      <c r="BK129" s="242">
        <f>ROUND(I129*H129,2)</f>
        <v>0</v>
      </c>
      <c r="BL129" s="17" t="s">
        <v>284</v>
      </c>
      <c r="BM129" s="241" t="s">
        <v>284</v>
      </c>
    </row>
    <row r="130" s="2" customFormat="1" ht="16.5" customHeight="1">
      <c r="A130" s="38"/>
      <c r="B130" s="39"/>
      <c r="C130" s="229" t="s">
        <v>136</v>
      </c>
      <c r="D130" s="229" t="s">
        <v>281</v>
      </c>
      <c r="E130" s="230" t="s">
        <v>6824</v>
      </c>
      <c r="F130" s="231" t="s">
        <v>6825</v>
      </c>
      <c r="G130" s="232" t="s">
        <v>2303</v>
      </c>
      <c r="H130" s="233">
        <v>136</v>
      </c>
      <c r="I130" s="234"/>
      <c r="J130" s="235">
        <f>ROUND(I130*H130,2)</f>
        <v>0</v>
      </c>
      <c r="K130" s="236"/>
      <c r="L130" s="44"/>
      <c r="M130" s="237" t="s">
        <v>1</v>
      </c>
      <c r="N130" s="238" t="s">
        <v>41</v>
      </c>
      <c r="O130" s="91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1" t="s">
        <v>284</v>
      </c>
      <c r="AT130" s="241" t="s">
        <v>281</v>
      </c>
      <c r="AU130" s="241" t="s">
        <v>84</v>
      </c>
      <c r="AY130" s="17" t="s">
        <v>280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7" t="s">
        <v>84</v>
      </c>
      <c r="BK130" s="242">
        <f>ROUND(I130*H130,2)</f>
        <v>0</v>
      </c>
      <c r="BL130" s="17" t="s">
        <v>284</v>
      </c>
      <c r="BM130" s="241" t="s">
        <v>305</v>
      </c>
    </row>
    <row r="131" s="2" customFormat="1" ht="16.5" customHeight="1">
      <c r="A131" s="38"/>
      <c r="B131" s="39"/>
      <c r="C131" s="229" t="s">
        <v>284</v>
      </c>
      <c r="D131" s="229" t="s">
        <v>281</v>
      </c>
      <c r="E131" s="230" t="s">
        <v>6826</v>
      </c>
      <c r="F131" s="231" t="s">
        <v>6827</v>
      </c>
      <c r="G131" s="232" t="s">
        <v>2303</v>
      </c>
      <c r="H131" s="233">
        <v>15</v>
      </c>
      <c r="I131" s="234"/>
      <c r="J131" s="235">
        <f>ROUND(I131*H131,2)</f>
        <v>0</v>
      </c>
      <c r="K131" s="236"/>
      <c r="L131" s="44"/>
      <c r="M131" s="237" t="s">
        <v>1</v>
      </c>
      <c r="N131" s="238" t="s">
        <v>41</v>
      </c>
      <c r="O131" s="91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284</v>
      </c>
      <c r="AT131" s="241" t="s">
        <v>281</v>
      </c>
      <c r="AU131" s="241" t="s">
        <v>84</v>
      </c>
      <c r="AY131" s="17" t="s">
        <v>280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84</v>
      </c>
      <c r="BK131" s="242">
        <f>ROUND(I131*H131,2)</f>
        <v>0</v>
      </c>
      <c r="BL131" s="17" t="s">
        <v>284</v>
      </c>
      <c r="BM131" s="241" t="s">
        <v>310</v>
      </c>
    </row>
    <row r="132" s="2" customFormat="1" ht="16.5" customHeight="1">
      <c r="A132" s="38"/>
      <c r="B132" s="39"/>
      <c r="C132" s="229" t="s">
        <v>300</v>
      </c>
      <c r="D132" s="229" t="s">
        <v>281</v>
      </c>
      <c r="E132" s="230" t="s">
        <v>6828</v>
      </c>
      <c r="F132" s="231" t="s">
        <v>6829</v>
      </c>
      <c r="G132" s="232" t="s">
        <v>2303</v>
      </c>
      <c r="H132" s="233">
        <v>14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284</v>
      </c>
      <c r="AT132" s="241" t="s">
        <v>281</v>
      </c>
      <c r="AU132" s="241" t="s">
        <v>84</v>
      </c>
      <c r="AY132" s="17" t="s">
        <v>280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84</v>
      </c>
      <c r="BK132" s="242">
        <f>ROUND(I132*H132,2)</f>
        <v>0</v>
      </c>
      <c r="BL132" s="17" t="s">
        <v>284</v>
      </c>
      <c r="BM132" s="241" t="s">
        <v>111</v>
      </c>
    </row>
    <row r="133" s="2" customFormat="1" ht="16.5" customHeight="1">
      <c r="A133" s="38"/>
      <c r="B133" s="39"/>
      <c r="C133" s="229" t="s">
        <v>305</v>
      </c>
      <c r="D133" s="229" t="s">
        <v>281</v>
      </c>
      <c r="E133" s="230" t="s">
        <v>6830</v>
      </c>
      <c r="F133" s="231" t="s">
        <v>6831</v>
      </c>
      <c r="G133" s="232" t="s">
        <v>2303</v>
      </c>
      <c r="H133" s="233">
        <v>10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284</v>
      </c>
      <c r="AT133" s="241" t="s">
        <v>281</v>
      </c>
      <c r="AU133" s="241" t="s">
        <v>84</v>
      </c>
      <c r="AY133" s="17" t="s">
        <v>280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84</v>
      </c>
      <c r="BK133" s="242">
        <f>ROUND(I133*H133,2)</f>
        <v>0</v>
      </c>
      <c r="BL133" s="17" t="s">
        <v>284</v>
      </c>
      <c r="BM133" s="241" t="s">
        <v>117</v>
      </c>
    </row>
    <row r="134" s="2" customFormat="1" ht="16.5" customHeight="1">
      <c r="A134" s="38"/>
      <c r="B134" s="39"/>
      <c r="C134" s="229" t="s">
        <v>313</v>
      </c>
      <c r="D134" s="229" t="s">
        <v>281</v>
      </c>
      <c r="E134" s="230" t="s">
        <v>6832</v>
      </c>
      <c r="F134" s="231" t="s">
        <v>6833</v>
      </c>
      <c r="G134" s="232" t="s">
        <v>2303</v>
      </c>
      <c r="H134" s="233">
        <v>1</v>
      </c>
      <c r="I134" s="234"/>
      <c r="J134" s="235">
        <f>ROUND(I134*H134,2)</f>
        <v>0</v>
      </c>
      <c r="K134" s="236"/>
      <c r="L134" s="44"/>
      <c r="M134" s="237" t="s">
        <v>1</v>
      </c>
      <c r="N134" s="238" t="s">
        <v>41</v>
      </c>
      <c r="O134" s="91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284</v>
      </c>
      <c r="AT134" s="241" t="s">
        <v>281</v>
      </c>
      <c r="AU134" s="241" t="s">
        <v>84</v>
      </c>
      <c r="AY134" s="17" t="s">
        <v>280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84</v>
      </c>
      <c r="BK134" s="242">
        <f>ROUND(I134*H134,2)</f>
        <v>0</v>
      </c>
      <c r="BL134" s="17" t="s">
        <v>284</v>
      </c>
      <c r="BM134" s="241" t="s">
        <v>130</v>
      </c>
    </row>
    <row r="135" s="2" customFormat="1" ht="16.5" customHeight="1">
      <c r="A135" s="38"/>
      <c r="B135" s="39"/>
      <c r="C135" s="229" t="s">
        <v>310</v>
      </c>
      <c r="D135" s="229" t="s">
        <v>281</v>
      </c>
      <c r="E135" s="230" t="s">
        <v>6838</v>
      </c>
      <c r="F135" s="231" t="s">
        <v>6839</v>
      </c>
      <c r="G135" s="232" t="s">
        <v>2303</v>
      </c>
      <c r="H135" s="233">
        <v>10</v>
      </c>
      <c r="I135" s="234"/>
      <c r="J135" s="235">
        <f>ROUND(I135*H135,2)</f>
        <v>0</v>
      </c>
      <c r="K135" s="236"/>
      <c r="L135" s="44"/>
      <c r="M135" s="237" t="s">
        <v>1</v>
      </c>
      <c r="N135" s="238" t="s">
        <v>41</v>
      </c>
      <c r="O135" s="91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1" t="s">
        <v>284</v>
      </c>
      <c r="AT135" s="241" t="s">
        <v>281</v>
      </c>
      <c r="AU135" s="241" t="s">
        <v>84</v>
      </c>
      <c r="AY135" s="17" t="s">
        <v>280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7" t="s">
        <v>84</v>
      </c>
      <c r="BK135" s="242">
        <f>ROUND(I135*H135,2)</f>
        <v>0</v>
      </c>
      <c r="BL135" s="17" t="s">
        <v>284</v>
      </c>
      <c r="BM135" s="241" t="s">
        <v>185</v>
      </c>
    </row>
    <row r="136" s="2" customFormat="1" ht="16.5" customHeight="1">
      <c r="A136" s="38"/>
      <c r="B136" s="39"/>
      <c r="C136" s="229" t="s">
        <v>323</v>
      </c>
      <c r="D136" s="229" t="s">
        <v>281</v>
      </c>
      <c r="E136" s="230" t="s">
        <v>6840</v>
      </c>
      <c r="F136" s="231" t="s">
        <v>6841</v>
      </c>
      <c r="G136" s="232" t="s">
        <v>2303</v>
      </c>
      <c r="H136" s="233">
        <v>1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284</v>
      </c>
      <c r="AT136" s="241" t="s">
        <v>281</v>
      </c>
      <c r="AU136" s="241" t="s">
        <v>84</v>
      </c>
      <c r="AY136" s="17" t="s">
        <v>280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84</v>
      </c>
      <c r="BK136" s="242">
        <f>ROUND(I136*H136,2)</f>
        <v>0</v>
      </c>
      <c r="BL136" s="17" t="s">
        <v>284</v>
      </c>
      <c r="BM136" s="241" t="s">
        <v>361</v>
      </c>
    </row>
    <row r="137" s="2" customFormat="1" ht="21.75" customHeight="1">
      <c r="A137" s="38"/>
      <c r="B137" s="39"/>
      <c r="C137" s="229" t="s">
        <v>111</v>
      </c>
      <c r="D137" s="229" t="s">
        <v>281</v>
      </c>
      <c r="E137" s="230" t="s">
        <v>6077</v>
      </c>
      <c r="F137" s="231" t="s">
        <v>6842</v>
      </c>
      <c r="G137" s="232" t="s">
        <v>6116</v>
      </c>
      <c r="H137" s="233">
        <v>24</v>
      </c>
      <c r="I137" s="234"/>
      <c r="J137" s="235">
        <f>ROUND(I137*H137,2)</f>
        <v>0</v>
      </c>
      <c r="K137" s="236"/>
      <c r="L137" s="44"/>
      <c r="M137" s="237" t="s">
        <v>1</v>
      </c>
      <c r="N137" s="238" t="s">
        <v>41</v>
      </c>
      <c r="O137" s="91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1" t="s">
        <v>284</v>
      </c>
      <c r="AT137" s="241" t="s">
        <v>281</v>
      </c>
      <c r="AU137" s="241" t="s">
        <v>84</v>
      </c>
      <c r="AY137" s="17" t="s">
        <v>280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7" t="s">
        <v>84</v>
      </c>
      <c r="BK137" s="242">
        <f>ROUND(I137*H137,2)</f>
        <v>0</v>
      </c>
      <c r="BL137" s="17" t="s">
        <v>284</v>
      </c>
      <c r="BM137" s="241" t="s">
        <v>379</v>
      </c>
    </row>
    <row r="138" s="2" customFormat="1" ht="16.5" customHeight="1">
      <c r="A138" s="38"/>
      <c r="B138" s="39"/>
      <c r="C138" s="229" t="s">
        <v>114</v>
      </c>
      <c r="D138" s="229" t="s">
        <v>281</v>
      </c>
      <c r="E138" s="230" t="s">
        <v>6082</v>
      </c>
      <c r="F138" s="231" t="s">
        <v>6843</v>
      </c>
      <c r="G138" s="232" t="s">
        <v>2303</v>
      </c>
      <c r="H138" s="233">
        <v>18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284</v>
      </c>
      <c r="AT138" s="241" t="s">
        <v>281</v>
      </c>
      <c r="AU138" s="241" t="s">
        <v>84</v>
      </c>
      <c r="AY138" s="17" t="s">
        <v>280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84</v>
      </c>
      <c r="BK138" s="242">
        <f>ROUND(I138*H138,2)</f>
        <v>0</v>
      </c>
      <c r="BL138" s="17" t="s">
        <v>284</v>
      </c>
      <c r="BM138" s="241" t="s">
        <v>388</v>
      </c>
    </row>
    <row r="139" s="12" customFormat="1" ht="25.92" customHeight="1">
      <c r="A139" s="12"/>
      <c r="B139" s="213"/>
      <c r="C139" s="214"/>
      <c r="D139" s="215" t="s">
        <v>75</v>
      </c>
      <c r="E139" s="216" t="s">
        <v>5994</v>
      </c>
      <c r="F139" s="216" t="s">
        <v>6844</v>
      </c>
      <c r="G139" s="214"/>
      <c r="H139" s="214"/>
      <c r="I139" s="217"/>
      <c r="J139" s="218">
        <f>BK139</f>
        <v>0</v>
      </c>
      <c r="K139" s="214"/>
      <c r="L139" s="219"/>
      <c r="M139" s="220"/>
      <c r="N139" s="221"/>
      <c r="O139" s="221"/>
      <c r="P139" s="222">
        <f>SUM(P140:P160)</f>
        <v>0</v>
      </c>
      <c r="Q139" s="221"/>
      <c r="R139" s="222">
        <f>SUM(R140:R160)</f>
        <v>0</v>
      </c>
      <c r="S139" s="221"/>
      <c r="T139" s="223">
        <f>SUM(T140:T160)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84</v>
      </c>
      <c r="AT139" s="225" t="s">
        <v>75</v>
      </c>
      <c r="AU139" s="225" t="s">
        <v>76</v>
      </c>
      <c r="AY139" s="224" t="s">
        <v>280</v>
      </c>
      <c r="BK139" s="226">
        <f>SUM(BK140:BK160)</f>
        <v>0</v>
      </c>
    </row>
    <row r="140" s="2" customFormat="1" ht="16.5" customHeight="1">
      <c r="A140" s="38"/>
      <c r="B140" s="39"/>
      <c r="C140" s="229" t="s">
        <v>117</v>
      </c>
      <c r="D140" s="229" t="s">
        <v>281</v>
      </c>
      <c r="E140" s="230" t="s">
        <v>6085</v>
      </c>
      <c r="F140" s="231" t="s">
        <v>6845</v>
      </c>
      <c r="G140" s="232" t="s">
        <v>190</v>
      </c>
      <c r="H140" s="233">
        <v>318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284</v>
      </c>
      <c r="AT140" s="241" t="s">
        <v>281</v>
      </c>
      <c r="AU140" s="241" t="s">
        <v>84</v>
      </c>
      <c r="AY140" s="17" t="s">
        <v>280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84</v>
      </c>
      <c r="BK140" s="242">
        <f>ROUND(I140*H140,2)</f>
        <v>0</v>
      </c>
      <c r="BL140" s="17" t="s">
        <v>284</v>
      </c>
      <c r="BM140" s="241" t="s">
        <v>398</v>
      </c>
    </row>
    <row r="141" s="2" customFormat="1" ht="16.5" customHeight="1">
      <c r="A141" s="38"/>
      <c r="B141" s="39"/>
      <c r="C141" s="229" t="s">
        <v>127</v>
      </c>
      <c r="D141" s="229" t="s">
        <v>281</v>
      </c>
      <c r="E141" s="230" t="s">
        <v>6088</v>
      </c>
      <c r="F141" s="231" t="s">
        <v>6846</v>
      </c>
      <c r="G141" s="232" t="s">
        <v>190</v>
      </c>
      <c r="H141" s="233">
        <v>33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41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284</v>
      </c>
      <c r="AT141" s="241" t="s">
        <v>281</v>
      </c>
      <c r="AU141" s="241" t="s">
        <v>84</v>
      </c>
      <c r="AY141" s="17" t="s">
        <v>280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84</v>
      </c>
      <c r="BK141" s="242">
        <f>ROUND(I141*H141,2)</f>
        <v>0</v>
      </c>
      <c r="BL141" s="17" t="s">
        <v>284</v>
      </c>
      <c r="BM141" s="241" t="s">
        <v>409</v>
      </c>
    </row>
    <row r="142" s="2" customFormat="1" ht="16.5" customHeight="1">
      <c r="A142" s="38"/>
      <c r="B142" s="39"/>
      <c r="C142" s="229" t="s">
        <v>130</v>
      </c>
      <c r="D142" s="229" t="s">
        <v>281</v>
      </c>
      <c r="E142" s="230" t="s">
        <v>6091</v>
      </c>
      <c r="F142" s="231" t="s">
        <v>6847</v>
      </c>
      <c r="G142" s="232" t="s">
        <v>190</v>
      </c>
      <c r="H142" s="233">
        <v>125</v>
      </c>
      <c r="I142" s="234"/>
      <c r="J142" s="235">
        <f>ROUND(I142*H142,2)</f>
        <v>0</v>
      </c>
      <c r="K142" s="236"/>
      <c r="L142" s="44"/>
      <c r="M142" s="237" t="s">
        <v>1</v>
      </c>
      <c r="N142" s="238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284</v>
      </c>
      <c r="AT142" s="241" t="s">
        <v>281</v>
      </c>
      <c r="AU142" s="241" t="s">
        <v>84</v>
      </c>
      <c r="AY142" s="17" t="s">
        <v>280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84</v>
      </c>
      <c r="BK142" s="242">
        <f>ROUND(I142*H142,2)</f>
        <v>0</v>
      </c>
      <c r="BL142" s="17" t="s">
        <v>284</v>
      </c>
      <c r="BM142" s="241" t="s">
        <v>418</v>
      </c>
    </row>
    <row r="143" s="2" customFormat="1" ht="16.5" customHeight="1">
      <c r="A143" s="38"/>
      <c r="B143" s="39"/>
      <c r="C143" s="229" t="s">
        <v>8</v>
      </c>
      <c r="D143" s="229" t="s">
        <v>281</v>
      </c>
      <c r="E143" s="230" t="s">
        <v>6095</v>
      </c>
      <c r="F143" s="231" t="s">
        <v>6848</v>
      </c>
      <c r="G143" s="232" t="s">
        <v>2303</v>
      </c>
      <c r="H143" s="233">
        <v>90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284</v>
      </c>
      <c r="AT143" s="241" t="s">
        <v>281</v>
      </c>
      <c r="AU143" s="241" t="s">
        <v>84</v>
      </c>
      <c r="AY143" s="17" t="s">
        <v>280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84</v>
      </c>
      <c r="BK143" s="242">
        <f>ROUND(I143*H143,2)</f>
        <v>0</v>
      </c>
      <c r="BL143" s="17" t="s">
        <v>284</v>
      </c>
      <c r="BM143" s="241" t="s">
        <v>426</v>
      </c>
    </row>
    <row r="144" s="2" customFormat="1" ht="16.5" customHeight="1">
      <c r="A144" s="38"/>
      <c r="B144" s="39"/>
      <c r="C144" s="229" t="s">
        <v>185</v>
      </c>
      <c r="D144" s="229" t="s">
        <v>281</v>
      </c>
      <c r="E144" s="230" t="s">
        <v>6099</v>
      </c>
      <c r="F144" s="231" t="s">
        <v>6849</v>
      </c>
      <c r="G144" s="232" t="s">
        <v>2303</v>
      </c>
      <c r="H144" s="233">
        <v>10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284</v>
      </c>
      <c r="AT144" s="241" t="s">
        <v>281</v>
      </c>
      <c r="AU144" s="241" t="s">
        <v>84</v>
      </c>
      <c r="AY144" s="17" t="s">
        <v>280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84</v>
      </c>
      <c r="BK144" s="242">
        <f>ROUND(I144*H144,2)</f>
        <v>0</v>
      </c>
      <c r="BL144" s="17" t="s">
        <v>284</v>
      </c>
      <c r="BM144" s="241" t="s">
        <v>435</v>
      </c>
    </row>
    <row r="145" s="2" customFormat="1" ht="24.15" customHeight="1">
      <c r="A145" s="38"/>
      <c r="B145" s="39"/>
      <c r="C145" s="229" t="s">
        <v>357</v>
      </c>
      <c r="D145" s="229" t="s">
        <v>281</v>
      </c>
      <c r="E145" s="230" t="s">
        <v>6104</v>
      </c>
      <c r="F145" s="231" t="s">
        <v>6850</v>
      </c>
      <c r="G145" s="232" t="s">
        <v>2303</v>
      </c>
      <c r="H145" s="233">
        <v>24</v>
      </c>
      <c r="I145" s="234"/>
      <c r="J145" s="235">
        <f>ROUND(I145*H145,2)</f>
        <v>0</v>
      </c>
      <c r="K145" s="236"/>
      <c r="L145" s="44"/>
      <c r="M145" s="237" t="s">
        <v>1</v>
      </c>
      <c r="N145" s="238" t="s">
        <v>41</v>
      </c>
      <c r="O145" s="91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284</v>
      </c>
      <c r="AT145" s="241" t="s">
        <v>281</v>
      </c>
      <c r="AU145" s="241" t="s">
        <v>84</v>
      </c>
      <c r="AY145" s="17" t="s">
        <v>280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84</v>
      </c>
      <c r="BK145" s="242">
        <f>ROUND(I145*H145,2)</f>
        <v>0</v>
      </c>
      <c r="BL145" s="17" t="s">
        <v>284</v>
      </c>
      <c r="BM145" s="241" t="s">
        <v>445</v>
      </c>
    </row>
    <row r="146" s="2" customFormat="1" ht="21.75" customHeight="1">
      <c r="A146" s="38"/>
      <c r="B146" s="39"/>
      <c r="C146" s="229" t="s">
        <v>361</v>
      </c>
      <c r="D146" s="229" t="s">
        <v>281</v>
      </c>
      <c r="E146" s="230" t="s">
        <v>6108</v>
      </c>
      <c r="F146" s="231" t="s">
        <v>6851</v>
      </c>
      <c r="G146" s="232" t="s">
        <v>2303</v>
      </c>
      <c r="H146" s="233">
        <v>4</v>
      </c>
      <c r="I146" s="234"/>
      <c r="J146" s="235">
        <f>ROUND(I146*H146,2)</f>
        <v>0</v>
      </c>
      <c r="K146" s="236"/>
      <c r="L146" s="44"/>
      <c r="M146" s="237" t="s">
        <v>1</v>
      </c>
      <c r="N146" s="238" t="s">
        <v>41</v>
      </c>
      <c r="O146" s="91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284</v>
      </c>
      <c r="AT146" s="241" t="s">
        <v>281</v>
      </c>
      <c r="AU146" s="241" t="s">
        <v>84</v>
      </c>
      <c r="AY146" s="17" t="s">
        <v>280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84</v>
      </c>
      <c r="BK146" s="242">
        <f>ROUND(I146*H146,2)</f>
        <v>0</v>
      </c>
      <c r="BL146" s="17" t="s">
        <v>284</v>
      </c>
      <c r="BM146" s="241" t="s">
        <v>456</v>
      </c>
    </row>
    <row r="147" s="2" customFormat="1" ht="16.5" customHeight="1">
      <c r="A147" s="38"/>
      <c r="B147" s="39"/>
      <c r="C147" s="229" t="s">
        <v>365</v>
      </c>
      <c r="D147" s="229" t="s">
        <v>281</v>
      </c>
      <c r="E147" s="230" t="s">
        <v>6111</v>
      </c>
      <c r="F147" s="231" t="s">
        <v>6852</v>
      </c>
      <c r="G147" s="232" t="s">
        <v>2303</v>
      </c>
      <c r="H147" s="233">
        <v>14</v>
      </c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41</v>
      </c>
      <c r="O147" s="91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284</v>
      </c>
      <c r="AT147" s="241" t="s">
        <v>281</v>
      </c>
      <c r="AU147" s="241" t="s">
        <v>84</v>
      </c>
      <c r="AY147" s="17" t="s">
        <v>280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84</v>
      </c>
      <c r="BK147" s="242">
        <f>ROUND(I147*H147,2)</f>
        <v>0</v>
      </c>
      <c r="BL147" s="17" t="s">
        <v>284</v>
      </c>
      <c r="BM147" s="241" t="s">
        <v>465</v>
      </c>
    </row>
    <row r="148" s="2" customFormat="1" ht="16.5" customHeight="1">
      <c r="A148" s="38"/>
      <c r="B148" s="39"/>
      <c r="C148" s="229" t="s">
        <v>369</v>
      </c>
      <c r="D148" s="229" t="s">
        <v>281</v>
      </c>
      <c r="E148" s="230" t="s">
        <v>6114</v>
      </c>
      <c r="F148" s="231" t="s">
        <v>6854</v>
      </c>
      <c r="G148" s="232" t="s">
        <v>2303</v>
      </c>
      <c r="H148" s="233">
        <v>5</v>
      </c>
      <c r="I148" s="234"/>
      <c r="J148" s="235">
        <f>ROUND(I148*H148,2)</f>
        <v>0</v>
      </c>
      <c r="K148" s="236"/>
      <c r="L148" s="44"/>
      <c r="M148" s="237" t="s">
        <v>1</v>
      </c>
      <c r="N148" s="238" t="s">
        <v>41</v>
      </c>
      <c r="O148" s="91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284</v>
      </c>
      <c r="AT148" s="241" t="s">
        <v>281</v>
      </c>
      <c r="AU148" s="241" t="s">
        <v>84</v>
      </c>
      <c r="AY148" s="17" t="s">
        <v>280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84</v>
      </c>
      <c r="BK148" s="242">
        <f>ROUND(I148*H148,2)</f>
        <v>0</v>
      </c>
      <c r="BL148" s="17" t="s">
        <v>284</v>
      </c>
      <c r="BM148" s="241" t="s">
        <v>475</v>
      </c>
    </row>
    <row r="149" s="2" customFormat="1" ht="16.5" customHeight="1">
      <c r="A149" s="38"/>
      <c r="B149" s="39"/>
      <c r="C149" s="229" t="s">
        <v>7</v>
      </c>
      <c r="D149" s="229" t="s">
        <v>281</v>
      </c>
      <c r="E149" s="230" t="s">
        <v>6120</v>
      </c>
      <c r="F149" s="231" t="s">
        <v>6855</v>
      </c>
      <c r="G149" s="232" t="s">
        <v>2303</v>
      </c>
      <c r="H149" s="233">
        <v>15</v>
      </c>
      <c r="I149" s="234"/>
      <c r="J149" s="235">
        <f>ROUND(I149*H149,2)</f>
        <v>0</v>
      </c>
      <c r="K149" s="236"/>
      <c r="L149" s="44"/>
      <c r="M149" s="237" t="s">
        <v>1</v>
      </c>
      <c r="N149" s="238" t="s">
        <v>41</v>
      </c>
      <c r="O149" s="91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1" t="s">
        <v>284</v>
      </c>
      <c r="AT149" s="241" t="s">
        <v>281</v>
      </c>
      <c r="AU149" s="241" t="s">
        <v>84</v>
      </c>
      <c r="AY149" s="17" t="s">
        <v>280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7" t="s">
        <v>84</v>
      </c>
      <c r="BK149" s="242">
        <f>ROUND(I149*H149,2)</f>
        <v>0</v>
      </c>
      <c r="BL149" s="17" t="s">
        <v>284</v>
      </c>
      <c r="BM149" s="241" t="s">
        <v>483</v>
      </c>
    </row>
    <row r="150" s="2" customFormat="1" ht="16.5" customHeight="1">
      <c r="A150" s="38"/>
      <c r="B150" s="39"/>
      <c r="C150" s="229" t="s">
        <v>379</v>
      </c>
      <c r="D150" s="229" t="s">
        <v>281</v>
      </c>
      <c r="E150" s="230" t="s">
        <v>6123</v>
      </c>
      <c r="F150" s="231" t="s">
        <v>6856</v>
      </c>
      <c r="G150" s="232" t="s">
        <v>2303</v>
      </c>
      <c r="H150" s="233">
        <v>17</v>
      </c>
      <c r="I150" s="234"/>
      <c r="J150" s="235">
        <f>ROUND(I150*H150,2)</f>
        <v>0</v>
      </c>
      <c r="K150" s="236"/>
      <c r="L150" s="44"/>
      <c r="M150" s="237" t="s">
        <v>1</v>
      </c>
      <c r="N150" s="238" t="s">
        <v>41</v>
      </c>
      <c r="O150" s="91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284</v>
      </c>
      <c r="AT150" s="241" t="s">
        <v>281</v>
      </c>
      <c r="AU150" s="241" t="s">
        <v>84</v>
      </c>
      <c r="AY150" s="17" t="s">
        <v>280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84</v>
      </c>
      <c r="BK150" s="242">
        <f>ROUND(I150*H150,2)</f>
        <v>0</v>
      </c>
      <c r="BL150" s="17" t="s">
        <v>284</v>
      </c>
      <c r="BM150" s="241" t="s">
        <v>492</v>
      </c>
    </row>
    <row r="151" s="2" customFormat="1" ht="16.5" customHeight="1">
      <c r="A151" s="38"/>
      <c r="B151" s="39"/>
      <c r="C151" s="229" t="s">
        <v>383</v>
      </c>
      <c r="D151" s="229" t="s">
        <v>281</v>
      </c>
      <c r="E151" s="230" t="s">
        <v>6126</v>
      </c>
      <c r="F151" s="231" t="s">
        <v>6839</v>
      </c>
      <c r="G151" s="232" t="s">
        <v>2303</v>
      </c>
      <c r="H151" s="233">
        <v>10</v>
      </c>
      <c r="I151" s="234"/>
      <c r="J151" s="235">
        <f>ROUND(I151*H151,2)</f>
        <v>0</v>
      </c>
      <c r="K151" s="236"/>
      <c r="L151" s="44"/>
      <c r="M151" s="237" t="s">
        <v>1</v>
      </c>
      <c r="N151" s="238" t="s">
        <v>41</v>
      </c>
      <c r="O151" s="91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284</v>
      </c>
      <c r="AT151" s="241" t="s">
        <v>281</v>
      </c>
      <c r="AU151" s="241" t="s">
        <v>84</v>
      </c>
      <c r="AY151" s="17" t="s">
        <v>280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84</v>
      </c>
      <c r="BK151" s="242">
        <f>ROUND(I151*H151,2)</f>
        <v>0</v>
      </c>
      <c r="BL151" s="17" t="s">
        <v>284</v>
      </c>
      <c r="BM151" s="241" t="s">
        <v>502</v>
      </c>
    </row>
    <row r="152" s="2" customFormat="1" ht="16.5" customHeight="1">
      <c r="A152" s="38"/>
      <c r="B152" s="39"/>
      <c r="C152" s="229" t="s">
        <v>388</v>
      </c>
      <c r="D152" s="229" t="s">
        <v>281</v>
      </c>
      <c r="E152" s="230" t="s">
        <v>6129</v>
      </c>
      <c r="F152" s="231" t="s">
        <v>6857</v>
      </c>
      <c r="G152" s="232" t="s">
        <v>2303</v>
      </c>
      <c r="H152" s="233">
        <v>30</v>
      </c>
      <c r="I152" s="234"/>
      <c r="J152" s="235">
        <f>ROUND(I152*H152,2)</f>
        <v>0</v>
      </c>
      <c r="K152" s="236"/>
      <c r="L152" s="44"/>
      <c r="M152" s="237" t="s">
        <v>1</v>
      </c>
      <c r="N152" s="238" t="s">
        <v>41</v>
      </c>
      <c r="O152" s="91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1" t="s">
        <v>284</v>
      </c>
      <c r="AT152" s="241" t="s">
        <v>281</v>
      </c>
      <c r="AU152" s="241" t="s">
        <v>84</v>
      </c>
      <c r="AY152" s="17" t="s">
        <v>280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7" t="s">
        <v>84</v>
      </c>
      <c r="BK152" s="242">
        <f>ROUND(I152*H152,2)</f>
        <v>0</v>
      </c>
      <c r="BL152" s="17" t="s">
        <v>284</v>
      </c>
      <c r="BM152" s="241" t="s">
        <v>516</v>
      </c>
    </row>
    <row r="153" s="2" customFormat="1" ht="16.5" customHeight="1">
      <c r="A153" s="38"/>
      <c r="B153" s="39"/>
      <c r="C153" s="229" t="s">
        <v>393</v>
      </c>
      <c r="D153" s="229" t="s">
        <v>281</v>
      </c>
      <c r="E153" s="230" t="s">
        <v>6134</v>
      </c>
      <c r="F153" s="231" t="s">
        <v>6858</v>
      </c>
      <c r="G153" s="232" t="s">
        <v>2303</v>
      </c>
      <c r="H153" s="233">
        <v>410</v>
      </c>
      <c r="I153" s="234"/>
      <c r="J153" s="235">
        <f>ROUND(I153*H153,2)</f>
        <v>0</v>
      </c>
      <c r="K153" s="236"/>
      <c r="L153" s="44"/>
      <c r="M153" s="237" t="s">
        <v>1</v>
      </c>
      <c r="N153" s="238" t="s">
        <v>41</v>
      </c>
      <c r="O153" s="91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284</v>
      </c>
      <c r="AT153" s="241" t="s">
        <v>281</v>
      </c>
      <c r="AU153" s="241" t="s">
        <v>84</v>
      </c>
      <c r="AY153" s="17" t="s">
        <v>280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84</v>
      </c>
      <c r="BK153" s="242">
        <f>ROUND(I153*H153,2)</f>
        <v>0</v>
      </c>
      <c r="BL153" s="17" t="s">
        <v>284</v>
      </c>
      <c r="BM153" s="241" t="s">
        <v>526</v>
      </c>
    </row>
    <row r="154" s="2" customFormat="1" ht="16.5" customHeight="1">
      <c r="A154" s="38"/>
      <c r="B154" s="39"/>
      <c r="C154" s="229" t="s">
        <v>398</v>
      </c>
      <c r="D154" s="229" t="s">
        <v>281</v>
      </c>
      <c r="E154" s="230" t="s">
        <v>6137</v>
      </c>
      <c r="F154" s="231" t="s">
        <v>6859</v>
      </c>
      <c r="G154" s="232" t="s">
        <v>2303</v>
      </c>
      <c r="H154" s="233">
        <v>120</v>
      </c>
      <c r="I154" s="234"/>
      <c r="J154" s="235">
        <f>ROUND(I154*H154,2)</f>
        <v>0</v>
      </c>
      <c r="K154" s="236"/>
      <c r="L154" s="44"/>
      <c r="M154" s="237" t="s">
        <v>1</v>
      </c>
      <c r="N154" s="238" t="s">
        <v>41</v>
      </c>
      <c r="O154" s="91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1" t="s">
        <v>284</v>
      </c>
      <c r="AT154" s="241" t="s">
        <v>281</v>
      </c>
      <c r="AU154" s="241" t="s">
        <v>84</v>
      </c>
      <c r="AY154" s="17" t="s">
        <v>280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7" t="s">
        <v>84</v>
      </c>
      <c r="BK154" s="242">
        <f>ROUND(I154*H154,2)</f>
        <v>0</v>
      </c>
      <c r="BL154" s="17" t="s">
        <v>284</v>
      </c>
      <c r="BM154" s="241" t="s">
        <v>536</v>
      </c>
    </row>
    <row r="155" s="2" customFormat="1" ht="16.5" customHeight="1">
      <c r="A155" s="38"/>
      <c r="B155" s="39"/>
      <c r="C155" s="229" t="s">
        <v>403</v>
      </c>
      <c r="D155" s="229" t="s">
        <v>281</v>
      </c>
      <c r="E155" s="230" t="s">
        <v>6140</v>
      </c>
      <c r="F155" s="231" t="s">
        <v>6928</v>
      </c>
      <c r="G155" s="232" t="s">
        <v>2303</v>
      </c>
      <c r="H155" s="233">
        <v>14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41</v>
      </c>
      <c r="O155" s="91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284</v>
      </c>
      <c r="AT155" s="241" t="s">
        <v>281</v>
      </c>
      <c r="AU155" s="241" t="s">
        <v>84</v>
      </c>
      <c r="AY155" s="17" t="s">
        <v>280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84</v>
      </c>
      <c r="BK155" s="242">
        <f>ROUND(I155*H155,2)</f>
        <v>0</v>
      </c>
      <c r="BL155" s="17" t="s">
        <v>284</v>
      </c>
      <c r="BM155" s="241" t="s">
        <v>548</v>
      </c>
    </row>
    <row r="156" s="2" customFormat="1" ht="16.5" customHeight="1">
      <c r="A156" s="38"/>
      <c r="B156" s="39"/>
      <c r="C156" s="229" t="s">
        <v>409</v>
      </c>
      <c r="D156" s="229" t="s">
        <v>281</v>
      </c>
      <c r="E156" s="230" t="s">
        <v>6861</v>
      </c>
      <c r="F156" s="231" t="s">
        <v>6867</v>
      </c>
      <c r="G156" s="232" t="s">
        <v>2303</v>
      </c>
      <c r="H156" s="233">
        <v>14</v>
      </c>
      <c r="I156" s="234"/>
      <c r="J156" s="235">
        <f>ROUND(I156*H156,2)</f>
        <v>0</v>
      </c>
      <c r="K156" s="236"/>
      <c r="L156" s="44"/>
      <c r="M156" s="237" t="s">
        <v>1</v>
      </c>
      <c r="N156" s="238" t="s">
        <v>41</v>
      </c>
      <c r="O156" s="91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1" t="s">
        <v>284</v>
      </c>
      <c r="AT156" s="241" t="s">
        <v>281</v>
      </c>
      <c r="AU156" s="241" t="s">
        <v>84</v>
      </c>
      <c r="AY156" s="17" t="s">
        <v>280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7" t="s">
        <v>84</v>
      </c>
      <c r="BK156" s="242">
        <f>ROUND(I156*H156,2)</f>
        <v>0</v>
      </c>
      <c r="BL156" s="17" t="s">
        <v>284</v>
      </c>
      <c r="BM156" s="241" t="s">
        <v>557</v>
      </c>
    </row>
    <row r="157" s="2" customFormat="1" ht="16.5" customHeight="1">
      <c r="A157" s="38"/>
      <c r="B157" s="39"/>
      <c r="C157" s="229" t="s">
        <v>414</v>
      </c>
      <c r="D157" s="229" t="s">
        <v>281</v>
      </c>
      <c r="E157" s="230" t="s">
        <v>6143</v>
      </c>
      <c r="F157" s="231" t="s">
        <v>6868</v>
      </c>
      <c r="G157" s="232" t="s">
        <v>2303</v>
      </c>
      <c r="H157" s="233">
        <v>29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41</v>
      </c>
      <c r="O157" s="91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284</v>
      </c>
      <c r="AT157" s="241" t="s">
        <v>281</v>
      </c>
      <c r="AU157" s="241" t="s">
        <v>84</v>
      </c>
      <c r="AY157" s="17" t="s">
        <v>280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84</v>
      </c>
      <c r="BK157" s="242">
        <f>ROUND(I157*H157,2)</f>
        <v>0</v>
      </c>
      <c r="BL157" s="17" t="s">
        <v>284</v>
      </c>
      <c r="BM157" s="241" t="s">
        <v>566</v>
      </c>
    </row>
    <row r="158" s="2" customFormat="1" ht="16.5" customHeight="1">
      <c r="A158" s="38"/>
      <c r="B158" s="39"/>
      <c r="C158" s="229" t="s">
        <v>418</v>
      </c>
      <c r="D158" s="229" t="s">
        <v>281</v>
      </c>
      <c r="E158" s="230" t="s">
        <v>6146</v>
      </c>
      <c r="F158" s="231" t="s">
        <v>6869</v>
      </c>
      <c r="G158" s="232" t="s">
        <v>2303</v>
      </c>
      <c r="H158" s="233">
        <v>10</v>
      </c>
      <c r="I158" s="234"/>
      <c r="J158" s="235">
        <f>ROUND(I158*H158,2)</f>
        <v>0</v>
      </c>
      <c r="K158" s="236"/>
      <c r="L158" s="44"/>
      <c r="M158" s="237" t="s">
        <v>1</v>
      </c>
      <c r="N158" s="238" t="s">
        <v>41</v>
      </c>
      <c r="O158" s="91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284</v>
      </c>
      <c r="AT158" s="241" t="s">
        <v>281</v>
      </c>
      <c r="AU158" s="241" t="s">
        <v>84</v>
      </c>
      <c r="AY158" s="17" t="s">
        <v>280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84</v>
      </c>
      <c r="BK158" s="242">
        <f>ROUND(I158*H158,2)</f>
        <v>0</v>
      </c>
      <c r="BL158" s="17" t="s">
        <v>284</v>
      </c>
      <c r="BM158" s="241" t="s">
        <v>575</v>
      </c>
    </row>
    <row r="159" s="2" customFormat="1" ht="16.5" customHeight="1">
      <c r="A159" s="38"/>
      <c r="B159" s="39"/>
      <c r="C159" s="229" t="s">
        <v>422</v>
      </c>
      <c r="D159" s="229" t="s">
        <v>281</v>
      </c>
      <c r="E159" s="230" t="s">
        <v>6165</v>
      </c>
      <c r="F159" s="231" t="s">
        <v>6870</v>
      </c>
      <c r="G159" s="232" t="s">
        <v>309</v>
      </c>
      <c r="H159" s="233">
        <v>6</v>
      </c>
      <c r="I159" s="234"/>
      <c r="J159" s="235">
        <f>ROUND(I159*H159,2)</f>
        <v>0</v>
      </c>
      <c r="K159" s="236"/>
      <c r="L159" s="44"/>
      <c r="M159" s="237" t="s">
        <v>1</v>
      </c>
      <c r="N159" s="238" t="s">
        <v>41</v>
      </c>
      <c r="O159" s="91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1" t="s">
        <v>284</v>
      </c>
      <c r="AT159" s="241" t="s">
        <v>281</v>
      </c>
      <c r="AU159" s="241" t="s">
        <v>84</v>
      </c>
      <c r="AY159" s="17" t="s">
        <v>280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7" t="s">
        <v>84</v>
      </c>
      <c r="BK159" s="242">
        <f>ROUND(I159*H159,2)</f>
        <v>0</v>
      </c>
      <c r="BL159" s="17" t="s">
        <v>284</v>
      </c>
      <c r="BM159" s="241" t="s">
        <v>585</v>
      </c>
    </row>
    <row r="160" s="2" customFormat="1" ht="16.5" customHeight="1">
      <c r="A160" s="38"/>
      <c r="B160" s="39"/>
      <c r="C160" s="229" t="s">
        <v>426</v>
      </c>
      <c r="D160" s="229" t="s">
        <v>281</v>
      </c>
      <c r="E160" s="230" t="s">
        <v>6167</v>
      </c>
      <c r="F160" s="231" t="s">
        <v>6789</v>
      </c>
      <c r="G160" s="232" t="s">
        <v>2303</v>
      </c>
      <c r="H160" s="233">
        <v>1</v>
      </c>
      <c r="I160" s="234"/>
      <c r="J160" s="235">
        <f>ROUND(I160*H160,2)</f>
        <v>0</v>
      </c>
      <c r="K160" s="236"/>
      <c r="L160" s="44"/>
      <c r="M160" s="291" t="s">
        <v>1</v>
      </c>
      <c r="N160" s="292" t="s">
        <v>41</v>
      </c>
      <c r="O160" s="293"/>
      <c r="P160" s="294">
        <f>O160*H160</f>
        <v>0</v>
      </c>
      <c r="Q160" s="294">
        <v>0</v>
      </c>
      <c r="R160" s="294">
        <f>Q160*H160</f>
        <v>0</v>
      </c>
      <c r="S160" s="294">
        <v>0</v>
      </c>
      <c r="T160" s="29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1" t="s">
        <v>284</v>
      </c>
      <c r="AT160" s="241" t="s">
        <v>281</v>
      </c>
      <c r="AU160" s="241" t="s">
        <v>84</v>
      </c>
      <c r="AY160" s="17" t="s">
        <v>280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7" t="s">
        <v>84</v>
      </c>
      <c r="BK160" s="242">
        <f>ROUND(I160*H160,2)</f>
        <v>0</v>
      </c>
      <c r="BL160" s="17" t="s">
        <v>284</v>
      </c>
      <c r="BM160" s="241" t="s">
        <v>594</v>
      </c>
    </row>
    <row r="161" s="2" customFormat="1" ht="6.96" customHeight="1">
      <c r="A161" s="38"/>
      <c r="B161" s="66"/>
      <c r="C161" s="67"/>
      <c r="D161" s="67"/>
      <c r="E161" s="67"/>
      <c r="F161" s="67"/>
      <c r="G161" s="67"/>
      <c r="H161" s="67"/>
      <c r="I161" s="67"/>
      <c r="J161" s="67"/>
      <c r="K161" s="67"/>
      <c r="L161" s="44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sheetProtection sheet="1" autoFilter="0" formatColumns="0" formatRows="0" objects="1" scenarios="1" spinCount="100000" saltValue="lBf5xBjsGTGt6JBNiXz2q2Rn01G1VmuABYtkemVCOeSHlqvPt3vdV8/BvAbU93JcD2gaCDY/A8lgmBbd9BNcRA==" hashValue="98Dztxh9A005VhK6IqVFTkmqEnHlHqDnDo1GfXGmvQD9enblhkYiy+x9x2Bsk66xan2E0wfqGzJWITJ5BBq43A==" algorithmName="SHA-512" password="C5D5"/>
  <autoFilter ref="C125:K1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</row>
    <row r="8">
      <c r="B8" s="20"/>
      <c r="D8" s="152" t="s">
        <v>209</v>
      </c>
      <c r="L8" s="20"/>
    </row>
    <row r="9" s="1" customFormat="1" ht="16.5" customHeight="1">
      <c r="B9" s="20"/>
      <c r="E9" s="153" t="s">
        <v>6722</v>
      </c>
      <c r="F9" s="1"/>
      <c r="G9" s="1"/>
      <c r="H9" s="1"/>
      <c r="L9" s="20"/>
    </row>
    <row r="10" s="1" customFormat="1" ht="12" customHeight="1">
      <c r="B10" s="20"/>
      <c r="D10" s="152" t="s">
        <v>6150</v>
      </c>
      <c r="L10" s="20"/>
    </row>
    <row r="11" s="2" customFormat="1" ht="16.5" customHeight="1">
      <c r="A11" s="38"/>
      <c r="B11" s="44"/>
      <c r="C11" s="38"/>
      <c r="D11" s="38"/>
      <c r="E11" s="164" t="s">
        <v>6908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6733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4" t="s">
        <v>6929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2" t="s">
        <v>18</v>
      </c>
      <c r="E15" s="38"/>
      <c r="F15" s="141" t="s">
        <v>1</v>
      </c>
      <c r="G15" s="38"/>
      <c r="H15" s="38"/>
      <c r="I15" s="152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20</v>
      </c>
      <c r="E16" s="38"/>
      <c r="F16" s="141" t="s">
        <v>21</v>
      </c>
      <c r="G16" s="38"/>
      <c r="H16" s="38"/>
      <c r="I16" s="152" t="s">
        <v>22</v>
      </c>
      <c r="J16" s="155" t="str">
        <f>'Rekapitulace stavby'!AN8</f>
        <v>2. 8. 2021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2" t="s">
        <v>24</v>
      </c>
      <c r="E18" s="38"/>
      <c r="F18" s="38"/>
      <c r="G18" s="38"/>
      <c r="H18" s="38"/>
      <c r="I18" s="152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2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2" t="s">
        <v>28</v>
      </c>
      <c r="E21" s="38"/>
      <c r="F21" s="38"/>
      <c r="G21" s="38"/>
      <c r="H21" s="38"/>
      <c r="I21" s="152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2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2" t="s">
        <v>30</v>
      </c>
      <c r="E24" s="38"/>
      <c r="F24" s="38"/>
      <c r="G24" s="38"/>
      <c r="H24" s="38"/>
      <c r="I24" s="152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2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2" t="s">
        <v>33</v>
      </c>
      <c r="E27" s="38"/>
      <c r="F27" s="38"/>
      <c r="G27" s="38"/>
      <c r="H27" s="38"/>
      <c r="I27" s="152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31</v>
      </c>
      <c r="F28" s="38"/>
      <c r="G28" s="38"/>
      <c r="H28" s="38"/>
      <c r="I28" s="152" t="s">
        <v>27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2" t="s">
        <v>34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ROUND(J125,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0"/>
      <c r="E35" s="160"/>
      <c r="F35" s="160"/>
      <c r="G35" s="160"/>
      <c r="H35" s="160"/>
      <c r="I35" s="160"/>
      <c r="J35" s="160"/>
      <c r="K35" s="160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2" t="s">
        <v>41</v>
      </c>
      <c r="F37" s="165">
        <f>ROUND((SUM(BE125:BE145)),  2)</f>
        <v>0</v>
      </c>
      <c r="G37" s="38"/>
      <c r="H37" s="38"/>
      <c r="I37" s="166">
        <v>0.20999999999999999</v>
      </c>
      <c r="J37" s="165">
        <f>ROUND(((SUM(BE125:BE145))*I37),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2" t="s">
        <v>42</v>
      </c>
      <c r="F38" s="165">
        <f>ROUND((SUM(BF125:BF145)),  2)</f>
        <v>0</v>
      </c>
      <c r="G38" s="38"/>
      <c r="H38" s="38"/>
      <c r="I38" s="166">
        <v>0.14999999999999999</v>
      </c>
      <c r="J38" s="165">
        <f>ROUND(((SUM(BF125:BF145))*I38),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43</v>
      </c>
      <c r="F39" s="165">
        <f>ROUND((SUM(BG125:BG145)),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2" t="s">
        <v>44</v>
      </c>
      <c r="F40" s="165">
        <f>ROUND((SUM(BH125:BH145)),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2" t="s">
        <v>45</v>
      </c>
      <c r="F41" s="165">
        <f>ROUND((SUM(BI125:BI145)),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5" t="s">
        <v>6722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6150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6908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6733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14.02_4 - Zemní práce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Žižkova 57, Jihlava</v>
      </c>
      <c r="G93" s="40"/>
      <c r="H93" s="40"/>
      <c r="I93" s="32" t="s">
        <v>22</v>
      </c>
      <c r="J93" s="79" t="str">
        <f>IF(J16="","",J16)</f>
        <v>2. 8. 2021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Kraj Vysočina, Žižkova 57, Jihlava</v>
      </c>
      <c r="G95" s="40"/>
      <c r="H95" s="40"/>
      <c r="I95" s="32" t="s">
        <v>30</v>
      </c>
      <c r="J95" s="36" t="str">
        <f>E25</f>
        <v>CBN projekt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>CBN projekt s.r.o.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6" t="s">
        <v>233</v>
      </c>
      <c r="D98" s="187"/>
      <c r="E98" s="187"/>
      <c r="F98" s="187"/>
      <c r="G98" s="187"/>
      <c r="H98" s="187"/>
      <c r="I98" s="187"/>
      <c r="J98" s="188" t="s">
        <v>234</v>
      </c>
      <c r="K98" s="187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9" t="s">
        <v>235</v>
      </c>
      <c r="D100" s="40"/>
      <c r="E100" s="40"/>
      <c r="F100" s="40"/>
      <c r="G100" s="40"/>
      <c r="H100" s="40"/>
      <c r="I100" s="40"/>
      <c r="J100" s="110">
        <f>J125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236</v>
      </c>
    </row>
    <row r="101" s="9" customFormat="1" ht="24.96" customHeight="1">
      <c r="A101" s="9"/>
      <c r="B101" s="190"/>
      <c r="C101" s="191"/>
      <c r="D101" s="192" t="s">
        <v>6872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265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5" t="str">
        <f>E7</f>
        <v>SPŠ Třebíč - úspory energií- doplnění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209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1" customFormat="1" ht="16.5" customHeight="1">
      <c r="B113" s="21"/>
      <c r="C113" s="22"/>
      <c r="D113" s="22"/>
      <c r="E113" s="185" t="s">
        <v>6722</v>
      </c>
      <c r="F113" s="22"/>
      <c r="G113" s="22"/>
      <c r="H113" s="22"/>
      <c r="I113" s="22"/>
      <c r="J113" s="22"/>
      <c r="K113" s="22"/>
      <c r="L113" s="20"/>
    </row>
    <row r="114" s="1" customFormat="1" ht="12" customHeight="1">
      <c r="B114" s="21"/>
      <c r="C114" s="32" t="s">
        <v>6150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297" t="s">
        <v>6908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6733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E13</f>
        <v>14.02_4 - Zemní práce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F16</f>
        <v>Žižkova 57, Jihlava</v>
      </c>
      <c r="G119" s="40"/>
      <c r="H119" s="40"/>
      <c r="I119" s="32" t="s">
        <v>22</v>
      </c>
      <c r="J119" s="79" t="str">
        <f>IF(J16="","",J16)</f>
        <v>2. 8. 2021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E19</f>
        <v>Kraj Vysočina, Žižkova 57, Jihlava</v>
      </c>
      <c r="G121" s="40"/>
      <c r="H121" s="40"/>
      <c r="I121" s="32" t="s">
        <v>30</v>
      </c>
      <c r="J121" s="36" t="str">
        <f>E25</f>
        <v>CBN projekt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IF(E22="","",E22)</f>
        <v>Vyplň údaj</v>
      </c>
      <c r="G122" s="40"/>
      <c r="H122" s="40"/>
      <c r="I122" s="32" t="s">
        <v>33</v>
      </c>
      <c r="J122" s="36" t="str">
        <f>E28</f>
        <v>CBN projekt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201"/>
      <c r="B124" s="202"/>
      <c r="C124" s="203" t="s">
        <v>266</v>
      </c>
      <c r="D124" s="204" t="s">
        <v>61</v>
      </c>
      <c r="E124" s="204" t="s">
        <v>57</v>
      </c>
      <c r="F124" s="204" t="s">
        <v>58</v>
      </c>
      <c r="G124" s="204" t="s">
        <v>267</v>
      </c>
      <c r="H124" s="204" t="s">
        <v>268</v>
      </c>
      <c r="I124" s="204" t="s">
        <v>269</v>
      </c>
      <c r="J124" s="205" t="s">
        <v>234</v>
      </c>
      <c r="K124" s="206" t="s">
        <v>270</v>
      </c>
      <c r="L124" s="207"/>
      <c r="M124" s="100" t="s">
        <v>1</v>
      </c>
      <c r="N124" s="101" t="s">
        <v>40</v>
      </c>
      <c r="O124" s="101" t="s">
        <v>271</v>
      </c>
      <c r="P124" s="101" t="s">
        <v>272</v>
      </c>
      <c r="Q124" s="101" t="s">
        <v>273</v>
      </c>
      <c r="R124" s="101" t="s">
        <v>274</v>
      </c>
      <c r="S124" s="101" t="s">
        <v>275</v>
      </c>
      <c r="T124" s="102" t="s">
        <v>276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8"/>
      <c r="B125" s="39"/>
      <c r="C125" s="107" t="s">
        <v>277</v>
      </c>
      <c r="D125" s="40"/>
      <c r="E125" s="40"/>
      <c r="F125" s="40"/>
      <c r="G125" s="40"/>
      <c r="H125" s="40"/>
      <c r="I125" s="40"/>
      <c r="J125" s="208">
        <f>BK125</f>
        <v>0</v>
      </c>
      <c r="K125" s="40"/>
      <c r="L125" s="44"/>
      <c r="M125" s="103"/>
      <c r="N125" s="209"/>
      <c r="O125" s="104"/>
      <c r="P125" s="210">
        <f>P126</f>
        <v>0</v>
      </c>
      <c r="Q125" s="104"/>
      <c r="R125" s="210">
        <f>R126</f>
        <v>0</v>
      </c>
      <c r="S125" s="104"/>
      <c r="T125" s="211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75</v>
      </c>
      <c r="AU125" s="17" t="s">
        <v>236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75</v>
      </c>
      <c r="E126" s="216" t="s">
        <v>5989</v>
      </c>
      <c r="F126" s="216" t="s">
        <v>6873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SUM(P127:P145)</f>
        <v>0</v>
      </c>
      <c r="Q126" s="221"/>
      <c r="R126" s="222">
        <f>SUM(R127:R145)</f>
        <v>0</v>
      </c>
      <c r="S126" s="221"/>
      <c r="T126" s="223">
        <f>SUM(T127:T145)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84</v>
      </c>
      <c r="AT126" s="225" t="s">
        <v>75</v>
      </c>
      <c r="AU126" s="225" t="s">
        <v>76</v>
      </c>
      <c r="AY126" s="224" t="s">
        <v>280</v>
      </c>
      <c r="BK126" s="226">
        <f>SUM(BK127:BK145)</f>
        <v>0</v>
      </c>
    </row>
    <row r="127" s="2" customFormat="1" ht="16.5" customHeight="1">
      <c r="A127" s="38"/>
      <c r="B127" s="39"/>
      <c r="C127" s="229" t="s">
        <v>84</v>
      </c>
      <c r="D127" s="229" t="s">
        <v>281</v>
      </c>
      <c r="E127" s="230" t="s">
        <v>6874</v>
      </c>
      <c r="F127" s="231" t="s">
        <v>6875</v>
      </c>
      <c r="G127" s="232" t="s">
        <v>2303</v>
      </c>
      <c r="H127" s="233">
        <v>1</v>
      </c>
      <c r="I127" s="234"/>
      <c r="J127" s="235">
        <f>ROUND(I127*H127,2)</f>
        <v>0</v>
      </c>
      <c r="K127" s="236"/>
      <c r="L127" s="44"/>
      <c r="M127" s="237" t="s">
        <v>1</v>
      </c>
      <c r="N127" s="238" t="s">
        <v>41</v>
      </c>
      <c r="O127" s="91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1" t="s">
        <v>284</v>
      </c>
      <c r="AT127" s="241" t="s">
        <v>281</v>
      </c>
      <c r="AU127" s="241" t="s">
        <v>84</v>
      </c>
      <c r="AY127" s="17" t="s">
        <v>280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7" t="s">
        <v>84</v>
      </c>
      <c r="BK127" s="242">
        <f>ROUND(I127*H127,2)</f>
        <v>0</v>
      </c>
      <c r="BL127" s="17" t="s">
        <v>284</v>
      </c>
      <c r="BM127" s="241" t="s">
        <v>86</v>
      </c>
    </row>
    <row r="128" s="2" customFormat="1" ht="16.5" customHeight="1">
      <c r="A128" s="38"/>
      <c r="B128" s="39"/>
      <c r="C128" s="229" t="s">
        <v>86</v>
      </c>
      <c r="D128" s="229" t="s">
        <v>281</v>
      </c>
      <c r="E128" s="230" t="s">
        <v>6169</v>
      </c>
      <c r="F128" s="231" t="s">
        <v>6876</v>
      </c>
      <c r="G128" s="232" t="s">
        <v>6877</v>
      </c>
      <c r="H128" s="233">
        <v>1</v>
      </c>
      <c r="I128" s="234"/>
      <c r="J128" s="235">
        <f>ROUND(I128*H128,2)</f>
        <v>0</v>
      </c>
      <c r="K128" s="236"/>
      <c r="L128" s="44"/>
      <c r="M128" s="237" t="s">
        <v>1</v>
      </c>
      <c r="N128" s="238" t="s">
        <v>41</v>
      </c>
      <c r="O128" s="91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1" t="s">
        <v>284</v>
      </c>
      <c r="AT128" s="241" t="s">
        <v>281</v>
      </c>
      <c r="AU128" s="241" t="s">
        <v>84</v>
      </c>
      <c r="AY128" s="17" t="s">
        <v>280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7" t="s">
        <v>84</v>
      </c>
      <c r="BK128" s="242">
        <f>ROUND(I128*H128,2)</f>
        <v>0</v>
      </c>
      <c r="BL128" s="17" t="s">
        <v>284</v>
      </c>
      <c r="BM128" s="241" t="s">
        <v>284</v>
      </c>
    </row>
    <row r="129" s="2" customFormat="1" ht="16.5" customHeight="1">
      <c r="A129" s="38"/>
      <c r="B129" s="39"/>
      <c r="C129" s="229" t="s">
        <v>136</v>
      </c>
      <c r="D129" s="229" t="s">
        <v>281</v>
      </c>
      <c r="E129" s="230" t="s">
        <v>6878</v>
      </c>
      <c r="F129" s="231" t="s">
        <v>6879</v>
      </c>
      <c r="G129" s="232" t="s">
        <v>194</v>
      </c>
      <c r="H129" s="233">
        <v>27.649999999999999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284</v>
      </c>
      <c r="AT129" s="241" t="s">
        <v>281</v>
      </c>
      <c r="AU129" s="241" t="s">
        <v>84</v>
      </c>
      <c r="AY129" s="17" t="s">
        <v>280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84</v>
      </c>
      <c r="BK129" s="242">
        <f>ROUND(I129*H129,2)</f>
        <v>0</v>
      </c>
      <c r="BL129" s="17" t="s">
        <v>284</v>
      </c>
      <c r="BM129" s="241" t="s">
        <v>305</v>
      </c>
    </row>
    <row r="130" s="2" customFormat="1" ht="16.5" customHeight="1">
      <c r="A130" s="38"/>
      <c r="B130" s="39"/>
      <c r="C130" s="229" t="s">
        <v>284</v>
      </c>
      <c r="D130" s="229" t="s">
        <v>281</v>
      </c>
      <c r="E130" s="230" t="s">
        <v>6880</v>
      </c>
      <c r="F130" s="231" t="s">
        <v>6881</v>
      </c>
      <c r="G130" s="232" t="s">
        <v>190</v>
      </c>
      <c r="H130" s="233">
        <v>87</v>
      </c>
      <c r="I130" s="234"/>
      <c r="J130" s="235">
        <f>ROUND(I130*H130,2)</f>
        <v>0</v>
      </c>
      <c r="K130" s="236"/>
      <c r="L130" s="44"/>
      <c r="M130" s="237" t="s">
        <v>1</v>
      </c>
      <c r="N130" s="238" t="s">
        <v>41</v>
      </c>
      <c r="O130" s="91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1" t="s">
        <v>284</v>
      </c>
      <c r="AT130" s="241" t="s">
        <v>281</v>
      </c>
      <c r="AU130" s="241" t="s">
        <v>84</v>
      </c>
      <c r="AY130" s="17" t="s">
        <v>280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7" t="s">
        <v>84</v>
      </c>
      <c r="BK130" s="242">
        <f>ROUND(I130*H130,2)</f>
        <v>0</v>
      </c>
      <c r="BL130" s="17" t="s">
        <v>284</v>
      </c>
      <c r="BM130" s="241" t="s">
        <v>310</v>
      </c>
    </row>
    <row r="131" s="2" customFormat="1" ht="16.5" customHeight="1">
      <c r="A131" s="38"/>
      <c r="B131" s="39"/>
      <c r="C131" s="229" t="s">
        <v>300</v>
      </c>
      <c r="D131" s="229" t="s">
        <v>281</v>
      </c>
      <c r="E131" s="230" t="s">
        <v>6882</v>
      </c>
      <c r="F131" s="231" t="s">
        <v>6883</v>
      </c>
      <c r="G131" s="232" t="s">
        <v>194</v>
      </c>
      <c r="H131" s="233">
        <v>10.15</v>
      </c>
      <c r="I131" s="234"/>
      <c r="J131" s="235">
        <f>ROUND(I131*H131,2)</f>
        <v>0</v>
      </c>
      <c r="K131" s="236"/>
      <c r="L131" s="44"/>
      <c r="M131" s="237" t="s">
        <v>1</v>
      </c>
      <c r="N131" s="238" t="s">
        <v>41</v>
      </c>
      <c r="O131" s="91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284</v>
      </c>
      <c r="AT131" s="241" t="s">
        <v>281</v>
      </c>
      <c r="AU131" s="241" t="s">
        <v>84</v>
      </c>
      <c r="AY131" s="17" t="s">
        <v>280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84</v>
      </c>
      <c r="BK131" s="242">
        <f>ROUND(I131*H131,2)</f>
        <v>0</v>
      </c>
      <c r="BL131" s="17" t="s">
        <v>284</v>
      </c>
      <c r="BM131" s="241" t="s">
        <v>111</v>
      </c>
    </row>
    <row r="132" s="2" customFormat="1" ht="21.75" customHeight="1">
      <c r="A132" s="38"/>
      <c r="B132" s="39"/>
      <c r="C132" s="229" t="s">
        <v>305</v>
      </c>
      <c r="D132" s="229" t="s">
        <v>281</v>
      </c>
      <c r="E132" s="230" t="s">
        <v>6884</v>
      </c>
      <c r="F132" s="231" t="s">
        <v>6885</v>
      </c>
      <c r="G132" s="232" t="s">
        <v>326</v>
      </c>
      <c r="H132" s="233">
        <v>2.5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284</v>
      </c>
      <c r="AT132" s="241" t="s">
        <v>281</v>
      </c>
      <c r="AU132" s="241" t="s">
        <v>84</v>
      </c>
      <c r="AY132" s="17" t="s">
        <v>280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84</v>
      </c>
      <c r="BK132" s="242">
        <f>ROUND(I132*H132,2)</f>
        <v>0</v>
      </c>
      <c r="BL132" s="17" t="s">
        <v>284</v>
      </c>
      <c r="BM132" s="241" t="s">
        <v>117</v>
      </c>
    </row>
    <row r="133" s="2" customFormat="1" ht="24.15" customHeight="1">
      <c r="A133" s="38"/>
      <c r="B133" s="39"/>
      <c r="C133" s="229" t="s">
        <v>313</v>
      </c>
      <c r="D133" s="229" t="s">
        <v>281</v>
      </c>
      <c r="E133" s="230" t="s">
        <v>6886</v>
      </c>
      <c r="F133" s="231" t="s">
        <v>6887</v>
      </c>
      <c r="G133" s="232" t="s">
        <v>326</v>
      </c>
      <c r="H133" s="233">
        <v>2.5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284</v>
      </c>
      <c r="AT133" s="241" t="s">
        <v>281</v>
      </c>
      <c r="AU133" s="241" t="s">
        <v>84</v>
      </c>
      <c r="AY133" s="17" t="s">
        <v>280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84</v>
      </c>
      <c r="BK133" s="242">
        <f>ROUND(I133*H133,2)</f>
        <v>0</v>
      </c>
      <c r="BL133" s="17" t="s">
        <v>284</v>
      </c>
      <c r="BM133" s="241" t="s">
        <v>130</v>
      </c>
    </row>
    <row r="134" s="2" customFormat="1" ht="16.5" customHeight="1">
      <c r="A134" s="38"/>
      <c r="B134" s="39"/>
      <c r="C134" s="229" t="s">
        <v>310</v>
      </c>
      <c r="D134" s="229" t="s">
        <v>281</v>
      </c>
      <c r="E134" s="230" t="s">
        <v>6888</v>
      </c>
      <c r="F134" s="231" t="s">
        <v>6889</v>
      </c>
      <c r="G134" s="232" t="s">
        <v>190</v>
      </c>
      <c r="H134" s="233">
        <v>108</v>
      </c>
      <c r="I134" s="234"/>
      <c r="J134" s="235">
        <f>ROUND(I134*H134,2)</f>
        <v>0</v>
      </c>
      <c r="K134" s="236"/>
      <c r="L134" s="44"/>
      <c r="M134" s="237" t="s">
        <v>1</v>
      </c>
      <c r="N134" s="238" t="s">
        <v>41</v>
      </c>
      <c r="O134" s="91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284</v>
      </c>
      <c r="AT134" s="241" t="s">
        <v>281</v>
      </c>
      <c r="AU134" s="241" t="s">
        <v>84</v>
      </c>
      <c r="AY134" s="17" t="s">
        <v>280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84</v>
      </c>
      <c r="BK134" s="242">
        <f>ROUND(I134*H134,2)</f>
        <v>0</v>
      </c>
      <c r="BL134" s="17" t="s">
        <v>284</v>
      </c>
      <c r="BM134" s="241" t="s">
        <v>185</v>
      </c>
    </row>
    <row r="135" s="2" customFormat="1" ht="16.5" customHeight="1">
      <c r="A135" s="38"/>
      <c r="B135" s="39"/>
      <c r="C135" s="229" t="s">
        <v>323</v>
      </c>
      <c r="D135" s="229" t="s">
        <v>281</v>
      </c>
      <c r="E135" s="230" t="s">
        <v>6890</v>
      </c>
      <c r="F135" s="231" t="s">
        <v>6891</v>
      </c>
      <c r="G135" s="232" t="s">
        <v>190</v>
      </c>
      <c r="H135" s="233">
        <v>108</v>
      </c>
      <c r="I135" s="234"/>
      <c r="J135" s="235">
        <f>ROUND(I135*H135,2)</f>
        <v>0</v>
      </c>
      <c r="K135" s="236"/>
      <c r="L135" s="44"/>
      <c r="M135" s="237" t="s">
        <v>1</v>
      </c>
      <c r="N135" s="238" t="s">
        <v>41</v>
      </c>
      <c r="O135" s="91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1" t="s">
        <v>284</v>
      </c>
      <c r="AT135" s="241" t="s">
        <v>281</v>
      </c>
      <c r="AU135" s="241" t="s">
        <v>84</v>
      </c>
      <c r="AY135" s="17" t="s">
        <v>280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7" t="s">
        <v>84</v>
      </c>
      <c r="BK135" s="242">
        <f>ROUND(I135*H135,2)</f>
        <v>0</v>
      </c>
      <c r="BL135" s="17" t="s">
        <v>284</v>
      </c>
      <c r="BM135" s="241" t="s">
        <v>361</v>
      </c>
    </row>
    <row r="136" s="2" customFormat="1" ht="16.5" customHeight="1">
      <c r="A136" s="38"/>
      <c r="B136" s="39"/>
      <c r="C136" s="229" t="s">
        <v>111</v>
      </c>
      <c r="D136" s="229" t="s">
        <v>281</v>
      </c>
      <c r="E136" s="230" t="s">
        <v>6892</v>
      </c>
      <c r="F136" s="231" t="s">
        <v>6893</v>
      </c>
      <c r="G136" s="232" t="s">
        <v>194</v>
      </c>
      <c r="H136" s="233">
        <v>37.799999999999997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284</v>
      </c>
      <c r="AT136" s="241" t="s">
        <v>281</v>
      </c>
      <c r="AU136" s="241" t="s">
        <v>84</v>
      </c>
      <c r="AY136" s="17" t="s">
        <v>280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84</v>
      </c>
      <c r="BK136" s="242">
        <f>ROUND(I136*H136,2)</f>
        <v>0</v>
      </c>
      <c r="BL136" s="17" t="s">
        <v>284</v>
      </c>
      <c r="BM136" s="241" t="s">
        <v>369</v>
      </c>
    </row>
    <row r="137" s="2" customFormat="1" ht="16.5" customHeight="1">
      <c r="A137" s="38"/>
      <c r="B137" s="39"/>
      <c r="C137" s="229" t="s">
        <v>114</v>
      </c>
      <c r="D137" s="229" t="s">
        <v>281</v>
      </c>
      <c r="E137" s="230" t="s">
        <v>6894</v>
      </c>
      <c r="F137" s="231" t="s">
        <v>6895</v>
      </c>
      <c r="G137" s="232" t="s">
        <v>194</v>
      </c>
      <c r="H137" s="233">
        <v>27.649999999999999</v>
      </c>
      <c r="I137" s="234"/>
      <c r="J137" s="235">
        <f>ROUND(I137*H137,2)</f>
        <v>0</v>
      </c>
      <c r="K137" s="236"/>
      <c r="L137" s="44"/>
      <c r="M137" s="237" t="s">
        <v>1</v>
      </c>
      <c r="N137" s="238" t="s">
        <v>41</v>
      </c>
      <c r="O137" s="91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1" t="s">
        <v>284</v>
      </c>
      <c r="AT137" s="241" t="s">
        <v>281</v>
      </c>
      <c r="AU137" s="241" t="s">
        <v>84</v>
      </c>
      <c r="AY137" s="17" t="s">
        <v>280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7" t="s">
        <v>84</v>
      </c>
      <c r="BK137" s="242">
        <f>ROUND(I137*H137,2)</f>
        <v>0</v>
      </c>
      <c r="BL137" s="17" t="s">
        <v>284</v>
      </c>
      <c r="BM137" s="241" t="s">
        <v>379</v>
      </c>
    </row>
    <row r="138" s="2" customFormat="1" ht="24.15" customHeight="1">
      <c r="A138" s="38"/>
      <c r="B138" s="39"/>
      <c r="C138" s="229" t="s">
        <v>117</v>
      </c>
      <c r="D138" s="229" t="s">
        <v>281</v>
      </c>
      <c r="E138" s="230" t="s">
        <v>6896</v>
      </c>
      <c r="F138" s="231" t="s">
        <v>6897</v>
      </c>
      <c r="G138" s="232" t="s">
        <v>194</v>
      </c>
      <c r="H138" s="233">
        <v>10.15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284</v>
      </c>
      <c r="AT138" s="241" t="s">
        <v>281</v>
      </c>
      <c r="AU138" s="241" t="s">
        <v>84</v>
      </c>
      <c r="AY138" s="17" t="s">
        <v>280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84</v>
      </c>
      <c r="BK138" s="242">
        <f>ROUND(I138*H138,2)</f>
        <v>0</v>
      </c>
      <c r="BL138" s="17" t="s">
        <v>284</v>
      </c>
      <c r="BM138" s="241" t="s">
        <v>388</v>
      </c>
    </row>
    <row r="139" s="2" customFormat="1" ht="24.15" customHeight="1">
      <c r="A139" s="38"/>
      <c r="B139" s="39"/>
      <c r="C139" s="229" t="s">
        <v>127</v>
      </c>
      <c r="D139" s="229" t="s">
        <v>281</v>
      </c>
      <c r="E139" s="230" t="s">
        <v>6898</v>
      </c>
      <c r="F139" s="231" t="s">
        <v>6899</v>
      </c>
      <c r="G139" s="232" t="s">
        <v>194</v>
      </c>
      <c r="H139" s="233">
        <v>10.15</v>
      </c>
      <c r="I139" s="234"/>
      <c r="J139" s="235">
        <f>ROUND(I139*H139,2)</f>
        <v>0</v>
      </c>
      <c r="K139" s="236"/>
      <c r="L139" s="44"/>
      <c r="M139" s="237" t="s">
        <v>1</v>
      </c>
      <c r="N139" s="238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284</v>
      </c>
      <c r="AT139" s="241" t="s">
        <v>281</v>
      </c>
      <c r="AU139" s="241" t="s">
        <v>84</v>
      </c>
      <c r="AY139" s="17" t="s">
        <v>280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84</v>
      </c>
      <c r="BK139" s="242">
        <f>ROUND(I139*H139,2)</f>
        <v>0</v>
      </c>
      <c r="BL139" s="17" t="s">
        <v>284</v>
      </c>
      <c r="BM139" s="241" t="s">
        <v>398</v>
      </c>
    </row>
    <row r="140" s="2" customFormat="1" ht="16.5" customHeight="1">
      <c r="A140" s="38"/>
      <c r="B140" s="39"/>
      <c r="C140" s="229" t="s">
        <v>130</v>
      </c>
      <c r="D140" s="229" t="s">
        <v>281</v>
      </c>
      <c r="E140" s="230" t="s">
        <v>6900</v>
      </c>
      <c r="F140" s="231" t="s">
        <v>6901</v>
      </c>
      <c r="G140" s="232" t="s">
        <v>194</v>
      </c>
      <c r="H140" s="233">
        <v>10.15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284</v>
      </c>
      <c r="AT140" s="241" t="s">
        <v>281</v>
      </c>
      <c r="AU140" s="241" t="s">
        <v>84</v>
      </c>
      <c r="AY140" s="17" t="s">
        <v>280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84</v>
      </c>
      <c r="BK140" s="242">
        <f>ROUND(I140*H140,2)</f>
        <v>0</v>
      </c>
      <c r="BL140" s="17" t="s">
        <v>284</v>
      </c>
      <c r="BM140" s="241" t="s">
        <v>409</v>
      </c>
    </row>
    <row r="141" s="2" customFormat="1" ht="16.5" customHeight="1">
      <c r="A141" s="38"/>
      <c r="B141" s="39"/>
      <c r="C141" s="229" t="s">
        <v>8</v>
      </c>
      <c r="D141" s="229" t="s">
        <v>281</v>
      </c>
      <c r="E141" s="230" t="s">
        <v>6902</v>
      </c>
      <c r="F141" s="231" t="s">
        <v>6903</v>
      </c>
      <c r="G141" s="232" t="s">
        <v>194</v>
      </c>
      <c r="H141" s="233">
        <v>10.15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41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284</v>
      </c>
      <c r="AT141" s="241" t="s">
        <v>281</v>
      </c>
      <c r="AU141" s="241" t="s">
        <v>84</v>
      </c>
      <c r="AY141" s="17" t="s">
        <v>280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84</v>
      </c>
      <c r="BK141" s="242">
        <f>ROUND(I141*H141,2)</f>
        <v>0</v>
      </c>
      <c r="BL141" s="17" t="s">
        <v>284</v>
      </c>
      <c r="BM141" s="241" t="s">
        <v>418</v>
      </c>
    </row>
    <row r="142" s="2" customFormat="1" ht="24.15" customHeight="1">
      <c r="A142" s="38"/>
      <c r="B142" s="39"/>
      <c r="C142" s="229" t="s">
        <v>185</v>
      </c>
      <c r="D142" s="229" t="s">
        <v>281</v>
      </c>
      <c r="E142" s="230" t="s">
        <v>6171</v>
      </c>
      <c r="F142" s="231" t="s">
        <v>6904</v>
      </c>
      <c r="G142" s="232" t="s">
        <v>326</v>
      </c>
      <c r="H142" s="233">
        <v>2.1000000000000001</v>
      </c>
      <c r="I142" s="234"/>
      <c r="J142" s="235">
        <f>ROUND(I142*H142,2)</f>
        <v>0</v>
      </c>
      <c r="K142" s="236"/>
      <c r="L142" s="44"/>
      <c r="M142" s="237" t="s">
        <v>1</v>
      </c>
      <c r="N142" s="238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284</v>
      </c>
      <c r="AT142" s="241" t="s">
        <v>281</v>
      </c>
      <c r="AU142" s="241" t="s">
        <v>84</v>
      </c>
      <c r="AY142" s="17" t="s">
        <v>280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84</v>
      </c>
      <c r="BK142" s="242">
        <f>ROUND(I142*H142,2)</f>
        <v>0</v>
      </c>
      <c r="BL142" s="17" t="s">
        <v>284</v>
      </c>
      <c r="BM142" s="241" t="s">
        <v>426</v>
      </c>
    </row>
    <row r="143" s="2" customFormat="1" ht="24.15" customHeight="1">
      <c r="A143" s="38"/>
      <c r="B143" s="39"/>
      <c r="C143" s="229" t="s">
        <v>357</v>
      </c>
      <c r="D143" s="229" t="s">
        <v>281</v>
      </c>
      <c r="E143" s="230" t="s">
        <v>6173</v>
      </c>
      <c r="F143" s="231" t="s">
        <v>6905</v>
      </c>
      <c r="G143" s="232" t="s">
        <v>326</v>
      </c>
      <c r="H143" s="233">
        <v>2.2000000000000002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284</v>
      </c>
      <c r="AT143" s="241" t="s">
        <v>281</v>
      </c>
      <c r="AU143" s="241" t="s">
        <v>84</v>
      </c>
      <c r="AY143" s="17" t="s">
        <v>280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84</v>
      </c>
      <c r="BK143" s="242">
        <f>ROUND(I143*H143,2)</f>
        <v>0</v>
      </c>
      <c r="BL143" s="17" t="s">
        <v>284</v>
      </c>
      <c r="BM143" s="241" t="s">
        <v>435</v>
      </c>
    </row>
    <row r="144" s="2" customFormat="1" ht="24.15" customHeight="1">
      <c r="A144" s="38"/>
      <c r="B144" s="39"/>
      <c r="C144" s="229" t="s">
        <v>361</v>
      </c>
      <c r="D144" s="229" t="s">
        <v>281</v>
      </c>
      <c r="E144" s="230" t="s">
        <v>6175</v>
      </c>
      <c r="F144" s="231" t="s">
        <v>6906</v>
      </c>
      <c r="G144" s="232" t="s">
        <v>326</v>
      </c>
      <c r="H144" s="233">
        <v>1.2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284</v>
      </c>
      <c r="AT144" s="241" t="s">
        <v>281</v>
      </c>
      <c r="AU144" s="241" t="s">
        <v>84</v>
      </c>
      <c r="AY144" s="17" t="s">
        <v>280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84</v>
      </c>
      <c r="BK144" s="242">
        <f>ROUND(I144*H144,2)</f>
        <v>0</v>
      </c>
      <c r="BL144" s="17" t="s">
        <v>284</v>
      </c>
      <c r="BM144" s="241" t="s">
        <v>445</v>
      </c>
    </row>
    <row r="145" s="2" customFormat="1" ht="24.15" customHeight="1">
      <c r="A145" s="38"/>
      <c r="B145" s="39"/>
      <c r="C145" s="229" t="s">
        <v>365</v>
      </c>
      <c r="D145" s="229" t="s">
        <v>281</v>
      </c>
      <c r="E145" s="230" t="s">
        <v>6177</v>
      </c>
      <c r="F145" s="231" t="s">
        <v>6907</v>
      </c>
      <c r="G145" s="232" t="s">
        <v>326</v>
      </c>
      <c r="H145" s="233">
        <v>1.2</v>
      </c>
      <c r="I145" s="234"/>
      <c r="J145" s="235">
        <f>ROUND(I145*H145,2)</f>
        <v>0</v>
      </c>
      <c r="K145" s="236"/>
      <c r="L145" s="44"/>
      <c r="M145" s="291" t="s">
        <v>1</v>
      </c>
      <c r="N145" s="292" t="s">
        <v>41</v>
      </c>
      <c r="O145" s="293"/>
      <c r="P145" s="294">
        <f>O145*H145</f>
        <v>0</v>
      </c>
      <c r="Q145" s="294">
        <v>0</v>
      </c>
      <c r="R145" s="294">
        <f>Q145*H145</f>
        <v>0</v>
      </c>
      <c r="S145" s="294">
        <v>0</v>
      </c>
      <c r="T145" s="29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284</v>
      </c>
      <c r="AT145" s="241" t="s">
        <v>281</v>
      </c>
      <c r="AU145" s="241" t="s">
        <v>84</v>
      </c>
      <c r="AY145" s="17" t="s">
        <v>280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84</v>
      </c>
      <c r="BK145" s="242">
        <f>ROUND(I145*H145,2)</f>
        <v>0</v>
      </c>
      <c r="BL145" s="17" t="s">
        <v>284</v>
      </c>
      <c r="BM145" s="241" t="s">
        <v>456</v>
      </c>
    </row>
    <row r="146" s="2" customFormat="1" ht="6.96" customHeight="1">
      <c r="A146" s="38"/>
      <c r="B146" s="66"/>
      <c r="C146" s="67"/>
      <c r="D146" s="67"/>
      <c r="E146" s="67"/>
      <c r="F146" s="67"/>
      <c r="G146" s="67"/>
      <c r="H146" s="67"/>
      <c r="I146" s="67"/>
      <c r="J146" s="67"/>
      <c r="K146" s="67"/>
      <c r="L146" s="44"/>
      <c r="M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</sheetData>
  <sheetProtection sheet="1" autoFilter="0" formatColumns="0" formatRows="0" objects="1" scenarios="1" spinCount="100000" saltValue="slNSWui1iIFdOLXfC3oq9z0jWl2Qb+zVQLA7ID8tuSig1weETrYIvSW5tQu+F84CwAhYDqp1uB9/jpqan5pWow==" hashValue="Y9eNQJw1BUkH3v1MpAQ1JXDPMIeaVoVLooyBKrx7lgO15Tt5Ys7WgKwYGV+dWRVfgTiCJeUyCOd9rn5Kq6uP1g==" algorithmName="SHA-512" password="C5D5"/>
  <autoFilter ref="C124:K14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</row>
    <row r="8" s="1" customFormat="1" ht="12" customHeight="1">
      <c r="B8" s="20"/>
      <c r="D8" s="152" t="s">
        <v>209</v>
      </c>
      <c r="L8" s="20"/>
    </row>
    <row r="9" s="2" customFormat="1" ht="16.5" customHeight="1">
      <c r="A9" s="38"/>
      <c r="B9" s="44"/>
      <c r="C9" s="38"/>
      <c r="D9" s="38"/>
      <c r="E9" s="153" t="s">
        <v>6722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6150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4" t="s">
        <v>6930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2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2" t="s">
        <v>22</v>
      </c>
      <c r="J14" s="155" t="str">
        <f>'Rekapitulace stavby'!AN8</f>
        <v>2. 8. 2021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2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2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2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2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2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2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33</v>
      </c>
      <c r="E25" s="38"/>
      <c r="F25" s="38"/>
      <c r="G25" s="38"/>
      <c r="H25" s="38"/>
      <c r="I25" s="152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31</v>
      </c>
      <c r="F26" s="38"/>
      <c r="G26" s="38"/>
      <c r="H26" s="38"/>
      <c r="I26" s="152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2" t="s">
        <v>41</v>
      </c>
      <c r="F35" s="165">
        <f>ROUND((SUM(BE122:BE127)),  2)</f>
        <v>0</v>
      </c>
      <c r="G35" s="38"/>
      <c r="H35" s="38"/>
      <c r="I35" s="166">
        <v>0.20999999999999999</v>
      </c>
      <c r="J35" s="165">
        <f>ROUND(((SUM(BE122:BE127))*I35),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42</v>
      </c>
      <c r="F36" s="165">
        <f>ROUND((SUM(BF122:BF127)),  2)</f>
        <v>0</v>
      </c>
      <c r="G36" s="38"/>
      <c r="H36" s="38"/>
      <c r="I36" s="166">
        <v>0.14999999999999999</v>
      </c>
      <c r="J36" s="165">
        <f>ROUND(((SUM(BF122:BF127))*I36),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43</v>
      </c>
      <c r="F37" s="165">
        <f>ROUND((SUM(BG122:BG127)),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44</v>
      </c>
      <c r="F38" s="165">
        <f>ROUND((SUM(BH122:BH127)),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45</v>
      </c>
      <c r="F39" s="165">
        <f>ROUND((SUM(BI122:BI127)),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6722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6150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14.03 - Elektroinstalace - 3 etapa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Žižkova 57, Jihlava</v>
      </c>
      <c r="G91" s="40"/>
      <c r="H91" s="40"/>
      <c r="I91" s="32" t="s">
        <v>22</v>
      </c>
      <c r="J91" s="79" t="str">
        <f>IF(J14="","",J14)</f>
        <v>2. 8. 2021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Kraj Vysočina, Žižkova 57, Jihlava</v>
      </c>
      <c r="G93" s="40"/>
      <c r="H93" s="40"/>
      <c r="I93" s="32" t="s">
        <v>30</v>
      </c>
      <c r="J93" s="36" t="str">
        <f>E23</f>
        <v>CBN projekt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CBN projekt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233</v>
      </c>
      <c r="D96" s="187"/>
      <c r="E96" s="187"/>
      <c r="F96" s="187"/>
      <c r="G96" s="187"/>
      <c r="H96" s="187"/>
      <c r="I96" s="187"/>
      <c r="J96" s="188" t="s">
        <v>234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235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236</v>
      </c>
    </row>
    <row r="99" s="9" customFormat="1" ht="24.96" customHeight="1">
      <c r="A99" s="9"/>
      <c r="B99" s="190"/>
      <c r="C99" s="191"/>
      <c r="D99" s="192" t="s">
        <v>246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252</v>
      </c>
      <c r="E100" s="198"/>
      <c r="F100" s="198"/>
      <c r="G100" s="198"/>
      <c r="H100" s="198"/>
      <c r="I100" s="198"/>
      <c r="J100" s="199">
        <f>J124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265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5" t="str">
        <f>E7</f>
        <v>SPŠ Třebíč - úspory energií- doplnění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209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5" t="s">
        <v>6722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6150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14.03 - Elektroinstalace - 3 etapa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Žižkova 57, Jihlava</v>
      </c>
      <c r="G116" s="40"/>
      <c r="H116" s="40"/>
      <c r="I116" s="32" t="s">
        <v>22</v>
      </c>
      <c r="J116" s="79" t="str">
        <f>IF(J14="","",J14)</f>
        <v>2. 8. 2021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Kraj Vysočina, Žižkova 57, Jihlava</v>
      </c>
      <c r="G118" s="40"/>
      <c r="H118" s="40"/>
      <c r="I118" s="32" t="s">
        <v>30</v>
      </c>
      <c r="J118" s="36" t="str">
        <f>E23</f>
        <v>CBN projekt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CBN projekt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1"/>
      <c r="B121" s="202"/>
      <c r="C121" s="203" t="s">
        <v>266</v>
      </c>
      <c r="D121" s="204" t="s">
        <v>61</v>
      </c>
      <c r="E121" s="204" t="s">
        <v>57</v>
      </c>
      <c r="F121" s="204" t="s">
        <v>58</v>
      </c>
      <c r="G121" s="204" t="s">
        <v>267</v>
      </c>
      <c r="H121" s="204" t="s">
        <v>268</v>
      </c>
      <c r="I121" s="204" t="s">
        <v>269</v>
      </c>
      <c r="J121" s="205" t="s">
        <v>234</v>
      </c>
      <c r="K121" s="206" t="s">
        <v>270</v>
      </c>
      <c r="L121" s="207"/>
      <c r="M121" s="100" t="s">
        <v>1</v>
      </c>
      <c r="N121" s="101" t="s">
        <v>40</v>
      </c>
      <c r="O121" s="101" t="s">
        <v>271</v>
      </c>
      <c r="P121" s="101" t="s">
        <v>272</v>
      </c>
      <c r="Q121" s="101" t="s">
        <v>273</v>
      </c>
      <c r="R121" s="101" t="s">
        <v>274</v>
      </c>
      <c r="S121" s="101" t="s">
        <v>275</v>
      </c>
      <c r="T121" s="102" t="s">
        <v>276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8"/>
      <c r="B122" s="39"/>
      <c r="C122" s="107" t="s">
        <v>277</v>
      </c>
      <c r="D122" s="40"/>
      <c r="E122" s="40"/>
      <c r="F122" s="40"/>
      <c r="G122" s="40"/>
      <c r="H122" s="40"/>
      <c r="I122" s="40"/>
      <c r="J122" s="208">
        <f>BK122</f>
        <v>0</v>
      </c>
      <c r="K122" s="40"/>
      <c r="L122" s="44"/>
      <c r="M122" s="103"/>
      <c r="N122" s="209"/>
      <c r="O122" s="104"/>
      <c r="P122" s="210">
        <f>P123</f>
        <v>0</v>
      </c>
      <c r="Q122" s="104"/>
      <c r="R122" s="210">
        <f>R123</f>
        <v>0</v>
      </c>
      <c r="S122" s="104"/>
      <c r="T122" s="21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236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927</v>
      </c>
      <c r="F123" s="216" t="s">
        <v>928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86</v>
      </c>
      <c r="AT123" s="225" t="s">
        <v>75</v>
      </c>
      <c r="AU123" s="225" t="s">
        <v>76</v>
      </c>
      <c r="AY123" s="224" t="s">
        <v>280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75</v>
      </c>
      <c r="E124" s="227" t="s">
        <v>1194</v>
      </c>
      <c r="F124" s="227" t="s">
        <v>1195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SUM(P125:P127)</f>
        <v>0</v>
      </c>
      <c r="Q124" s="221"/>
      <c r="R124" s="222">
        <f>SUM(R125:R127)</f>
        <v>0</v>
      </c>
      <c r="S124" s="221"/>
      <c r="T124" s="223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86</v>
      </c>
      <c r="AT124" s="225" t="s">
        <v>75</v>
      </c>
      <c r="AU124" s="225" t="s">
        <v>84</v>
      </c>
      <c r="AY124" s="224" t="s">
        <v>280</v>
      </c>
      <c r="BK124" s="226">
        <f>SUM(BK125:BK127)</f>
        <v>0</v>
      </c>
    </row>
    <row r="125" s="2" customFormat="1" ht="16.5" customHeight="1">
      <c r="A125" s="38"/>
      <c r="B125" s="39"/>
      <c r="C125" s="229" t="s">
        <v>84</v>
      </c>
      <c r="D125" s="229" t="s">
        <v>281</v>
      </c>
      <c r="E125" s="230" t="s">
        <v>6724</v>
      </c>
      <c r="F125" s="231" t="s">
        <v>6725</v>
      </c>
      <c r="G125" s="232" t="s">
        <v>1603</v>
      </c>
      <c r="H125" s="233">
        <v>1</v>
      </c>
      <c r="I125" s="234"/>
      <c r="J125" s="235">
        <f>ROUND(I125*H125,2)</f>
        <v>0</v>
      </c>
      <c r="K125" s="236"/>
      <c r="L125" s="44"/>
      <c r="M125" s="237" t="s">
        <v>1</v>
      </c>
      <c r="N125" s="238" t="s">
        <v>41</v>
      </c>
      <c r="O125" s="91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1" t="s">
        <v>185</v>
      </c>
      <c r="AT125" s="241" t="s">
        <v>281</v>
      </c>
      <c r="AU125" s="241" t="s">
        <v>86</v>
      </c>
      <c r="AY125" s="17" t="s">
        <v>280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7" t="s">
        <v>84</v>
      </c>
      <c r="BK125" s="242">
        <f>ROUND(I125*H125,2)</f>
        <v>0</v>
      </c>
      <c r="BL125" s="17" t="s">
        <v>185</v>
      </c>
      <c r="BM125" s="241" t="s">
        <v>6726</v>
      </c>
    </row>
    <row r="126" s="2" customFormat="1" ht="16.5" customHeight="1">
      <c r="A126" s="38"/>
      <c r="B126" s="39"/>
      <c r="C126" s="229" t="s">
        <v>86</v>
      </c>
      <c r="D126" s="229" t="s">
        <v>281</v>
      </c>
      <c r="E126" s="230" t="s">
        <v>6727</v>
      </c>
      <c r="F126" s="231" t="s">
        <v>6728</v>
      </c>
      <c r="G126" s="232" t="s">
        <v>1603</v>
      </c>
      <c r="H126" s="233">
        <v>1</v>
      </c>
      <c r="I126" s="234"/>
      <c r="J126" s="235">
        <f>ROUND(I126*H126,2)</f>
        <v>0</v>
      </c>
      <c r="K126" s="236"/>
      <c r="L126" s="44"/>
      <c r="M126" s="237" t="s">
        <v>1</v>
      </c>
      <c r="N126" s="238" t="s">
        <v>41</v>
      </c>
      <c r="O126" s="91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1" t="s">
        <v>185</v>
      </c>
      <c r="AT126" s="241" t="s">
        <v>281</v>
      </c>
      <c r="AU126" s="241" t="s">
        <v>86</v>
      </c>
      <c r="AY126" s="17" t="s">
        <v>280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7" t="s">
        <v>84</v>
      </c>
      <c r="BK126" s="242">
        <f>ROUND(I126*H126,2)</f>
        <v>0</v>
      </c>
      <c r="BL126" s="17" t="s">
        <v>185</v>
      </c>
      <c r="BM126" s="241" t="s">
        <v>6729</v>
      </c>
    </row>
    <row r="127" s="2" customFormat="1" ht="16.5" customHeight="1">
      <c r="A127" s="38"/>
      <c r="B127" s="39"/>
      <c r="C127" s="229" t="s">
        <v>136</v>
      </c>
      <c r="D127" s="229" t="s">
        <v>281</v>
      </c>
      <c r="E127" s="230" t="s">
        <v>6730</v>
      </c>
      <c r="F127" s="231" t="s">
        <v>6731</v>
      </c>
      <c r="G127" s="232" t="s">
        <v>1603</v>
      </c>
      <c r="H127" s="233">
        <v>1</v>
      </c>
      <c r="I127" s="234"/>
      <c r="J127" s="235">
        <f>ROUND(I127*H127,2)</f>
        <v>0</v>
      </c>
      <c r="K127" s="236"/>
      <c r="L127" s="44"/>
      <c r="M127" s="291" t="s">
        <v>1</v>
      </c>
      <c r="N127" s="292" t="s">
        <v>41</v>
      </c>
      <c r="O127" s="293"/>
      <c r="P127" s="294">
        <f>O127*H127</f>
        <v>0</v>
      </c>
      <c r="Q127" s="294">
        <v>0</v>
      </c>
      <c r="R127" s="294">
        <f>Q127*H127</f>
        <v>0</v>
      </c>
      <c r="S127" s="294">
        <v>0</v>
      </c>
      <c r="T127" s="29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1" t="s">
        <v>185</v>
      </c>
      <c r="AT127" s="241" t="s">
        <v>281</v>
      </c>
      <c r="AU127" s="241" t="s">
        <v>86</v>
      </c>
      <c r="AY127" s="17" t="s">
        <v>280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7" t="s">
        <v>84</v>
      </c>
      <c r="BK127" s="242">
        <f>ROUND(I127*H127,2)</f>
        <v>0</v>
      </c>
      <c r="BL127" s="17" t="s">
        <v>185</v>
      </c>
      <c r="BM127" s="241" t="s">
        <v>6732</v>
      </c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67"/>
      <c r="J128" s="67"/>
      <c r="K128" s="67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m4y2efeWu8Y8l1L1Ukin9TCfiw0EpuK38Ujw95MsYt9sXPtuWcxp+CXItnAwvu5Sr3XDrWszI6j9j6miS21IVA==" hashValue="C17deBKL23xt+fwL4dTEGIq18JwDCw+BscQDPJclXvK+5H0v9wfkRZ4aBNAtionVmJ4UoJxFjDik9zw9ELvq9Q==" algorithmName="SHA-512" password="C5D5"/>
  <autoFilter ref="C121:K1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</row>
    <row r="8">
      <c r="B8" s="20"/>
      <c r="D8" s="152" t="s">
        <v>209</v>
      </c>
      <c r="L8" s="20"/>
    </row>
    <row r="9" s="1" customFormat="1" ht="16.5" customHeight="1">
      <c r="B9" s="20"/>
      <c r="E9" s="153" t="s">
        <v>6722</v>
      </c>
      <c r="F9" s="1"/>
      <c r="G9" s="1"/>
      <c r="H9" s="1"/>
      <c r="L9" s="20"/>
    </row>
    <row r="10" s="1" customFormat="1" ht="12" customHeight="1">
      <c r="B10" s="20"/>
      <c r="D10" s="152" t="s">
        <v>6150</v>
      </c>
      <c r="L10" s="20"/>
    </row>
    <row r="11" s="2" customFormat="1" ht="16.5" customHeight="1">
      <c r="A11" s="38"/>
      <c r="B11" s="44"/>
      <c r="C11" s="38"/>
      <c r="D11" s="38"/>
      <c r="E11" s="164" t="s">
        <v>6930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6733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4" t="s">
        <v>6931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2" t="s">
        <v>18</v>
      </c>
      <c r="E15" s="38"/>
      <c r="F15" s="141" t="s">
        <v>1</v>
      </c>
      <c r="G15" s="38"/>
      <c r="H15" s="38"/>
      <c r="I15" s="152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20</v>
      </c>
      <c r="E16" s="38"/>
      <c r="F16" s="141" t="s">
        <v>21</v>
      </c>
      <c r="G16" s="38"/>
      <c r="H16" s="38"/>
      <c r="I16" s="152" t="s">
        <v>22</v>
      </c>
      <c r="J16" s="155" t="str">
        <f>'Rekapitulace stavby'!AN8</f>
        <v>2. 8. 2021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2" t="s">
        <v>24</v>
      </c>
      <c r="E18" s="38"/>
      <c r="F18" s="38"/>
      <c r="G18" s="38"/>
      <c r="H18" s="38"/>
      <c r="I18" s="152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2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2" t="s">
        <v>28</v>
      </c>
      <c r="E21" s="38"/>
      <c r="F21" s="38"/>
      <c r="G21" s="38"/>
      <c r="H21" s="38"/>
      <c r="I21" s="152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2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2" t="s">
        <v>30</v>
      </c>
      <c r="E24" s="38"/>
      <c r="F24" s="38"/>
      <c r="G24" s="38"/>
      <c r="H24" s="38"/>
      <c r="I24" s="152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2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2" t="s">
        <v>33</v>
      </c>
      <c r="E27" s="38"/>
      <c r="F27" s="38"/>
      <c r="G27" s="38"/>
      <c r="H27" s="38"/>
      <c r="I27" s="152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31</v>
      </c>
      <c r="F28" s="38"/>
      <c r="G28" s="38"/>
      <c r="H28" s="38"/>
      <c r="I28" s="152" t="s">
        <v>27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2" t="s">
        <v>34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0"/>
      <c r="E35" s="160"/>
      <c r="F35" s="160"/>
      <c r="G35" s="160"/>
      <c r="H35" s="160"/>
      <c r="I35" s="160"/>
      <c r="J35" s="160"/>
      <c r="K35" s="160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2" t="s">
        <v>41</v>
      </c>
      <c r="F37" s="165">
        <f>ROUND((SUM(BE127:BE178)),  2)</f>
        <v>0</v>
      </c>
      <c r="G37" s="38"/>
      <c r="H37" s="38"/>
      <c r="I37" s="166">
        <v>0.20999999999999999</v>
      </c>
      <c r="J37" s="165">
        <f>ROUND(((SUM(BE127:BE178))*I37),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2" t="s">
        <v>42</v>
      </c>
      <c r="F38" s="165">
        <f>ROUND((SUM(BF127:BF178)),  2)</f>
        <v>0</v>
      </c>
      <c r="G38" s="38"/>
      <c r="H38" s="38"/>
      <c r="I38" s="166">
        <v>0.14999999999999999</v>
      </c>
      <c r="J38" s="165">
        <f>ROUND(((SUM(BF127:BF178))*I38),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43</v>
      </c>
      <c r="F39" s="165">
        <f>ROUND((SUM(BG127:BG178)),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2" t="s">
        <v>44</v>
      </c>
      <c r="F40" s="165">
        <f>ROUND((SUM(BH127:BH178)),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2" t="s">
        <v>45</v>
      </c>
      <c r="F41" s="165">
        <f>ROUND((SUM(BI127:BI178)),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5" t="s">
        <v>6722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6150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6930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6733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14.03_1 - Silnoproud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Žižkova 57, Jihlava</v>
      </c>
      <c r="G93" s="40"/>
      <c r="H93" s="40"/>
      <c r="I93" s="32" t="s">
        <v>22</v>
      </c>
      <c r="J93" s="79" t="str">
        <f>IF(J16="","",J16)</f>
        <v>2. 8. 2021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Kraj Vysočina, Žižkova 57, Jihlava</v>
      </c>
      <c r="G95" s="40"/>
      <c r="H95" s="40"/>
      <c r="I95" s="32" t="s">
        <v>30</v>
      </c>
      <c r="J95" s="36" t="str">
        <f>E25</f>
        <v>CBN projekt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>CBN projekt s.r.o.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6" t="s">
        <v>233</v>
      </c>
      <c r="D98" s="187"/>
      <c r="E98" s="187"/>
      <c r="F98" s="187"/>
      <c r="G98" s="187"/>
      <c r="H98" s="187"/>
      <c r="I98" s="187"/>
      <c r="J98" s="188" t="s">
        <v>234</v>
      </c>
      <c r="K98" s="187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9" t="s">
        <v>235</v>
      </c>
      <c r="D100" s="40"/>
      <c r="E100" s="40"/>
      <c r="F100" s="40"/>
      <c r="G100" s="40"/>
      <c r="H100" s="40"/>
      <c r="I100" s="40"/>
      <c r="J100" s="110">
        <f>J127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236</v>
      </c>
    </row>
    <row r="101" s="9" customFormat="1" ht="24.96" customHeight="1">
      <c r="A101" s="9"/>
      <c r="B101" s="190"/>
      <c r="C101" s="191"/>
      <c r="D101" s="192" t="s">
        <v>6735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6736</v>
      </c>
      <c r="E102" s="193"/>
      <c r="F102" s="193"/>
      <c r="G102" s="193"/>
      <c r="H102" s="193"/>
      <c r="I102" s="193"/>
      <c r="J102" s="194">
        <f>J154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6910</v>
      </c>
      <c r="E103" s="193"/>
      <c r="F103" s="193"/>
      <c r="G103" s="193"/>
      <c r="H103" s="193"/>
      <c r="I103" s="193"/>
      <c r="J103" s="194">
        <f>J167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265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5" t="str">
        <f>E7</f>
        <v>SPŠ Třebíč - úspory energií- doplnění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209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1" customFormat="1" ht="16.5" customHeight="1">
      <c r="B115" s="21"/>
      <c r="C115" s="22"/>
      <c r="D115" s="22"/>
      <c r="E115" s="185" t="s">
        <v>6722</v>
      </c>
      <c r="F115" s="22"/>
      <c r="G115" s="22"/>
      <c r="H115" s="22"/>
      <c r="I115" s="22"/>
      <c r="J115" s="22"/>
      <c r="K115" s="22"/>
      <c r="L115" s="20"/>
    </row>
    <row r="116" s="1" customFormat="1" ht="12" customHeight="1">
      <c r="B116" s="21"/>
      <c r="C116" s="32" t="s">
        <v>6150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297" t="s">
        <v>6930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6733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14.03_1 - Silnoproud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>Žižkova 57, Jihlava</v>
      </c>
      <c r="G121" s="40"/>
      <c r="H121" s="40"/>
      <c r="I121" s="32" t="s">
        <v>22</v>
      </c>
      <c r="J121" s="79" t="str">
        <f>IF(J16="","",J16)</f>
        <v>2. 8. 2021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>Kraj Vysočina, Žižkova 57, Jihlava</v>
      </c>
      <c r="G123" s="40"/>
      <c r="H123" s="40"/>
      <c r="I123" s="32" t="s">
        <v>30</v>
      </c>
      <c r="J123" s="36" t="str">
        <f>E25</f>
        <v>CBN projekt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IF(E22="","",E22)</f>
        <v>Vyplň údaj</v>
      </c>
      <c r="G124" s="40"/>
      <c r="H124" s="40"/>
      <c r="I124" s="32" t="s">
        <v>33</v>
      </c>
      <c r="J124" s="36" t="str">
        <f>E28</f>
        <v>CBN projekt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01"/>
      <c r="B126" s="202"/>
      <c r="C126" s="203" t="s">
        <v>266</v>
      </c>
      <c r="D126" s="204" t="s">
        <v>61</v>
      </c>
      <c r="E126" s="204" t="s">
        <v>57</v>
      </c>
      <c r="F126" s="204" t="s">
        <v>58</v>
      </c>
      <c r="G126" s="204" t="s">
        <v>267</v>
      </c>
      <c r="H126" s="204" t="s">
        <v>268</v>
      </c>
      <c r="I126" s="204" t="s">
        <v>269</v>
      </c>
      <c r="J126" s="205" t="s">
        <v>234</v>
      </c>
      <c r="K126" s="206" t="s">
        <v>270</v>
      </c>
      <c r="L126" s="207"/>
      <c r="M126" s="100" t="s">
        <v>1</v>
      </c>
      <c r="N126" s="101" t="s">
        <v>40</v>
      </c>
      <c r="O126" s="101" t="s">
        <v>271</v>
      </c>
      <c r="P126" s="101" t="s">
        <v>272</v>
      </c>
      <c r="Q126" s="101" t="s">
        <v>273</v>
      </c>
      <c r="R126" s="101" t="s">
        <v>274</v>
      </c>
      <c r="S126" s="101" t="s">
        <v>275</v>
      </c>
      <c r="T126" s="102" t="s">
        <v>276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8"/>
      <c r="B127" s="39"/>
      <c r="C127" s="107" t="s">
        <v>277</v>
      </c>
      <c r="D127" s="40"/>
      <c r="E127" s="40"/>
      <c r="F127" s="40"/>
      <c r="G127" s="40"/>
      <c r="H127" s="40"/>
      <c r="I127" s="40"/>
      <c r="J127" s="208">
        <f>BK127</f>
        <v>0</v>
      </c>
      <c r="K127" s="40"/>
      <c r="L127" s="44"/>
      <c r="M127" s="103"/>
      <c r="N127" s="209"/>
      <c r="O127" s="104"/>
      <c r="P127" s="210">
        <f>P128+P154+P167</f>
        <v>0</v>
      </c>
      <c r="Q127" s="104"/>
      <c r="R127" s="210">
        <f>R128+R154+R167</f>
        <v>0</v>
      </c>
      <c r="S127" s="104"/>
      <c r="T127" s="211">
        <f>T128+T154+T167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236</v>
      </c>
      <c r="BK127" s="212">
        <f>BK128+BK154+BK167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5989</v>
      </c>
      <c r="F128" s="216" t="s">
        <v>6737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SUM(P129:P153)</f>
        <v>0</v>
      </c>
      <c r="Q128" s="221"/>
      <c r="R128" s="222">
        <f>SUM(R129:R153)</f>
        <v>0</v>
      </c>
      <c r="S128" s="221"/>
      <c r="T128" s="223">
        <f>SUM(T129:T153)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84</v>
      </c>
      <c r="AT128" s="225" t="s">
        <v>75</v>
      </c>
      <c r="AU128" s="225" t="s">
        <v>76</v>
      </c>
      <c r="AY128" s="224" t="s">
        <v>280</v>
      </c>
      <c r="BK128" s="226">
        <f>SUM(BK129:BK153)</f>
        <v>0</v>
      </c>
    </row>
    <row r="129" s="2" customFormat="1" ht="16.5" customHeight="1">
      <c r="A129" s="38"/>
      <c r="B129" s="39"/>
      <c r="C129" s="229" t="s">
        <v>84</v>
      </c>
      <c r="D129" s="229" t="s">
        <v>281</v>
      </c>
      <c r="E129" s="230" t="s">
        <v>6738</v>
      </c>
      <c r="F129" s="231" t="s">
        <v>6739</v>
      </c>
      <c r="G129" s="232" t="s">
        <v>2303</v>
      </c>
      <c r="H129" s="233">
        <v>12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284</v>
      </c>
      <c r="AT129" s="241" t="s">
        <v>281</v>
      </c>
      <c r="AU129" s="241" t="s">
        <v>84</v>
      </c>
      <c r="AY129" s="17" t="s">
        <v>280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84</v>
      </c>
      <c r="BK129" s="242">
        <f>ROUND(I129*H129,2)</f>
        <v>0</v>
      </c>
      <c r="BL129" s="17" t="s">
        <v>284</v>
      </c>
      <c r="BM129" s="241" t="s">
        <v>86</v>
      </c>
    </row>
    <row r="130" s="2" customFormat="1" ht="16.5" customHeight="1">
      <c r="A130" s="38"/>
      <c r="B130" s="39"/>
      <c r="C130" s="229" t="s">
        <v>86</v>
      </c>
      <c r="D130" s="229" t="s">
        <v>281</v>
      </c>
      <c r="E130" s="230" t="s">
        <v>6740</v>
      </c>
      <c r="F130" s="231" t="s">
        <v>6741</v>
      </c>
      <c r="G130" s="232" t="s">
        <v>2303</v>
      </c>
      <c r="H130" s="233">
        <v>2</v>
      </c>
      <c r="I130" s="234"/>
      <c r="J130" s="235">
        <f>ROUND(I130*H130,2)</f>
        <v>0</v>
      </c>
      <c r="K130" s="236"/>
      <c r="L130" s="44"/>
      <c r="M130" s="237" t="s">
        <v>1</v>
      </c>
      <c r="N130" s="238" t="s">
        <v>41</v>
      </c>
      <c r="O130" s="91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1" t="s">
        <v>284</v>
      </c>
      <c r="AT130" s="241" t="s">
        <v>281</v>
      </c>
      <c r="AU130" s="241" t="s">
        <v>84</v>
      </c>
      <c r="AY130" s="17" t="s">
        <v>280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7" t="s">
        <v>84</v>
      </c>
      <c r="BK130" s="242">
        <f>ROUND(I130*H130,2)</f>
        <v>0</v>
      </c>
      <c r="BL130" s="17" t="s">
        <v>284</v>
      </c>
      <c r="BM130" s="241" t="s">
        <v>284</v>
      </c>
    </row>
    <row r="131" s="2" customFormat="1" ht="16.5" customHeight="1">
      <c r="A131" s="38"/>
      <c r="B131" s="39"/>
      <c r="C131" s="229" t="s">
        <v>136</v>
      </c>
      <c r="D131" s="229" t="s">
        <v>281</v>
      </c>
      <c r="E131" s="230" t="s">
        <v>6742</v>
      </c>
      <c r="F131" s="231" t="s">
        <v>6743</v>
      </c>
      <c r="G131" s="232" t="s">
        <v>2303</v>
      </c>
      <c r="H131" s="233">
        <v>8</v>
      </c>
      <c r="I131" s="234"/>
      <c r="J131" s="235">
        <f>ROUND(I131*H131,2)</f>
        <v>0</v>
      </c>
      <c r="K131" s="236"/>
      <c r="L131" s="44"/>
      <c r="M131" s="237" t="s">
        <v>1</v>
      </c>
      <c r="N131" s="238" t="s">
        <v>41</v>
      </c>
      <c r="O131" s="91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284</v>
      </c>
      <c r="AT131" s="241" t="s">
        <v>281</v>
      </c>
      <c r="AU131" s="241" t="s">
        <v>84</v>
      </c>
      <c r="AY131" s="17" t="s">
        <v>280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84</v>
      </c>
      <c r="BK131" s="242">
        <f>ROUND(I131*H131,2)</f>
        <v>0</v>
      </c>
      <c r="BL131" s="17" t="s">
        <v>284</v>
      </c>
      <c r="BM131" s="241" t="s">
        <v>305</v>
      </c>
    </row>
    <row r="132" s="2" customFormat="1" ht="16.5" customHeight="1">
      <c r="A132" s="38"/>
      <c r="B132" s="39"/>
      <c r="C132" s="229" t="s">
        <v>284</v>
      </c>
      <c r="D132" s="229" t="s">
        <v>281</v>
      </c>
      <c r="E132" s="230" t="s">
        <v>6744</v>
      </c>
      <c r="F132" s="231" t="s">
        <v>6745</v>
      </c>
      <c r="G132" s="232" t="s">
        <v>2303</v>
      </c>
      <c r="H132" s="233">
        <v>14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284</v>
      </c>
      <c r="AT132" s="241" t="s">
        <v>281</v>
      </c>
      <c r="AU132" s="241" t="s">
        <v>84</v>
      </c>
      <c r="AY132" s="17" t="s">
        <v>280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84</v>
      </c>
      <c r="BK132" s="242">
        <f>ROUND(I132*H132,2)</f>
        <v>0</v>
      </c>
      <c r="BL132" s="17" t="s">
        <v>284</v>
      </c>
      <c r="BM132" s="241" t="s">
        <v>310</v>
      </c>
    </row>
    <row r="133" s="2" customFormat="1" ht="16.5" customHeight="1">
      <c r="A133" s="38"/>
      <c r="B133" s="39"/>
      <c r="C133" s="229" t="s">
        <v>300</v>
      </c>
      <c r="D133" s="229" t="s">
        <v>281</v>
      </c>
      <c r="E133" s="230" t="s">
        <v>6746</v>
      </c>
      <c r="F133" s="231" t="s">
        <v>6747</v>
      </c>
      <c r="G133" s="232" t="s">
        <v>190</v>
      </c>
      <c r="H133" s="233">
        <v>556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284</v>
      </c>
      <c r="AT133" s="241" t="s">
        <v>281</v>
      </c>
      <c r="AU133" s="241" t="s">
        <v>84</v>
      </c>
      <c r="AY133" s="17" t="s">
        <v>280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84</v>
      </c>
      <c r="BK133" s="242">
        <f>ROUND(I133*H133,2)</f>
        <v>0</v>
      </c>
      <c r="BL133" s="17" t="s">
        <v>284</v>
      </c>
      <c r="BM133" s="241" t="s">
        <v>111</v>
      </c>
    </row>
    <row r="134" s="2" customFormat="1" ht="16.5" customHeight="1">
      <c r="A134" s="38"/>
      <c r="B134" s="39"/>
      <c r="C134" s="229" t="s">
        <v>305</v>
      </c>
      <c r="D134" s="229" t="s">
        <v>281</v>
      </c>
      <c r="E134" s="230" t="s">
        <v>6748</v>
      </c>
      <c r="F134" s="231" t="s">
        <v>6749</v>
      </c>
      <c r="G134" s="232" t="s">
        <v>190</v>
      </c>
      <c r="H134" s="233">
        <v>44</v>
      </c>
      <c r="I134" s="234"/>
      <c r="J134" s="235">
        <f>ROUND(I134*H134,2)</f>
        <v>0</v>
      </c>
      <c r="K134" s="236"/>
      <c r="L134" s="44"/>
      <c r="M134" s="237" t="s">
        <v>1</v>
      </c>
      <c r="N134" s="238" t="s">
        <v>41</v>
      </c>
      <c r="O134" s="91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284</v>
      </c>
      <c r="AT134" s="241" t="s">
        <v>281</v>
      </c>
      <c r="AU134" s="241" t="s">
        <v>84</v>
      </c>
      <c r="AY134" s="17" t="s">
        <v>280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84</v>
      </c>
      <c r="BK134" s="242">
        <f>ROUND(I134*H134,2)</f>
        <v>0</v>
      </c>
      <c r="BL134" s="17" t="s">
        <v>284</v>
      </c>
      <c r="BM134" s="241" t="s">
        <v>117</v>
      </c>
    </row>
    <row r="135" s="2" customFormat="1" ht="16.5" customHeight="1">
      <c r="A135" s="38"/>
      <c r="B135" s="39"/>
      <c r="C135" s="229" t="s">
        <v>313</v>
      </c>
      <c r="D135" s="229" t="s">
        <v>281</v>
      </c>
      <c r="E135" s="230" t="s">
        <v>6750</v>
      </c>
      <c r="F135" s="231" t="s">
        <v>6751</v>
      </c>
      <c r="G135" s="232" t="s">
        <v>190</v>
      </c>
      <c r="H135" s="233">
        <v>264</v>
      </c>
      <c r="I135" s="234"/>
      <c r="J135" s="235">
        <f>ROUND(I135*H135,2)</f>
        <v>0</v>
      </c>
      <c r="K135" s="236"/>
      <c r="L135" s="44"/>
      <c r="M135" s="237" t="s">
        <v>1</v>
      </c>
      <c r="N135" s="238" t="s">
        <v>41</v>
      </c>
      <c r="O135" s="91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1" t="s">
        <v>284</v>
      </c>
      <c r="AT135" s="241" t="s">
        <v>281</v>
      </c>
      <c r="AU135" s="241" t="s">
        <v>84</v>
      </c>
      <c r="AY135" s="17" t="s">
        <v>280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7" t="s">
        <v>84</v>
      </c>
      <c r="BK135" s="242">
        <f>ROUND(I135*H135,2)</f>
        <v>0</v>
      </c>
      <c r="BL135" s="17" t="s">
        <v>284</v>
      </c>
      <c r="BM135" s="241" t="s">
        <v>130</v>
      </c>
    </row>
    <row r="136" s="2" customFormat="1" ht="16.5" customHeight="1">
      <c r="A136" s="38"/>
      <c r="B136" s="39"/>
      <c r="C136" s="229" t="s">
        <v>310</v>
      </c>
      <c r="D136" s="229" t="s">
        <v>281</v>
      </c>
      <c r="E136" s="230" t="s">
        <v>6752</v>
      </c>
      <c r="F136" s="231" t="s">
        <v>6753</v>
      </c>
      <c r="G136" s="232" t="s">
        <v>190</v>
      </c>
      <c r="H136" s="233">
        <v>396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284</v>
      </c>
      <c r="AT136" s="241" t="s">
        <v>281</v>
      </c>
      <c r="AU136" s="241" t="s">
        <v>84</v>
      </c>
      <c r="AY136" s="17" t="s">
        <v>280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84</v>
      </c>
      <c r="BK136" s="242">
        <f>ROUND(I136*H136,2)</f>
        <v>0</v>
      </c>
      <c r="BL136" s="17" t="s">
        <v>284</v>
      </c>
      <c r="BM136" s="241" t="s">
        <v>185</v>
      </c>
    </row>
    <row r="137" s="2" customFormat="1" ht="16.5" customHeight="1">
      <c r="A137" s="38"/>
      <c r="B137" s="39"/>
      <c r="C137" s="229" t="s">
        <v>323</v>
      </c>
      <c r="D137" s="229" t="s">
        <v>281</v>
      </c>
      <c r="E137" s="230" t="s">
        <v>6754</v>
      </c>
      <c r="F137" s="231" t="s">
        <v>6755</v>
      </c>
      <c r="G137" s="232" t="s">
        <v>190</v>
      </c>
      <c r="H137" s="233">
        <v>431</v>
      </c>
      <c r="I137" s="234"/>
      <c r="J137" s="235">
        <f>ROUND(I137*H137,2)</f>
        <v>0</v>
      </c>
      <c r="K137" s="236"/>
      <c r="L137" s="44"/>
      <c r="M137" s="237" t="s">
        <v>1</v>
      </c>
      <c r="N137" s="238" t="s">
        <v>41</v>
      </c>
      <c r="O137" s="91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1" t="s">
        <v>284</v>
      </c>
      <c r="AT137" s="241" t="s">
        <v>281</v>
      </c>
      <c r="AU137" s="241" t="s">
        <v>84</v>
      </c>
      <c r="AY137" s="17" t="s">
        <v>280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7" t="s">
        <v>84</v>
      </c>
      <c r="BK137" s="242">
        <f>ROUND(I137*H137,2)</f>
        <v>0</v>
      </c>
      <c r="BL137" s="17" t="s">
        <v>284</v>
      </c>
      <c r="BM137" s="241" t="s">
        <v>361</v>
      </c>
    </row>
    <row r="138" s="2" customFormat="1" ht="16.5" customHeight="1">
      <c r="A138" s="38"/>
      <c r="B138" s="39"/>
      <c r="C138" s="229" t="s">
        <v>111</v>
      </c>
      <c r="D138" s="229" t="s">
        <v>281</v>
      </c>
      <c r="E138" s="230" t="s">
        <v>6756</v>
      </c>
      <c r="F138" s="231" t="s">
        <v>6757</v>
      </c>
      <c r="G138" s="232" t="s">
        <v>190</v>
      </c>
      <c r="H138" s="233">
        <v>168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284</v>
      </c>
      <c r="AT138" s="241" t="s">
        <v>281</v>
      </c>
      <c r="AU138" s="241" t="s">
        <v>84</v>
      </c>
      <c r="AY138" s="17" t="s">
        <v>280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84</v>
      </c>
      <c r="BK138" s="242">
        <f>ROUND(I138*H138,2)</f>
        <v>0</v>
      </c>
      <c r="BL138" s="17" t="s">
        <v>284</v>
      </c>
      <c r="BM138" s="241" t="s">
        <v>369</v>
      </c>
    </row>
    <row r="139" s="2" customFormat="1" ht="16.5" customHeight="1">
      <c r="A139" s="38"/>
      <c r="B139" s="39"/>
      <c r="C139" s="229" t="s">
        <v>114</v>
      </c>
      <c r="D139" s="229" t="s">
        <v>281</v>
      </c>
      <c r="E139" s="230" t="s">
        <v>6758</v>
      </c>
      <c r="F139" s="231" t="s">
        <v>6759</v>
      </c>
      <c r="G139" s="232" t="s">
        <v>2303</v>
      </c>
      <c r="H139" s="233">
        <v>10</v>
      </c>
      <c r="I139" s="234"/>
      <c r="J139" s="235">
        <f>ROUND(I139*H139,2)</f>
        <v>0</v>
      </c>
      <c r="K139" s="236"/>
      <c r="L139" s="44"/>
      <c r="M139" s="237" t="s">
        <v>1</v>
      </c>
      <c r="N139" s="238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284</v>
      </c>
      <c r="AT139" s="241" t="s">
        <v>281</v>
      </c>
      <c r="AU139" s="241" t="s">
        <v>84</v>
      </c>
      <c r="AY139" s="17" t="s">
        <v>280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84</v>
      </c>
      <c r="BK139" s="242">
        <f>ROUND(I139*H139,2)</f>
        <v>0</v>
      </c>
      <c r="BL139" s="17" t="s">
        <v>284</v>
      </c>
      <c r="BM139" s="241" t="s">
        <v>379</v>
      </c>
    </row>
    <row r="140" s="2" customFormat="1" ht="16.5" customHeight="1">
      <c r="A140" s="38"/>
      <c r="B140" s="39"/>
      <c r="C140" s="229" t="s">
        <v>117</v>
      </c>
      <c r="D140" s="229" t="s">
        <v>281</v>
      </c>
      <c r="E140" s="230" t="s">
        <v>6760</v>
      </c>
      <c r="F140" s="231" t="s">
        <v>6761</v>
      </c>
      <c r="G140" s="232" t="s">
        <v>2303</v>
      </c>
      <c r="H140" s="233">
        <v>8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284</v>
      </c>
      <c r="AT140" s="241" t="s">
        <v>281</v>
      </c>
      <c r="AU140" s="241" t="s">
        <v>84</v>
      </c>
      <c r="AY140" s="17" t="s">
        <v>280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84</v>
      </c>
      <c r="BK140" s="242">
        <f>ROUND(I140*H140,2)</f>
        <v>0</v>
      </c>
      <c r="BL140" s="17" t="s">
        <v>284</v>
      </c>
      <c r="BM140" s="241" t="s">
        <v>388</v>
      </c>
    </row>
    <row r="141" s="2" customFormat="1" ht="16.5" customHeight="1">
      <c r="A141" s="38"/>
      <c r="B141" s="39"/>
      <c r="C141" s="229" t="s">
        <v>127</v>
      </c>
      <c r="D141" s="229" t="s">
        <v>281</v>
      </c>
      <c r="E141" s="230" t="s">
        <v>6762</v>
      </c>
      <c r="F141" s="231" t="s">
        <v>6763</v>
      </c>
      <c r="G141" s="232" t="s">
        <v>2303</v>
      </c>
      <c r="H141" s="233">
        <v>2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41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284</v>
      </c>
      <c r="AT141" s="241" t="s">
        <v>281</v>
      </c>
      <c r="AU141" s="241" t="s">
        <v>84</v>
      </c>
      <c r="AY141" s="17" t="s">
        <v>280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84</v>
      </c>
      <c r="BK141" s="242">
        <f>ROUND(I141*H141,2)</f>
        <v>0</v>
      </c>
      <c r="BL141" s="17" t="s">
        <v>284</v>
      </c>
      <c r="BM141" s="241" t="s">
        <v>398</v>
      </c>
    </row>
    <row r="142" s="2" customFormat="1" ht="16.5" customHeight="1">
      <c r="A142" s="38"/>
      <c r="B142" s="39"/>
      <c r="C142" s="229" t="s">
        <v>130</v>
      </c>
      <c r="D142" s="229" t="s">
        <v>281</v>
      </c>
      <c r="E142" s="230" t="s">
        <v>6764</v>
      </c>
      <c r="F142" s="231" t="s">
        <v>6765</v>
      </c>
      <c r="G142" s="232" t="s">
        <v>2303</v>
      </c>
      <c r="H142" s="233">
        <v>10</v>
      </c>
      <c r="I142" s="234"/>
      <c r="J142" s="235">
        <f>ROUND(I142*H142,2)</f>
        <v>0</v>
      </c>
      <c r="K142" s="236"/>
      <c r="L142" s="44"/>
      <c r="M142" s="237" t="s">
        <v>1</v>
      </c>
      <c r="N142" s="238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284</v>
      </c>
      <c r="AT142" s="241" t="s">
        <v>281</v>
      </c>
      <c r="AU142" s="241" t="s">
        <v>84</v>
      </c>
      <c r="AY142" s="17" t="s">
        <v>280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84</v>
      </c>
      <c r="BK142" s="242">
        <f>ROUND(I142*H142,2)</f>
        <v>0</v>
      </c>
      <c r="BL142" s="17" t="s">
        <v>284</v>
      </c>
      <c r="BM142" s="241" t="s">
        <v>409</v>
      </c>
    </row>
    <row r="143" s="2" customFormat="1" ht="16.5" customHeight="1">
      <c r="A143" s="38"/>
      <c r="B143" s="39"/>
      <c r="C143" s="229" t="s">
        <v>8</v>
      </c>
      <c r="D143" s="229" t="s">
        <v>281</v>
      </c>
      <c r="E143" s="230" t="s">
        <v>6766</v>
      </c>
      <c r="F143" s="231" t="s">
        <v>6767</v>
      </c>
      <c r="G143" s="232" t="s">
        <v>2303</v>
      </c>
      <c r="H143" s="233">
        <v>4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284</v>
      </c>
      <c r="AT143" s="241" t="s">
        <v>281</v>
      </c>
      <c r="AU143" s="241" t="s">
        <v>84</v>
      </c>
      <c r="AY143" s="17" t="s">
        <v>280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84</v>
      </c>
      <c r="BK143" s="242">
        <f>ROUND(I143*H143,2)</f>
        <v>0</v>
      </c>
      <c r="BL143" s="17" t="s">
        <v>284</v>
      </c>
      <c r="BM143" s="241" t="s">
        <v>418</v>
      </c>
    </row>
    <row r="144" s="2" customFormat="1" ht="16.5" customHeight="1">
      <c r="A144" s="38"/>
      <c r="B144" s="39"/>
      <c r="C144" s="229" t="s">
        <v>185</v>
      </c>
      <c r="D144" s="229" t="s">
        <v>281</v>
      </c>
      <c r="E144" s="230" t="s">
        <v>6768</v>
      </c>
      <c r="F144" s="231" t="s">
        <v>6769</v>
      </c>
      <c r="G144" s="232" t="s">
        <v>2303</v>
      </c>
      <c r="H144" s="233">
        <v>4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284</v>
      </c>
      <c r="AT144" s="241" t="s">
        <v>281</v>
      </c>
      <c r="AU144" s="241" t="s">
        <v>84</v>
      </c>
      <c r="AY144" s="17" t="s">
        <v>280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84</v>
      </c>
      <c r="BK144" s="242">
        <f>ROUND(I144*H144,2)</f>
        <v>0</v>
      </c>
      <c r="BL144" s="17" t="s">
        <v>284</v>
      </c>
      <c r="BM144" s="241" t="s">
        <v>426</v>
      </c>
    </row>
    <row r="145" s="2" customFormat="1" ht="16.5" customHeight="1">
      <c r="A145" s="38"/>
      <c r="B145" s="39"/>
      <c r="C145" s="229" t="s">
        <v>357</v>
      </c>
      <c r="D145" s="229" t="s">
        <v>281</v>
      </c>
      <c r="E145" s="230" t="s">
        <v>6770</v>
      </c>
      <c r="F145" s="231" t="s">
        <v>6771</v>
      </c>
      <c r="G145" s="232" t="s">
        <v>2303</v>
      </c>
      <c r="H145" s="233">
        <v>8</v>
      </c>
      <c r="I145" s="234"/>
      <c r="J145" s="235">
        <f>ROUND(I145*H145,2)</f>
        <v>0</v>
      </c>
      <c r="K145" s="236"/>
      <c r="L145" s="44"/>
      <c r="M145" s="237" t="s">
        <v>1</v>
      </c>
      <c r="N145" s="238" t="s">
        <v>41</v>
      </c>
      <c r="O145" s="91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284</v>
      </c>
      <c r="AT145" s="241" t="s">
        <v>281</v>
      </c>
      <c r="AU145" s="241" t="s">
        <v>84</v>
      </c>
      <c r="AY145" s="17" t="s">
        <v>280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84</v>
      </c>
      <c r="BK145" s="242">
        <f>ROUND(I145*H145,2)</f>
        <v>0</v>
      </c>
      <c r="BL145" s="17" t="s">
        <v>284</v>
      </c>
      <c r="BM145" s="241" t="s">
        <v>435</v>
      </c>
    </row>
    <row r="146" s="2" customFormat="1" ht="16.5" customHeight="1">
      <c r="A146" s="38"/>
      <c r="B146" s="39"/>
      <c r="C146" s="229" t="s">
        <v>361</v>
      </c>
      <c r="D146" s="229" t="s">
        <v>281</v>
      </c>
      <c r="E146" s="230" t="s">
        <v>6772</v>
      </c>
      <c r="F146" s="231" t="s">
        <v>6773</v>
      </c>
      <c r="G146" s="232" t="s">
        <v>2303</v>
      </c>
      <c r="H146" s="233">
        <v>2</v>
      </c>
      <c r="I146" s="234"/>
      <c r="J146" s="235">
        <f>ROUND(I146*H146,2)</f>
        <v>0</v>
      </c>
      <c r="K146" s="236"/>
      <c r="L146" s="44"/>
      <c r="M146" s="237" t="s">
        <v>1</v>
      </c>
      <c r="N146" s="238" t="s">
        <v>41</v>
      </c>
      <c r="O146" s="91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284</v>
      </c>
      <c r="AT146" s="241" t="s">
        <v>281</v>
      </c>
      <c r="AU146" s="241" t="s">
        <v>84</v>
      </c>
      <c r="AY146" s="17" t="s">
        <v>280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84</v>
      </c>
      <c r="BK146" s="242">
        <f>ROUND(I146*H146,2)</f>
        <v>0</v>
      </c>
      <c r="BL146" s="17" t="s">
        <v>284</v>
      </c>
      <c r="BM146" s="241" t="s">
        <v>445</v>
      </c>
    </row>
    <row r="147" s="2" customFormat="1" ht="16.5" customHeight="1">
      <c r="A147" s="38"/>
      <c r="B147" s="39"/>
      <c r="C147" s="229" t="s">
        <v>365</v>
      </c>
      <c r="D147" s="229" t="s">
        <v>281</v>
      </c>
      <c r="E147" s="230" t="s">
        <v>6774</v>
      </c>
      <c r="F147" s="231" t="s">
        <v>6775</v>
      </c>
      <c r="G147" s="232" t="s">
        <v>2303</v>
      </c>
      <c r="H147" s="233">
        <v>12</v>
      </c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41</v>
      </c>
      <c r="O147" s="91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284</v>
      </c>
      <c r="AT147" s="241" t="s">
        <v>281</v>
      </c>
      <c r="AU147" s="241" t="s">
        <v>84</v>
      </c>
      <c r="AY147" s="17" t="s">
        <v>280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84</v>
      </c>
      <c r="BK147" s="242">
        <f>ROUND(I147*H147,2)</f>
        <v>0</v>
      </c>
      <c r="BL147" s="17" t="s">
        <v>284</v>
      </c>
      <c r="BM147" s="241" t="s">
        <v>456</v>
      </c>
    </row>
    <row r="148" s="2" customFormat="1" ht="16.5" customHeight="1">
      <c r="A148" s="38"/>
      <c r="B148" s="39"/>
      <c r="C148" s="229" t="s">
        <v>369</v>
      </c>
      <c r="D148" s="229" t="s">
        <v>281</v>
      </c>
      <c r="E148" s="230" t="s">
        <v>6776</v>
      </c>
      <c r="F148" s="231" t="s">
        <v>6777</v>
      </c>
      <c r="G148" s="232" t="s">
        <v>2303</v>
      </c>
      <c r="H148" s="233">
        <v>1643</v>
      </c>
      <c r="I148" s="234"/>
      <c r="J148" s="235">
        <f>ROUND(I148*H148,2)</f>
        <v>0</v>
      </c>
      <c r="K148" s="236"/>
      <c r="L148" s="44"/>
      <c r="M148" s="237" t="s">
        <v>1</v>
      </c>
      <c r="N148" s="238" t="s">
        <v>41</v>
      </c>
      <c r="O148" s="91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284</v>
      </c>
      <c r="AT148" s="241" t="s">
        <v>281</v>
      </c>
      <c r="AU148" s="241" t="s">
        <v>84</v>
      </c>
      <c r="AY148" s="17" t="s">
        <v>280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84</v>
      </c>
      <c r="BK148" s="242">
        <f>ROUND(I148*H148,2)</f>
        <v>0</v>
      </c>
      <c r="BL148" s="17" t="s">
        <v>284</v>
      </c>
      <c r="BM148" s="241" t="s">
        <v>465</v>
      </c>
    </row>
    <row r="149" s="2" customFormat="1" ht="16.5" customHeight="1">
      <c r="A149" s="38"/>
      <c r="B149" s="39"/>
      <c r="C149" s="229" t="s">
        <v>7</v>
      </c>
      <c r="D149" s="229" t="s">
        <v>281</v>
      </c>
      <c r="E149" s="230" t="s">
        <v>6778</v>
      </c>
      <c r="F149" s="231" t="s">
        <v>6779</v>
      </c>
      <c r="G149" s="232" t="s">
        <v>2303</v>
      </c>
      <c r="H149" s="233">
        <v>1</v>
      </c>
      <c r="I149" s="234"/>
      <c r="J149" s="235">
        <f>ROUND(I149*H149,2)</f>
        <v>0</v>
      </c>
      <c r="K149" s="236"/>
      <c r="L149" s="44"/>
      <c r="M149" s="237" t="s">
        <v>1</v>
      </c>
      <c r="N149" s="238" t="s">
        <v>41</v>
      </c>
      <c r="O149" s="91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1" t="s">
        <v>284</v>
      </c>
      <c r="AT149" s="241" t="s">
        <v>281</v>
      </c>
      <c r="AU149" s="241" t="s">
        <v>84</v>
      </c>
      <c r="AY149" s="17" t="s">
        <v>280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7" t="s">
        <v>84</v>
      </c>
      <c r="BK149" s="242">
        <f>ROUND(I149*H149,2)</f>
        <v>0</v>
      </c>
      <c r="BL149" s="17" t="s">
        <v>284</v>
      </c>
      <c r="BM149" s="241" t="s">
        <v>475</v>
      </c>
    </row>
    <row r="150" s="2" customFormat="1" ht="21.75" customHeight="1">
      <c r="A150" s="38"/>
      <c r="B150" s="39"/>
      <c r="C150" s="229" t="s">
        <v>379</v>
      </c>
      <c r="D150" s="229" t="s">
        <v>281</v>
      </c>
      <c r="E150" s="230" t="s">
        <v>6780</v>
      </c>
      <c r="F150" s="231" t="s">
        <v>6781</v>
      </c>
      <c r="G150" s="232" t="s">
        <v>326</v>
      </c>
      <c r="H150" s="233">
        <v>1.5</v>
      </c>
      <c r="I150" s="234"/>
      <c r="J150" s="235">
        <f>ROUND(I150*H150,2)</f>
        <v>0</v>
      </c>
      <c r="K150" s="236"/>
      <c r="L150" s="44"/>
      <c r="M150" s="237" t="s">
        <v>1</v>
      </c>
      <c r="N150" s="238" t="s">
        <v>41</v>
      </c>
      <c r="O150" s="91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284</v>
      </c>
      <c r="AT150" s="241" t="s">
        <v>281</v>
      </c>
      <c r="AU150" s="241" t="s">
        <v>84</v>
      </c>
      <c r="AY150" s="17" t="s">
        <v>280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84</v>
      </c>
      <c r="BK150" s="242">
        <f>ROUND(I150*H150,2)</f>
        <v>0</v>
      </c>
      <c r="BL150" s="17" t="s">
        <v>284</v>
      </c>
      <c r="BM150" s="241" t="s">
        <v>483</v>
      </c>
    </row>
    <row r="151" s="2" customFormat="1" ht="16.5" customHeight="1">
      <c r="A151" s="38"/>
      <c r="B151" s="39"/>
      <c r="C151" s="229" t="s">
        <v>383</v>
      </c>
      <c r="D151" s="229" t="s">
        <v>281</v>
      </c>
      <c r="E151" s="230" t="s">
        <v>6516</v>
      </c>
      <c r="F151" s="231" t="s">
        <v>6782</v>
      </c>
      <c r="G151" s="232" t="s">
        <v>2303</v>
      </c>
      <c r="H151" s="233">
        <v>1</v>
      </c>
      <c r="I151" s="234"/>
      <c r="J151" s="235">
        <f>ROUND(I151*H151,2)</f>
        <v>0</v>
      </c>
      <c r="K151" s="236"/>
      <c r="L151" s="44"/>
      <c r="M151" s="237" t="s">
        <v>1</v>
      </c>
      <c r="N151" s="238" t="s">
        <v>41</v>
      </c>
      <c r="O151" s="91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284</v>
      </c>
      <c r="AT151" s="241" t="s">
        <v>281</v>
      </c>
      <c r="AU151" s="241" t="s">
        <v>84</v>
      </c>
      <c r="AY151" s="17" t="s">
        <v>280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84</v>
      </c>
      <c r="BK151" s="242">
        <f>ROUND(I151*H151,2)</f>
        <v>0</v>
      </c>
      <c r="BL151" s="17" t="s">
        <v>284</v>
      </c>
      <c r="BM151" s="241" t="s">
        <v>492</v>
      </c>
    </row>
    <row r="152" s="2" customFormat="1" ht="16.5" customHeight="1">
      <c r="A152" s="38"/>
      <c r="B152" s="39"/>
      <c r="C152" s="229" t="s">
        <v>388</v>
      </c>
      <c r="D152" s="229" t="s">
        <v>281</v>
      </c>
      <c r="E152" s="230" t="s">
        <v>6544</v>
      </c>
      <c r="F152" s="231" t="s">
        <v>6783</v>
      </c>
      <c r="G152" s="232" t="s">
        <v>6116</v>
      </c>
      <c r="H152" s="233">
        <v>16</v>
      </c>
      <c r="I152" s="234"/>
      <c r="J152" s="235">
        <f>ROUND(I152*H152,2)</f>
        <v>0</v>
      </c>
      <c r="K152" s="236"/>
      <c r="L152" s="44"/>
      <c r="M152" s="237" t="s">
        <v>1</v>
      </c>
      <c r="N152" s="238" t="s">
        <v>41</v>
      </c>
      <c r="O152" s="91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1" t="s">
        <v>284</v>
      </c>
      <c r="AT152" s="241" t="s">
        <v>281</v>
      </c>
      <c r="AU152" s="241" t="s">
        <v>84</v>
      </c>
      <c r="AY152" s="17" t="s">
        <v>280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7" t="s">
        <v>84</v>
      </c>
      <c r="BK152" s="242">
        <f>ROUND(I152*H152,2)</f>
        <v>0</v>
      </c>
      <c r="BL152" s="17" t="s">
        <v>284</v>
      </c>
      <c r="BM152" s="241" t="s">
        <v>502</v>
      </c>
    </row>
    <row r="153" s="2" customFormat="1" ht="16.5" customHeight="1">
      <c r="A153" s="38"/>
      <c r="B153" s="39"/>
      <c r="C153" s="229" t="s">
        <v>393</v>
      </c>
      <c r="D153" s="229" t="s">
        <v>281</v>
      </c>
      <c r="E153" s="230" t="s">
        <v>6547</v>
      </c>
      <c r="F153" s="231" t="s">
        <v>6784</v>
      </c>
      <c r="G153" s="232" t="s">
        <v>6116</v>
      </c>
      <c r="H153" s="233">
        <v>8</v>
      </c>
      <c r="I153" s="234"/>
      <c r="J153" s="235">
        <f>ROUND(I153*H153,2)</f>
        <v>0</v>
      </c>
      <c r="K153" s="236"/>
      <c r="L153" s="44"/>
      <c r="M153" s="237" t="s">
        <v>1</v>
      </c>
      <c r="N153" s="238" t="s">
        <v>41</v>
      </c>
      <c r="O153" s="91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284</v>
      </c>
      <c r="AT153" s="241" t="s">
        <v>281</v>
      </c>
      <c r="AU153" s="241" t="s">
        <v>84</v>
      </c>
      <c r="AY153" s="17" t="s">
        <v>280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84</v>
      </c>
      <c r="BK153" s="242">
        <f>ROUND(I153*H153,2)</f>
        <v>0</v>
      </c>
      <c r="BL153" s="17" t="s">
        <v>284</v>
      </c>
      <c r="BM153" s="241" t="s">
        <v>516</v>
      </c>
    </row>
    <row r="154" s="12" customFormat="1" ht="25.92" customHeight="1">
      <c r="A154" s="12"/>
      <c r="B154" s="213"/>
      <c r="C154" s="214"/>
      <c r="D154" s="215" t="s">
        <v>75</v>
      </c>
      <c r="E154" s="216" t="s">
        <v>5994</v>
      </c>
      <c r="F154" s="216" t="s">
        <v>6785</v>
      </c>
      <c r="G154" s="214"/>
      <c r="H154" s="214"/>
      <c r="I154" s="217"/>
      <c r="J154" s="218">
        <f>BK154</f>
        <v>0</v>
      </c>
      <c r="K154" s="214"/>
      <c r="L154" s="219"/>
      <c r="M154" s="220"/>
      <c r="N154" s="221"/>
      <c r="O154" s="221"/>
      <c r="P154" s="222">
        <f>SUM(P155:P166)</f>
        <v>0</v>
      </c>
      <c r="Q154" s="221"/>
      <c r="R154" s="222">
        <f>SUM(R155:R166)</f>
        <v>0</v>
      </c>
      <c r="S154" s="221"/>
      <c r="T154" s="223">
        <f>SUM(T155:T166)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84</v>
      </c>
      <c r="AT154" s="225" t="s">
        <v>75</v>
      </c>
      <c r="AU154" s="225" t="s">
        <v>76</v>
      </c>
      <c r="AY154" s="224" t="s">
        <v>280</v>
      </c>
      <c r="BK154" s="226">
        <f>SUM(BK155:BK166)</f>
        <v>0</v>
      </c>
    </row>
    <row r="155" s="2" customFormat="1" ht="16.5" customHeight="1">
      <c r="A155" s="38"/>
      <c r="B155" s="39"/>
      <c r="C155" s="229" t="s">
        <v>398</v>
      </c>
      <c r="D155" s="229" t="s">
        <v>281</v>
      </c>
      <c r="E155" s="230" t="s">
        <v>6786</v>
      </c>
      <c r="F155" s="231" t="s">
        <v>6755</v>
      </c>
      <c r="G155" s="232" t="s">
        <v>190</v>
      </c>
      <c r="H155" s="233">
        <v>431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41</v>
      </c>
      <c r="O155" s="91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284</v>
      </c>
      <c r="AT155" s="241" t="s">
        <v>281</v>
      </c>
      <c r="AU155" s="241" t="s">
        <v>84</v>
      </c>
      <c r="AY155" s="17" t="s">
        <v>280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84</v>
      </c>
      <c r="BK155" s="242">
        <f>ROUND(I155*H155,2)</f>
        <v>0</v>
      </c>
      <c r="BL155" s="17" t="s">
        <v>284</v>
      </c>
      <c r="BM155" s="241" t="s">
        <v>526</v>
      </c>
    </row>
    <row r="156" s="2" customFormat="1" ht="16.5" customHeight="1">
      <c r="A156" s="38"/>
      <c r="B156" s="39"/>
      <c r="C156" s="229" t="s">
        <v>403</v>
      </c>
      <c r="D156" s="229" t="s">
        <v>281</v>
      </c>
      <c r="E156" s="230" t="s">
        <v>5991</v>
      </c>
      <c r="F156" s="231" t="s">
        <v>6757</v>
      </c>
      <c r="G156" s="232" t="s">
        <v>190</v>
      </c>
      <c r="H156" s="233">
        <v>168</v>
      </c>
      <c r="I156" s="234"/>
      <c r="J156" s="235">
        <f>ROUND(I156*H156,2)</f>
        <v>0</v>
      </c>
      <c r="K156" s="236"/>
      <c r="L156" s="44"/>
      <c r="M156" s="237" t="s">
        <v>1</v>
      </c>
      <c r="N156" s="238" t="s">
        <v>41</v>
      </c>
      <c r="O156" s="91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1" t="s">
        <v>284</v>
      </c>
      <c r="AT156" s="241" t="s">
        <v>281</v>
      </c>
      <c r="AU156" s="241" t="s">
        <v>84</v>
      </c>
      <c r="AY156" s="17" t="s">
        <v>280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7" t="s">
        <v>84</v>
      </c>
      <c r="BK156" s="242">
        <f>ROUND(I156*H156,2)</f>
        <v>0</v>
      </c>
      <c r="BL156" s="17" t="s">
        <v>284</v>
      </c>
      <c r="BM156" s="241" t="s">
        <v>536</v>
      </c>
    </row>
    <row r="157" s="2" customFormat="1" ht="16.5" customHeight="1">
      <c r="A157" s="38"/>
      <c r="B157" s="39"/>
      <c r="C157" s="229" t="s">
        <v>409</v>
      </c>
      <c r="D157" s="229" t="s">
        <v>281</v>
      </c>
      <c r="E157" s="230" t="s">
        <v>6015</v>
      </c>
      <c r="F157" s="231" t="s">
        <v>6747</v>
      </c>
      <c r="G157" s="232" t="s">
        <v>190</v>
      </c>
      <c r="H157" s="233">
        <v>556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41</v>
      </c>
      <c r="O157" s="91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284</v>
      </c>
      <c r="AT157" s="241" t="s">
        <v>281</v>
      </c>
      <c r="AU157" s="241" t="s">
        <v>84</v>
      </c>
      <c r="AY157" s="17" t="s">
        <v>280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84</v>
      </c>
      <c r="BK157" s="242">
        <f>ROUND(I157*H157,2)</f>
        <v>0</v>
      </c>
      <c r="BL157" s="17" t="s">
        <v>284</v>
      </c>
      <c r="BM157" s="241" t="s">
        <v>548</v>
      </c>
    </row>
    <row r="158" s="2" customFormat="1" ht="16.5" customHeight="1">
      <c r="A158" s="38"/>
      <c r="B158" s="39"/>
      <c r="C158" s="229" t="s">
        <v>414</v>
      </c>
      <c r="D158" s="229" t="s">
        <v>281</v>
      </c>
      <c r="E158" s="230" t="s">
        <v>6018</v>
      </c>
      <c r="F158" s="231" t="s">
        <v>6749</v>
      </c>
      <c r="G158" s="232" t="s">
        <v>190</v>
      </c>
      <c r="H158" s="233">
        <v>44</v>
      </c>
      <c r="I158" s="234"/>
      <c r="J158" s="235">
        <f>ROUND(I158*H158,2)</f>
        <v>0</v>
      </c>
      <c r="K158" s="236"/>
      <c r="L158" s="44"/>
      <c r="M158" s="237" t="s">
        <v>1</v>
      </c>
      <c r="N158" s="238" t="s">
        <v>41</v>
      </c>
      <c r="O158" s="91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284</v>
      </c>
      <c r="AT158" s="241" t="s">
        <v>281</v>
      </c>
      <c r="AU158" s="241" t="s">
        <v>84</v>
      </c>
      <c r="AY158" s="17" t="s">
        <v>280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84</v>
      </c>
      <c r="BK158" s="242">
        <f>ROUND(I158*H158,2)</f>
        <v>0</v>
      </c>
      <c r="BL158" s="17" t="s">
        <v>284</v>
      </c>
      <c r="BM158" s="241" t="s">
        <v>557</v>
      </c>
    </row>
    <row r="159" s="2" customFormat="1" ht="16.5" customHeight="1">
      <c r="A159" s="38"/>
      <c r="B159" s="39"/>
      <c r="C159" s="229" t="s">
        <v>418</v>
      </c>
      <c r="D159" s="229" t="s">
        <v>281</v>
      </c>
      <c r="E159" s="230" t="s">
        <v>6021</v>
      </c>
      <c r="F159" s="231" t="s">
        <v>6751</v>
      </c>
      <c r="G159" s="232" t="s">
        <v>190</v>
      </c>
      <c r="H159" s="233">
        <v>264</v>
      </c>
      <c r="I159" s="234"/>
      <c r="J159" s="235">
        <f>ROUND(I159*H159,2)</f>
        <v>0</v>
      </c>
      <c r="K159" s="236"/>
      <c r="L159" s="44"/>
      <c r="M159" s="237" t="s">
        <v>1</v>
      </c>
      <c r="N159" s="238" t="s">
        <v>41</v>
      </c>
      <c r="O159" s="91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1" t="s">
        <v>284</v>
      </c>
      <c r="AT159" s="241" t="s">
        <v>281</v>
      </c>
      <c r="AU159" s="241" t="s">
        <v>84</v>
      </c>
      <c r="AY159" s="17" t="s">
        <v>280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7" t="s">
        <v>84</v>
      </c>
      <c r="BK159" s="242">
        <f>ROUND(I159*H159,2)</f>
        <v>0</v>
      </c>
      <c r="BL159" s="17" t="s">
        <v>284</v>
      </c>
      <c r="BM159" s="241" t="s">
        <v>566</v>
      </c>
    </row>
    <row r="160" s="2" customFormat="1" ht="16.5" customHeight="1">
      <c r="A160" s="38"/>
      <c r="B160" s="39"/>
      <c r="C160" s="229" t="s">
        <v>422</v>
      </c>
      <c r="D160" s="229" t="s">
        <v>281</v>
      </c>
      <c r="E160" s="230" t="s">
        <v>6024</v>
      </c>
      <c r="F160" s="231" t="s">
        <v>6753</v>
      </c>
      <c r="G160" s="232" t="s">
        <v>190</v>
      </c>
      <c r="H160" s="233">
        <v>396</v>
      </c>
      <c r="I160" s="234"/>
      <c r="J160" s="235">
        <f>ROUND(I160*H160,2)</f>
        <v>0</v>
      </c>
      <c r="K160" s="236"/>
      <c r="L160" s="44"/>
      <c r="M160" s="237" t="s">
        <v>1</v>
      </c>
      <c r="N160" s="238" t="s">
        <v>41</v>
      </c>
      <c r="O160" s="91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1" t="s">
        <v>284</v>
      </c>
      <c r="AT160" s="241" t="s">
        <v>281</v>
      </c>
      <c r="AU160" s="241" t="s">
        <v>84</v>
      </c>
      <c r="AY160" s="17" t="s">
        <v>280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7" t="s">
        <v>84</v>
      </c>
      <c r="BK160" s="242">
        <f>ROUND(I160*H160,2)</f>
        <v>0</v>
      </c>
      <c r="BL160" s="17" t="s">
        <v>284</v>
      </c>
      <c r="BM160" s="241" t="s">
        <v>575</v>
      </c>
    </row>
    <row r="161" s="2" customFormat="1" ht="16.5" customHeight="1">
      <c r="A161" s="38"/>
      <c r="B161" s="39"/>
      <c r="C161" s="229" t="s">
        <v>426</v>
      </c>
      <c r="D161" s="229" t="s">
        <v>281</v>
      </c>
      <c r="E161" s="230" t="s">
        <v>5996</v>
      </c>
      <c r="F161" s="231" t="s">
        <v>6759</v>
      </c>
      <c r="G161" s="232" t="s">
        <v>2303</v>
      </c>
      <c r="H161" s="233">
        <v>10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41</v>
      </c>
      <c r="O161" s="91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284</v>
      </c>
      <c r="AT161" s="241" t="s">
        <v>281</v>
      </c>
      <c r="AU161" s="241" t="s">
        <v>84</v>
      </c>
      <c r="AY161" s="17" t="s">
        <v>280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84</v>
      </c>
      <c r="BK161" s="242">
        <f>ROUND(I161*H161,2)</f>
        <v>0</v>
      </c>
      <c r="BL161" s="17" t="s">
        <v>284</v>
      </c>
      <c r="BM161" s="241" t="s">
        <v>585</v>
      </c>
    </row>
    <row r="162" s="2" customFormat="1" ht="16.5" customHeight="1">
      <c r="A162" s="38"/>
      <c r="B162" s="39"/>
      <c r="C162" s="229" t="s">
        <v>431</v>
      </c>
      <c r="D162" s="229" t="s">
        <v>281</v>
      </c>
      <c r="E162" s="230" t="s">
        <v>6000</v>
      </c>
      <c r="F162" s="231" t="s">
        <v>6761</v>
      </c>
      <c r="G162" s="232" t="s">
        <v>2303</v>
      </c>
      <c r="H162" s="233">
        <v>8</v>
      </c>
      <c r="I162" s="234"/>
      <c r="J162" s="235">
        <f>ROUND(I162*H162,2)</f>
        <v>0</v>
      </c>
      <c r="K162" s="236"/>
      <c r="L162" s="44"/>
      <c r="M162" s="237" t="s">
        <v>1</v>
      </c>
      <c r="N162" s="238" t="s">
        <v>41</v>
      </c>
      <c r="O162" s="91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1" t="s">
        <v>284</v>
      </c>
      <c r="AT162" s="241" t="s">
        <v>281</v>
      </c>
      <c r="AU162" s="241" t="s">
        <v>84</v>
      </c>
      <c r="AY162" s="17" t="s">
        <v>280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7" t="s">
        <v>84</v>
      </c>
      <c r="BK162" s="242">
        <f>ROUND(I162*H162,2)</f>
        <v>0</v>
      </c>
      <c r="BL162" s="17" t="s">
        <v>284</v>
      </c>
      <c r="BM162" s="241" t="s">
        <v>594</v>
      </c>
    </row>
    <row r="163" s="2" customFormat="1" ht="16.5" customHeight="1">
      <c r="A163" s="38"/>
      <c r="B163" s="39"/>
      <c r="C163" s="229" t="s">
        <v>435</v>
      </c>
      <c r="D163" s="229" t="s">
        <v>281</v>
      </c>
      <c r="E163" s="230" t="s">
        <v>6003</v>
      </c>
      <c r="F163" s="231" t="s">
        <v>6763</v>
      </c>
      <c r="G163" s="232" t="s">
        <v>2303</v>
      </c>
      <c r="H163" s="233">
        <v>2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41</v>
      </c>
      <c r="O163" s="91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284</v>
      </c>
      <c r="AT163" s="241" t="s">
        <v>281</v>
      </c>
      <c r="AU163" s="241" t="s">
        <v>84</v>
      </c>
      <c r="AY163" s="17" t="s">
        <v>280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84</v>
      </c>
      <c r="BK163" s="242">
        <f>ROUND(I163*H163,2)</f>
        <v>0</v>
      </c>
      <c r="BL163" s="17" t="s">
        <v>284</v>
      </c>
      <c r="BM163" s="241" t="s">
        <v>603</v>
      </c>
    </row>
    <row r="164" s="2" customFormat="1" ht="16.5" customHeight="1">
      <c r="A164" s="38"/>
      <c r="B164" s="39"/>
      <c r="C164" s="229" t="s">
        <v>440</v>
      </c>
      <c r="D164" s="229" t="s">
        <v>281</v>
      </c>
      <c r="E164" s="230" t="s">
        <v>6006</v>
      </c>
      <c r="F164" s="231" t="s">
        <v>6787</v>
      </c>
      <c r="G164" s="232" t="s">
        <v>2303</v>
      </c>
      <c r="H164" s="233">
        <v>1643</v>
      </c>
      <c r="I164" s="234"/>
      <c r="J164" s="235">
        <f>ROUND(I164*H164,2)</f>
        <v>0</v>
      </c>
      <c r="K164" s="236"/>
      <c r="L164" s="44"/>
      <c r="M164" s="237" t="s">
        <v>1</v>
      </c>
      <c r="N164" s="238" t="s">
        <v>41</v>
      </c>
      <c r="O164" s="91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1" t="s">
        <v>284</v>
      </c>
      <c r="AT164" s="241" t="s">
        <v>281</v>
      </c>
      <c r="AU164" s="241" t="s">
        <v>84</v>
      </c>
      <c r="AY164" s="17" t="s">
        <v>280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7" t="s">
        <v>84</v>
      </c>
      <c r="BK164" s="242">
        <f>ROUND(I164*H164,2)</f>
        <v>0</v>
      </c>
      <c r="BL164" s="17" t="s">
        <v>284</v>
      </c>
      <c r="BM164" s="241" t="s">
        <v>613</v>
      </c>
    </row>
    <row r="165" s="2" customFormat="1" ht="16.5" customHeight="1">
      <c r="A165" s="38"/>
      <c r="B165" s="39"/>
      <c r="C165" s="229" t="s">
        <v>445</v>
      </c>
      <c r="D165" s="229" t="s">
        <v>281</v>
      </c>
      <c r="E165" s="230" t="s">
        <v>6009</v>
      </c>
      <c r="F165" s="231" t="s">
        <v>6788</v>
      </c>
      <c r="G165" s="232" t="s">
        <v>2303</v>
      </c>
      <c r="H165" s="233">
        <v>1643</v>
      </c>
      <c r="I165" s="234"/>
      <c r="J165" s="235">
        <f>ROUND(I165*H165,2)</f>
        <v>0</v>
      </c>
      <c r="K165" s="236"/>
      <c r="L165" s="44"/>
      <c r="M165" s="237" t="s">
        <v>1</v>
      </c>
      <c r="N165" s="238" t="s">
        <v>41</v>
      </c>
      <c r="O165" s="91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1" t="s">
        <v>284</v>
      </c>
      <c r="AT165" s="241" t="s">
        <v>281</v>
      </c>
      <c r="AU165" s="241" t="s">
        <v>84</v>
      </c>
      <c r="AY165" s="17" t="s">
        <v>280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7" t="s">
        <v>84</v>
      </c>
      <c r="BK165" s="242">
        <f>ROUND(I165*H165,2)</f>
        <v>0</v>
      </c>
      <c r="BL165" s="17" t="s">
        <v>284</v>
      </c>
      <c r="BM165" s="241" t="s">
        <v>623</v>
      </c>
    </row>
    <row r="166" s="2" customFormat="1" ht="16.5" customHeight="1">
      <c r="A166" s="38"/>
      <c r="B166" s="39"/>
      <c r="C166" s="229" t="s">
        <v>450</v>
      </c>
      <c r="D166" s="229" t="s">
        <v>281</v>
      </c>
      <c r="E166" s="230" t="s">
        <v>6012</v>
      </c>
      <c r="F166" s="231" t="s">
        <v>6789</v>
      </c>
      <c r="G166" s="232" t="s">
        <v>2303</v>
      </c>
      <c r="H166" s="233">
        <v>1</v>
      </c>
      <c r="I166" s="234"/>
      <c r="J166" s="235">
        <f>ROUND(I166*H166,2)</f>
        <v>0</v>
      </c>
      <c r="K166" s="236"/>
      <c r="L166" s="44"/>
      <c r="M166" s="237" t="s">
        <v>1</v>
      </c>
      <c r="N166" s="238" t="s">
        <v>41</v>
      </c>
      <c r="O166" s="91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1" t="s">
        <v>284</v>
      </c>
      <c r="AT166" s="241" t="s">
        <v>281</v>
      </c>
      <c r="AU166" s="241" t="s">
        <v>84</v>
      </c>
      <c r="AY166" s="17" t="s">
        <v>280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7" t="s">
        <v>84</v>
      </c>
      <c r="BK166" s="242">
        <f>ROUND(I166*H166,2)</f>
        <v>0</v>
      </c>
      <c r="BL166" s="17" t="s">
        <v>284</v>
      </c>
      <c r="BM166" s="241" t="s">
        <v>633</v>
      </c>
    </row>
    <row r="167" s="12" customFormat="1" ht="25.92" customHeight="1">
      <c r="A167" s="12"/>
      <c r="B167" s="213"/>
      <c r="C167" s="214"/>
      <c r="D167" s="215" t="s">
        <v>75</v>
      </c>
      <c r="E167" s="216" t="s">
        <v>6027</v>
      </c>
      <c r="F167" s="216" t="s">
        <v>6920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SUM(P168:P178)</f>
        <v>0</v>
      </c>
      <c r="Q167" s="221"/>
      <c r="R167" s="222">
        <f>SUM(R168:R178)</f>
        <v>0</v>
      </c>
      <c r="S167" s="221"/>
      <c r="T167" s="223">
        <f>SUM(T168:T178)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84</v>
      </c>
      <c r="AT167" s="225" t="s">
        <v>75</v>
      </c>
      <c r="AU167" s="225" t="s">
        <v>76</v>
      </c>
      <c r="AY167" s="224" t="s">
        <v>280</v>
      </c>
      <c r="BK167" s="226">
        <f>SUM(BK168:BK178)</f>
        <v>0</v>
      </c>
    </row>
    <row r="168" s="2" customFormat="1" ht="24.15" customHeight="1">
      <c r="A168" s="38"/>
      <c r="B168" s="39"/>
      <c r="C168" s="229" t="s">
        <v>456</v>
      </c>
      <c r="D168" s="229" t="s">
        <v>281</v>
      </c>
      <c r="E168" s="230" t="s">
        <v>6029</v>
      </c>
      <c r="F168" s="231" t="s">
        <v>6790</v>
      </c>
      <c r="G168" s="232" t="s">
        <v>2303</v>
      </c>
      <c r="H168" s="233">
        <v>10</v>
      </c>
      <c r="I168" s="234"/>
      <c r="J168" s="235">
        <f>ROUND(I168*H168,2)</f>
        <v>0</v>
      </c>
      <c r="K168" s="236"/>
      <c r="L168" s="44"/>
      <c r="M168" s="237" t="s">
        <v>1</v>
      </c>
      <c r="N168" s="238" t="s">
        <v>41</v>
      </c>
      <c r="O168" s="91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1" t="s">
        <v>284</v>
      </c>
      <c r="AT168" s="241" t="s">
        <v>281</v>
      </c>
      <c r="AU168" s="241" t="s">
        <v>84</v>
      </c>
      <c r="AY168" s="17" t="s">
        <v>280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7" t="s">
        <v>84</v>
      </c>
      <c r="BK168" s="242">
        <f>ROUND(I168*H168,2)</f>
        <v>0</v>
      </c>
      <c r="BL168" s="17" t="s">
        <v>284</v>
      </c>
      <c r="BM168" s="241" t="s">
        <v>641</v>
      </c>
    </row>
    <row r="169" s="2" customFormat="1" ht="24.15" customHeight="1">
      <c r="A169" s="38"/>
      <c r="B169" s="39"/>
      <c r="C169" s="229" t="s">
        <v>460</v>
      </c>
      <c r="D169" s="229" t="s">
        <v>281</v>
      </c>
      <c r="E169" s="230" t="s">
        <v>6032</v>
      </c>
      <c r="F169" s="231" t="s">
        <v>6791</v>
      </c>
      <c r="G169" s="232" t="s">
        <v>2303</v>
      </c>
      <c r="H169" s="233">
        <v>4</v>
      </c>
      <c r="I169" s="234"/>
      <c r="J169" s="235">
        <f>ROUND(I169*H169,2)</f>
        <v>0</v>
      </c>
      <c r="K169" s="236"/>
      <c r="L169" s="44"/>
      <c r="M169" s="237" t="s">
        <v>1</v>
      </c>
      <c r="N169" s="238" t="s">
        <v>41</v>
      </c>
      <c r="O169" s="91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1" t="s">
        <v>284</v>
      </c>
      <c r="AT169" s="241" t="s">
        <v>281</v>
      </c>
      <c r="AU169" s="241" t="s">
        <v>84</v>
      </c>
      <c r="AY169" s="17" t="s">
        <v>280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7" t="s">
        <v>84</v>
      </c>
      <c r="BK169" s="242">
        <f>ROUND(I169*H169,2)</f>
        <v>0</v>
      </c>
      <c r="BL169" s="17" t="s">
        <v>284</v>
      </c>
      <c r="BM169" s="241" t="s">
        <v>650</v>
      </c>
    </row>
    <row r="170" s="2" customFormat="1" ht="16.5" customHeight="1">
      <c r="A170" s="38"/>
      <c r="B170" s="39"/>
      <c r="C170" s="229" t="s">
        <v>465</v>
      </c>
      <c r="D170" s="229" t="s">
        <v>281</v>
      </c>
      <c r="E170" s="230" t="s">
        <v>6035</v>
      </c>
      <c r="F170" s="231" t="s">
        <v>6792</v>
      </c>
      <c r="G170" s="232" t="s">
        <v>2303</v>
      </c>
      <c r="H170" s="233">
        <v>4</v>
      </c>
      <c r="I170" s="234"/>
      <c r="J170" s="235">
        <f>ROUND(I170*H170,2)</f>
        <v>0</v>
      </c>
      <c r="K170" s="236"/>
      <c r="L170" s="44"/>
      <c r="M170" s="237" t="s">
        <v>1</v>
      </c>
      <c r="N170" s="238" t="s">
        <v>41</v>
      </c>
      <c r="O170" s="91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1" t="s">
        <v>284</v>
      </c>
      <c r="AT170" s="241" t="s">
        <v>281</v>
      </c>
      <c r="AU170" s="241" t="s">
        <v>84</v>
      </c>
      <c r="AY170" s="17" t="s">
        <v>280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7" t="s">
        <v>84</v>
      </c>
      <c r="BK170" s="242">
        <f>ROUND(I170*H170,2)</f>
        <v>0</v>
      </c>
      <c r="BL170" s="17" t="s">
        <v>284</v>
      </c>
      <c r="BM170" s="241" t="s">
        <v>660</v>
      </c>
    </row>
    <row r="171" s="2" customFormat="1" ht="44.25" customHeight="1">
      <c r="A171" s="38"/>
      <c r="B171" s="39"/>
      <c r="C171" s="229" t="s">
        <v>470</v>
      </c>
      <c r="D171" s="229" t="s">
        <v>281</v>
      </c>
      <c r="E171" s="230" t="s">
        <v>6038</v>
      </c>
      <c r="F171" s="231" t="s">
        <v>6793</v>
      </c>
      <c r="G171" s="232" t="s">
        <v>2303</v>
      </c>
      <c r="H171" s="233">
        <v>8</v>
      </c>
      <c r="I171" s="234"/>
      <c r="J171" s="235">
        <f>ROUND(I171*H171,2)</f>
        <v>0</v>
      </c>
      <c r="K171" s="236"/>
      <c r="L171" s="44"/>
      <c r="M171" s="237" t="s">
        <v>1</v>
      </c>
      <c r="N171" s="238" t="s">
        <v>41</v>
      </c>
      <c r="O171" s="91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1" t="s">
        <v>284</v>
      </c>
      <c r="AT171" s="241" t="s">
        <v>281</v>
      </c>
      <c r="AU171" s="241" t="s">
        <v>84</v>
      </c>
      <c r="AY171" s="17" t="s">
        <v>280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7" t="s">
        <v>84</v>
      </c>
      <c r="BK171" s="242">
        <f>ROUND(I171*H171,2)</f>
        <v>0</v>
      </c>
      <c r="BL171" s="17" t="s">
        <v>284</v>
      </c>
      <c r="BM171" s="241" t="s">
        <v>669</v>
      </c>
    </row>
    <row r="172" s="2" customFormat="1" ht="16.5" customHeight="1">
      <c r="A172" s="38"/>
      <c r="B172" s="39"/>
      <c r="C172" s="229" t="s">
        <v>475</v>
      </c>
      <c r="D172" s="229" t="s">
        <v>281</v>
      </c>
      <c r="E172" s="230" t="s">
        <v>6041</v>
      </c>
      <c r="F172" s="231" t="s">
        <v>6794</v>
      </c>
      <c r="G172" s="232" t="s">
        <v>2303</v>
      </c>
      <c r="H172" s="233">
        <v>2</v>
      </c>
      <c r="I172" s="234"/>
      <c r="J172" s="235">
        <f>ROUND(I172*H172,2)</f>
        <v>0</v>
      </c>
      <c r="K172" s="236"/>
      <c r="L172" s="44"/>
      <c r="M172" s="237" t="s">
        <v>1</v>
      </c>
      <c r="N172" s="238" t="s">
        <v>41</v>
      </c>
      <c r="O172" s="91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1" t="s">
        <v>284</v>
      </c>
      <c r="AT172" s="241" t="s">
        <v>281</v>
      </c>
      <c r="AU172" s="241" t="s">
        <v>84</v>
      </c>
      <c r="AY172" s="17" t="s">
        <v>280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7" t="s">
        <v>84</v>
      </c>
      <c r="BK172" s="242">
        <f>ROUND(I172*H172,2)</f>
        <v>0</v>
      </c>
      <c r="BL172" s="17" t="s">
        <v>284</v>
      </c>
      <c r="BM172" s="241" t="s">
        <v>678</v>
      </c>
    </row>
    <row r="173" s="2" customFormat="1" ht="16.5" customHeight="1">
      <c r="A173" s="38"/>
      <c r="B173" s="39"/>
      <c r="C173" s="229" t="s">
        <v>479</v>
      </c>
      <c r="D173" s="229" t="s">
        <v>281</v>
      </c>
      <c r="E173" s="230" t="s">
        <v>6044</v>
      </c>
      <c r="F173" s="231" t="s">
        <v>6932</v>
      </c>
      <c r="G173" s="232" t="s">
        <v>2303</v>
      </c>
      <c r="H173" s="233">
        <v>1</v>
      </c>
      <c r="I173" s="234"/>
      <c r="J173" s="235">
        <f>ROUND(I173*H173,2)</f>
        <v>0</v>
      </c>
      <c r="K173" s="236"/>
      <c r="L173" s="44"/>
      <c r="M173" s="237" t="s">
        <v>1</v>
      </c>
      <c r="N173" s="238" t="s">
        <v>41</v>
      </c>
      <c r="O173" s="91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1" t="s">
        <v>284</v>
      </c>
      <c r="AT173" s="241" t="s">
        <v>281</v>
      </c>
      <c r="AU173" s="241" t="s">
        <v>84</v>
      </c>
      <c r="AY173" s="17" t="s">
        <v>280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7" t="s">
        <v>84</v>
      </c>
      <c r="BK173" s="242">
        <f>ROUND(I173*H173,2)</f>
        <v>0</v>
      </c>
      <c r="BL173" s="17" t="s">
        <v>284</v>
      </c>
      <c r="BM173" s="241" t="s">
        <v>686</v>
      </c>
    </row>
    <row r="174" s="2" customFormat="1" ht="16.5" customHeight="1">
      <c r="A174" s="38"/>
      <c r="B174" s="39"/>
      <c r="C174" s="229" t="s">
        <v>483</v>
      </c>
      <c r="D174" s="229" t="s">
        <v>281</v>
      </c>
      <c r="E174" s="230" t="s">
        <v>6047</v>
      </c>
      <c r="F174" s="231" t="s">
        <v>6933</v>
      </c>
      <c r="G174" s="232" t="s">
        <v>2303</v>
      </c>
      <c r="H174" s="233">
        <v>1</v>
      </c>
      <c r="I174" s="234"/>
      <c r="J174" s="235">
        <f>ROUND(I174*H174,2)</f>
        <v>0</v>
      </c>
      <c r="K174" s="236"/>
      <c r="L174" s="44"/>
      <c r="M174" s="237" t="s">
        <v>1</v>
      </c>
      <c r="N174" s="238" t="s">
        <v>41</v>
      </c>
      <c r="O174" s="91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1" t="s">
        <v>284</v>
      </c>
      <c r="AT174" s="241" t="s">
        <v>281</v>
      </c>
      <c r="AU174" s="241" t="s">
        <v>84</v>
      </c>
      <c r="AY174" s="17" t="s">
        <v>280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7" t="s">
        <v>84</v>
      </c>
      <c r="BK174" s="242">
        <f>ROUND(I174*H174,2)</f>
        <v>0</v>
      </c>
      <c r="BL174" s="17" t="s">
        <v>284</v>
      </c>
      <c r="BM174" s="241" t="s">
        <v>695</v>
      </c>
    </row>
    <row r="175" s="2" customFormat="1" ht="16.5" customHeight="1">
      <c r="A175" s="38"/>
      <c r="B175" s="39"/>
      <c r="C175" s="229" t="s">
        <v>488</v>
      </c>
      <c r="D175" s="229" t="s">
        <v>281</v>
      </c>
      <c r="E175" s="230" t="s">
        <v>6050</v>
      </c>
      <c r="F175" s="231" t="s">
        <v>6934</v>
      </c>
      <c r="G175" s="232" t="s">
        <v>2303</v>
      </c>
      <c r="H175" s="233">
        <v>1</v>
      </c>
      <c r="I175" s="234"/>
      <c r="J175" s="235">
        <f>ROUND(I175*H175,2)</f>
        <v>0</v>
      </c>
      <c r="K175" s="236"/>
      <c r="L175" s="44"/>
      <c r="M175" s="237" t="s">
        <v>1</v>
      </c>
      <c r="N175" s="238" t="s">
        <v>41</v>
      </c>
      <c r="O175" s="91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1" t="s">
        <v>284</v>
      </c>
      <c r="AT175" s="241" t="s">
        <v>281</v>
      </c>
      <c r="AU175" s="241" t="s">
        <v>84</v>
      </c>
      <c r="AY175" s="17" t="s">
        <v>280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7" t="s">
        <v>84</v>
      </c>
      <c r="BK175" s="242">
        <f>ROUND(I175*H175,2)</f>
        <v>0</v>
      </c>
      <c r="BL175" s="17" t="s">
        <v>284</v>
      </c>
      <c r="BM175" s="241" t="s">
        <v>704</v>
      </c>
    </row>
    <row r="176" s="2" customFormat="1" ht="16.5" customHeight="1">
      <c r="A176" s="38"/>
      <c r="B176" s="39"/>
      <c r="C176" s="229" t="s">
        <v>492</v>
      </c>
      <c r="D176" s="229" t="s">
        <v>281</v>
      </c>
      <c r="E176" s="230" t="s">
        <v>6053</v>
      </c>
      <c r="F176" s="231" t="s">
        <v>6935</v>
      </c>
      <c r="G176" s="232" t="s">
        <v>2303</v>
      </c>
      <c r="H176" s="233">
        <v>1</v>
      </c>
      <c r="I176" s="234"/>
      <c r="J176" s="235">
        <f>ROUND(I176*H176,2)</f>
        <v>0</v>
      </c>
      <c r="K176" s="236"/>
      <c r="L176" s="44"/>
      <c r="M176" s="237" t="s">
        <v>1</v>
      </c>
      <c r="N176" s="238" t="s">
        <v>41</v>
      </c>
      <c r="O176" s="91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1" t="s">
        <v>284</v>
      </c>
      <c r="AT176" s="241" t="s">
        <v>281</v>
      </c>
      <c r="AU176" s="241" t="s">
        <v>84</v>
      </c>
      <c r="AY176" s="17" t="s">
        <v>280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7" t="s">
        <v>84</v>
      </c>
      <c r="BK176" s="242">
        <f>ROUND(I176*H176,2)</f>
        <v>0</v>
      </c>
      <c r="BL176" s="17" t="s">
        <v>284</v>
      </c>
      <c r="BM176" s="241" t="s">
        <v>714</v>
      </c>
    </row>
    <row r="177" s="2" customFormat="1" ht="16.5" customHeight="1">
      <c r="A177" s="38"/>
      <c r="B177" s="39"/>
      <c r="C177" s="229" t="s">
        <v>497</v>
      </c>
      <c r="D177" s="229" t="s">
        <v>281</v>
      </c>
      <c r="E177" s="230" t="s">
        <v>6056</v>
      </c>
      <c r="F177" s="231" t="s">
        <v>6936</v>
      </c>
      <c r="G177" s="232" t="s">
        <v>2303</v>
      </c>
      <c r="H177" s="233">
        <v>1</v>
      </c>
      <c r="I177" s="234"/>
      <c r="J177" s="235">
        <f>ROUND(I177*H177,2)</f>
        <v>0</v>
      </c>
      <c r="K177" s="236"/>
      <c r="L177" s="44"/>
      <c r="M177" s="237" t="s">
        <v>1</v>
      </c>
      <c r="N177" s="238" t="s">
        <v>41</v>
      </c>
      <c r="O177" s="91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1" t="s">
        <v>284</v>
      </c>
      <c r="AT177" s="241" t="s">
        <v>281</v>
      </c>
      <c r="AU177" s="241" t="s">
        <v>84</v>
      </c>
      <c r="AY177" s="17" t="s">
        <v>280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7" t="s">
        <v>84</v>
      </c>
      <c r="BK177" s="242">
        <f>ROUND(I177*H177,2)</f>
        <v>0</v>
      </c>
      <c r="BL177" s="17" t="s">
        <v>284</v>
      </c>
      <c r="BM177" s="241" t="s">
        <v>724</v>
      </c>
    </row>
    <row r="178" s="2" customFormat="1" ht="16.5" customHeight="1">
      <c r="A178" s="38"/>
      <c r="B178" s="39"/>
      <c r="C178" s="229" t="s">
        <v>502</v>
      </c>
      <c r="D178" s="229" t="s">
        <v>281</v>
      </c>
      <c r="E178" s="230" t="s">
        <v>6059</v>
      </c>
      <c r="F178" s="231" t="s">
        <v>6937</v>
      </c>
      <c r="G178" s="232" t="s">
        <v>2303</v>
      </c>
      <c r="H178" s="233">
        <v>1</v>
      </c>
      <c r="I178" s="234"/>
      <c r="J178" s="235">
        <f>ROUND(I178*H178,2)</f>
        <v>0</v>
      </c>
      <c r="K178" s="236"/>
      <c r="L178" s="44"/>
      <c r="M178" s="291" t="s">
        <v>1</v>
      </c>
      <c r="N178" s="292" t="s">
        <v>41</v>
      </c>
      <c r="O178" s="293"/>
      <c r="P178" s="294">
        <f>O178*H178</f>
        <v>0</v>
      </c>
      <c r="Q178" s="294">
        <v>0</v>
      </c>
      <c r="R178" s="294">
        <f>Q178*H178</f>
        <v>0</v>
      </c>
      <c r="S178" s="294">
        <v>0</v>
      </c>
      <c r="T178" s="29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1" t="s">
        <v>284</v>
      </c>
      <c r="AT178" s="241" t="s">
        <v>281</v>
      </c>
      <c r="AU178" s="241" t="s">
        <v>84</v>
      </c>
      <c r="AY178" s="17" t="s">
        <v>280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7" t="s">
        <v>84</v>
      </c>
      <c r="BK178" s="242">
        <f>ROUND(I178*H178,2)</f>
        <v>0</v>
      </c>
      <c r="BL178" s="17" t="s">
        <v>284</v>
      </c>
      <c r="BM178" s="241" t="s">
        <v>736</v>
      </c>
    </row>
    <row r="179" s="2" customFormat="1" ht="6.96" customHeight="1">
      <c r="A179" s="38"/>
      <c r="B179" s="66"/>
      <c r="C179" s="67"/>
      <c r="D179" s="67"/>
      <c r="E179" s="67"/>
      <c r="F179" s="67"/>
      <c r="G179" s="67"/>
      <c r="H179" s="67"/>
      <c r="I179" s="67"/>
      <c r="J179" s="67"/>
      <c r="K179" s="67"/>
      <c r="L179" s="44"/>
      <c r="M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</sheetData>
  <sheetProtection sheet="1" autoFilter="0" formatColumns="0" formatRows="0" objects="1" scenarios="1" spinCount="100000" saltValue="myqzvcu+f2cszv0+T5dJvQ8wQK9p7lsFwpjGra/K8QKvCXJK/90+FdNid+xbJ5uVTJ68Y1tYVclRbPqDBrhJ+w==" hashValue="XOCIMa8Vhuoz45D7y2l00pzw0VGI8r7DsO+cn99jyQoYRq478ERElw/g/HjM9yxkRE5XNo+958LiA3gDI/oXvw==" algorithmName="SHA-512" password="C5D5"/>
  <autoFilter ref="C126:K17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</row>
    <row r="8">
      <c r="B8" s="20"/>
      <c r="D8" s="152" t="s">
        <v>209</v>
      </c>
      <c r="L8" s="20"/>
    </row>
    <row r="9" s="1" customFormat="1" ht="16.5" customHeight="1">
      <c r="B9" s="20"/>
      <c r="E9" s="153" t="s">
        <v>6722</v>
      </c>
      <c r="F9" s="1"/>
      <c r="G9" s="1"/>
      <c r="H9" s="1"/>
      <c r="L9" s="20"/>
    </row>
    <row r="10" s="1" customFormat="1" ht="12" customHeight="1">
      <c r="B10" s="20"/>
      <c r="D10" s="152" t="s">
        <v>6150</v>
      </c>
      <c r="L10" s="20"/>
    </row>
    <row r="11" s="2" customFormat="1" ht="16.5" customHeight="1">
      <c r="A11" s="38"/>
      <c r="B11" s="44"/>
      <c r="C11" s="38"/>
      <c r="D11" s="38"/>
      <c r="E11" s="164" t="s">
        <v>6930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6733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4" t="s">
        <v>6938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2" t="s">
        <v>18</v>
      </c>
      <c r="E15" s="38"/>
      <c r="F15" s="141" t="s">
        <v>1</v>
      </c>
      <c r="G15" s="38"/>
      <c r="H15" s="38"/>
      <c r="I15" s="152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20</v>
      </c>
      <c r="E16" s="38"/>
      <c r="F16" s="141" t="s">
        <v>21</v>
      </c>
      <c r="G16" s="38"/>
      <c r="H16" s="38"/>
      <c r="I16" s="152" t="s">
        <v>22</v>
      </c>
      <c r="J16" s="155" t="str">
        <f>'Rekapitulace stavby'!AN8</f>
        <v>2. 8. 2021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2" t="s">
        <v>24</v>
      </c>
      <c r="E18" s="38"/>
      <c r="F18" s="38"/>
      <c r="G18" s="38"/>
      <c r="H18" s="38"/>
      <c r="I18" s="152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2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2" t="s">
        <v>28</v>
      </c>
      <c r="E21" s="38"/>
      <c r="F21" s="38"/>
      <c r="G21" s="38"/>
      <c r="H21" s="38"/>
      <c r="I21" s="152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2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2" t="s">
        <v>30</v>
      </c>
      <c r="E24" s="38"/>
      <c r="F24" s="38"/>
      <c r="G24" s="38"/>
      <c r="H24" s="38"/>
      <c r="I24" s="152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2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2" t="s">
        <v>33</v>
      </c>
      <c r="E27" s="38"/>
      <c r="F27" s="38"/>
      <c r="G27" s="38"/>
      <c r="H27" s="38"/>
      <c r="I27" s="152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31</v>
      </c>
      <c r="F28" s="38"/>
      <c r="G28" s="38"/>
      <c r="H28" s="38"/>
      <c r="I28" s="152" t="s">
        <v>27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2" t="s">
        <v>34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0"/>
      <c r="E35" s="160"/>
      <c r="F35" s="160"/>
      <c r="G35" s="160"/>
      <c r="H35" s="160"/>
      <c r="I35" s="160"/>
      <c r="J35" s="160"/>
      <c r="K35" s="160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2" t="s">
        <v>41</v>
      </c>
      <c r="F37" s="165">
        <f>ROUND((SUM(BE126:BE140)),  2)</f>
        <v>0</v>
      </c>
      <c r="G37" s="38"/>
      <c r="H37" s="38"/>
      <c r="I37" s="166">
        <v>0.20999999999999999</v>
      </c>
      <c r="J37" s="165">
        <f>ROUND(((SUM(BE126:BE140))*I37),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2" t="s">
        <v>42</v>
      </c>
      <c r="F38" s="165">
        <f>ROUND((SUM(BF126:BF140)),  2)</f>
        <v>0</v>
      </c>
      <c r="G38" s="38"/>
      <c r="H38" s="38"/>
      <c r="I38" s="166">
        <v>0.14999999999999999</v>
      </c>
      <c r="J38" s="165">
        <f>ROUND(((SUM(BF126:BF140))*I38),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43</v>
      </c>
      <c r="F39" s="165">
        <f>ROUND((SUM(BG126:BG140)),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2" t="s">
        <v>44</v>
      </c>
      <c r="F40" s="165">
        <f>ROUND((SUM(BH126:BH140)),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2" t="s">
        <v>45</v>
      </c>
      <c r="F41" s="165">
        <f>ROUND((SUM(BI126:BI140)),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5" t="s">
        <v>6722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6150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6930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6733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14.03_2 - Slaboproud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Žižkova 57, Jihlava</v>
      </c>
      <c r="G93" s="40"/>
      <c r="H93" s="40"/>
      <c r="I93" s="32" t="s">
        <v>22</v>
      </c>
      <c r="J93" s="79" t="str">
        <f>IF(J16="","",J16)</f>
        <v>2. 8. 2021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Kraj Vysočina, Žižkova 57, Jihlava</v>
      </c>
      <c r="G95" s="40"/>
      <c r="H95" s="40"/>
      <c r="I95" s="32" t="s">
        <v>30</v>
      </c>
      <c r="J95" s="36" t="str">
        <f>E25</f>
        <v>CBN projekt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>CBN projekt s.r.o.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6" t="s">
        <v>233</v>
      </c>
      <c r="D98" s="187"/>
      <c r="E98" s="187"/>
      <c r="F98" s="187"/>
      <c r="G98" s="187"/>
      <c r="H98" s="187"/>
      <c r="I98" s="187"/>
      <c r="J98" s="188" t="s">
        <v>234</v>
      </c>
      <c r="K98" s="187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9" t="s">
        <v>235</v>
      </c>
      <c r="D100" s="40"/>
      <c r="E100" s="40"/>
      <c r="F100" s="40"/>
      <c r="G100" s="40"/>
      <c r="H100" s="40"/>
      <c r="I100" s="40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236</v>
      </c>
    </row>
    <row r="101" s="9" customFormat="1" ht="24.96" customHeight="1">
      <c r="A101" s="9"/>
      <c r="B101" s="190"/>
      <c r="C101" s="191"/>
      <c r="D101" s="192" t="s">
        <v>6800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6801</v>
      </c>
      <c r="E102" s="193"/>
      <c r="F102" s="193"/>
      <c r="G102" s="193"/>
      <c r="H102" s="193"/>
      <c r="I102" s="193"/>
      <c r="J102" s="194">
        <f>J135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265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5" t="str">
        <f>E7</f>
        <v>SPŠ Třebíč - úspory energií- doplnění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209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1" customFormat="1" ht="16.5" customHeight="1">
      <c r="B114" s="21"/>
      <c r="C114" s="22"/>
      <c r="D114" s="22"/>
      <c r="E114" s="185" t="s">
        <v>6722</v>
      </c>
      <c r="F114" s="22"/>
      <c r="G114" s="22"/>
      <c r="H114" s="22"/>
      <c r="I114" s="22"/>
      <c r="J114" s="22"/>
      <c r="K114" s="22"/>
      <c r="L114" s="20"/>
    </row>
    <row r="115" s="1" customFormat="1" ht="12" customHeight="1">
      <c r="B115" s="21"/>
      <c r="C115" s="32" t="s">
        <v>6150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297" t="s">
        <v>6930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6733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14.03_2 - Slaboproud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Žižkova 57, Jihlava</v>
      </c>
      <c r="G120" s="40"/>
      <c r="H120" s="40"/>
      <c r="I120" s="32" t="s">
        <v>22</v>
      </c>
      <c r="J120" s="79" t="str">
        <f>IF(J16="","",J16)</f>
        <v>2. 8. 2021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E19</f>
        <v>Kraj Vysočina, Žižkova 57, Jihlava</v>
      </c>
      <c r="G122" s="40"/>
      <c r="H122" s="40"/>
      <c r="I122" s="32" t="s">
        <v>30</v>
      </c>
      <c r="J122" s="36" t="str">
        <f>E25</f>
        <v>CBN projekt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IF(E22="","",E22)</f>
        <v>Vyplň údaj</v>
      </c>
      <c r="G123" s="40"/>
      <c r="H123" s="40"/>
      <c r="I123" s="32" t="s">
        <v>33</v>
      </c>
      <c r="J123" s="36" t="str">
        <f>E28</f>
        <v>CBN projekt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1"/>
      <c r="B125" s="202"/>
      <c r="C125" s="203" t="s">
        <v>266</v>
      </c>
      <c r="D125" s="204" t="s">
        <v>61</v>
      </c>
      <c r="E125" s="204" t="s">
        <v>57</v>
      </c>
      <c r="F125" s="204" t="s">
        <v>58</v>
      </c>
      <c r="G125" s="204" t="s">
        <v>267</v>
      </c>
      <c r="H125" s="204" t="s">
        <v>268</v>
      </c>
      <c r="I125" s="204" t="s">
        <v>269</v>
      </c>
      <c r="J125" s="205" t="s">
        <v>234</v>
      </c>
      <c r="K125" s="206" t="s">
        <v>270</v>
      </c>
      <c r="L125" s="207"/>
      <c r="M125" s="100" t="s">
        <v>1</v>
      </c>
      <c r="N125" s="101" t="s">
        <v>40</v>
      </c>
      <c r="O125" s="101" t="s">
        <v>271</v>
      </c>
      <c r="P125" s="101" t="s">
        <v>272</v>
      </c>
      <c r="Q125" s="101" t="s">
        <v>273</v>
      </c>
      <c r="R125" s="101" t="s">
        <v>274</v>
      </c>
      <c r="S125" s="101" t="s">
        <v>275</v>
      </c>
      <c r="T125" s="102" t="s">
        <v>276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8"/>
      <c r="B126" s="39"/>
      <c r="C126" s="107" t="s">
        <v>277</v>
      </c>
      <c r="D126" s="40"/>
      <c r="E126" s="40"/>
      <c r="F126" s="40"/>
      <c r="G126" s="40"/>
      <c r="H126" s="40"/>
      <c r="I126" s="40"/>
      <c r="J126" s="208">
        <f>BK126</f>
        <v>0</v>
      </c>
      <c r="K126" s="40"/>
      <c r="L126" s="44"/>
      <c r="M126" s="103"/>
      <c r="N126" s="209"/>
      <c r="O126" s="104"/>
      <c r="P126" s="210">
        <f>P127+P135</f>
        <v>0</v>
      </c>
      <c r="Q126" s="104"/>
      <c r="R126" s="210">
        <f>R127+R135</f>
        <v>0</v>
      </c>
      <c r="S126" s="104"/>
      <c r="T126" s="211">
        <f>T127+T135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236</v>
      </c>
      <c r="BK126" s="212">
        <f>BK127+BK135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5989</v>
      </c>
      <c r="F127" s="216" t="s">
        <v>6802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SUM(P128:P134)</f>
        <v>0</v>
      </c>
      <c r="Q127" s="221"/>
      <c r="R127" s="222">
        <f>SUM(R128:R134)</f>
        <v>0</v>
      </c>
      <c r="S127" s="221"/>
      <c r="T127" s="223">
        <f>SUM(T128:T134)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84</v>
      </c>
      <c r="AT127" s="225" t="s">
        <v>75</v>
      </c>
      <c r="AU127" s="225" t="s">
        <v>76</v>
      </c>
      <c r="AY127" s="224" t="s">
        <v>280</v>
      </c>
      <c r="BK127" s="226">
        <f>SUM(BK128:BK134)</f>
        <v>0</v>
      </c>
    </row>
    <row r="128" s="2" customFormat="1" ht="16.5" customHeight="1">
      <c r="A128" s="38"/>
      <c r="B128" s="39"/>
      <c r="C128" s="229" t="s">
        <v>84</v>
      </c>
      <c r="D128" s="229" t="s">
        <v>281</v>
      </c>
      <c r="E128" s="230" t="s">
        <v>6803</v>
      </c>
      <c r="F128" s="231" t="s">
        <v>6804</v>
      </c>
      <c r="G128" s="232" t="s">
        <v>190</v>
      </c>
      <c r="H128" s="233">
        <v>75</v>
      </c>
      <c r="I128" s="234"/>
      <c r="J128" s="235">
        <f>ROUND(I128*H128,2)</f>
        <v>0</v>
      </c>
      <c r="K128" s="236"/>
      <c r="L128" s="44"/>
      <c r="M128" s="237" t="s">
        <v>1</v>
      </c>
      <c r="N128" s="238" t="s">
        <v>41</v>
      </c>
      <c r="O128" s="91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1" t="s">
        <v>284</v>
      </c>
      <c r="AT128" s="241" t="s">
        <v>281</v>
      </c>
      <c r="AU128" s="241" t="s">
        <v>84</v>
      </c>
      <c r="AY128" s="17" t="s">
        <v>280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7" t="s">
        <v>84</v>
      </c>
      <c r="BK128" s="242">
        <f>ROUND(I128*H128,2)</f>
        <v>0</v>
      </c>
      <c r="BL128" s="17" t="s">
        <v>284</v>
      </c>
      <c r="BM128" s="241" t="s">
        <v>86</v>
      </c>
    </row>
    <row r="129" s="2" customFormat="1" ht="16.5" customHeight="1">
      <c r="A129" s="38"/>
      <c r="B129" s="39"/>
      <c r="C129" s="229" t="s">
        <v>86</v>
      </c>
      <c r="D129" s="229" t="s">
        <v>281</v>
      </c>
      <c r="E129" s="230" t="s">
        <v>6805</v>
      </c>
      <c r="F129" s="231" t="s">
        <v>6806</v>
      </c>
      <c r="G129" s="232" t="s">
        <v>2303</v>
      </c>
      <c r="H129" s="233">
        <v>2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284</v>
      </c>
      <c r="AT129" s="241" t="s">
        <v>281</v>
      </c>
      <c r="AU129" s="241" t="s">
        <v>84</v>
      </c>
      <c r="AY129" s="17" t="s">
        <v>280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84</v>
      </c>
      <c r="BK129" s="242">
        <f>ROUND(I129*H129,2)</f>
        <v>0</v>
      </c>
      <c r="BL129" s="17" t="s">
        <v>284</v>
      </c>
      <c r="BM129" s="241" t="s">
        <v>284</v>
      </c>
    </row>
    <row r="130" s="2" customFormat="1" ht="16.5" customHeight="1">
      <c r="A130" s="38"/>
      <c r="B130" s="39"/>
      <c r="C130" s="229" t="s">
        <v>136</v>
      </c>
      <c r="D130" s="229" t="s">
        <v>281</v>
      </c>
      <c r="E130" s="230" t="s">
        <v>6807</v>
      </c>
      <c r="F130" s="231" t="s">
        <v>6808</v>
      </c>
      <c r="G130" s="232" t="s">
        <v>2303</v>
      </c>
      <c r="H130" s="233">
        <v>1</v>
      </c>
      <c r="I130" s="234"/>
      <c r="J130" s="235">
        <f>ROUND(I130*H130,2)</f>
        <v>0</v>
      </c>
      <c r="K130" s="236"/>
      <c r="L130" s="44"/>
      <c r="M130" s="237" t="s">
        <v>1</v>
      </c>
      <c r="N130" s="238" t="s">
        <v>41</v>
      </c>
      <c r="O130" s="91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1" t="s">
        <v>284</v>
      </c>
      <c r="AT130" s="241" t="s">
        <v>281</v>
      </c>
      <c r="AU130" s="241" t="s">
        <v>84</v>
      </c>
      <c r="AY130" s="17" t="s">
        <v>280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7" t="s">
        <v>84</v>
      </c>
      <c r="BK130" s="242">
        <f>ROUND(I130*H130,2)</f>
        <v>0</v>
      </c>
      <c r="BL130" s="17" t="s">
        <v>284</v>
      </c>
      <c r="BM130" s="241" t="s">
        <v>305</v>
      </c>
    </row>
    <row r="131" s="2" customFormat="1" ht="16.5" customHeight="1">
      <c r="A131" s="38"/>
      <c r="B131" s="39"/>
      <c r="C131" s="229" t="s">
        <v>284</v>
      </c>
      <c r="D131" s="229" t="s">
        <v>281</v>
      </c>
      <c r="E131" s="230" t="s">
        <v>6809</v>
      </c>
      <c r="F131" s="231" t="s">
        <v>6810</v>
      </c>
      <c r="G131" s="232" t="s">
        <v>190</v>
      </c>
      <c r="H131" s="233">
        <v>71</v>
      </c>
      <c r="I131" s="234"/>
      <c r="J131" s="235">
        <f>ROUND(I131*H131,2)</f>
        <v>0</v>
      </c>
      <c r="K131" s="236"/>
      <c r="L131" s="44"/>
      <c r="M131" s="237" t="s">
        <v>1</v>
      </c>
      <c r="N131" s="238" t="s">
        <v>41</v>
      </c>
      <c r="O131" s="91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284</v>
      </c>
      <c r="AT131" s="241" t="s">
        <v>281</v>
      </c>
      <c r="AU131" s="241" t="s">
        <v>84</v>
      </c>
      <c r="AY131" s="17" t="s">
        <v>280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84</v>
      </c>
      <c r="BK131" s="242">
        <f>ROUND(I131*H131,2)</f>
        <v>0</v>
      </c>
      <c r="BL131" s="17" t="s">
        <v>284</v>
      </c>
      <c r="BM131" s="241" t="s">
        <v>310</v>
      </c>
    </row>
    <row r="132" s="2" customFormat="1" ht="16.5" customHeight="1">
      <c r="A132" s="38"/>
      <c r="B132" s="39"/>
      <c r="C132" s="229" t="s">
        <v>300</v>
      </c>
      <c r="D132" s="229" t="s">
        <v>281</v>
      </c>
      <c r="E132" s="230" t="s">
        <v>6811</v>
      </c>
      <c r="F132" s="231" t="s">
        <v>6812</v>
      </c>
      <c r="G132" s="232" t="s">
        <v>2303</v>
      </c>
      <c r="H132" s="233">
        <v>2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284</v>
      </c>
      <c r="AT132" s="241" t="s">
        <v>281</v>
      </c>
      <c r="AU132" s="241" t="s">
        <v>84</v>
      </c>
      <c r="AY132" s="17" t="s">
        <v>280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84</v>
      </c>
      <c r="BK132" s="242">
        <f>ROUND(I132*H132,2)</f>
        <v>0</v>
      </c>
      <c r="BL132" s="17" t="s">
        <v>284</v>
      </c>
      <c r="BM132" s="241" t="s">
        <v>111</v>
      </c>
    </row>
    <row r="133" s="2" customFormat="1" ht="21.75" customHeight="1">
      <c r="A133" s="38"/>
      <c r="B133" s="39"/>
      <c r="C133" s="229" t="s">
        <v>305</v>
      </c>
      <c r="D133" s="229" t="s">
        <v>281</v>
      </c>
      <c r="E133" s="230" t="s">
        <v>6813</v>
      </c>
      <c r="F133" s="231" t="s">
        <v>6814</v>
      </c>
      <c r="G133" s="232" t="s">
        <v>326</v>
      </c>
      <c r="H133" s="233">
        <v>0.10000000000000001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284</v>
      </c>
      <c r="AT133" s="241" t="s">
        <v>281</v>
      </c>
      <c r="AU133" s="241" t="s">
        <v>84</v>
      </c>
      <c r="AY133" s="17" t="s">
        <v>280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84</v>
      </c>
      <c r="BK133" s="242">
        <f>ROUND(I133*H133,2)</f>
        <v>0</v>
      </c>
      <c r="BL133" s="17" t="s">
        <v>284</v>
      </c>
      <c r="BM133" s="241" t="s">
        <v>117</v>
      </c>
    </row>
    <row r="134" s="2" customFormat="1" ht="16.5" customHeight="1">
      <c r="A134" s="38"/>
      <c r="B134" s="39"/>
      <c r="C134" s="229" t="s">
        <v>313</v>
      </c>
      <c r="D134" s="229" t="s">
        <v>281</v>
      </c>
      <c r="E134" s="230" t="s">
        <v>6547</v>
      </c>
      <c r="F134" s="231" t="s">
        <v>6784</v>
      </c>
      <c r="G134" s="232" t="s">
        <v>6116</v>
      </c>
      <c r="H134" s="233">
        <v>4</v>
      </c>
      <c r="I134" s="234"/>
      <c r="J134" s="235">
        <f>ROUND(I134*H134,2)</f>
        <v>0</v>
      </c>
      <c r="K134" s="236"/>
      <c r="L134" s="44"/>
      <c r="M134" s="237" t="s">
        <v>1</v>
      </c>
      <c r="N134" s="238" t="s">
        <v>41</v>
      </c>
      <c r="O134" s="91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284</v>
      </c>
      <c r="AT134" s="241" t="s">
        <v>281</v>
      </c>
      <c r="AU134" s="241" t="s">
        <v>84</v>
      </c>
      <c r="AY134" s="17" t="s">
        <v>280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84</v>
      </c>
      <c r="BK134" s="242">
        <f>ROUND(I134*H134,2)</f>
        <v>0</v>
      </c>
      <c r="BL134" s="17" t="s">
        <v>284</v>
      </c>
      <c r="BM134" s="241" t="s">
        <v>130</v>
      </c>
    </row>
    <row r="135" s="12" customFormat="1" ht="25.92" customHeight="1">
      <c r="A135" s="12"/>
      <c r="B135" s="213"/>
      <c r="C135" s="214"/>
      <c r="D135" s="215" t="s">
        <v>75</v>
      </c>
      <c r="E135" s="216" t="s">
        <v>5994</v>
      </c>
      <c r="F135" s="216" t="s">
        <v>6815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SUM(P136:P140)</f>
        <v>0</v>
      </c>
      <c r="Q135" s="221"/>
      <c r="R135" s="222">
        <f>SUM(R136:R140)</f>
        <v>0</v>
      </c>
      <c r="S135" s="221"/>
      <c r="T135" s="223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84</v>
      </c>
      <c r="AT135" s="225" t="s">
        <v>75</v>
      </c>
      <c r="AU135" s="225" t="s">
        <v>76</v>
      </c>
      <c r="AY135" s="224" t="s">
        <v>280</v>
      </c>
      <c r="BK135" s="226">
        <f>SUM(BK136:BK140)</f>
        <v>0</v>
      </c>
    </row>
    <row r="136" s="2" customFormat="1" ht="16.5" customHeight="1">
      <c r="A136" s="38"/>
      <c r="B136" s="39"/>
      <c r="C136" s="229" t="s">
        <v>310</v>
      </c>
      <c r="D136" s="229" t="s">
        <v>281</v>
      </c>
      <c r="E136" s="230" t="s">
        <v>6062</v>
      </c>
      <c r="F136" s="231" t="s">
        <v>6804</v>
      </c>
      <c r="G136" s="232" t="s">
        <v>190</v>
      </c>
      <c r="H136" s="233">
        <v>75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284</v>
      </c>
      <c r="AT136" s="241" t="s">
        <v>281</v>
      </c>
      <c r="AU136" s="241" t="s">
        <v>84</v>
      </c>
      <c r="AY136" s="17" t="s">
        <v>280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84</v>
      </c>
      <c r="BK136" s="242">
        <f>ROUND(I136*H136,2)</f>
        <v>0</v>
      </c>
      <c r="BL136" s="17" t="s">
        <v>284</v>
      </c>
      <c r="BM136" s="241" t="s">
        <v>185</v>
      </c>
    </row>
    <row r="137" s="2" customFormat="1" ht="16.5" customHeight="1">
      <c r="A137" s="38"/>
      <c r="B137" s="39"/>
      <c r="C137" s="229" t="s">
        <v>323</v>
      </c>
      <c r="D137" s="229" t="s">
        <v>281</v>
      </c>
      <c r="E137" s="230" t="s">
        <v>6065</v>
      </c>
      <c r="F137" s="231" t="s">
        <v>6808</v>
      </c>
      <c r="G137" s="232" t="s">
        <v>2303</v>
      </c>
      <c r="H137" s="233">
        <v>1</v>
      </c>
      <c r="I137" s="234"/>
      <c r="J137" s="235">
        <f>ROUND(I137*H137,2)</f>
        <v>0</v>
      </c>
      <c r="K137" s="236"/>
      <c r="L137" s="44"/>
      <c r="M137" s="237" t="s">
        <v>1</v>
      </c>
      <c r="N137" s="238" t="s">
        <v>41</v>
      </c>
      <c r="O137" s="91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1" t="s">
        <v>284</v>
      </c>
      <c r="AT137" s="241" t="s">
        <v>281</v>
      </c>
      <c r="AU137" s="241" t="s">
        <v>84</v>
      </c>
      <c r="AY137" s="17" t="s">
        <v>280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7" t="s">
        <v>84</v>
      </c>
      <c r="BK137" s="242">
        <f>ROUND(I137*H137,2)</f>
        <v>0</v>
      </c>
      <c r="BL137" s="17" t="s">
        <v>284</v>
      </c>
      <c r="BM137" s="241" t="s">
        <v>361</v>
      </c>
    </row>
    <row r="138" s="2" customFormat="1" ht="16.5" customHeight="1">
      <c r="A138" s="38"/>
      <c r="B138" s="39"/>
      <c r="C138" s="229" t="s">
        <v>111</v>
      </c>
      <c r="D138" s="229" t="s">
        <v>281</v>
      </c>
      <c r="E138" s="230" t="s">
        <v>6068</v>
      </c>
      <c r="F138" s="231" t="s">
        <v>6810</v>
      </c>
      <c r="G138" s="232" t="s">
        <v>190</v>
      </c>
      <c r="H138" s="233">
        <v>71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284</v>
      </c>
      <c r="AT138" s="241" t="s">
        <v>281</v>
      </c>
      <c r="AU138" s="241" t="s">
        <v>84</v>
      </c>
      <c r="AY138" s="17" t="s">
        <v>280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84</v>
      </c>
      <c r="BK138" s="242">
        <f>ROUND(I138*H138,2)</f>
        <v>0</v>
      </c>
      <c r="BL138" s="17" t="s">
        <v>284</v>
      </c>
      <c r="BM138" s="241" t="s">
        <v>369</v>
      </c>
    </row>
    <row r="139" s="2" customFormat="1" ht="16.5" customHeight="1">
      <c r="A139" s="38"/>
      <c r="B139" s="39"/>
      <c r="C139" s="229" t="s">
        <v>114</v>
      </c>
      <c r="D139" s="229" t="s">
        <v>281</v>
      </c>
      <c r="E139" s="230" t="s">
        <v>6071</v>
      </c>
      <c r="F139" s="231" t="s">
        <v>6812</v>
      </c>
      <c r="G139" s="232" t="s">
        <v>2303</v>
      </c>
      <c r="H139" s="233">
        <v>2</v>
      </c>
      <c r="I139" s="234"/>
      <c r="J139" s="235">
        <f>ROUND(I139*H139,2)</f>
        <v>0</v>
      </c>
      <c r="K139" s="236"/>
      <c r="L139" s="44"/>
      <c r="M139" s="237" t="s">
        <v>1</v>
      </c>
      <c r="N139" s="238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284</v>
      </c>
      <c r="AT139" s="241" t="s">
        <v>281</v>
      </c>
      <c r="AU139" s="241" t="s">
        <v>84</v>
      </c>
      <c r="AY139" s="17" t="s">
        <v>280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84</v>
      </c>
      <c r="BK139" s="242">
        <f>ROUND(I139*H139,2)</f>
        <v>0</v>
      </c>
      <c r="BL139" s="17" t="s">
        <v>284</v>
      </c>
      <c r="BM139" s="241" t="s">
        <v>379</v>
      </c>
    </row>
    <row r="140" s="2" customFormat="1" ht="16.5" customHeight="1">
      <c r="A140" s="38"/>
      <c r="B140" s="39"/>
      <c r="C140" s="229" t="s">
        <v>117</v>
      </c>
      <c r="D140" s="229" t="s">
        <v>281</v>
      </c>
      <c r="E140" s="230" t="s">
        <v>6074</v>
      </c>
      <c r="F140" s="231" t="s">
        <v>6789</v>
      </c>
      <c r="G140" s="232" t="s">
        <v>2303</v>
      </c>
      <c r="H140" s="233">
        <v>1</v>
      </c>
      <c r="I140" s="234"/>
      <c r="J140" s="235">
        <f>ROUND(I140*H140,2)</f>
        <v>0</v>
      </c>
      <c r="K140" s="236"/>
      <c r="L140" s="44"/>
      <c r="M140" s="291" t="s">
        <v>1</v>
      </c>
      <c r="N140" s="292" t="s">
        <v>41</v>
      </c>
      <c r="O140" s="293"/>
      <c r="P140" s="294">
        <f>O140*H140</f>
        <v>0</v>
      </c>
      <c r="Q140" s="294">
        <v>0</v>
      </c>
      <c r="R140" s="294">
        <f>Q140*H140</f>
        <v>0</v>
      </c>
      <c r="S140" s="294">
        <v>0</v>
      </c>
      <c r="T140" s="29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284</v>
      </c>
      <c r="AT140" s="241" t="s">
        <v>281</v>
      </c>
      <c r="AU140" s="241" t="s">
        <v>84</v>
      </c>
      <c r="AY140" s="17" t="s">
        <v>280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84</v>
      </c>
      <c r="BK140" s="242">
        <f>ROUND(I140*H140,2)</f>
        <v>0</v>
      </c>
      <c r="BL140" s="17" t="s">
        <v>284</v>
      </c>
      <c r="BM140" s="241" t="s">
        <v>388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q3twXOGa8iTQKURhC0kfRYEvJexuD3GBgo9FiWuREw3UaLjoPYLl4C1vOp7gTdsaum1YFRb6fAE+uu5qr3imCg==" hashValue="nL0iDPQLOknJjdJnwlcDjnBm2Ukwdgu75P8IAyNYLYj7ccCj07RAZ1BJ7YFnFwS9k5en3R7bhMFtWwFQ/PpOoA==" algorithmName="SHA-512" password="C5D5"/>
  <autoFilter ref="C125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</row>
    <row r="8">
      <c r="B8" s="20"/>
      <c r="D8" s="152" t="s">
        <v>209</v>
      </c>
      <c r="L8" s="20"/>
    </row>
    <row r="9" s="1" customFormat="1" ht="16.5" customHeight="1">
      <c r="B9" s="20"/>
      <c r="E9" s="153" t="s">
        <v>6722</v>
      </c>
      <c r="F9" s="1"/>
      <c r="G9" s="1"/>
      <c r="H9" s="1"/>
      <c r="L9" s="20"/>
    </row>
    <row r="10" s="1" customFormat="1" ht="12" customHeight="1">
      <c r="B10" s="20"/>
      <c r="D10" s="152" t="s">
        <v>6150</v>
      </c>
      <c r="L10" s="20"/>
    </row>
    <row r="11" s="2" customFormat="1" ht="16.5" customHeight="1">
      <c r="A11" s="38"/>
      <c r="B11" s="44"/>
      <c r="C11" s="38"/>
      <c r="D11" s="38"/>
      <c r="E11" s="164" t="s">
        <v>6930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6733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4" t="s">
        <v>6939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2" t="s">
        <v>18</v>
      </c>
      <c r="E15" s="38"/>
      <c r="F15" s="141" t="s">
        <v>1</v>
      </c>
      <c r="G15" s="38"/>
      <c r="H15" s="38"/>
      <c r="I15" s="152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20</v>
      </c>
      <c r="E16" s="38"/>
      <c r="F16" s="141" t="s">
        <v>21</v>
      </c>
      <c r="G16" s="38"/>
      <c r="H16" s="38"/>
      <c r="I16" s="152" t="s">
        <v>22</v>
      </c>
      <c r="J16" s="155" t="str">
        <f>'Rekapitulace stavby'!AN8</f>
        <v>2. 8. 2021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2" t="s">
        <v>24</v>
      </c>
      <c r="E18" s="38"/>
      <c r="F18" s="38"/>
      <c r="G18" s="38"/>
      <c r="H18" s="38"/>
      <c r="I18" s="152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2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2" t="s">
        <v>28</v>
      </c>
      <c r="E21" s="38"/>
      <c r="F21" s="38"/>
      <c r="G21" s="38"/>
      <c r="H21" s="38"/>
      <c r="I21" s="152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2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2" t="s">
        <v>30</v>
      </c>
      <c r="E24" s="38"/>
      <c r="F24" s="38"/>
      <c r="G24" s="38"/>
      <c r="H24" s="38"/>
      <c r="I24" s="152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2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2" t="s">
        <v>33</v>
      </c>
      <c r="E27" s="38"/>
      <c r="F27" s="38"/>
      <c r="G27" s="38"/>
      <c r="H27" s="38"/>
      <c r="I27" s="152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31</v>
      </c>
      <c r="F28" s="38"/>
      <c r="G28" s="38"/>
      <c r="H28" s="38"/>
      <c r="I28" s="152" t="s">
        <v>27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2" t="s">
        <v>34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0"/>
      <c r="E35" s="160"/>
      <c r="F35" s="160"/>
      <c r="G35" s="160"/>
      <c r="H35" s="160"/>
      <c r="I35" s="160"/>
      <c r="J35" s="160"/>
      <c r="K35" s="160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2" t="s">
        <v>41</v>
      </c>
      <c r="F37" s="165">
        <f>ROUND((SUM(BE126:BE160)),  2)</f>
        <v>0</v>
      </c>
      <c r="G37" s="38"/>
      <c r="H37" s="38"/>
      <c r="I37" s="166">
        <v>0.20999999999999999</v>
      </c>
      <c r="J37" s="165">
        <f>ROUND(((SUM(BE126:BE160))*I37),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2" t="s">
        <v>42</v>
      </c>
      <c r="F38" s="165">
        <f>ROUND((SUM(BF126:BF160)),  2)</f>
        <v>0</v>
      </c>
      <c r="G38" s="38"/>
      <c r="H38" s="38"/>
      <c r="I38" s="166">
        <v>0.14999999999999999</v>
      </c>
      <c r="J38" s="165">
        <f>ROUND(((SUM(BF126:BF160))*I38),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43</v>
      </c>
      <c r="F39" s="165">
        <f>ROUND((SUM(BG126:BG160)),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2" t="s">
        <v>44</v>
      </c>
      <c r="F40" s="165">
        <f>ROUND((SUM(BH126:BH160)),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2" t="s">
        <v>45</v>
      </c>
      <c r="F41" s="165">
        <f>ROUND((SUM(BI126:BI160)),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5" t="s">
        <v>6722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6150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6930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6733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14.03_3 - Bleskosvod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Žižkova 57, Jihlava</v>
      </c>
      <c r="G93" s="40"/>
      <c r="H93" s="40"/>
      <c r="I93" s="32" t="s">
        <v>22</v>
      </c>
      <c r="J93" s="79" t="str">
        <f>IF(J16="","",J16)</f>
        <v>2. 8. 2021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Kraj Vysočina, Žižkova 57, Jihlava</v>
      </c>
      <c r="G95" s="40"/>
      <c r="H95" s="40"/>
      <c r="I95" s="32" t="s">
        <v>30</v>
      </c>
      <c r="J95" s="36" t="str">
        <f>E25</f>
        <v>CBN projekt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>CBN projekt s.r.o.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6" t="s">
        <v>233</v>
      </c>
      <c r="D98" s="187"/>
      <c r="E98" s="187"/>
      <c r="F98" s="187"/>
      <c r="G98" s="187"/>
      <c r="H98" s="187"/>
      <c r="I98" s="187"/>
      <c r="J98" s="188" t="s">
        <v>234</v>
      </c>
      <c r="K98" s="187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9" t="s">
        <v>235</v>
      </c>
      <c r="D100" s="40"/>
      <c r="E100" s="40"/>
      <c r="F100" s="40"/>
      <c r="G100" s="40"/>
      <c r="H100" s="40"/>
      <c r="I100" s="40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236</v>
      </c>
    </row>
    <row r="101" s="9" customFormat="1" ht="24.96" customHeight="1">
      <c r="A101" s="9"/>
      <c r="B101" s="190"/>
      <c r="C101" s="191"/>
      <c r="D101" s="192" t="s">
        <v>6817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6818</v>
      </c>
      <c r="E102" s="193"/>
      <c r="F102" s="193"/>
      <c r="G102" s="193"/>
      <c r="H102" s="193"/>
      <c r="I102" s="193"/>
      <c r="J102" s="194">
        <f>J139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265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5" t="str">
        <f>E7</f>
        <v>SPŠ Třebíč - úspory energií- doplnění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209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1" customFormat="1" ht="16.5" customHeight="1">
      <c r="B114" s="21"/>
      <c r="C114" s="22"/>
      <c r="D114" s="22"/>
      <c r="E114" s="185" t="s">
        <v>6722</v>
      </c>
      <c r="F114" s="22"/>
      <c r="G114" s="22"/>
      <c r="H114" s="22"/>
      <c r="I114" s="22"/>
      <c r="J114" s="22"/>
      <c r="K114" s="22"/>
      <c r="L114" s="20"/>
    </row>
    <row r="115" s="1" customFormat="1" ht="12" customHeight="1">
      <c r="B115" s="21"/>
      <c r="C115" s="32" t="s">
        <v>6150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297" t="s">
        <v>6930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6733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14.03_3 - Bleskosvod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Žižkova 57, Jihlava</v>
      </c>
      <c r="G120" s="40"/>
      <c r="H120" s="40"/>
      <c r="I120" s="32" t="s">
        <v>22</v>
      </c>
      <c r="J120" s="79" t="str">
        <f>IF(J16="","",J16)</f>
        <v>2. 8. 2021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E19</f>
        <v>Kraj Vysočina, Žižkova 57, Jihlava</v>
      </c>
      <c r="G122" s="40"/>
      <c r="H122" s="40"/>
      <c r="I122" s="32" t="s">
        <v>30</v>
      </c>
      <c r="J122" s="36" t="str">
        <f>E25</f>
        <v>CBN projekt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IF(E22="","",E22)</f>
        <v>Vyplň údaj</v>
      </c>
      <c r="G123" s="40"/>
      <c r="H123" s="40"/>
      <c r="I123" s="32" t="s">
        <v>33</v>
      </c>
      <c r="J123" s="36" t="str">
        <f>E28</f>
        <v>CBN projekt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1"/>
      <c r="B125" s="202"/>
      <c r="C125" s="203" t="s">
        <v>266</v>
      </c>
      <c r="D125" s="204" t="s">
        <v>61</v>
      </c>
      <c r="E125" s="204" t="s">
        <v>57</v>
      </c>
      <c r="F125" s="204" t="s">
        <v>58</v>
      </c>
      <c r="G125" s="204" t="s">
        <v>267</v>
      </c>
      <c r="H125" s="204" t="s">
        <v>268</v>
      </c>
      <c r="I125" s="204" t="s">
        <v>269</v>
      </c>
      <c r="J125" s="205" t="s">
        <v>234</v>
      </c>
      <c r="K125" s="206" t="s">
        <v>270</v>
      </c>
      <c r="L125" s="207"/>
      <c r="M125" s="100" t="s">
        <v>1</v>
      </c>
      <c r="N125" s="101" t="s">
        <v>40</v>
      </c>
      <c r="O125" s="101" t="s">
        <v>271</v>
      </c>
      <c r="P125" s="101" t="s">
        <v>272</v>
      </c>
      <c r="Q125" s="101" t="s">
        <v>273</v>
      </c>
      <c r="R125" s="101" t="s">
        <v>274</v>
      </c>
      <c r="S125" s="101" t="s">
        <v>275</v>
      </c>
      <c r="T125" s="102" t="s">
        <v>276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8"/>
      <c r="B126" s="39"/>
      <c r="C126" s="107" t="s">
        <v>277</v>
      </c>
      <c r="D126" s="40"/>
      <c r="E126" s="40"/>
      <c r="F126" s="40"/>
      <c r="G126" s="40"/>
      <c r="H126" s="40"/>
      <c r="I126" s="40"/>
      <c r="J126" s="208">
        <f>BK126</f>
        <v>0</v>
      </c>
      <c r="K126" s="40"/>
      <c r="L126" s="44"/>
      <c r="M126" s="103"/>
      <c r="N126" s="209"/>
      <c r="O126" s="104"/>
      <c r="P126" s="210">
        <f>P127+P139</f>
        <v>0</v>
      </c>
      <c r="Q126" s="104"/>
      <c r="R126" s="210">
        <f>R127+R139</f>
        <v>0</v>
      </c>
      <c r="S126" s="104"/>
      <c r="T126" s="211">
        <f>T127+T139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236</v>
      </c>
      <c r="BK126" s="212">
        <f>BK127+BK139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5989</v>
      </c>
      <c r="F127" s="216" t="s">
        <v>6819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SUM(P128:P138)</f>
        <v>0</v>
      </c>
      <c r="Q127" s="221"/>
      <c r="R127" s="222">
        <f>SUM(R128:R138)</f>
        <v>0</v>
      </c>
      <c r="S127" s="221"/>
      <c r="T127" s="223">
        <f>SUM(T128:T138)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84</v>
      </c>
      <c r="AT127" s="225" t="s">
        <v>75</v>
      </c>
      <c r="AU127" s="225" t="s">
        <v>76</v>
      </c>
      <c r="AY127" s="224" t="s">
        <v>280</v>
      </c>
      <c r="BK127" s="226">
        <f>SUM(BK128:BK138)</f>
        <v>0</v>
      </c>
    </row>
    <row r="128" s="2" customFormat="1" ht="16.5" customHeight="1">
      <c r="A128" s="38"/>
      <c r="B128" s="39"/>
      <c r="C128" s="229" t="s">
        <v>84</v>
      </c>
      <c r="D128" s="229" t="s">
        <v>281</v>
      </c>
      <c r="E128" s="230" t="s">
        <v>6820</v>
      </c>
      <c r="F128" s="231" t="s">
        <v>6821</v>
      </c>
      <c r="G128" s="232" t="s">
        <v>190</v>
      </c>
      <c r="H128" s="233">
        <v>454</v>
      </c>
      <c r="I128" s="234"/>
      <c r="J128" s="235">
        <f>ROUND(I128*H128,2)</f>
        <v>0</v>
      </c>
      <c r="K128" s="236"/>
      <c r="L128" s="44"/>
      <c r="M128" s="237" t="s">
        <v>1</v>
      </c>
      <c r="N128" s="238" t="s">
        <v>41</v>
      </c>
      <c r="O128" s="91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1" t="s">
        <v>284</v>
      </c>
      <c r="AT128" s="241" t="s">
        <v>281</v>
      </c>
      <c r="AU128" s="241" t="s">
        <v>84</v>
      </c>
      <c r="AY128" s="17" t="s">
        <v>280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7" t="s">
        <v>84</v>
      </c>
      <c r="BK128" s="242">
        <f>ROUND(I128*H128,2)</f>
        <v>0</v>
      </c>
      <c r="BL128" s="17" t="s">
        <v>284</v>
      </c>
      <c r="BM128" s="241" t="s">
        <v>86</v>
      </c>
    </row>
    <row r="129" s="2" customFormat="1" ht="21.75" customHeight="1">
      <c r="A129" s="38"/>
      <c r="B129" s="39"/>
      <c r="C129" s="229" t="s">
        <v>86</v>
      </c>
      <c r="D129" s="229" t="s">
        <v>281</v>
      </c>
      <c r="E129" s="230" t="s">
        <v>6822</v>
      </c>
      <c r="F129" s="231" t="s">
        <v>6823</v>
      </c>
      <c r="G129" s="232" t="s">
        <v>190</v>
      </c>
      <c r="H129" s="233">
        <v>234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284</v>
      </c>
      <c r="AT129" s="241" t="s">
        <v>281</v>
      </c>
      <c r="AU129" s="241" t="s">
        <v>84</v>
      </c>
      <c r="AY129" s="17" t="s">
        <v>280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84</v>
      </c>
      <c r="BK129" s="242">
        <f>ROUND(I129*H129,2)</f>
        <v>0</v>
      </c>
      <c r="BL129" s="17" t="s">
        <v>284</v>
      </c>
      <c r="BM129" s="241" t="s">
        <v>284</v>
      </c>
    </row>
    <row r="130" s="2" customFormat="1" ht="16.5" customHeight="1">
      <c r="A130" s="38"/>
      <c r="B130" s="39"/>
      <c r="C130" s="229" t="s">
        <v>136</v>
      </c>
      <c r="D130" s="229" t="s">
        <v>281</v>
      </c>
      <c r="E130" s="230" t="s">
        <v>6824</v>
      </c>
      <c r="F130" s="231" t="s">
        <v>6825</v>
      </c>
      <c r="G130" s="232" t="s">
        <v>2303</v>
      </c>
      <c r="H130" s="233">
        <v>166</v>
      </c>
      <c r="I130" s="234"/>
      <c r="J130" s="235">
        <f>ROUND(I130*H130,2)</f>
        <v>0</v>
      </c>
      <c r="K130" s="236"/>
      <c r="L130" s="44"/>
      <c r="M130" s="237" t="s">
        <v>1</v>
      </c>
      <c r="N130" s="238" t="s">
        <v>41</v>
      </c>
      <c r="O130" s="91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1" t="s">
        <v>284</v>
      </c>
      <c r="AT130" s="241" t="s">
        <v>281</v>
      </c>
      <c r="AU130" s="241" t="s">
        <v>84</v>
      </c>
      <c r="AY130" s="17" t="s">
        <v>280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7" t="s">
        <v>84</v>
      </c>
      <c r="BK130" s="242">
        <f>ROUND(I130*H130,2)</f>
        <v>0</v>
      </c>
      <c r="BL130" s="17" t="s">
        <v>284</v>
      </c>
      <c r="BM130" s="241" t="s">
        <v>305</v>
      </c>
    </row>
    <row r="131" s="2" customFormat="1" ht="16.5" customHeight="1">
      <c r="A131" s="38"/>
      <c r="B131" s="39"/>
      <c r="C131" s="229" t="s">
        <v>284</v>
      </c>
      <c r="D131" s="229" t="s">
        <v>281</v>
      </c>
      <c r="E131" s="230" t="s">
        <v>6826</v>
      </c>
      <c r="F131" s="231" t="s">
        <v>6827</v>
      </c>
      <c r="G131" s="232" t="s">
        <v>2303</v>
      </c>
      <c r="H131" s="233">
        <v>15</v>
      </c>
      <c r="I131" s="234"/>
      <c r="J131" s="235">
        <f>ROUND(I131*H131,2)</f>
        <v>0</v>
      </c>
      <c r="K131" s="236"/>
      <c r="L131" s="44"/>
      <c r="M131" s="237" t="s">
        <v>1</v>
      </c>
      <c r="N131" s="238" t="s">
        <v>41</v>
      </c>
      <c r="O131" s="91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284</v>
      </c>
      <c r="AT131" s="241" t="s">
        <v>281</v>
      </c>
      <c r="AU131" s="241" t="s">
        <v>84</v>
      </c>
      <c r="AY131" s="17" t="s">
        <v>280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84</v>
      </c>
      <c r="BK131" s="242">
        <f>ROUND(I131*H131,2)</f>
        <v>0</v>
      </c>
      <c r="BL131" s="17" t="s">
        <v>284</v>
      </c>
      <c r="BM131" s="241" t="s">
        <v>310</v>
      </c>
    </row>
    <row r="132" s="2" customFormat="1" ht="16.5" customHeight="1">
      <c r="A132" s="38"/>
      <c r="B132" s="39"/>
      <c r="C132" s="229" t="s">
        <v>300</v>
      </c>
      <c r="D132" s="229" t="s">
        <v>281</v>
      </c>
      <c r="E132" s="230" t="s">
        <v>6828</v>
      </c>
      <c r="F132" s="231" t="s">
        <v>6829</v>
      </c>
      <c r="G132" s="232" t="s">
        <v>2303</v>
      </c>
      <c r="H132" s="233">
        <v>15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284</v>
      </c>
      <c r="AT132" s="241" t="s">
        <v>281</v>
      </c>
      <c r="AU132" s="241" t="s">
        <v>84</v>
      </c>
      <c r="AY132" s="17" t="s">
        <v>280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84</v>
      </c>
      <c r="BK132" s="242">
        <f>ROUND(I132*H132,2)</f>
        <v>0</v>
      </c>
      <c r="BL132" s="17" t="s">
        <v>284</v>
      </c>
      <c r="BM132" s="241" t="s">
        <v>111</v>
      </c>
    </row>
    <row r="133" s="2" customFormat="1" ht="16.5" customHeight="1">
      <c r="A133" s="38"/>
      <c r="B133" s="39"/>
      <c r="C133" s="229" t="s">
        <v>305</v>
      </c>
      <c r="D133" s="229" t="s">
        <v>281</v>
      </c>
      <c r="E133" s="230" t="s">
        <v>6830</v>
      </c>
      <c r="F133" s="231" t="s">
        <v>6831</v>
      </c>
      <c r="G133" s="232" t="s">
        <v>2303</v>
      </c>
      <c r="H133" s="233">
        <v>10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284</v>
      </c>
      <c r="AT133" s="241" t="s">
        <v>281</v>
      </c>
      <c r="AU133" s="241" t="s">
        <v>84</v>
      </c>
      <c r="AY133" s="17" t="s">
        <v>280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84</v>
      </c>
      <c r="BK133" s="242">
        <f>ROUND(I133*H133,2)</f>
        <v>0</v>
      </c>
      <c r="BL133" s="17" t="s">
        <v>284</v>
      </c>
      <c r="BM133" s="241" t="s">
        <v>117</v>
      </c>
    </row>
    <row r="134" s="2" customFormat="1" ht="16.5" customHeight="1">
      <c r="A134" s="38"/>
      <c r="B134" s="39"/>
      <c r="C134" s="229" t="s">
        <v>313</v>
      </c>
      <c r="D134" s="229" t="s">
        <v>281</v>
      </c>
      <c r="E134" s="230" t="s">
        <v>6832</v>
      </c>
      <c r="F134" s="231" t="s">
        <v>6833</v>
      </c>
      <c r="G134" s="232" t="s">
        <v>2303</v>
      </c>
      <c r="H134" s="233">
        <v>1</v>
      </c>
      <c r="I134" s="234"/>
      <c r="J134" s="235">
        <f>ROUND(I134*H134,2)</f>
        <v>0</v>
      </c>
      <c r="K134" s="236"/>
      <c r="L134" s="44"/>
      <c r="M134" s="237" t="s">
        <v>1</v>
      </c>
      <c r="N134" s="238" t="s">
        <v>41</v>
      </c>
      <c r="O134" s="91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284</v>
      </c>
      <c r="AT134" s="241" t="s">
        <v>281</v>
      </c>
      <c r="AU134" s="241" t="s">
        <v>84</v>
      </c>
      <c r="AY134" s="17" t="s">
        <v>280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84</v>
      </c>
      <c r="BK134" s="242">
        <f>ROUND(I134*H134,2)</f>
        <v>0</v>
      </c>
      <c r="BL134" s="17" t="s">
        <v>284</v>
      </c>
      <c r="BM134" s="241" t="s">
        <v>130</v>
      </c>
    </row>
    <row r="135" s="2" customFormat="1" ht="16.5" customHeight="1">
      <c r="A135" s="38"/>
      <c r="B135" s="39"/>
      <c r="C135" s="229" t="s">
        <v>310</v>
      </c>
      <c r="D135" s="229" t="s">
        <v>281</v>
      </c>
      <c r="E135" s="230" t="s">
        <v>6838</v>
      </c>
      <c r="F135" s="231" t="s">
        <v>6839</v>
      </c>
      <c r="G135" s="232" t="s">
        <v>2303</v>
      </c>
      <c r="H135" s="233">
        <v>10</v>
      </c>
      <c r="I135" s="234"/>
      <c r="J135" s="235">
        <f>ROUND(I135*H135,2)</f>
        <v>0</v>
      </c>
      <c r="K135" s="236"/>
      <c r="L135" s="44"/>
      <c r="M135" s="237" t="s">
        <v>1</v>
      </c>
      <c r="N135" s="238" t="s">
        <v>41</v>
      </c>
      <c r="O135" s="91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1" t="s">
        <v>284</v>
      </c>
      <c r="AT135" s="241" t="s">
        <v>281</v>
      </c>
      <c r="AU135" s="241" t="s">
        <v>84</v>
      </c>
      <c r="AY135" s="17" t="s">
        <v>280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7" t="s">
        <v>84</v>
      </c>
      <c r="BK135" s="242">
        <f>ROUND(I135*H135,2)</f>
        <v>0</v>
      </c>
      <c r="BL135" s="17" t="s">
        <v>284</v>
      </c>
      <c r="BM135" s="241" t="s">
        <v>185</v>
      </c>
    </row>
    <row r="136" s="2" customFormat="1" ht="16.5" customHeight="1">
      <c r="A136" s="38"/>
      <c r="B136" s="39"/>
      <c r="C136" s="229" t="s">
        <v>323</v>
      </c>
      <c r="D136" s="229" t="s">
        <v>281</v>
      </c>
      <c r="E136" s="230" t="s">
        <v>6840</v>
      </c>
      <c r="F136" s="231" t="s">
        <v>6841</v>
      </c>
      <c r="G136" s="232" t="s">
        <v>2303</v>
      </c>
      <c r="H136" s="233">
        <v>1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284</v>
      </c>
      <c r="AT136" s="241" t="s">
        <v>281</v>
      </c>
      <c r="AU136" s="241" t="s">
        <v>84</v>
      </c>
      <c r="AY136" s="17" t="s">
        <v>280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84</v>
      </c>
      <c r="BK136" s="242">
        <f>ROUND(I136*H136,2)</f>
        <v>0</v>
      </c>
      <c r="BL136" s="17" t="s">
        <v>284</v>
      </c>
      <c r="BM136" s="241" t="s">
        <v>361</v>
      </c>
    </row>
    <row r="137" s="2" customFormat="1" ht="21.75" customHeight="1">
      <c r="A137" s="38"/>
      <c r="B137" s="39"/>
      <c r="C137" s="229" t="s">
        <v>111</v>
      </c>
      <c r="D137" s="229" t="s">
        <v>281</v>
      </c>
      <c r="E137" s="230" t="s">
        <v>6082</v>
      </c>
      <c r="F137" s="231" t="s">
        <v>6842</v>
      </c>
      <c r="G137" s="232" t="s">
        <v>6116</v>
      </c>
      <c r="H137" s="233">
        <v>24</v>
      </c>
      <c r="I137" s="234"/>
      <c r="J137" s="235">
        <f>ROUND(I137*H137,2)</f>
        <v>0</v>
      </c>
      <c r="K137" s="236"/>
      <c r="L137" s="44"/>
      <c r="M137" s="237" t="s">
        <v>1</v>
      </c>
      <c r="N137" s="238" t="s">
        <v>41</v>
      </c>
      <c r="O137" s="91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1" t="s">
        <v>284</v>
      </c>
      <c r="AT137" s="241" t="s">
        <v>281</v>
      </c>
      <c r="AU137" s="241" t="s">
        <v>84</v>
      </c>
      <c r="AY137" s="17" t="s">
        <v>280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7" t="s">
        <v>84</v>
      </c>
      <c r="BK137" s="242">
        <f>ROUND(I137*H137,2)</f>
        <v>0</v>
      </c>
      <c r="BL137" s="17" t="s">
        <v>284</v>
      </c>
      <c r="BM137" s="241" t="s">
        <v>379</v>
      </c>
    </row>
    <row r="138" s="2" customFormat="1" ht="16.5" customHeight="1">
      <c r="A138" s="38"/>
      <c r="B138" s="39"/>
      <c r="C138" s="229" t="s">
        <v>114</v>
      </c>
      <c r="D138" s="229" t="s">
        <v>281</v>
      </c>
      <c r="E138" s="230" t="s">
        <v>6085</v>
      </c>
      <c r="F138" s="231" t="s">
        <v>6843</v>
      </c>
      <c r="G138" s="232" t="s">
        <v>2303</v>
      </c>
      <c r="H138" s="233">
        <v>18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284</v>
      </c>
      <c r="AT138" s="241" t="s">
        <v>281</v>
      </c>
      <c r="AU138" s="241" t="s">
        <v>84</v>
      </c>
      <c r="AY138" s="17" t="s">
        <v>280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84</v>
      </c>
      <c r="BK138" s="242">
        <f>ROUND(I138*H138,2)</f>
        <v>0</v>
      </c>
      <c r="BL138" s="17" t="s">
        <v>284</v>
      </c>
      <c r="BM138" s="241" t="s">
        <v>388</v>
      </c>
    </row>
    <row r="139" s="12" customFormat="1" ht="25.92" customHeight="1">
      <c r="A139" s="12"/>
      <c r="B139" s="213"/>
      <c r="C139" s="214"/>
      <c r="D139" s="215" t="s">
        <v>75</v>
      </c>
      <c r="E139" s="216" t="s">
        <v>5994</v>
      </c>
      <c r="F139" s="216" t="s">
        <v>6844</v>
      </c>
      <c r="G139" s="214"/>
      <c r="H139" s="214"/>
      <c r="I139" s="217"/>
      <c r="J139" s="218">
        <f>BK139</f>
        <v>0</v>
      </c>
      <c r="K139" s="214"/>
      <c r="L139" s="219"/>
      <c r="M139" s="220"/>
      <c r="N139" s="221"/>
      <c r="O139" s="221"/>
      <c r="P139" s="222">
        <f>SUM(P140:P160)</f>
        <v>0</v>
      </c>
      <c r="Q139" s="221"/>
      <c r="R139" s="222">
        <f>SUM(R140:R160)</f>
        <v>0</v>
      </c>
      <c r="S139" s="221"/>
      <c r="T139" s="223">
        <f>SUM(T140:T160)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84</v>
      </c>
      <c r="AT139" s="225" t="s">
        <v>75</v>
      </c>
      <c r="AU139" s="225" t="s">
        <v>76</v>
      </c>
      <c r="AY139" s="224" t="s">
        <v>280</v>
      </c>
      <c r="BK139" s="226">
        <f>SUM(BK140:BK160)</f>
        <v>0</v>
      </c>
    </row>
    <row r="140" s="2" customFormat="1" ht="16.5" customHeight="1">
      <c r="A140" s="38"/>
      <c r="B140" s="39"/>
      <c r="C140" s="229" t="s">
        <v>117</v>
      </c>
      <c r="D140" s="229" t="s">
        <v>281</v>
      </c>
      <c r="E140" s="230" t="s">
        <v>6088</v>
      </c>
      <c r="F140" s="231" t="s">
        <v>6845</v>
      </c>
      <c r="G140" s="232" t="s">
        <v>190</v>
      </c>
      <c r="H140" s="233">
        <v>454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284</v>
      </c>
      <c r="AT140" s="241" t="s">
        <v>281</v>
      </c>
      <c r="AU140" s="241" t="s">
        <v>84</v>
      </c>
      <c r="AY140" s="17" t="s">
        <v>280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84</v>
      </c>
      <c r="BK140" s="242">
        <f>ROUND(I140*H140,2)</f>
        <v>0</v>
      </c>
      <c r="BL140" s="17" t="s">
        <v>284</v>
      </c>
      <c r="BM140" s="241" t="s">
        <v>398</v>
      </c>
    </row>
    <row r="141" s="2" customFormat="1" ht="16.5" customHeight="1">
      <c r="A141" s="38"/>
      <c r="B141" s="39"/>
      <c r="C141" s="229" t="s">
        <v>127</v>
      </c>
      <c r="D141" s="229" t="s">
        <v>281</v>
      </c>
      <c r="E141" s="230" t="s">
        <v>6091</v>
      </c>
      <c r="F141" s="231" t="s">
        <v>6846</v>
      </c>
      <c r="G141" s="232" t="s">
        <v>190</v>
      </c>
      <c r="H141" s="233">
        <v>36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41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284</v>
      </c>
      <c r="AT141" s="241" t="s">
        <v>281</v>
      </c>
      <c r="AU141" s="241" t="s">
        <v>84</v>
      </c>
      <c r="AY141" s="17" t="s">
        <v>280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84</v>
      </c>
      <c r="BK141" s="242">
        <f>ROUND(I141*H141,2)</f>
        <v>0</v>
      </c>
      <c r="BL141" s="17" t="s">
        <v>284</v>
      </c>
      <c r="BM141" s="241" t="s">
        <v>409</v>
      </c>
    </row>
    <row r="142" s="2" customFormat="1" ht="16.5" customHeight="1">
      <c r="A142" s="38"/>
      <c r="B142" s="39"/>
      <c r="C142" s="229" t="s">
        <v>130</v>
      </c>
      <c r="D142" s="229" t="s">
        <v>281</v>
      </c>
      <c r="E142" s="230" t="s">
        <v>6095</v>
      </c>
      <c r="F142" s="231" t="s">
        <v>6847</v>
      </c>
      <c r="G142" s="232" t="s">
        <v>190</v>
      </c>
      <c r="H142" s="233">
        <v>198</v>
      </c>
      <c r="I142" s="234"/>
      <c r="J142" s="235">
        <f>ROUND(I142*H142,2)</f>
        <v>0</v>
      </c>
      <c r="K142" s="236"/>
      <c r="L142" s="44"/>
      <c r="M142" s="237" t="s">
        <v>1</v>
      </c>
      <c r="N142" s="238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284</v>
      </c>
      <c r="AT142" s="241" t="s">
        <v>281</v>
      </c>
      <c r="AU142" s="241" t="s">
        <v>84</v>
      </c>
      <c r="AY142" s="17" t="s">
        <v>280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84</v>
      </c>
      <c r="BK142" s="242">
        <f>ROUND(I142*H142,2)</f>
        <v>0</v>
      </c>
      <c r="BL142" s="17" t="s">
        <v>284</v>
      </c>
      <c r="BM142" s="241" t="s">
        <v>418</v>
      </c>
    </row>
    <row r="143" s="2" customFormat="1" ht="16.5" customHeight="1">
      <c r="A143" s="38"/>
      <c r="B143" s="39"/>
      <c r="C143" s="229" t="s">
        <v>8</v>
      </c>
      <c r="D143" s="229" t="s">
        <v>281</v>
      </c>
      <c r="E143" s="230" t="s">
        <v>6099</v>
      </c>
      <c r="F143" s="231" t="s">
        <v>6848</v>
      </c>
      <c r="G143" s="232" t="s">
        <v>2303</v>
      </c>
      <c r="H143" s="233">
        <v>117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284</v>
      </c>
      <c r="AT143" s="241" t="s">
        <v>281</v>
      </c>
      <c r="AU143" s="241" t="s">
        <v>84</v>
      </c>
      <c r="AY143" s="17" t="s">
        <v>280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84</v>
      </c>
      <c r="BK143" s="242">
        <f>ROUND(I143*H143,2)</f>
        <v>0</v>
      </c>
      <c r="BL143" s="17" t="s">
        <v>284</v>
      </c>
      <c r="BM143" s="241" t="s">
        <v>426</v>
      </c>
    </row>
    <row r="144" s="2" customFormat="1" ht="16.5" customHeight="1">
      <c r="A144" s="38"/>
      <c r="B144" s="39"/>
      <c r="C144" s="229" t="s">
        <v>185</v>
      </c>
      <c r="D144" s="229" t="s">
        <v>281</v>
      </c>
      <c r="E144" s="230" t="s">
        <v>6104</v>
      </c>
      <c r="F144" s="231" t="s">
        <v>6849</v>
      </c>
      <c r="G144" s="232" t="s">
        <v>2303</v>
      </c>
      <c r="H144" s="233">
        <v>10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284</v>
      </c>
      <c r="AT144" s="241" t="s">
        <v>281</v>
      </c>
      <c r="AU144" s="241" t="s">
        <v>84</v>
      </c>
      <c r="AY144" s="17" t="s">
        <v>280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84</v>
      </c>
      <c r="BK144" s="242">
        <f>ROUND(I144*H144,2)</f>
        <v>0</v>
      </c>
      <c r="BL144" s="17" t="s">
        <v>284</v>
      </c>
      <c r="BM144" s="241" t="s">
        <v>435</v>
      </c>
    </row>
    <row r="145" s="2" customFormat="1" ht="24.15" customHeight="1">
      <c r="A145" s="38"/>
      <c r="B145" s="39"/>
      <c r="C145" s="229" t="s">
        <v>357</v>
      </c>
      <c r="D145" s="229" t="s">
        <v>281</v>
      </c>
      <c r="E145" s="230" t="s">
        <v>6108</v>
      </c>
      <c r="F145" s="231" t="s">
        <v>6850</v>
      </c>
      <c r="G145" s="232" t="s">
        <v>2303</v>
      </c>
      <c r="H145" s="233">
        <v>24</v>
      </c>
      <c r="I145" s="234"/>
      <c r="J145" s="235">
        <f>ROUND(I145*H145,2)</f>
        <v>0</v>
      </c>
      <c r="K145" s="236"/>
      <c r="L145" s="44"/>
      <c r="M145" s="237" t="s">
        <v>1</v>
      </c>
      <c r="N145" s="238" t="s">
        <v>41</v>
      </c>
      <c r="O145" s="91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284</v>
      </c>
      <c r="AT145" s="241" t="s">
        <v>281</v>
      </c>
      <c r="AU145" s="241" t="s">
        <v>84</v>
      </c>
      <c r="AY145" s="17" t="s">
        <v>280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84</v>
      </c>
      <c r="BK145" s="242">
        <f>ROUND(I145*H145,2)</f>
        <v>0</v>
      </c>
      <c r="BL145" s="17" t="s">
        <v>284</v>
      </c>
      <c r="BM145" s="241" t="s">
        <v>445</v>
      </c>
    </row>
    <row r="146" s="2" customFormat="1" ht="21.75" customHeight="1">
      <c r="A146" s="38"/>
      <c r="B146" s="39"/>
      <c r="C146" s="229" t="s">
        <v>361</v>
      </c>
      <c r="D146" s="229" t="s">
        <v>281</v>
      </c>
      <c r="E146" s="230" t="s">
        <v>6111</v>
      </c>
      <c r="F146" s="231" t="s">
        <v>6851</v>
      </c>
      <c r="G146" s="232" t="s">
        <v>2303</v>
      </c>
      <c r="H146" s="233">
        <v>6</v>
      </c>
      <c r="I146" s="234"/>
      <c r="J146" s="235">
        <f>ROUND(I146*H146,2)</f>
        <v>0</v>
      </c>
      <c r="K146" s="236"/>
      <c r="L146" s="44"/>
      <c r="M146" s="237" t="s">
        <v>1</v>
      </c>
      <c r="N146" s="238" t="s">
        <v>41</v>
      </c>
      <c r="O146" s="91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284</v>
      </c>
      <c r="AT146" s="241" t="s">
        <v>281</v>
      </c>
      <c r="AU146" s="241" t="s">
        <v>84</v>
      </c>
      <c r="AY146" s="17" t="s">
        <v>280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84</v>
      </c>
      <c r="BK146" s="242">
        <f>ROUND(I146*H146,2)</f>
        <v>0</v>
      </c>
      <c r="BL146" s="17" t="s">
        <v>284</v>
      </c>
      <c r="BM146" s="241" t="s">
        <v>456</v>
      </c>
    </row>
    <row r="147" s="2" customFormat="1" ht="16.5" customHeight="1">
      <c r="A147" s="38"/>
      <c r="B147" s="39"/>
      <c r="C147" s="229" t="s">
        <v>365</v>
      </c>
      <c r="D147" s="229" t="s">
        <v>281</v>
      </c>
      <c r="E147" s="230" t="s">
        <v>6114</v>
      </c>
      <c r="F147" s="231" t="s">
        <v>6852</v>
      </c>
      <c r="G147" s="232" t="s">
        <v>2303</v>
      </c>
      <c r="H147" s="233">
        <v>15</v>
      </c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41</v>
      </c>
      <c r="O147" s="91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284</v>
      </c>
      <c r="AT147" s="241" t="s">
        <v>281</v>
      </c>
      <c r="AU147" s="241" t="s">
        <v>84</v>
      </c>
      <c r="AY147" s="17" t="s">
        <v>280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84</v>
      </c>
      <c r="BK147" s="242">
        <f>ROUND(I147*H147,2)</f>
        <v>0</v>
      </c>
      <c r="BL147" s="17" t="s">
        <v>284</v>
      </c>
      <c r="BM147" s="241" t="s">
        <v>465</v>
      </c>
    </row>
    <row r="148" s="2" customFormat="1" ht="16.5" customHeight="1">
      <c r="A148" s="38"/>
      <c r="B148" s="39"/>
      <c r="C148" s="229" t="s">
        <v>369</v>
      </c>
      <c r="D148" s="229" t="s">
        <v>281</v>
      </c>
      <c r="E148" s="230" t="s">
        <v>6120</v>
      </c>
      <c r="F148" s="231" t="s">
        <v>6854</v>
      </c>
      <c r="G148" s="232" t="s">
        <v>2303</v>
      </c>
      <c r="H148" s="233">
        <v>5</v>
      </c>
      <c r="I148" s="234"/>
      <c r="J148" s="235">
        <f>ROUND(I148*H148,2)</f>
        <v>0</v>
      </c>
      <c r="K148" s="236"/>
      <c r="L148" s="44"/>
      <c r="M148" s="237" t="s">
        <v>1</v>
      </c>
      <c r="N148" s="238" t="s">
        <v>41</v>
      </c>
      <c r="O148" s="91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284</v>
      </c>
      <c r="AT148" s="241" t="s">
        <v>281</v>
      </c>
      <c r="AU148" s="241" t="s">
        <v>84</v>
      </c>
      <c r="AY148" s="17" t="s">
        <v>280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84</v>
      </c>
      <c r="BK148" s="242">
        <f>ROUND(I148*H148,2)</f>
        <v>0</v>
      </c>
      <c r="BL148" s="17" t="s">
        <v>284</v>
      </c>
      <c r="BM148" s="241" t="s">
        <v>475</v>
      </c>
    </row>
    <row r="149" s="2" customFormat="1" ht="16.5" customHeight="1">
      <c r="A149" s="38"/>
      <c r="B149" s="39"/>
      <c r="C149" s="229" t="s">
        <v>7</v>
      </c>
      <c r="D149" s="229" t="s">
        <v>281</v>
      </c>
      <c r="E149" s="230" t="s">
        <v>6123</v>
      </c>
      <c r="F149" s="231" t="s">
        <v>6855</v>
      </c>
      <c r="G149" s="232" t="s">
        <v>2303</v>
      </c>
      <c r="H149" s="233">
        <v>17</v>
      </c>
      <c r="I149" s="234"/>
      <c r="J149" s="235">
        <f>ROUND(I149*H149,2)</f>
        <v>0</v>
      </c>
      <c r="K149" s="236"/>
      <c r="L149" s="44"/>
      <c r="M149" s="237" t="s">
        <v>1</v>
      </c>
      <c r="N149" s="238" t="s">
        <v>41</v>
      </c>
      <c r="O149" s="91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1" t="s">
        <v>284</v>
      </c>
      <c r="AT149" s="241" t="s">
        <v>281</v>
      </c>
      <c r="AU149" s="241" t="s">
        <v>84</v>
      </c>
      <c r="AY149" s="17" t="s">
        <v>280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7" t="s">
        <v>84</v>
      </c>
      <c r="BK149" s="242">
        <f>ROUND(I149*H149,2)</f>
        <v>0</v>
      </c>
      <c r="BL149" s="17" t="s">
        <v>284</v>
      </c>
      <c r="BM149" s="241" t="s">
        <v>483</v>
      </c>
    </row>
    <row r="150" s="2" customFormat="1" ht="16.5" customHeight="1">
      <c r="A150" s="38"/>
      <c r="B150" s="39"/>
      <c r="C150" s="229" t="s">
        <v>379</v>
      </c>
      <c r="D150" s="229" t="s">
        <v>281</v>
      </c>
      <c r="E150" s="230" t="s">
        <v>6126</v>
      </c>
      <c r="F150" s="231" t="s">
        <v>6856</v>
      </c>
      <c r="G150" s="232" t="s">
        <v>2303</v>
      </c>
      <c r="H150" s="233">
        <v>17</v>
      </c>
      <c r="I150" s="234"/>
      <c r="J150" s="235">
        <f>ROUND(I150*H150,2)</f>
        <v>0</v>
      </c>
      <c r="K150" s="236"/>
      <c r="L150" s="44"/>
      <c r="M150" s="237" t="s">
        <v>1</v>
      </c>
      <c r="N150" s="238" t="s">
        <v>41</v>
      </c>
      <c r="O150" s="91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284</v>
      </c>
      <c r="AT150" s="241" t="s">
        <v>281</v>
      </c>
      <c r="AU150" s="241" t="s">
        <v>84</v>
      </c>
      <c r="AY150" s="17" t="s">
        <v>280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84</v>
      </c>
      <c r="BK150" s="242">
        <f>ROUND(I150*H150,2)</f>
        <v>0</v>
      </c>
      <c r="BL150" s="17" t="s">
        <v>284</v>
      </c>
      <c r="BM150" s="241" t="s">
        <v>492</v>
      </c>
    </row>
    <row r="151" s="2" customFormat="1" ht="16.5" customHeight="1">
      <c r="A151" s="38"/>
      <c r="B151" s="39"/>
      <c r="C151" s="229" t="s">
        <v>383</v>
      </c>
      <c r="D151" s="229" t="s">
        <v>281</v>
      </c>
      <c r="E151" s="230" t="s">
        <v>6129</v>
      </c>
      <c r="F151" s="231" t="s">
        <v>6839</v>
      </c>
      <c r="G151" s="232" t="s">
        <v>2303</v>
      </c>
      <c r="H151" s="233">
        <v>10</v>
      </c>
      <c r="I151" s="234"/>
      <c r="J151" s="235">
        <f>ROUND(I151*H151,2)</f>
        <v>0</v>
      </c>
      <c r="K151" s="236"/>
      <c r="L151" s="44"/>
      <c r="M151" s="237" t="s">
        <v>1</v>
      </c>
      <c r="N151" s="238" t="s">
        <v>41</v>
      </c>
      <c r="O151" s="91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284</v>
      </c>
      <c r="AT151" s="241" t="s">
        <v>281</v>
      </c>
      <c r="AU151" s="241" t="s">
        <v>84</v>
      </c>
      <c r="AY151" s="17" t="s">
        <v>280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84</v>
      </c>
      <c r="BK151" s="242">
        <f>ROUND(I151*H151,2)</f>
        <v>0</v>
      </c>
      <c r="BL151" s="17" t="s">
        <v>284</v>
      </c>
      <c r="BM151" s="241" t="s">
        <v>502</v>
      </c>
    </row>
    <row r="152" s="2" customFormat="1" ht="16.5" customHeight="1">
      <c r="A152" s="38"/>
      <c r="B152" s="39"/>
      <c r="C152" s="229" t="s">
        <v>388</v>
      </c>
      <c r="D152" s="229" t="s">
        <v>281</v>
      </c>
      <c r="E152" s="230" t="s">
        <v>6134</v>
      </c>
      <c r="F152" s="231" t="s">
        <v>6857</v>
      </c>
      <c r="G152" s="232" t="s">
        <v>2303</v>
      </c>
      <c r="H152" s="233">
        <v>30</v>
      </c>
      <c r="I152" s="234"/>
      <c r="J152" s="235">
        <f>ROUND(I152*H152,2)</f>
        <v>0</v>
      </c>
      <c r="K152" s="236"/>
      <c r="L152" s="44"/>
      <c r="M152" s="237" t="s">
        <v>1</v>
      </c>
      <c r="N152" s="238" t="s">
        <v>41</v>
      </c>
      <c r="O152" s="91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1" t="s">
        <v>284</v>
      </c>
      <c r="AT152" s="241" t="s">
        <v>281</v>
      </c>
      <c r="AU152" s="241" t="s">
        <v>84</v>
      </c>
      <c r="AY152" s="17" t="s">
        <v>280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7" t="s">
        <v>84</v>
      </c>
      <c r="BK152" s="242">
        <f>ROUND(I152*H152,2)</f>
        <v>0</v>
      </c>
      <c r="BL152" s="17" t="s">
        <v>284</v>
      </c>
      <c r="BM152" s="241" t="s">
        <v>516</v>
      </c>
    </row>
    <row r="153" s="2" customFormat="1" ht="16.5" customHeight="1">
      <c r="A153" s="38"/>
      <c r="B153" s="39"/>
      <c r="C153" s="229" t="s">
        <v>393</v>
      </c>
      <c r="D153" s="229" t="s">
        <v>281</v>
      </c>
      <c r="E153" s="230" t="s">
        <v>6137</v>
      </c>
      <c r="F153" s="231" t="s">
        <v>6858</v>
      </c>
      <c r="G153" s="232" t="s">
        <v>2303</v>
      </c>
      <c r="H153" s="233">
        <v>500</v>
      </c>
      <c r="I153" s="234"/>
      <c r="J153" s="235">
        <f>ROUND(I153*H153,2)</f>
        <v>0</v>
      </c>
      <c r="K153" s="236"/>
      <c r="L153" s="44"/>
      <c r="M153" s="237" t="s">
        <v>1</v>
      </c>
      <c r="N153" s="238" t="s">
        <v>41</v>
      </c>
      <c r="O153" s="91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284</v>
      </c>
      <c r="AT153" s="241" t="s">
        <v>281</v>
      </c>
      <c r="AU153" s="241" t="s">
        <v>84</v>
      </c>
      <c r="AY153" s="17" t="s">
        <v>280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84</v>
      </c>
      <c r="BK153" s="242">
        <f>ROUND(I153*H153,2)</f>
        <v>0</v>
      </c>
      <c r="BL153" s="17" t="s">
        <v>284</v>
      </c>
      <c r="BM153" s="241" t="s">
        <v>526</v>
      </c>
    </row>
    <row r="154" s="2" customFormat="1" ht="16.5" customHeight="1">
      <c r="A154" s="38"/>
      <c r="B154" s="39"/>
      <c r="C154" s="229" t="s">
        <v>398</v>
      </c>
      <c r="D154" s="229" t="s">
        <v>281</v>
      </c>
      <c r="E154" s="230" t="s">
        <v>6140</v>
      </c>
      <c r="F154" s="231" t="s">
        <v>6859</v>
      </c>
      <c r="G154" s="232" t="s">
        <v>2303</v>
      </c>
      <c r="H154" s="233">
        <v>120</v>
      </c>
      <c r="I154" s="234"/>
      <c r="J154" s="235">
        <f>ROUND(I154*H154,2)</f>
        <v>0</v>
      </c>
      <c r="K154" s="236"/>
      <c r="L154" s="44"/>
      <c r="M154" s="237" t="s">
        <v>1</v>
      </c>
      <c r="N154" s="238" t="s">
        <v>41</v>
      </c>
      <c r="O154" s="91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1" t="s">
        <v>284</v>
      </c>
      <c r="AT154" s="241" t="s">
        <v>281</v>
      </c>
      <c r="AU154" s="241" t="s">
        <v>84</v>
      </c>
      <c r="AY154" s="17" t="s">
        <v>280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7" t="s">
        <v>84</v>
      </c>
      <c r="BK154" s="242">
        <f>ROUND(I154*H154,2)</f>
        <v>0</v>
      </c>
      <c r="BL154" s="17" t="s">
        <v>284</v>
      </c>
      <c r="BM154" s="241" t="s">
        <v>536</v>
      </c>
    </row>
    <row r="155" s="2" customFormat="1" ht="16.5" customHeight="1">
      <c r="A155" s="38"/>
      <c r="B155" s="39"/>
      <c r="C155" s="229" t="s">
        <v>403</v>
      </c>
      <c r="D155" s="229" t="s">
        <v>281</v>
      </c>
      <c r="E155" s="230" t="s">
        <v>6861</v>
      </c>
      <c r="F155" s="231" t="s">
        <v>6928</v>
      </c>
      <c r="G155" s="232" t="s">
        <v>2303</v>
      </c>
      <c r="H155" s="233">
        <v>15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41</v>
      </c>
      <c r="O155" s="91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284</v>
      </c>
      <c r="AT155" s="241" t="s">
        <v>281</v>
      </c>
      <c r="AU155" s="241" t="s">
        <v>84</v>
      </c>
      <c r="AY155" s="17" t="s">
        <v>280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84</v>
      </c>
      <c r="BK155" s="242">
        <f>ROUND(I155*H155,2)</f>
        <v>0</v>
      </c>
      <c r="BL155" s="17" t="s">
        <v>284</v>
      </c>
      <c r="BM155" s="241" t="s">
        <v>548</v>
      </c>
    </row>
    <row r="156" s="2" customFormat="1" ht="16.5" customHeight="1">
      <c r="A156" s="38"/>
      <c r="B156" s="39"/>
      <c r="C156" s="229" t="s">
        <v>409</v>
      </c>
      <c r="D156" s="229" t="s">
        <v>281</v>
      </c>
      <c r="E156" s="230" t="s">
        <v>6143</v>
      </c>
      <c r="F156" s="231" t="s">
        <v>6867</v>
      </c>
      <c r="G156" s="232" t="s">
        <v>2303</v>
      </c>
      <c r="H156" s="233">
        <v>15</v>
      </c>
      <c r="I156" s="234"/>
      <c r="J156" s="235">
        <f>ROUND(I156*H156,2)</f>
        <v>0</v>
      </c>
      <c r="K156" s="236"/>
      <c r="L156" s="44"/>
      <c r="M156" s="237" t="s">
        <v>1</v>
      </c>
      <c r="N156" s="238" t="s">
        <v>41</v>
      </c>
      <c r="O156" s="91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1" t="s">
        <v>284</v>
      </c>
      <c r="AT156" s="241" t="s">
        <v>281</v>
      </c>
      <c r="AU156" s="241" t="s">
        <v>84</v>
      </c>
      <c r="AY156" s="17" t="s">
        <v>280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7" t="s">
        <v>84</v>
      </c>
      <c r="BK156" s="242">
        <f>ROUND(I156*H156,2)</f>
        <v>0</v>
      </c>
      <c r="BL156" s="17" t="s">
        <v>284</v>
      </c>
      <c r="BM156" s="241" t="s">
        <v>557</v>
      </c>
    </row>
    <row r="157" s="2" customFormat="1" ht="16.5" customHeight="1">
      <c r="A157" s="38"/>
      <c r="B157" s="39"/>
      <c r="C157" s="229" t="s">
        <v>414</v>
      </c>
      <c r="D157" s="229" t="s">
        <v>281</v>
      </c>
      <c r="E157" s="230" t="s">
        <v>6146</v>
      </c>
      <c r="F157" s="231" t="s">
        <v>6868</v>
      </c>
      <c r="G157" s="232" t="s">
        <v>2303</v>
      </c>
      <c r="H157" s="233">
        <v>15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41</v>
      </c>
      <c r="O157" s="91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284</v>
      </c>
      <c r="AT157" s="241" t="s">
        <v>281</v>
      </c>
      <c r="AU157" s="241" t="s">
        <v>84</v>
      </c>
      <c r="AY157" s="17" t="s">
        <v>280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84</v>
      </c>
      <c r="BK157" s="242">
        <f>ROUND(I157*H157,2)</f>
        <v>0</v>
      </c>
      <c r="BL157" s="17" t="s">
        <v>284</v>
      </c>
      <c r="BM157" s="241" t="s">
        <v>566</v>
      </c>
    </row>
    <row r="158" s="2" customFormat="1" ht="16.5" customHeight="1">
      <c r="A158" s="38"/>
      <c r="B158" s="39"/>
      <c r="C158" s="229" t="s">
        <v>418</v>
      </c>
      <c r="D158" s="229" t="s">
        <v>281</v>
      </c>
      <c r="E158" s="230" t="s">
        <v>6165</v>
      </c>
      <c r="F158" s="231" t="s">
        <v>6869</v>
      </c>
      <c r="G158" s="232" t="s">
        <v>2303</v>
      </c>
      <c r="H158" s="233">
        <v>10</v>
      </c>
      <c r="I158" s="234"/>
      <c r="J158" s="235">
        <f>ROUND(I158*H158,2)</f>
        <v>0</v>
      </c>
      <c r="K158" s="236"/>
      <c r="L158" s="44"/>
      <c r="M158" s="237" t="s">
        <v>1</v>
      </c>
      <c r="N158" s="238" t="s">
        <v>41</v>
      </c>
      <c r="O158" s="91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284</v>
      </c>
      <c r="AT158" s="241" t="s">
        <v>281</v>
      </c>
      <c r="AU158" s="241" t="s">
        <v>84</v>
      </c>
      <c r="AY158" s="17" t="s">
        <v>280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84</v>
      </c>
      <c r="BK158" s="242">
        <f>ROUND(I158*H158,2)</f>
        <v>0</v>
      </c>
      <c r="BL158" s="17" t="s">
        <v>284</v>
      </c>
      <c r="BM158" s="241" t="s">
        <v>575</v>
      </c>
    </row>
    <row r="159" s="2" customFormat="1" ht="16.5" customHeight="1">
      <c r="A159" s="38"/>
      <c r="B159" s="39"/>
      <c r="C159" s="229" t="s">
        <v>422</v>
      </c>
      <c r="D159" s="229" t="s">
        <v>281</v>
      </c>
      <c r="E159" s="230" t="s">
        <v>6167</v>
      </c>
      <c r="F159" s="231" t="s">
        <v>6870</v>
      </c>
      <c r="G159" s="232" t="s">
        <v>309</v>
      </c>
      <c r="H159" s="233">
        <v>5</v>
      </c>
      <c r="I159" s="234"/>
      <c r="J159" s="235">
        <f>ROUND(I159*H159,2)</f>
        <v>0</v>
      </c>
      <c r="K159" s="236"/>
      <c r="L159" s="44"/>
      <c r="M159" s="237" t="s">
        <v>1</v>
      </c>
      <c r="N159" s="238" t="s">
        <v>41</v>
      </c>
      <c r="O159" s="91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1" t="s">
        <v>284</v>
      </c>
      <c r="AT159" s="241" t="s">
        <v>281</v>
      </c>
      <c r="AU159" s="241" t="s">
        <v>84</v>
      </c>
      <c r="AY159" s="17" t="s">
        <v>280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7" t="s">
        <v>84</v>
      </c>
      <c r="BK159" s="242">
        <f>ROUND(I159*H159,2)</f>
        <v>0</v>
      </c>
      <c r="BL159" s="17" t="s">
        <v>284</v>
      </c>
      <c r="BM159" s="241" t="s">
        <v>585</v>
      </c>
    </row>
    <row r="160" s="2" customFormat="1" ht="16.5" customHeight="1">
      <c r="A160" s="38"/>
      <c r="B160" s="39"/>
      <c r="C160" s="229" t="s">
        <v>426</v>
      </c>
      <c r="D160" s="229" t="s">
        <v>281</v>
      </c>
      <c r="E160" s="230" t="s">
        <v>6169</v>
      </c>
      <c r="F160" s="231" t="s">
        <v>6789</v>
      </c>
      <c r="G160" s="232" t="s">
        <v>2303</v>
      </c>
      <c r="H160" s="233">
        <v>1</v>
      </c>
      <c r="I160" s="234"/>
      <c r="J160" s="235">
        <f>ROUND(I160*H160,2)</f>
        <v>0</v>
      </c>
      <c r="K160" s="236"/>
      <c r="L160" s="44"/>
      <c r="M160" s="291" t="s">
        <v>1</v>
      </c>
      <c r="N160" s="292" t="s">
        <v>41</v>
      </c>
      <c r="O160" s="293"/>
      <c r="P160" s="294">
        <f>O160*H160</f>
        <v>0</v>
      </c>
      <c r="Q160" s="294">
        <v>0</v>
      </c>
      <c r="R160" s="294">
        <f>Q160*H160</f>
        <v>0</v>
      </c>
      <c r="S160" s="294">
        <v>0</v>
      </c>
      <c r="T160" s="29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1" t="s">
        <v>284</v>
      </c>
      <c r="AT160" s="241" t="s">
        <v>281</v>
      </c>
      <c r="AU160" s="241" t="s">
        <v>84</v>
      </c>
      <c r="AY160" s="17" t="s">
        <v>280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7" t="s">
        <v>84</v>
      </c>
      <c r="BK160" s="242">
        <f>ROUND(I160*H160,2)</f>
        <v>0</v>
      </c>
      <c r="BL160" s="17" t="s">
        <v>284</v>
      </c>
      <c r="BM160" s="241" t="s">
        <v>594</v>
      </c>
    </row>
    <row r="161" s="2" customFormat="1" ht="6.96" customHeight="1">
      <c r="A161" s="38"/>
      <c r="B161" s="66"/>
      <c r="C161" s="67"/>
      <c r="D161" s="67"/>
      <c r="E161" s="67"/>
      <c r="F161" s="67"/>
      <c r="G161" s="67"/>
      <c r="H161" s="67"/>
      <c r="I161" s="67"/>
      <c r="J161" s="67"/>
      <c r="K161" s="67"/>
      <c r="L161" s="44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sheetProtection sheet="1" autoFilter="0" formatColumns="0" formatRows="0" objects="1" scenarios="1" spinCount="100000" saltValue="NGzoVtW4jMuR6yptl5VSPYBLZ3bfbIOyoLB+Cidk4w4hMQ3whumarPctxAG3U/Dr7V7MItVhNa6U2wFHURF/FA==" hashValue="qyW98ipJWb/jRJFd8r251TplVPzHdi3ta2Xf2INXseLB68hsFcYpulfMtYBsK/3nar2G6Wg/yPJKuQgzihNm5Q==" algorithmName="SHA-512" password="C5D5"/>
  <autoFilter ref="C125:K1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</row>
    <row r="8">
      <c r="B8" s="20"/>
      <c r="D8" s="152" t="s">
        <v>209</v>
      </c>
      <c r="L8" s="20"/>
    </row>
    <row r="9" s="1" customFormat="1" ht="16.5" customHeight="1">
      <c r="B9" s="20"/>
      <c r="E9" s="153" t="s">
        <v>6722</v>
      </c>
      <c r="F9" s="1"/>
      <c r="G9" s="1"/>
      <c r="H9" s="1"/>
      <c r="L9" s="20"/>
    </row>
    <row r="10" s="1" customFormat="1" ht="12" customHeight="1">
      <c r="B10" s="20"/>
      <c r="D10" s="152" t="s">
        <v>6150</v>
      </c>
      <c r="L10" s="20"/>
    </row>
    <row r="11" s="2" customFormat="1" ht="16.5" customHeight="1">
      <c r="A11" s="38"/>
      <c r="B11" s="44"/>
      <c r="C11" s="38"/>
      <c r="D11" s="38"/>
      <c r="E11" s="164" t="s">
        <v>6930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6733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4" t="s">
        <v>6940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2" t="s">
        <v>18</v>
      </c>
      <c r="E15" s="38"/>
      <c r="F15" s="141" t="s">
        <v>1</v>
      </c>
      <c r="G15" s="38"/>
      <c r="H15" s="38"/>
      <c r="I15" s="152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20</v>
      </c>
      <c r="E16" s="38"/>
      <c r="F16" s="141" t="s">
        <v>21</v>
      </c>
      <c r="G16" s="38"/>
      <c r="H16" s="38"/>
      <c r="I16" s="152" t="s">
        <v>22</v>
      </c>
      <c r="J16" s="155" t="str">
        <f>'Rekapitulace stavby'!AN8</f>
        <v>2. 8. 2021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2" t="s">
        <v>24</v>
      </c>
      <c r="E18" s="38"/>
      <c r="F18" s="38"/>
      <c r="G18" s="38"/>
      <c r="H18" s="38"/>
      <c r="I18" s="152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2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2" t="s">
        <v>28</v>
      </c>
      <c r="E21" s="38"/>
      <c r="F21" s="38"/>
      <c r="G21" s="38"/>
      <c r="H21" s="38"/>
      <c r="I21" s="152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2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2" t="s">
        <v>30</v>
      </c>
      <c r="E24" s="38"/>
      <c r="F24" s="38"/>
      <c r="G24" s="38"/>
      <c r="H24" s="38"/>
      <c r="I24" s="152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2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2" t="s">
        <v>33</v>
      </c>
      <c r="E27" s="38"/>
      <c r="F27" s="38"/>
      <c r="G27" s="38"/>
      <c r="H27" s="38"/>
      <c r="I27" s="152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31</v>
      </c>
      <c r="F28" s="38"/>
      <c r="G28" s="38"/>
      <c r="H28" s="38"/>
      <c r="I28" s="152" t="s">
        <v>27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2" t="s">
        <v>34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ROUND(J125,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0"/>
      <c r="E35" s="160"/>
      <c r="F35" s="160"/>
      <c r="G35" s="160"/>
      <c r="H35" s="160"/>
      <c r="I35" s="160"/>
      <c r="J35" s="160"/>
      <c r="K35" s="160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2" t="s">
        <v>41</v>
      </c>
      <c r="F37" s="165">
        <f>ROUND((SUM(BE125:BE145)),  2)</f>
        <v>0</v>
      </c>
      <c r="G37" s="38"/>
      <c r="H37" s="38"/>
      <c r="I37" s="166">
        <v>0.20999999999999999</v>
      </c>
      <c r="J37" s="165">
        <f>ROUND(((SUM(BE125:BE145))*I37),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2" t="s">
        <v>42</v>
      </c>
      <c r="F38" s="165">
        <f>ROUND((SUM(BF125:BF145)),  2)</f>
        <v>0</v>
      </c>
      <c r="G38" s="38"/>
      <c r="H38" s="38"/>
      <c r="I38" s="166">
        <v>0.14999999999999999</v>
      </c>
      <c r="J38" s="165">
        <f>ROUND(((SUM(BF125:BF145))*I38),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43</v>
      </c>
      <c r="F39" s="165">
        <f>ROUND((SUM(BG125:BG145)),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2" t="s">
        <v>44</v>
      </c>
      <c r="F40" s="165">
        <f>ROUND((SUM(BH125:BH145)),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2" t="s">
        <v>45</v>
      </c>
      <c r="F41" s="165">
        <f>ROUND((SUM(BI125:BI145)),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5" t="s">
        <v>6722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6150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6930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6733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14.03_4 - Zemní práce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Žižkova 57, Jihlava</v>
      </c>
      <c r="G93" s="40"/>
      <c r="H93" s="40"/>
      <c r="I93" s="32" t="s">
        <v>22</v>
      </c>
      <c r="J93" s="79" t="str">
        <f>IF(J16="","",J16)</f>
        <v>2. 8. 2021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Kraj Vysočina, Žižkova 57, Jihlava</v>
      </c>
      <c r="G95" s="40"/>
      <c r="H95" s="40"/>
      <c r="I95" s="32" t="s">
        <v>30</v>
      </c>
      <c r="J95" s="36" t="str">
        <f>E25</f>
        <v>CBN projekt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>CBN projekt s.r.o.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6" t="s">
        <v>233</v>
      </c>
      <c r="D98" s="187"/>
      <c r="E98" s="187"/>
      <c r="F98" s="187"/>
      <c r="G98" s="187"/>
      <c r="H98" s="187"/>
      <c r="I98" s="187"/>
      <c r="J98" s="188" t="s">
        <v>234</v>
      </c>
      <c r="K98" s="187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9" t="s">
        <v>235</v>
      </c>
      <c r="D100" s="40"/>
      <c r="E100" s="40"/>
      <c r="F100" s="40"/>
      <c r="G100" s="40"/>
      <c r="H100" s="40"/>
      <c r="I100" s="40"/>
      <c r="J100" s="110">
        <f>J125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236</v>
      </c>
    </row>
    <row r="101" s="9" customFormat="1" ht="24.96" customHeight="1">
      <c r="A101" s="9"/>
      <c r="B101" s="190"/>
      <c r="C101" s="191"/>
      <c r="D101" s="192" t="s">
        <v>6872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265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5" t="str">
        <f>E7</f>
        <v>SPŠ Třebíč - úspory energií- doplnění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209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1" customFormat="1" ht="16.5" customHeight="1">
      <c r="B113" s="21"/>
      <c r="C113" s="22"/>
      <c r="D113" s="22"/>
      <c r="E113" s="185" t="s">
        <v>6722</v>
      </c>
      <c r="F113" s="22"/>
      <c r="G113" s="22"/>
      <c r="H113" s="22"/>
      <c r="I113" s="22"/>
      <c r="J113" s="22"/>
      <c r="K113" s="22"/>
      <c r="L113" s="20"/>
    </row>
    <row r="114" s="1" customFormat="1" ht="12" customHeight="1">
      <c r="B114" s="21"/>
      <c r="C114" s="32" t="s">
        <v>6150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297" t="s">
        <v>6930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6733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E13</f>
        <v>14.03_4 - Zemní práce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F16</f>
        <v>Žižkova 57, Jihlava</v>
      </c>
      <c r="G119" s="40"/>
      <c r="H119" s="40"/>
      <c r="I119" s="32" t="s">
        <v>22</v>
      </c>
      <c r="J119" s="79" t="str">
        <f>IF(J16="","",J16)</f>
        <v>2. 8. 2021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E19</f>
        <v>Kraj Vysočina, Žižkova 57, Jihlava</v>
      </c>
      <c r="G121" s="40"/>
      <c r="H121" s="40"/>
      <c r="I121" s="32" t="s">
        <v>30</v>
      </c>
      <c r="J121" s="36" t="str">
        <f>E25</f>
        <v>CBN projekt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IF(E22="","",E22)</f>
        <v>Vyplň údaj</v>
      </c>
      <c r="G122" s="40"/>
      <c r="H122" s="40"/>
      <c r="I122" s="32" t="s">
        <v>33</v>
      </c>
      <c r="J122" s="36" t="str">
        <f>E28</f>
        <v>CBN projekt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201"/>
      <c r="B124" s="202"/>
      <c r="C124" s="203" t="s">
        <v>266</v>
      </c>
      <c r="D124" s="204" t="s">
        <v>61</v>
      </c>
      <c r="E124" s="204" t="s">
        <v>57</v>
      </c>
      <c r="F124" s="204" t="s">
        <v>58</v>
      </c>
      <c r="G124" s="204" t="s">
        <v>267</v>
      </c>
      <c r="H124" s="204" t="s">
        <v>268</v>
      </c>
      <c r="I124" s="204" t="s">
        <v>269</v>
      </c>
      <c r="J124" s="205" t="s">
        <v>234</v>
      </c>
      <c r="K124" s="206" t="s">
        <v>270</v>
      </c>
      <c r="L124" s="207"/>
      <c r="M124" s="100" t="s">
        <v>1</v>
      </c>
      <c r="N124" s="101" t="s">
        <v>40</v>
      </c>
      <c r="O124" s="101" t="s">
        <v>271</v>
      </c>
      <c r="P124" s="101" t="s">
        <v>272</v>
      </c>
      <c r="Q124" s="101" t="s">
        <v>273</v>
      </c>
      <c r="R124" s="101" t="s">
        <v>274</v>
      </c>
      <c r="S124" s="101" t="s">
        <v>275</v>
      </c>
      <c r="T124" s="102" t="s">
        <v>276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8"/>
      <c r="B125" s="39"/>
      <c r="C125" s="107" t="s">
        <v>277</v>
      </c>
      <c r="D125" s="40"/>
      <c r="E125" s="40"/>
      <c r="F125" s="40"/>
      <c r="G125" s="40"/>
      <c r="H125" s="40"/>
      <c r="I125" s="40"/>
      <c r="J125" s="208">
        <f>BK125</f>
        <v>0</v>
      </c>
      <c r="K125" s="40"/>
      <c r="L125" s="44"/>
      <c r="M125" s="103"/>
      <c r="N125" s="209"/>
      <c r="O125" s="104"/>
      <c r="P125" s="210">
        <f>P126</f>
        <v>0</v>
      </c>
      <c r="Q125" s="104"/>
      <c r="R125" s="210">
        <f>R126</f>
        <v>0</v>
      </c>
      <c r="S125" s="104"/>
      <c r="T125" s="211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75</v>
      </c>
      <c r="AU125" s="17" t="s">
        <v>236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75</v>
      </c>
      <c r="E126" s="216" t="s">
        <v>5989</v>
      </c>
      <c r="F126" s="216" t="s">
        <v>6873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SUM(P127:P145)</f>
        <v>0</v>
      </c>
      <c r="Q126" s="221"/>
      <c r="R126" s="222">
        <f>SUM(R127:R145)</f>
        <v>0</v>
      </c>
      <c r="S126" s="221"/>
      <c r="T126" s="223">
        <f>SUM(T127:T145)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84</v>
      </c>
      <c r="AT126" s="225" t="s">
        <v>75</v>
      </c>
      <c r="AU126" s="225" t="s">
        <v>76</v>
      </c>
      <c r="AY126" s="224" t="s">
        <v>280</v>
      </c>
      <c r="BK126" s="226">
        <f>SUM(BK127:BK145)</f>
        <v>0</v>
      </c>
    </row>
    <row r="127" s="2" customFormat="1" ht="16.5" customHeight="1">
      <c r="A127" s="38"/>
      <c r="B127" s="39"/>
      <c r="C127" s="229" t="s">
        <v>84</v>
      </c>
      <c r="D127" s="229" t="s">
        <v>281</v>
      </c>
      <c r="E127" s="230" t="s">
        <v>6874</v>
      </c>
      <c r="F127" s="231" t="s">
        <v>6875</v>
      </c>
      <c r="G127" s="232" t="s">
        <v>2303</v>
      </c>
      <c r="H127" s="233">
        <v>1</v>
      </c>
      <c r="I127" s="234"/>
      <c r="J127" s="235">
        <f>ROUND(I127*H127,2)</f>
        <v>0</v>
      </c>
      <c r="K127" s="236"/>
      <c r="L127" s="44"/>
      <c r="M127" s="237" t="s">
        <v>1</v>
      </c>
      <c r="N127" s="238" t="s">
        <v>41</v>
      </c>
      <c r="O127" s="91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1" t="s">
        <v>284</v>
      </c>
      <c r="AT127" s="241" t="s">
        <v>281</v>
      </c>
      <c r="AU127" s="241" t="s">
        <v>84</v>
      </c>
      <c r="AY127" s="17" t="s">
        <v>280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7" t="s">
        <v>84</v>
      </c>
      <c r="BK127" s="242">
        <f>ROUND(I127*H127,2)</f>
        <v>0</v>
      </c>
      <c r="BL127" s="17" t="s">
        <v>284</v>
      </c>
      <c r="BM127" s="241" t="s">
        <v>86</v>
      </c>
    </row>
    <row r="128" s="2" customFormat="1" ht="16.5" customHeight="1">
      <c r="A128" s="38"/>
      <c r="B128" s="39"/>
      <c r="C128" s="229" t="s">
        <v>86</v>
      </c>
      <c r="D128" s="229" t="s">
        <v>281</v>
      </c>
      <c r="E128" s="230" t="s">
        <v>6171</v>
      </c>
      <c r="F128" s="231" t="s">
        <v>6876</v>
      </c>
      <c r="G128" s="232" t="s">
        <v>6877</v>
      </c>
      <c r="H128" s="233">
        <v>1</v>
      </c>
      <c r="I128" s="234"/>
      <c r="J128" s="235">
        <f>ROUND(I128*H128,2)</f>
        <v>0</v>
      </c>
      <c r="K128" s="236"/>
      <c r="L128" s="44"/>
      <c r="M128" s="237" t="s">
        <v>1</v>
      </c>
      <c r="N128" s="238" t="s">
        <v>41</v>
      </c>
      <c r="O128" s="91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1" t="s">
        <v>284</v>
      </c>
      <c r="AT128" s="241" t="s">
        <v>281</v>
      </c>
      <c r="AU128" s="241" t="s">
        <v>84</v>
      </c>
      <c r="AY128" s="17" t="s">
        <v>280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7" t="s">
        <v>84</v>
      </c>
      <c r="BK128" s="242">
        <f>ROUND(I128*H128,2)</f>
        <v>0</v>
      </c>
      <c r="BL128" s="17" t="s">
        <v>284</v>
      </c>
      <c r="BM128" s="241" t="s">
        <v>284</v>
      </c>
    </row>
    <row r="129" s="2" customFormat="1" ht="16.5" customHeight="1">
      <c r="A129" s="38"/>
      <c r="B129" s="39"/>
      <c r="C129" s="229" t="s">
        <v>136</v>
      </c>
      <c r="D129" s="229" t="s">
        <v>281</v>
      </c>
      <c r="E129" s="230" t="s">
        <v>6878</v>
      </c>
      <c r="F129" s="231" t="s">
        <v>6879</v>
      </c>
      <c r="G129" s="232" t="s">
        <v>194</v>
      </c>
      <c r="H129" s="233">
        <v>25.199999999999999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284</v>
      </c>
      <c r="AT129" s="241" t="s">
        <v>281</v>
      </c>
      <c r="AU129" s="241" t="s">
        <v>84</v>
      </c>
      <c r="AY129" s="17" t="s">
        <v>280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84</v>
      </c>
      <c r="BK129" s="242">
        <f>ROUND(I129*H129,2)</f>
        <v>0</v>
      </c>
      <c r="BL129" s="17" t="s">
        <v>284</v>
      </c>
      <c r="BM129" s="241" t="s">
        <v>305</v>
      </c>
    </row>
    <row r="130" s="2" customFormat="1" ht="16.5" customHeight="1">
      <c r="A130" s="38"/>
      <c r="B130" s="39"/>
      <c r="C130" s="229" t="s">
        <v>284</v>
      </c>
      <c r="D130" s="229" t="s">
        <v>281</v>
      </c>
      <c r="E130" s="230" t="s">
        <v>6880</v>
      </c>
      <c r="F130" s="231" t="s">
        <v>6881</v>
      </c>
      <c r="G130" s="232" t="s">
        <v>190</v>
      </c>
      <c r="H130" s="233">
        <v>372</v>
      </c>
      <c r="I130" s="234"/>
      <c r="J130" s="235">
        <f>ROUND(I130*H130,2)</f>
        <v>0</v>
      </c>
      <c r="K130" s="236"/>
      <c r="L130" s="44"/>
      <c r="M130" s="237" t="s">
        <v>1</v>
      </c>
      <c r="N130" s="238" t="s">
        <v>41</v>
      </c>
      <c r="O130" s="91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1" t="s">
        <v>284</v>
      </c>
      <c r="AT130" s="241" t="s">
        <v>281</v>
      </c>
      <c r="AU130" s="241" t="s">
        <v>84</v>
      </c>
      <c r="AY130" s="17" t="s">
        <v>280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7" t="s">
        <v>84</v>
      </c>
      <c r="BK130" s="242">
        <f>ROUND(I130*H130,2)</f>
        <v>0</v>
      </c>
      <c r="BL130" s="17" t="s">
        <v>284</v>
      </c>
      <c r="BM130" s="241" t="s">
        <v>310</v>
      </c>
    </row>
    <row r="131" s="2" customFormat="1" ht="16.5" customHeight="1">
      <c r="A131" s="38"/>
      <c r="B131" s="39"/>
      <c r="C131" s="229" t="s">
        <v>300</v>
      </c>
      <c r="D131" s="229" t="s">
        <v>281</v>
      </c>
      <c r="E131" s="230" t="s">
        <v>6882</v>
      </c>
      <c r="F131" s="231" t="s">
        <v>6883</v>
      </c>
      <c r="G131" s="232" t="s">
        <v>194</v>
      </c>
      <c r="H131" s="233">
        <v>43.399999999999999</v>
      </c>
      <c r="I131" s="234"/>
      <c r="J131" s="235">
        <f>ROUND(I131*H131,2)</f>
        <v>0</v>
      </c>
      <c r="K131" s="236"/>
      <c r="L131" s="44"/>
      <c r="M131" s="237" t="s">
        <v>1</v>
      </c>
      <c r="N131" s="238" t="s">
        <v>41</v>
      </c>
      <c r="O131" s="91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284</v>
      </c>
      <c r="AT131" s="241" t="s">
        <v>281</v>
      </c>
      <c r="AU131" s="241" t="s">
        <v>84</v>
      </c>
      <c r="AY131" s="17" t="s">
        <v>280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84</v>
      </c>
      <c r="BK131" s="242">
        <f>ROUND(I131*H131,2)</f>
        <v>0</v>
      </c>
      <c r="BL131" s="17" t="s">
        <v>284</v>
      </c>
      <c r="BM131" s="241" t="s">
        <v>111</v>
      </c>
    </row>
    <row r="132" s="2" customFormat="1" ht="21.75" customHeight="1">
      <c r="A132" s="38"/>
      <c r="B132" s="39"/>
      <c r="C132" s="229" t="s">
        <v>305</v>
      </c>
      <c r="D132" s="229" t="s">
        <v>281</v>
      </c>
      <c r="E132" s="230" t="s">
        <v>6884</v>
      </c>
      <c r="F132" s="231" t="s">
        <v>6885</v>
      </c>
      <c r="G132" s="232" t="s">
        <v>326</v>
      </c>
      <c r="H132" s="233">
        <v>10.4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284</v>
      </c>
      <c r="AT132" s="241" t="s">
        <v>281</v>
      </c>
      <c r="AU132" s="241" t="s">
        <v>84</v>
      </c>
      <c r="AY132" s="17" t="s">
        <v>280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84</v>
      </c>
      <c r="BK132" s="242">
        <f>ROUND(I132*H132,2)</f>
        <v>0</v>
      </c>
      <c r="BL132" s="17" t="s">
        <v>284</v>
      </c>
      <c r="BM132" s="241" t="s">
        <v>117</v>
      </c>
    </row>
    <row r="133" s="2" customFormat="1" ht="24.15" customHeight="1">
      <c r="A133" s="38"/>
      <c r="B133" s="39"/>
      <c r="C133" s="229" t="s">
        <v>313</v>
      </c>
      <c r="D133" s="229" t="s">
        <v>281</v>
      </c>
      <c r="E133" s="230" t="s">
        <v>6886</v>
      </c>
      <c r="F133" s="231" t="s">
        <v>6887</v>
      </c>
      <c r="G133" s="232" t="s">
        <v>326</v>
      </c>
      <c r="H133" s="233">
        <v>10.4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284</v>
      </c>
      <c r="AT133" s="241" t="s">
        <v>281</v>
      </c>
      <c r="AU133" s="241" t="s">
        <v>84</v>
      </c>
      <c r="AY133" s="17" t="s">
        <v>280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84</v>
      </c>
      <c r="BK133" s="242">
        <f>ROUND(I133*H133,2)</f>
        <v>0</v>
      </c>
      <c r="BL133" s="17" t="s">
        <v>284</v>
      </c>
      <c r="BM133" s="241" t="s">
        <v>130</v>
      </c>
    </row>
    <row r="134" s="2" customFormat="1" ht="16.5" customHeight="1">
      <c r="A134" s="38"/>
      <c r="B134" s="39"/>
      <c r="C134" s="229" t="s">
        <v>310</v>
      </c>
      <c r="D134" s="229" t="s">
        <v>281</v>
      </c>
      <c r="E134" s="230" t="s">
        <v>6888</v>
      </c>
      <c r="F134" s="231" t="s">
        <v>6889</v>
      </c>
      <c r="G134" s="232" t="s">
        <v>190</v>
      </c>
      <c r="H134" s="233">
        <v>196</v>
      </c>
      <c r="I134" s="234"/>
      <c r="J134" s="235">
        <f>ROUND(I134*H134,2)</f>
        <v>0</v>
      </c>
      <c r="K134" s="236"/>
      <c r="L134" s="44"/>
      <c r="M134" s="237" t="s">
        <v>1</v>
      </c>
      <c r="N134" s="238" t="s">
        <v>41</v>
      </c>
      <c r="O134" s="91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284</v>
      </c>
      <c r="AT134" s="241" t="s">
        <v>281</v>
      </c>
      <c r="AU134" s="241" t="s">
        <v>84</v>
      </c>
      <c r="AY134" s="17" t="s">
        <v>280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84</v>
      </c>
      <c r="BK134" s="242">
        <f>ROUND(I134*H134,2)</f>
        <v>0</v>
      </c>
      <c r="BL134" s="17" t="s">
        <v>284</v>
      </c>
      <c r="BM134" s="241" t="s">
        <v>185</v>
      </c>
    </row>
    <row r="135" s="2" customFormat="1" ht="16.5" customHeight="1">
      <c r="A135" s="38"/>
      <c r="B135" s="39"/>
      <c r="C135" s="229" t="s">
        <v>323</v>
      </c>
      <c r="D135" s="229" t="s">
        <v>281</v>
      </c>
      <c r="E135" s="230" t="s">
        <v>6890</v>
      </c>
      <c r="F135" s="231" t="s">
        <v>6891</v>
      </c>
      <c r="G135" s="232" t="s">
        <v>190</v>
      </c>
      <c r="H135" s="233">
        <v>196</v>
      </c>
      <c r="I135" s="234"/>
      <c r="J135" s="235">
        <f>ROUND(I135*H135,2)</f>
        <v>0</v>
      </c>
      <c r="K135" s="236"/>
      <c r="L135" s="44"/>
      <c r="M135" s="237" t="s">
        <v>1</v>
      </c>
      <c r="N135" s="238" t="s">
        <v>41</v>
      </c>
      <c r="O135" s="91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1" t="s">
        <v>284</v>
      </c>
      <c r="AT135" s="241" t="s">
        <v>281</v>
      </c>
      <c r="AU135" s="241" t="s">
        <v>84</v>
      </c>
      <c r="AY135" s="17" t="s">
        <v>280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7" t="s">
        <v>84</v>
      </c>
      <c r="BK135" s="242">
        <f>ROUND(I135*H135,2)</f>
        <v>0</v>
      </c>
      <c r="BL135" s="17" t="s">
        <v>284</v>
      </c>
      <c r="BM135" s="241" t="s">
        <v>361</v>
      </c>
    </row>
    <row r="136" s="2" customFormat="1" ht="16.5" customHeight="1">
      <c r="A136" s="38"/>
      <c r="B136" s="39"/>
      <c r="C136" s="229" t="s">
        <v>111</v>
      </c>
      <c r="D136" s="229" t="s">
        <v>281</v>
      </c>
      <c r="E136" s="230" t="s">
        <v>6892</v>
      </c>
      <c r="F136" s="231" t="s">
        <v>6893</v>
      </c>
      <c r="G136" s="232" t="s">
        <v>194</v>
      </c>
      <c r="H136" s="233">
        <v>68.599999999999994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284</v>
      </c>
      <c r="AT136" s="241" t="s">
        <v>281</v>
      </c>
      <c r="AU136" s="241" t="s">
        <v>84</v>
      </c>
      <c r="AY136" s="17" t="s">
        <v>280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84</v>
      </c>
      <c r="BK136" s="242">
        <f>ROUND(I136*H136,2)</f>
        <v>0</v>
      </c>
      <c r="BL136" s="17" t="s">
        <v>284</v>
      </c>
      <c r="BM136" s="241" t="s">
        <v>369</v>
      </c>
    </row>
    <row r="137" s="2" customFormat="1" ht="16.5" customHeight="1">
      <c r="A137" s="38"/>
      <c r="B137" s="39"/>
      <c r="C137" s="229" t="s">
        <v>114</v>
      </c>
      <c r="D137" s="229" t="s">
        <v>281</v>
      </c>
      <c r="E137" s="230" t="s">
        <v>6894</v>
      </c>
      <c r="F137" s="231" t="s">
        <v>6895</v>
      </c>
      <c r="G137" s="232" t="s">
        <v>194</v>
      </c>
      <c r="H137" s="233">
        <v>25.199999999999999</v>
      </c>
      <c r="I137" s="234"/>
      <c r="J137" s="235">
        <f>ROUND(I137*H137,2)</f>
        <v>0</v>
      </c>
      <c r="K137" s="236"/>
      <c r="L137" s="44"/>
      <c r="M137" s="237" t="s">
        <v>1</v>
      </c>
      <c r="N137" s="238" t="s">
        <v>41</v>
      </c>
      <c r="O137" s="91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1" t="s">
        <v>284</v>
      </c>
      <c r="AT137" s="241" t="s">
        <v>281</v>
      </c>
      <c r="AU137" s="241" t="s">
        <v>84</v>
      </c>
      <c r="AY137" s="17" t="s">
        <v>280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7" t="s">
        <v>84</v>
      </c>
      <c r="BK137" s="242">
        <f>ROUND(I137*H137,2)</f>
        <v>0</v>
      </c>
      <c r="BL137" s="17" t="s">
        <v>284</v>
      </c>
      <c r="BM137" s="241" t="s">
        <v>379</v>
      </c>
    </row>
    <row r="138" s="2" customFormat="1" ht="24.15" customHeight="1">
      <c r="A138" s="38"/>
      <c r="B138" s="39"/>
      <c r="C138" s="229" t="s">
        <v>117</v>
      </c>
      <c r="D138" s="229" t="s">
        <v>281</v>
      </c>
      <c r="E138" s="230" t="s">
        <v>6896</v>
      </c>
      <c r="F138" s="231" t="s">
        <v>6897</v>
      </c>
      <c r="G138" s="232" t="s">
        <v>194</v>
      </c>
      <c r="H138" s="233">
        <v>43.399999999999999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284</v>
      </c>
      <c r="AT138" s="241" t="s">
        <v>281</v>
      </c>
      <c r="AU138" s="241" t="s">
        <v>84</v>
      </c>
      <c r="AY138" s="17" t="s">
        <v>280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84</v>
      </c>
      <c r="BK138" s="242">
        <f>ROUND(I138*H138,2)</f>
        <v>0</v>
      </c>
      <c r="BL138" s="17" t="s">
        <v>284</v>
      </c>
      <c r="BM138" s="241" t="s">
        <v>388</v>
      </c>
    </row>
    <row r="139" s="2" customFormat="1" ht="24.15" customHeight="1">
      <c r="A139" s="38"/>
      <c r="B139" s="39"/>
      <c r="C139" s="229" t="s">
        <v>127</v>
      </c>
      <c r="D139" s="229" t="s">
        <v>281</v>
      </c>
      <c r="E139" s="230" t="s">
        <v>6898</v>
      </c>
      <c r="F139" s="231" t="s">
        <v>6899</v>
      </c>
      <c r="G139" s="232" t="s">
        <v>194</v>
      </c>
      <c r="H139" s="233">
        <v>43.399999999999999</v>
      </c>
      <c r="I139" s="234"/>
      <c r="J139" s="235">
        <f>ROUND(I139*H139,2)</f>
        <v>0</v>
      </c>
      <c r="K139" s="236"/>
      <c r="L139" s="44"/>
      <c r="M139" s="237" t="s">
        <v>1</v>
      </c>
      <c r="N139" s="238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284</v>
      </c>
      <c r="AT139" s="241" t="s">
        <v>281</v>
      </c>
      <c r="AU139" s="241" t="s">
        <v>84</v>
      </c>
      <c r="AY139" s="17" t="s">
        <v>280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84</v>
      </c>
      <c r="BK139" s="242">
        <f>ROUND(I139*H139,2)</f>
        <v>0</v>
      </c>
      <c r="BL139" s="17" t="s">
        <v>284</v>
      </c>
      <c r="BM139" s="241" t="s">
        <v>398</v>
      </c>
    </row>
    <row r="140" s="2" customFormat="1" ht="16.5" customHeight="1">
      <c r="A140" s="38"/>
      <c r="B140" s="39"/>
      <c r="C140" s="229" t="s">
        <v>130</v>
      </c>
      <c r="D140" s="229" t="s">
        <v>281</v>
      </c>
      <c r="E140" s="230" t="s">
        <v>6900</v>
      </c>
      <c r="F140" s="231" t="s">
        <v>6901</v>
      </c>
      <c r="G140" s="232" t="s">
        <v>194</v>
      </c>
      <c r="H140" s="233">
        <v>43.399999999999999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284</v>
      </c>
      <c r="AT140" s="241" t="s">
        <v>281</v>
      </c>
      <c r="AU140" s="241" t="s">
        <v>84</v>
      </c>
      <c r="AY140" s="17" t="s">
        <v>280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84</v>
      </c>
      <c r="BK140" s="242">
        <f>ROUND(I140*H140,2)</f>
        <v>0</v>
      </c>
      <c r="BL140" s="17" t="s">
        <v>284</v>
      </c>
      <c r="BM140" s="241" t="s">
        <v>409</v>
      </c>
    </row>
    <row r="141" s="2" customFormat="1" ht="16.5" customHeight="1">
      <c r="A141" s="38"/>
      <c r="B141" s="39"/>
      <c r="C141" s="229" t="s">
        <v>8</v>
      </c>
      <c r="D141" s="229" t="s">
        <v>281</v>
      </c>
      <c r="E141" s="230" t="s">
        <v>6902</v>
      </c>
      <c r="F141" s="231" t="s">
        <v>6903</v>
      </c>
      <c r="G141" s="232" t="s">
        <v>194</v>
      </c>
      <c r="H141" s="233">
        <v>43.399999999999999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41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284</v>
      </c>
      <c r="AT141" s="241" t="s">
        <v>281</v>
      </c>
      <c r="AU141" s="241" t="s">
        <v>84</v>
      </c>
      <c r="AY141" s="17" t="s">
        <v>280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84</v>
      </c>
      <c r="BK141" s="242">
        <f>ROUND(I141*H141,2)</f>
        <v>0</v>
      </c>
      <c r="BL141" s="17" t="s">
        <v>284</v>
      </c>
      <c r="BM141" s="241" t="s">
        <v>418</v>
      </c>
    </row>
    <row r="142" s="2" customFormat="1" ht="24.15" customHeight="1">
      <c r="A142" s="38"/>
      <c r="B142" s="39"/>
      <c r="C142" s="229" t="s">
        <v>185</v>
      </c>
      <c r="D142" s="229" t="s">
        <v>281</v>
      </c>
      <c r="E142" s="230" t="s">
        <v>6173</v>
      </c>
      <c r="F142" s="231" t="s">
        <v>6904</v>
      </c>
      <c r="G142" s="232" t="s">
        <v>326</v>
      </c>
      <c r="H142" s="233">
        <v>9.1099999999999994</v>
      </c>
      <c r="I142" s="234"/>
      <c r="J142" s="235">
        <f>ROUND(I142*H142,2)</f>
        <v>0</v>
      </c>
      <c r="K142" s="236"/>
      <c r="L142" s="44"/>
      <c r="M142" s="237" t="s">
        <v>1</v>
      </c>
      <c r="N142" s="238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284</v>
      </c>
      <c r="AT142" s="241" t="s">
        <v>281</v>
      </c>
      <c r="AU142" s="241" t="s">
        <v>84</v>
      </c>
      <c r="AY142" s="17" t="s">
        <v>280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84</v>
      </c>
      <c r="BK142" s="242">
        <f>ROUND(I142*H142,2)</f>
        <v>0</v>
      </c>
      <c r="BL142" s="17" t="s">
        <v>284</v>
      </c>
      <c r="BM142" s="241" t="s">
        <v>426</v>
      </c>
    </row>
    <row r="143" s="2" customFormat="1" ht="24.15" customHeight="1">
      <c r="A143" s="38"/>
      <c r="B143" s="39"/>
      <c r="C143" s="229" t="s">
        <v>357</v>
      </c>
      <c r="D143" s="229" t="s">
        <v>281</v>
      </c>
      <c r="E143" s="230" t="s">
        <v>6175</v>
      </c>
      <c r="F143" s="231" t="s">
        <v>6905</v>
      </c>
      <c r="G143" s="232" t="s">
        <v>326</v>
      </c>
      <c r="H143" s="233">
        <v>9.5500000000000007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284</v>
      </c>
      <c r="AT143" s="241" t="s">
        <v>281</v>
      </c>
      <c r="AU143" s="241" t="s">
        <v>84</v>
      </c>
      <c r="AY143" s="17" t="s">
        <v>280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84</v>
      </c>
      <c r="BK143" s="242">
        <f>ROUND(I143*H143,2)</f>
        <v>0</v>
      </c>
      <c r="BL143" s="17" t="s">
        <v>284</v>
      </c>
      <c r="BM143" s="241" t="s">
        <v>435</v>
      </c>
    </row>
    <row r="144" s="2" customFormat="1" ht="24.15" customHeight="1">
      <c r="A144" s="38"/>
      <c r="B144" s="39"/>
      <c r="C144" s="229" t="s">
        <v>361</v>
      </c>
      <c r="D144" s="229" t="s">
        <v>281</v>
      </c>
      <c r="E144" s="230" t="s">
        <v>6177</v>
      </c>
      <c r="F144" s="231" t="s">
        <v>6906</v>
      </c>
      <c r="G144" s="232" t="s">
        <v>326</v>
      </c>
      <c r="H144" s="233">
        <v>5.2000000000000002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284</v>
      </c>
      <c r="AT144" s="241" t="s">
        <v>281</v>
      </c>
      <c r="AU144" s="241" t="s">
        <v>84</v>
      </c>
      <c r="AY144" s="17" t="s">
        <v>280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84</v>
      </c>
      <c r="BK144" s="242">
        <f>ROUND(I144*H144,2)</f>
        <v>0</v>
      </c>
      <c r="BL144" s="17" t="s">
        <v>284</v>
      </c>
      <c r="BM144" s="241" t="s">
        <v>445</v>
      </c>
    </row>
    <row r="145" s="2" customFormat="1" ht="24.15" customHeight="1">
      <c r="A145" s="38"/>
      <c r="B145" s="39"/>
      <c r="C145" s="229" t="s">
        <v>365</v>
      </c>
      <c r="D145" s="229" t="s">
        <v>281</v>
      </c>
      <c r="E145" s="230" t="s">
        <v>6181</v>
      </c>
      <c r="F145" s="231" t="s">
        <v>6907</v>
      </c>
      <c r="G145" s="232" t="s">
        <v>326</v>
      </c>
      <c r="H145" s="233">
        <v>5.2000000000000002</v>
      </c>
      <c r="I145" s="234"/>
      <c r="J145" s="235">
        <f>ROUND(I145*H145,2)</f>
        <v>0</v>
      </c>
      <c r="K145" s="236"/>
      <c r="L145" s="44"/>
      <c r="M145" s="291" t="s">
        <v>1</v>
      </c>
      <c r="N145" s="292" t="s">
        <v>41</v>
      </c>
      <c r="O145" s="293"/>
      <c r="P145" s="294">
        <f>O145*H145</f>
        <v>0</v>
      </c>
      <c r="Q145" s="294">
        <v>0</v>
      </c>
      <c r="R145" s="294">
        <f>Q145*H145</f>
        <v>0</v>
      </c>
      <c r="S145" s="294">
        <v>0</v>
      </c>
      <c r="T145" s="29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284</v>
      </c>
      <c r="AT145" s="241" t="s">
        <v>281</v>
      </c>
      <c r="AU145" s="241" t="s">
        <v>84</v>
      </c>
      <c r="AY145" s="17" t="s">
        <v>280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84</v>
      </c>
      <c r="BK145" s="242">
        <f>ROUND(I145*H145,2)</f>
        <v>0</v>
      </c>
      <c r="BL145" s="17" t="s">
        <v>284</v>
      </c>
      <c r="BM145" s="241" t="s">
        <v>456</v>
      </c>
    </row>
    <row r="146" s="2" customFormat="1" ht="6.96" customHeight="1">
      <c r="A146" s="38"/>
      <c r="B146" s="66"/>
      <c r="C146" s="67"/>
      <c r="D146" s="67"/>
      <c r="E146" s="67"/>
      <c r="F146" s="67"/>
      <c r="G146" s="67"/>
      <c r="H146" s="67"/>
      <c r="I146" s="67"/>
      <c r="J146" s="67"/>
      <c r="K146" s="67"/>
      <c r="L146" s="44"/>
      <c r="M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</sheetData>
  <sheetProtection sheet="1" autoFilter="0" formatColumns="0" formatRows="0" objects="1" scenarios="1" spinCount="100000" saltValue="BJ6cOPax1PAI5Nx1NTuDww4eXBlDsHYz3q+kox4ZCEEjb4KuGXlRrVdIHonh8jYSy5KrCYrjPv9K1Gde3fp7lw==" hashValue="261AS1Jn2k1A4oenE83ZPRajm8rAKc8pgSmjDUcxP51gj82xp5zYqqJIBUhIRDIlpatP1HK/xgGIGK/H+nXG/A==" algorithmName="SHA-512" password="C5D5"/>
  <autoFilter ref="C124:K14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</row>
    <row r="8" s="1" customFormat="1" ht="12" customHeight="1">
      <c r="B8" s="20"/>
      <c r="D8" s="152" t="s">
        <v>209</v>
      </c>
      <c r="L8" s="20"/>
    </row>
    <row r="9" s="2" customFormat="1" ht="16.5" customHeight="1">
      <c r="A9" s="38"/>
      <c r="B9" s="44"/>
      <c r="C9" s="38"/>
      <c r="D9" s="38"/>
      <c r="E9" s="153" t="s">
        <v>6722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6150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4" t="s">
        <v>6941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2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2" t="s">
        <v>22</v>
      </c>
      <c r="J14" s="155" t="str">
        <f>'Rekapitulace stavby'!AN8</f>
        <v>2. 8. 2021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2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2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2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2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2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2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33</v>
      </c>
      <c r="E25" s="38"/>
      <c r="F25" s="38"/>
      <c r="G25" s="38"/>
      <c r="H25" s="38"/>
      <c r="I25" s="152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31</v>
      </c>
      <c r="F26" s="38"/>
      <c r="G26" s="38"/>
      <c r="H26" s="38"/>
      <c r="I26" s="152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2" t="s">
        <v>41</v>
      </c>
      <c r="F35" s="165">
        <f>ROUND((SUM(BE122:BE127)),  2)</f>
        <v>0</v>
      </c>
      <c r="G35" s="38"/>
      <c r="H35" s="38"/>
      <c r="I35" s="166">
        <v>0.20999999999999999</v>
      </c>
      <c r="J35" s="165">
        <f>ROUND(((SUM(BE122:BE127))*I35),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42</v>
      </c>
      <c r="F36" s="165">
        <f>ROUND((SUM(BF122:BF127)),  2)</f>
        <v>0</v>
      </c>
      <c r="G36" s="38"/>
      <c r="H36" s="38"/>
      <c r="I36" s="166">
        <v>0.14999999999999999</v>
      </c>
      <c r="J36" s="165">
        <f>ROUND(((SUM(BF122:BF127))*I36),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43</v>
      </c>
      <c r="F37" s="165">
        <f>ROUND((SUM(BG122:BG127)),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44</v>
      </c>
      <c r="F38" s="165">
        <f>ROUND((SUM(BH122:BH127)),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45</v>
      </c>
      <c r="F39" s="165">
        <f>ROUND((SUM(BI122:BI127)),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6722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6150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14.04 - Elektroinstalace - 4 etapa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Žižkova 57, Jihlava</v>
      </c>
      <c r="G91" s="40"/>
      <c r="H91" s="40"/>
      <c r="I91" s="32" t="s">
        <v>22</v>
      </c>
      <c r="J91" s="79" t="str">
        <f>IF(J14="","",J14)</f>
        <v>2. 8. 2021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Kraj Vysočina, Žižkova 57, Jihlava</v>
      </c>
      <c r="G93" s="40"/>
      <c r="H93" s="40"/>
      <c r="I93" s="32" t="s">
        <v>30</v>
      </c>
      <c r="J93" s="36" t="str">
        <f>E23</f>
        <v>CBN projekt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CBN projekt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233</v>
      </c>
      <c r="D96" s="187"/>
      <c r="E96" s="187"/>
      <c r="F96" s="187"/>
      <c r="G96" s="187"/>
      <c r="H96" s="187"/>
      <c r="I96" s="187"/>
      <c r="J96" s="188" t="s">
        <v>234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235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236</v>
      </c>
    </row>
    <row r="99" s="9" customFormat="1" ht="24.96" customHeight="1">
      <c r="A99" s="9"/>
      <c r="B99" s="190"/>
      <c r="C99" s="191"/>
      <c r="D99" s="192" t="s">
        <v>246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252</v>
      </c>
      <c r="E100" s="198"/>
      <c r="F100" s="198"/>
      <c r="G100" s="198"/>
      <c r="H100" s="198"/>
      <c r="I100" s="198"/>
      <c r="J100" s="199">
        <f>J124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265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5" t="str">
        <f>E7</f>
        <v>SPŠ Třebíč - úspory energií- doplnění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209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5" t="s">
        <v>6722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6150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14.04 - Elektroinstalace - 4 etapa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Žižkova 57, Jihlava</v>
      </c>
      <c r="G116" s="40"/>
      <c r="H116" s="40"/>
      <c r="I116" s="32" t="s">
        <v>22</v>
      </c>
      <c r="J116" s="79" t="str">
        <f>IF(J14="","",J14)</f>
        <v>2. 8. 2021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Kraj Vysočina, Žižkova 57, Jihlava</v>
      </c>
      <c r="G118" s="40"/>
      <c r="H118" s="40"/>
      <c r="I118" s="32" t="s">
        <v>30</v>
      </c>
      <c r="J118" s="36" t="str">
        <f>E23</f>
        <v>CBN projekt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CBN projekt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1"/>
      <c r="B121" s="202"/>
      <c r="C121" s="203" t="s">
        <v>266</v>
      </c>
      <c r="D121" s="204" t="s">
        <v>61</v>
      </c>
      <c r="E121" s="204" t="s">
        <v>57</v>
      </c>
      <c r="F121" s="204" t="s">
        <v>58</v>
      </c>
      <c r="G121" s="204" t="s">
        <v>267</v>
      </c>
      <c r="H121" s="204" t="s">
        <v>268</v>
      </c>
      <c r="I121" s="204" t="s">
        <v>269</v>
      </c>
      <c r="J121" s="205" t="s">
        <v>234</v>
      </c>
      <c r="K121" s="206" t="s">
        <v>270</v>
      </c>
      <c r="L121" s="207"/>
      <c r="M121" s="100" t="s">
        <v>1</v>
      </c>
      <c r="N121" s="101" t="s">
        <v>40</v>
      </c>
      <c r="O121" s="101" t="s">
        <v>271</v>
      </c>
      <c r="P121" s="101" t="s">
        <v>272</v>
      </c>
      <c r="Q121" s="101" t="s">
        <v>273</v>
      </c>
      <c r="R121" s="101" t="s">
        <v>274</v>
      </c>
      <c r="S121" s="101" t="s">
        <v>275</v>
      </c>
      <c r="T121" s="102" t="s">
        <v>276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8"/>
      <c r="B122" s="39"/>
      <c r="C122" s="107" t="s">
        <v>277</v>
      </c>
      <c r="D122" s="40"/>
      <c r="E122" s="40"/>
      <c r="F122" s="40"/>
      <c r="G122" s="40"/>
      <c r="H122" s="40"/>
      <c r="I122" s="40"/>
      <c r="J122" s="208">
        <f>BK122</f>
        <v>0</v>
      </c>
      <c r="K122" s="40"/>
      <c r="L122" s="44"/>
      <c r="M122" s="103"/>
      <c r="N122" s="209"/>
      <c r="O122" s="104"/>
      <c r="P122" s="210">
        <f>P123</f>
        <v>0</v>
      </c>
      <c r="Q122" s="104"/>
      <c r="R122" s="210">
        <f>R123</f>
        <v>0</v>
      </c>
      <c r="S122" s="104"/>
      <c r="T122" s="21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236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927</v>
      </c>
      <c r="F123" s="216" t="s">
        <v>928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86</v>
      </c>
      <c r="AT123" s="225" t="s">
        <v>75</v>
      </c>
      <c r="AU123" s="225" t="s">
        <v>76</v>
      </c>
      <c r="AY123" s="224" t="s">
        <v>280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75</v>
      </c>
      <c r="E124" s="227" t="s">
        <v>1194</v>
      </c>
      <c r="F124" s="227" t="s">
        <v>1195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SUM(P125:P127)</f>
        <v>0</v>
      </c>
      <c r="Q124" s="221"/>
      <c r="R124" s="222">
        <f>SUM(R125:R127)</f>
        <v>0</v>
      </c>
      <c r="S124" s="221"/>
      <c r="T124" s="223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86</v>
      </c>
      <c r="AT124" s="225" t="s">
        <v>75</v>
      </c>
      <c r="AU124" s="225" t="s">
        <v>84</v>
      </c>
      <c r="AY124" s="224" t="s">
        <v>280</v>
      </c>
      <c r="BK124" s="226">
        <f>SUM(BK125:BK127)</f>
        <v>0</v>
      </c>
    </row>
    <row r="125" s="2" customFormat="1" ht="16.5" customHeight="1">
      <c r="A125" s="38"/>
      <c r="B125" s="39"/>
      <c r="C125" s="229" t="s">
        <v>84</v>
      </c>
      <c r="D125" s="229" t="s">
        <v>281</v>
      </c>
      <c r="E125" s="230" t="s">
        <v>6724</v>
      </c>
      <c r="F125" s="231" t="s">
        <v>6725</v>
      </c>
      <c r="G125" s="232" t="s">
        <v>1603</v>
      </c>
      <c r="H125" s="233">
        <v>1</v>
      </c>
      <c r="I125" s="234"/>
      <c r="J125" s="235">
        <f>ROUND(I125*H125,2)</f>
        <v>0</v>
      </c>
      <c r="K125" s="236"/>
      <c r="L125" s="44"/>
      <c r="M125" s="237" t="s">
        <v>1</v>
      </c>
      <c r="N125" s="238" t="s">
        <v>41</v>
      </c>
      <c r="O125" s="91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1" t="s">
        <v>185</v>
      </c>
      <c r="AT125" s="241" t="s">
        <v>281</v>
      </c>
      <c r="AU125" s="241" t="s">
        <v>86</v>
      </c>
      <c r="AY125" s="17" t="s">
        <v>280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7" t="s">
        <v>84</v>
      </c>
      <c r="BK125" s="242">
        <f>ROUND(I125*H125,2)</f>
        <v>0</v>
      </c>
      <c r="BL125" s="17" t="s">
        <v>185</v>
      </c>
      <c r="BM125" s="241" t="s">
        <v>6726</v>
      </c>
    </row>
    <row r="126" s="2" customFormat="1" ht="16.5" customHeight="1">
      <c r="A126" s="38"/>
      <c r="B126" s="39"/>
      <c r="C126" s="229" t="s">
        <v>86</v>
      </c>
      <c r="D126" s="229" t="s">
        <v>281</v>
      </c>
      <c r="E126" s="230" t="s">
        <v>6727</v>
      </c>
      <c r="F126" s="231" t="s">
        <v>6728</v>
      </c>
      <c r="G126" s="232" t="s">
        <v>1603</v>
      </c>
      <c r="H126" s="233">
        <v>1</v>
      </c>
      <c r="I126" s="234"/>
      <c r="J126" s="235">
        <f>ROUND(I126*H126,2)</f>
        <v>0</v>
      </c>
      <c r="K126" s="236"/>
      <c r="L126" s="44"/>
      <c r="M126" s="237" t="s">
        <v>1</v>
      </c>
      <c r="N126" s="238" t="s">
        <v>41</v>
      </c>
      <c r="O126" s="91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1" t="s">
        <v>185</v>
      </c>
      <c r="AT126" s="241" t="s">
        <v>281</v>
      </c>
      <c r="AU126" s="241" t="s">
        <v>86</v>
      </c>
      <c r="AY126" s="17" t="s">
        <v>280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7" t="s">
        <v>84</v>
      </c>
      <c r="BK126" s="242">
        <f>ROUND(I126*H126,2)</f>
        <v>0</v>
      </c>
      <c r="BL126" s="17" t="s">
        <v>185</v>
      </c>
      <c r="BM126" s="241" t="s">
        <v>6729</v>
      </c>
    </row>
    <row r="127" s="2" customFormat="1" ht="16.5" customHeight="1">
      <c r="A127" s="38"/>
      <c r="B127" s="39"/>
      <c r="C127" s="229" t="s">
        <v>136</v>
      </c>
      <c r="D127" s="229" t="s">
        <v>281</v>
      </c>
      <c r="E127" s="230" t="s">
        <v>6730</v>
      </c>
      <c r="F127" s="231" t="s">
        <v>6731</v>
      </c>
      <c r="G127" s="232" t="s">
        <v>1603</v>
      </c>
      <c r="H127" s="233">
        <v>1</v>
      </c>
      <c r="I127" s="234"/>
      <c r="J127" s="235">
        <f>ROUND(I127*H127,2)</f>
        <v>0</v>
      </c>
      <c r="K127" s="236"/>
      <c r="L127" s="44"/>
      <c r="M127" s="291" t="s">
        <v>1</v>
      </c>
      <c r="N127" s="292" t="s">
        <v>41</v>
      </c>
      <c r="O127" s="293"/>
      <c r="P127" s="294">
        <f>O127*H127</f>
        <v>0</v>
      </c>
      <c r="Q127" s="294">
        <v>0</v>
      </c>
      <c r="R127" s="294">
        <f>Q127*H127</f>
        <v>0</v>
      </c>
      <c r="S127" s="294">
        <v>0</v>
      </c>
      <c r="T127" s="29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1" t="s">
        <v>185</v>
      </c>
      <c r="AT127" s="241" t="s">
        <v>281</v>
      </c>
      <c r="AU127" s="241" t="s">
        <v>86</v>
      </c>
      <c r="AY127" s="17" t="s">
        <v>280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7" t="s">
        <v>84</v>
      </c>
      <c r="BK127" s="242">
        <f>ROUND(I127*H127,2)</f>
        <v>0</v>
      </c>
      <c r="BL127" s="17" t="s">
        <v>185</v>
      </c>
      <c r="BM127" s="241" t="s">
        <v>6732</v>
      </c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67"/>
      <c r="J128" s="67"/>
      <c r="K128" s="67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vGX1rJyUPcecQ8RtmHSSCL0RzZ4FycpEprWYs/nj1rx+6wgdtJ3iWV08I1yGt6ufWDPBx5/efwWfw6UJBJuLuA==" hashValue="5knvym8QE3/hVU1NjffRzHvNR/qr4Smd9jjMPVqc47wVo3K+YjlBP/FP+8uaZ9hWQWqUHtC42RKJt1SHNtsggw==" algorithmName="SHA-512" password="C5D5"/>
  <autoFilter ref="C121:K1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</row>
    <row r="8">
      <c r="B8" s="20"/>
      <c r="D8" s="152" t="s">
        <v>209</v>
      </c>
      <c r="L8" s="20"/>
    </row>
    <row r="9" s="1" customFormat="1" ht="16.5" customHeight="1">
      <c r="B9" s="20"/>
      <c r="E9" s="153" t="s">
        <v>6722</v>
      </c>
      <c r="F9" s="1"/>
      <c r="G9" s="1"/>
      <c r="H9" s="1"/>
      <c r="L9" s="20"/>
    </row>
    <row r="10" s="1" customFormat="1" ht="12" customHeight="1">
      <c r="B10" s="20"/>
      <c r="D10" s="152" t="s">
        <v>6150</v>
      </c>
      <c r="L10" s="20"/>
    </row>
    <row r="11" s="2" customFormat="1" ht="16.5" customHeight="1">
      <c r="A11" s="38"/>
      <c r="B11" s="44"/>
      <c r="C11" s="38"/>
      <c r="D11" s="38"/>
      <c r="E11" s="164" t="s">
        <v>6941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6733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4" t="s">
        <v>6942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2" t="s">
        <v>18</v>
      </c>
      <c r="E15" s="38"/>
      <c r="F15" s="141" t="s">
        <v>1</v>
      </c>
      <c r="G15" s="38"/>
      <c r="H15" s="38"/>
      <c r="I15" s="152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20</v>
      </c>
      <c r="E16" s="38"/>
      <c r="F16" s="141" t="s">
        <v>21</v>
      </c>
      <c r="G16" s="38"/>
      <c r="H16" s="38"/>
      <c r="I16" s="152" t="s">
        <v>22</v>
      </c>
      <c r="J16" s="155" t="str">
        <f>'Rekapitulace stavby'!AN8</f>
        <v>2. 8. 2021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2" t="s">
        <v>24</v>
      </c>
      <c r="E18" s="38"/>
      <c r="F18" s="38"/>
      <c r="G18" s="38"/>
      <c r="H18" s="38"/>
      <c r="I18" s="152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2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2" t="s">
        <v>28</v>
      </c>
      <c r="E21" s="38"/>
      <c r="F21" s="38"/>
      <c r="G21" s="38"/>
      <c r="H21" s="38"/>
      <c r="I21" s="152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2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2" t="s">
        <v>30</v>
      </c>
      <c r="E24" s="38"/>
      <c r="F24" s="38"/>
      <c r="G24" s="38"/>
      <c r="H24" s="38"/>
      <c r="I24" s="152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2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2" t="s">
        <v>33</v>
      </c>
      <c r="E27" s="38"/>
      <c r="F27" s="38"/>
      <c r="G27" s="38"/>
      <c r="H27" s="38"/>
      <c r="I27" s="152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31</v>
      </c>
      <c r="F28" s="38"/>
      <c r="G28" s="38"/>
      <c r="H28" s="38"/>
      <c r="I28" s="152" t="s">
        <v>27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2" t="s">
        <v>34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0"/>
      <c r="E35" s="160"/>
      <c r="F35" s="160"/>
      <c r="G35" s="160"/>
      <c r="H35" s="160"/>
      <c r="I35" s="160"/>
      <c r="J35" s="160"/>
      <c r="K35" s="160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2" t="s">
        <v>41</v>
      </c>
      <c r="F37" s="165">
        <f>ROUND((SUM(BE127:BE173)),  2)</f>
        <v>0</v>
      </c>
      <c r="G37" s="38"/>
      <c r="H37" s="38"/>
      <c r="I37" s="166">
        <v>0.20999999999999999</v>
      </c>
      <c r="J37" s="165">
        <f>ROUND(((SUM(BE127:BE173))*I37),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2" t="s">
        <v>42</v>
      </c>
      <c r="F38" s="165">
        <f>ROUND((SUM(BF127:BF173)),  2)</f>
        <v>0</v>
      </c>
      <c r="G38" s="38"/>
      <c r="H38" s="38"/>
      <c r="I38" s="166">
        <v>0.14999999999999999</v>
      </c>
      <c r="J38" s="165">
        <f>ROUND(((SUM(BF127:BF173))*I38),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43</v>
      </c>
      <c r="F39" s="165">
        <f>ROUND((SUM(BG127:BG173)),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2" t="s">
        <v>44</v>
      </c>
      <c r="F40" s="165">
        <f>ROUND((SUM(BH127:BH173)),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2" t="s">
        <v>45</v>
      </c>
      <c r="F41" s="165">
        <f>ROUND((SUM(BI127:BI173)),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5" t="s">
        <v>6722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6150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6941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6733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14.04_1 - Silnoproud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Žižkova 57, Jihlava</v>
      </c>
      <c r="G93" s="40"/>
      <c r="H93" s="40"/>
      <c r="I93" s="32" t="s">
        <v>22</v>
      </c>
      <c r="J93" s="79" t="str">
        <f>IF(J16="","",J16)</f>
        <v>2. 8. 2021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Kraj Vysočina, Žižkova 57, Jihlava</v>
      </c>
      <c r="G95" s="40"/>
      <c r="H95" s="40"/>
      <c r="I95" s="32" t="s">
        <v>30</v>
      </c>
      <c r="J95" s="36" t="str">
        <f>E25</f>
        <v>CBN projekt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>CBN projekt s.r.o.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6" t="s">
        <v>233</v>
      </c>
      <c r="D98" s="187"/>
      <c r="E98" s="187"/>
      <c r="F98" s="187"/>
      <c r="G98" s="187"/>
      <c r="H98" s="187"/>
      <c r="I98" s="187"/>
      <c r="J98" s="188" t="s">
        <v>234</v>
      </c>
      <c r="K98" s="187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9" t="s">
        <v>235</v>
      </c>
      <c r="D100" s="40"/>
      <c r="E100" s="40"/>
      <c r="F100" s="40"/>
      <c r="G100" s="40"/>
      <c r="H100" s="40"/>
      <c r="I100" s="40"/>
      <c r="J100" s="110">
        <f>J127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236</v>
      </c>
    </row>
    <row r="101" s="9" customFormat="1" ht="24.96" customHeight="1">
      <c r="A101" s="9"/>
      <c r="B101" s="190"/>
      <c r="C101" s="191"/>
      <c r="D101" s="192" t="s">
        <v>6735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6736</v>
      </c>
      <c r="E102" s="193"/>
      <c r="F102" s="193"/>
      <c r="G102" s="193"/>
      <c r="H102" s="193"/>
      <c r="I102" s="193"/>
      <c r="J102" s="194">
        <f>J154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6910</v>
      </c>
      <c r="E103" s="193"/>
      <c r="F103" s="193"/>
      <c r="G103" s="193"/>
      <c r="H103" s="193"/>
      <c r="I103" s="193"/>
      <c r="J103" s="194">
        <f>J167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265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5" t="str">
        <f>E7</f>
        <v>SPŠ Třebíč - úspory energií- doplnění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209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1" customFormat="1" ht="16.5" customHeight="1">
      <c r="B115" s="21"/>
      <c r="C115" s="22"/>
      <c r="D115" s="22"/>
      <c r="E115" s="185" t="s">
        <v>6722</v>
      </c>
      <c r="F115" s="22"/>
      <c r="G115" s="22"/>
      <c r="H115" s="22"/>
      <c r="I115" s="22"/>
      <c r="J115" s="22"/>
      <c r="K115" s="22"/>
      <c r="L115" s="20"/>
    </row>
    <row r="116" s="1" customFormat="1" ht="12" customHeight="1">
      <c r="B116" s="21"/>
      <c r="C116" s="32" t="s">
        <v>6150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297" t="s">
        <v>6941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6733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14.04_1 - Silnoproud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>Žižkova 57, Jihlava</v>
      </c>
      <c r="G121" s="40"/>
      <c r="H121" s="40"/>
      <c r="I121" s="32" t="s">
        <v>22</v>
      </c>
      <c r="J121" s="79" t="str">
        <f>IF(J16="","",J16)</f>
        <v>2. 8. 2021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>Kraj Vysočina, Žižkova 57, Jihlava</v>
      </c>
      <c r="G123" s="40"/>
      <c r="H123" s="40"/>
      <c r="I123" s="32" t="s">
        <v>30</v>
      </c>
      <c r="J123" s="36" t="str">
        <f>E25</f>
        <v>CBN projekt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IF(E22="","",E22)</f>
        <v>Vyplň údaj</v>
      </c>
      <c r="G124" s="40"/>
      <c r="H124" s="40"/>
      <c r="I124" s="32" t="s">
        <v>33</v>
      </c>
      <c r="J124" s="36" t="str">
        <f>E28</f>
        <v>CBN projekt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01"/>
      <c r="B126" s="202"/>
      <c r="C126" s="203" t="s">
        <v>266</v>
      </c>
      <c r="D126" s="204" t="s">
        <v>61</v>
      </c>
      <c r="E126" s="204" t="s">
        <v>57</v>
      </c>
      <c r="F126" s="204" t="s">
        <v>58</v>
      </c>
      <c r="G126" s="204" t="s">
        <v>267</v>
      </c>
      <c r="H126" s="204" t="s">
        <v>268</v>
      </c>
      <c r="I126" s="204" t="s">
        <v>269</v>
      </c>
      <c r="J126" s="205" t="s">
        <v>234</v>
      </c>
      <c r="K126" s="206" t="s">
        <v>270</v>
      </c>
      <c r="L126" s="207"/>
      <c r="M126" s="100" t="s">
        <v>1</v>
      </c>
      <c r="N126" s="101" t="s">
        <v>40</v>
      </c>
      <c r="O126" s="101" t="s">
        <v>271</v>
      </c>
      <c r="P126" s="101" t="s">
        <v>272</v>
      </c>
      <c r="Q126" s="101" t="s">
        <v>273</v>
      </c>
      <c r="R126" s="101" t="s">
        <v>274</v>
      </c>
      <c r="S126" s="101" t="s">
        <v>275</v>
      </c>
      <c r="T126" s="102" t="s">
        <v>276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8"/>
      <c r="B127" s="39"/>
      <c r="C127" s="107" t="s">
        <v>277</v>
      </c>
      <c r="D127" s="40"/>
      <c r="E127" s="40"/>
      <c r="F127" s="40"/>
      <c r="G127" s="40"/>
      <c r="H127" s="40"/>
      <c r="I127" s="40"/>
      <c r="J127" s="208">
        <f>BK127</f>
        <v>0</v>
      </c>
      <c r="K127" s="40"/>
      <c r="L127" s="44"/>
      <c r="M127" s="103"/>
      <c r="N127" s="209"/>
      <c r="O127" s="104"/>
      <c r="P127" s="210">
        <f>P128+P154+P167</f>
        <v>0</v>
      </c>
      <c r="Q127" s="104"/>
      <c r="R127" s="210">
        <f>R128+R154+R167</f>
        <v>0</v>
      </c>
      <c r="S127" s="104"/>
      <c r="T127" s="211">
        <f>T128+T154+T167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236</v>
      </c>
      <c r="BK127" s="212">
        <f>BK128+BK154+BK167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5989</v>
      </c>
      <c r="F128" s="216" t="s">
        <v>6737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SUM(P129:P153)</f>
        <v>0</v>
      </c>
      <c r="Q128" s="221"/>
      <c r="R128" s="222">
        <f>SUM(R129:R153)</f>
        <v>0</v>
      </c>
      <c r="S128" s="221"/>
      <c r="T128" s="223">
        <f>SUM(T129:T153)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84</v>
      </c>
      <c r="AT128" s="225" t="s">
        <v>75</v>
      </c>
      <c r="AU128" s="225" t="s">
        <v>76</v>
      </c>
      <c r="AY128" s="224" t="s">
        <v>280</v>
      </c>
      <c r="BK128" s="226">
        <f>SUM(BK129:BK153)</f>
        <v>0</v>
      </c>
    </row>
    <row r="129" s="2" customFormat="1" ht="16.5" customHeight="1">
      <c r="A129" s="38"/>
      <c r="B129" s="39"/>
      <c r="C129" s="229" t="s">
        <v>84</v>
      </c>
      <c r="D129" s="229" t="s">
        <v>281</v>
      </c>
      <c r="E129" s="230" t="s">
        <v>6738</v>
      </c>
      <c r="F129" s="231" t="s">
        <v>6739</v>
      </c>
      <c r="G129" s="232" t="s">
        <v>2303</v>
      </c>
      <c r="H129" s="233">
        <v>6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284</v>
      </c>
      <c r="AT129" s="241" t="s">
        <v>281</v>
      </c>
      <c r="AU129" s="241" t="s">
        <v>84</v>
      </c>
      <c r="AY129" s="17" t="s">
        <v>280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84</v>
      </c>
      <c r="BK129" s="242">
        <f>ROUND(I129*H129,2)</f>
        <v>0</v>
      </c>
      <c r="BL129" s="17" t="s">
        <v>284</v>
      </c>
      <c r="BM129" s="241" t="s">
        <v>86</v>
      </c>
    </row>
    <row r="130" s="2" customFormat="1" ht="16.5" customHeight="1">
      <c r="A130" s="38"/>
      <c r="B130" s="39"/>
      <c r="C130" s="229" t="s">
        <v>86</v>
      </c>
      <c r="D130" s="229" t="s">
        <v>281</v>
      </c>
      <c r="E130" s="230" t="s">
        <v>6740</v>
      </c>
      <c r="F130" s="231" t="s">
        <v>6741</v>
      </c>
      <c r="G130" s="232" t="s">
        <v>2303</v>
      </c>
      <c r="H130" s="233">
        <v>2</v>
      </c>
      <c r="I130" s="234"/>
      <c r="J130" s="235">
        <f>ROUND(I130*H130,2)</f>
        <v>0</v>
      </c>
      <c r="K130" s="236"/>
      <c r="L130" s="44"/>
      <c r="M130" s="237" t="s">
        <v>1</v>
      </c>
      <c r="N130" s="238" t="s">
        <v>41</v>
      </c>
      <c r="O130" s="91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1" t="s">
        <v>284</v>
      </c>
      <c r="AT130" s="241" t="s">
        <v>281</v>
      </c>
      <c r="AU130" s="241" t="s">
        <v>84</v>
      </c>
      <c r="AY130" s="17" t="s">
        <v>280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7" t="s">
        <v>84</v>
      </c>
      <c r="BK130" s="242">
        <f>ROUND(I130*H130,2)</f>
        <v>0</v>
      </c>
      <c r="BL130" s="17" t="s">
        <v>284</v>
      </c>
      <c r="BM130" s="241" t="s">
        <v>284</v>
      </c>
    </row>
    <row r="131" s="2" customFormat="1" ht="16.5" customHeight="1">
      <c r="A131" s="38"/>
      <c r="B131" s="39"/>
      <c r="C131" s="229" t="s">
        <v>136</v>
      </c>
      <c r="D131" s="229" t="s">
        <v>281</v>
      </c>
      <c r="E131" s="230" t="s">
        <v>6742</v>
      </c>
      <c r="F131" s="231" t="s">
        <v>6743</v>
      </c>
      <c r="G131" s="232" t="s">
        <v>2303</v>
      </c>
      <c r="H131" s="233">
        <v>5</v>
      </c>
      <c r="I131" s="234"/>
      <c r="J131" s="235">
        <f>ROUND(I131*H131,2)</f>
        <v>0</v>
      </c>
      <c r="K131" s="236"/>
      <c r="L131" s="44"/>
      <c r="M131" s="237" t="s">
        <v>1</v>
      </c>
      <c r="N131" s="238" t="s">
        <v>41</v>
      </c>
      <c r="O131" s="91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284</v>
      </c>
      <c r="AT131" s="241" t="s">
        <v>281</v>
      </c>
      <c r="AU131" s="241" t="s">
        <v>84</v>
      </c>
      <c r="AY131" s="17" t="s">
        <v>280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84</v>
      </c>
      <c r="BK131" s="242">
        <f>ROUND(I131*H131,2)</f>
        <v>0</v>
      </c>
      <c r="BL131" s="17" t="s">
        <v>284</v>
      </c>
      <c r="BM131" s="241" t="s">
        <v>305</v>
      </c>
    </row>
    <row r="132" s="2" customFormat="1" ht="16.5" customHeight="1">
      <c r="A132" s="38"/>
      <c r="B132" s="39"/>
      <c r="C132" s="229" t="s">
        <v>284</v>
      </c>
      <c r="D132" s="229" t="s">
        <v>281</v>
      </c>
      <c r="E132" s="230" t="s">
        <v>6744</v>
      </c>
      <c r="F132" s="231" t="s">
        <v>6745</v>
      </c>
      <c r="G132" s="232" t="s">
        <v>2303</v>
      </c>
      <c r="H132" s="233">
        <v>16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284</v>
      </c>
      <c r="AT132" s="241" t="s">
        <v>281</v>
      </c>
      <c r="AU132" s="241" t="s">
        <v>84</v>
      </c>
      <c r="AY132" s="17" t="s">
        <v>280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84</v>
      </c>
      <c r="BK132" s="242">
        <f>ROUND(I132*H132,2)</f>
        <v>0</v>
      </c>
      <c r="BL132" s="17" t="s">
        <v>284</v>
      </c>
      <c r="BM132" s="241" t="s">
        <v>310</v>
      </c>
    </row>
    <row r="133" s="2" customFormat="1" ht="16.5" customHeight="1">
      <c r="A133" s="38"/>
      <c r="B133" s="39"/>
      <c r="C133" s="229" t="s">
        <v>300</v>
      </c>
      <c r="D133" s="229" t="s">
        <v>281</v>
      </c>
      <c r="E133" s="230" t="s">
        <v>6746</v>
      </c>
      <c r="F133" s="231" t="s">
        <v>6747</v>
      </c>
      <c r="G133" s="232" t="s">
        <v>190</v>
      </c>
      <c r="H133" s="233">
        <v>494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284</v>
      </c>
      <c r="AT133" s="241" t="s">
        <v>281</v>
      </c>
      <c r="AU133" s="241" t="s">
        <v>84</v>
      </c>
      <c r="AY133" s="17" t="s">
        <v>280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84</v>
      </c>
      <c r="BK133" s="242">
        <f>ROUND(I133*H133,2)</f>
        <v>0</v>
      </c>
      <c r="BL133" s="17" t="s">
        <v>284</v>
      </c>
      <c r="BM133" s="241" t="s">
        <v>111</v>
      </c>
    </row>
    <row r="134" s="2" customFormat="1" ht="16.5" customHeight="1">
      <c r="A134" s="38"/>
      <c r="B134" s="39"/>
      <c r="C134" s="229" t="s">
        <v>305</v>
      </c>
      <c r="D134" s="229" t="s">
        <v>281</v>
      </c>
      <c r="E134" s="230" t="s">
        <v>6748</v>
      </c>
      <c r="F134" s="231" t="s">
        <v>6749</v>
      </c>
      <c r="G134" s="232" t="s">
        <v>190</v>
      </c>
      <c r="H134" s="233">
        <v>65</v>
      </c>
      <c r="I134" s="234"/>
      <c r="J134" s="235">
        <f>ROUND(I134*H134,2)</f>
        <v>0</v>
      </c>
      <c r="K134" s="236"/>
      <c r="L134" s="44"/>
      <c r="M134" s="237" t="s">
        <v>1</v>
      </c>
      <c r="N134" s="238" t="s">
        <v>41</v>
      </c>
      <c r="O134" s="91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284</v>
      </c>
      <c r="AT134" s="241" t="s">
        <v>281</v>
      </c>
      <c r="AU134" s="241" t="s">
        <v>84</v>
      </c>
      <c r="AY134" s="17" t="s">
        <v>280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84</v>
      </c>
      <c r="BK134" s="242">
        <f>ROUND(I134*H134,2)</f>
        <v>0</v>
      </c>
      <c r="BL134" s="17" t="s">
        <v>284</v>
      </c>
      <c r="BM134" s="241" t="s">
        <v>117</v>
      </c>
    </row>
    <row r="135" s="2" customFormat="1" ht="16.5" customHeight="1">
      <c r="A135" s="38"/>
      <c r="B135" s="39"/>
      <c r="C135" s="229" t="s">
        <v>313</v>
      </c>
      <c r="D135" s="229" t="s">
        <v>281</v>
      </c>
      <c r="E135" s="230" t="s">
        <v>6750</v>
      </c>
      <c r="F135" s="231" t="s">
        <v>6751</v>
      </c>
      <c r="G135" s="232" t="s">
        <v>190</v>
      </c>
      <c r="H135" s="233">
        <v>128</v>
      </c>
      <c r="I135" s="234"/>
      <c r="J135" s="235">
        <f>ROUND(I135*H135,2)</f>
        <v>0</v>
      </c>
      <c r="K135" s="236"/>
      <c r="L135" s="44"/>
      <c r="M135" s="237" t="s">
        <v>1</v>
      </c>
      <c r="N135" s="238" t="s">
        <v>41</v>
      </c>
      <c r="O135" s="91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1" t="s">
        <v>284</v>
      </c>
      <c r="AT135" s="241" t="s">
        <v>281</v>
      </c>
      <c r="AU135" s="241" t="s">
        <v>84</v>
      </c>
      <c r="AY135" s="17" t="s">
        <v>280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7" t="s">
        <v>84</v>
      </c>
      <c r="BK135" s="242">
        <f>ROUND(I135*H135,2)</f>
        <v>0</v>
      </c>
      <c r="BL135" s="17" t="s">
        <v>284</v>
      </c>
      <c r="BM135" s="241" t="s">
        <v>130</v>
      </c>
    </row>
    <row r="136" s="2" customFormat="1" ht="16.5" customHeight="1">
      <c r="A136" s="38"/>
      <c r="B136" s="39"/>
      <c r="C136" s="229" t="s">
        <v>310</v>
      </c>
      <c r="D136" s="229" t="s">
        <v>281</v>
      </c>
      <c r="E136" s="230" t="s">
        <v>6752</v>
      </c>
      <c r="F136" s="231" t="s">
        <v>6753</v>
      </c>
      <c r="G136" s="232" t="s">
        <v>190</v>
      </c>
      <c r="H136" s="233">
        <v>521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284</v>
      </c>
      <c r="AT136" s="241" t="s">
        <v>281</v>
      </c>
      <c r="AU136" s="241" t="s">
        <v>84</v>
      </c>
      <c r="AY136" s="17" t="s">
        <v>280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84</v>
      </c>
      <c r="BK136" s="242">
        <f>ROUND(I136*H136,2)</f>
        <v>0</v>
      </c>
      <c r="BL136" s="17" t="s">
        <v>284</v>
      </c>
      <c r="BM136" s="241" t="s">
        <v>185</v>
      </c>
    </row>
    <row r="137" s="2" customFormat="1" ht="16.5" customHeight="1">
      <c r="A137" s="38"/>
      <c r="B137" s="39"/>
      <c r="C137" s="229" t="s">
        <v>323</v>
      </c>
      <c r="D137" s="229" t="s">
        <v>281</v>
      </c>
      <c r="E137" s="230" t="s">
        <v>6754</v>
      </c>
      <c r="F137" s="231" t="s">
        <v>6755</v>
      </c>
      <c r="G137" s="232" t="s">
        <v>190</v>
      </c>
      <c r="H137" s="233">
        <v>368</v>
      </c>
      <c r="I137" s="234"/>
      <c r="J137" s="235">
        <f>ROUND(I137*H137,2)</f>
        <v>0</v>
      </c>
      <c r="K137" s="236"/>
      <c r="L137" s="44"/>
      <c r="M137" s="237" t="s">
        <v>1</v>
      </c>
      <c r="N137" s="238" t="s">
        <v>41</v>
      </c>
      <c r="O137" s="91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1" t="s">
        <v>284</v>
      </c>
      <c r="AT137" s="241" t="s">
        <v>281</v>
      </c>
      <c r="AU137" s="241" t="s">
        <v>84</v>
      </c>
      <c r="AY137" s="17" t="s">
        <v>280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7" t="s">
        <v>84</v>
      </c>
      <c r="BK137" s="242">
        <f>ROUND(I137*H137,2)</f>
        <v>0</v>
      </c>
      <c r="BL137" s="17" t="s">
        <v>284</v>
      </c>
      <c r="BM137" s="241" t="s">
        <v>361</v>
      </c>
    </row>
    <row r="138" s="2" customFormat="1" ht="16.5" customHeight="1">
      <c r="A138" s="38"/>
      <c r="B138" s="39"/>
      <c r="C138" s="229" t="s">
        <v>111</v>
      </c>
      <c r="D138" s="229" t="s">
        <v>281</v>
      </c>
      <c r="E138" s="230" t="s">
        <v>6756</v>
      </c>
      <c r="F138" s="231" t="s">
        <v>6757</v>
      </c>
      <c r="G138" s="232" t="s">
        <v>190</v>
      </c>
      <c r="H138" s="233">
        <v>196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284</v>
      </c>
      <c r="AT138" s="241" t="s">
        <v>281</v>
      </c>
      <c r="AU138" s="241" t="s">
        <v>84</v>
      </c>
      <c r="AY138" s="17" t="s">
        <v>280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84</v>
      </c>
      <c r="BK138" s="242">
        <f>ROUND(I138*H138,2)</f>
        <v>0</v>
      </c>
      <c r="BL138" s="17" t="s">
        <v>284</v>
      </c>
      <c r="BM138" s="241" t="s">
        <v>369</v>
      </c>
    </row>
    <row r="139" s="2" customFormat="1" ht="16.5" customHeight="1">
      <c r="A139" s="38"/>
      <c r="B139" s="39"/>
      <c r="C139" s="229" t="s">
        <v>114</v>
      </c>
      <c r="D139" s="229" t="s">
        <v>281</v>
      </c>
      <c r="E139" s="230" t="s">
        <v>6758</v>
      </c>
      <c r="F139" s="231" t="s">
        <v>6759</v>
      </c>
      <c r="G139" s="232" t="s">
        <v>2303</v>
      </c>
      <c r="H139" s="233">
        <v>3</v>
      </c>
      <c r="I139" s="234"/>
      <c r="J139" s="235">
        <f>ROUND(I139*H139,2)</f>
        <v>0</v>
      </c>
      <c r="K139" s="236"/>
      <c r="L139" s="44"/>
      <c r="M139" s="237" t="s">
        <v>1</v>
      </c>
      <c r="N139" s="238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284</v>
      </c>
      <c r="AT139" s="241" t="s">
        <v>281</v>
      </c>
      <c r="AU139" s="241" t="s">
        <v>84</v>
      </c>
      <c r="AY139" s="17" t="s">
        <v>280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84</v>
      </c>
      <c r="BK139" s="242">
        <f>ROUND(I139*H139,2)</f>
        <v>0</v>
      </c>
      <c r="BL139" s="17" t="s">
        <v>284</v>
      </c>
      <c r="BM139" s="241" t="s">
        <v>379</v>
      </c>
    </row>
    <row r="140" s="2" customFormat="1" ht="16.5" customHeight="1">
      <c r="A140" s="38"/>
      <c r="B140" s="39"/>
      <c r="C140" s="229" t="s">
        <v>117</v>
      </c>
      <c r="D140" s="229" t="s">
        <v>281</v>
      </c>
      <c r="E140" s="230" t="s">
        <v>6760</v>
      </c>
      <c r="F140" s="231" t="s">
        <v>6761</v>
      </c>
      <c r="G140" s="232" t="s">
        <v>2303</v>
      </c>
      <c r="H140" s="233">
        <v>9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284</v>
      </c>
      <c r="AT140" s="241" t="s">
        <v>281</v>
      </c>
      <c r="AU140" s="241" t="s">
        <v>84</v>
      </c>
      <c r="AY140" s="17" t="s">
        <v>280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84</v>
      </c>
      <c r="BK140" s="242">
        <f>ROUND(I140*H140,2)</f>
        <v>0</v>
      </c>
      <c r="BL140" s="17" t="s">
        <v>284</v>
      </c>
      <c r="BM140" s="241" t="s">
        <v>388</v>
      </c>
    </row>
    <row r="141" s="2" customFormat="1" ht="16.5" customHeight="1">
      <c r="A141" s="38"/>
      <c r="B141" s="39"/>
      <c r="C141" s="229" t="s">
        <v>127</v>
      </c>
      <c r="D141" s="229" t="s">
        <v>281</v>
      </c>
      <c r="E141" s="230" t="s">
        <v>6762</v>
      </c>
      <c r="F141" s="231" t="s">
        <v>6763</v>
      </c>
      <c r="G141" s="232" t="s">
        <v>2303</v>
      </c>
      <c r="H141" s="233">
        <v>2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41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284</v>
      </c>
      <c r="AT141" s="241" t="s">
        <v>281</v>
      </c>
      <c r="AU141" s="241" t="s">
        <v>84</v>
      </c>
      <c r="AY141" s="17" t="s">
        <v>280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84</v>
      </c>
      <c r="BK141" s="242">
        <f>ROUND(I141*H141,2)</f>
        <v>0</v>
      </c>
      <c r="BL141" s="17" t="s">
        <v>284</v>
      </c>
      <c r="BM141" s="241" t="s">
        <v>398</v>
      </c>
    </row>
    <row r="142" s="2" customFormat="1" ht="16.5" customHeight="1">
      <c r="A142" s="38"/>
      <c r="B142" s="39"/>
      <c r="C142" s="229" t="s">
        <v>130</v>
      </c>
      <c r="D142" s="229" t="s">
        <v>281</v>
      </c>
      <c r="E142" s="230" t="s">
        <v>6764</v>
      </c>
      <c r="F142" s="231" t="s">
        <v>6765</v>
      </c>
      <c r="G142" s="232" t="s">
        <v>2303</v>
      </c>
      <c r="H142" s="233">
        <v>9</v>
      </c>
      <c r="I142" s="234"/>
      <c r="J142" s="235">
        <f>ROUND(I142*H142,2)</f>
        <v>0</v>
      </c>
      <c r="K142" s="236"/>
      <c r="L142" s="44"/>
      <c r="M142" s="237" t="s">
        <v>1</v>
      </c>
      <c r="N142" s="238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284</v>
      </c>
      <c r="AT142" s="241" t="s">
        <v>281</v>
      </c>
      <c r="AU142" s="241" t="s">
        <v>84</v>
      </c>
      <c r="AY142" s="17" t="s">
        <v>280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84</v>
      </c>
      <c r="BK142" s="242">
        <f>ROUND(I142*H142,2)</f>
        <v>0</v>
      </c>
      <c r="BL142" s="17" t="s">
        <v>284</v>
      </c>
      <c r="BM142" s="241" t="s">
        <v>409</v>
      </c>
    </row>
    <row r="143" s="2" customFormat="1" ht="16.5" customHeight="1">
      <c r="A143" s="38"/>
      <c r="B143" s="39"/>
      <c r="C143" s="229" t="s">
        <v>8</v>
      </c>
      <c r="D143" s="229" t="s">
        <v>281</v>
      </c>
      <c r="E143" s="230" t="s">
        <v>6766</v>
      </c>
      <c r="F143" s="231" t="s">
        <v>6767</v>
      </c>
      <c r="G143" s="232" t="s">
        <v>2303</v>
      </c>
      <c r="H143" s="233">
        <v>3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284</v>
      </c>
      <c r="AT143" s="241" t="s">
        <v>281</v>
      </c>
      <c r="AU143" s="241" t="s">
        <v>84</v>
      </c>
      <c r="AY143" s="17" t="s">
        <v>280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84</v>
      </c>
      <c r="BK143" s="242">
        <f>ROUND(I143*H143,2)</f>
        <v>0</v>
      </c>
      <c r="BL143" s="17" t="s">
        <v>284</v>
      </c>
      <c r="BM143" s="241" t="s">
        <v>418</v>
      </c>
    </row>
    <row r="144" s="2" customFormat="1" ht="16.5" customHeight="1">
      <c r="A144" s="38"/>
      <c r="B144" s="39"/>
      <c r="C144" s="229" t="s">
        <v>185</v>
      </c>
      <c r="D144" s="229" t="s">
        <v>281</v>
      </c>
      <c r="E144" s="230" t="s">
        <v>6768</v>
      </c>
      <c r="F144" s="231" t="s">
        <v>6769</v>
      </c>
      <c r="G144" s="232" t="s">
        <v>2303</v>
      </c>
      <c r="H144" s="233">
        <v>3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284</v>
      </c>
      <c r="AT144" s="241" t="s">
        <v>281</v>
      </c>
      <c r="AU144" s="241" t="s">
        <v>84</v>
      </c>
      <c r="AY144" s="17" t="s">
        <v>280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84</v>
      </c>
      <c r="BK144" s="242">
        <f>ROUND(I144*H144,2)</f>
        <v>0</v>
      </c>
      <c r="BL144" s="17" t="s">
        <v>284</v>
      </c>
      <c r="BM144" s="241" t="s">
        <v>426</v>
      </c>
    </row>
    <row r="145" s="2" customFormat="1" ht="16.5" customHeight="1">
      <c r="A145" s="38"/>
      <c r="B145" s="39"/>
      <c r="C145" s="229" t="s">
        <v>357</v>
      </c>
      <c r="D145" s="229" t="s">
        <v>281</v>
      </c>
      <c r="E145" s="230" t="s">
        <v>6770</v>
      </c>
      <c r="F145" s="231" t="s">
        <v>6771</v>
      </c>
      <c r="G145" s="232" t="s">
        <v>2303</v>
      </c>
      <c r="H145" s="233">
        <v>4</v>
      </c>
      <c r="I145" s="234"/>
      <c r="J145" s="235">
        <f>ROUND(I145*H145,2)</f>
        <v>0</v>
      </c>
      <c r="K145" s="236"/>
      <c r="L145" s="44"/>
      <c r="M145" s="237" t="s">
        <v>1</v>
      </c>
      <c r="N145" s="238" t="s">
        <v>41</v>
      </c>
      <c r="O145" s="91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284</v>
      </c>
      <c r="AT145" s="241" t="s">
        <v>281</v>
      </c>
      <c r="AU145" s="241" t="s">
        <v>84</v>
      </c>
      <c r="AY145" s="17" t="s">
        <v>280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84</v>
      </c>
      <c r="BK145" s="242">
        <f>ROUND(I145*H145,2)</f>
        <v>0</v>
      </c>
      <c r="BL145" s="17" t="s">
        <v>284</v>
      </c>
      <c r="BM145" s="241" t="s">
        <v>435</v>
      </c>
    </row>
    <row r="146" s="2" customFormat="1" ht="16.5" customHeight="1">
      <c r="A146" s="38"/>
      <c r="B146" s="39"/>
      <c r="C146" s="229" t="s">
        <v>361</v>
      </c>
      <c r="D146" s="229" t="s">
        <v>281</v>
      </c>
      <c r="E146" s="230" t="s">
        <v>6772</v>
      </c>
      <c r="F146" s="231" t="s">
        <v>6773</v>
      </c>
      <c r="G146" s="232" t="s">
        <v>2303</v>
      </c>
      <c r="H146" s="233">
        <v>1</v>
      </c>
      <c r="I146" s="234"/>
      <c r="J146" s="235">
        <f>ROUND(I146*H146,2)</f>
        <v>0</v>
      </c>
      <c r="K146" s="236"/>
      <c r="L146" s="44"/>
      <c r="M146" s="237" t="s">
        <v>1</v>
      </c>
      <c r="N146" s="238" t="s">
        <v>41</v>
      </c>
      <c r="O146" s="91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284</v>
      </c>
      <c r="AT146" s="241" t="s">
        <v>281</v>
      </c>
      <c r="AU146" s="241" t="s">
        <v>84</v>
      </c>
      <c r="AY146" s="17" t="s">
        <v>280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84</v>
      </c>
      <c r="BK146" s="242">
        <f>ROUND(I146*H146,2)</f>
        <v>0</v>
      </c>
      <c r="BL146" s="17" t="s">
        <v>284</v>
      </c>
      <c r="BM146" s="241" t="s">
        <v>445</v>
      </c>
    </row>
    <row r="147" s="2" customFormat="1" ht="16.5" customHeight="1">
      <c r="A147" s="38"/>
      <c r="B147" s="39"/>
      <c r="C147" s="229" t="s">
        <v>365</v>
      </c>
      <c r="D147" s="229" t="s">
        <v>281</v>
      </c>
      <c r="E147" s="230" t="s">
        <v>6774</v>
      </c>
      <c r="F147" s="231" t="s">
        <v>6775</v>
      </c>
      <c r="G147" s="232" t="s">
        <v>2303</v>
      </c>
      <c r="H147" s="233">
        <v>6</v>
      </c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41</v>
      </c>
      <c r="O147" s="91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284</v>
      </c>
      <c r="AT147" s="241" t="s">
        <v>281</v>
      </c>
      <c r="AU147" s="241" t="s">
        <v>84</v>
      </c>
      <c r="AY147" s="17" t="s">
        <v>280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84</v>
      </c>
      <c r="BK147" s="242">
        <f>ROUND(I147*H147,2)</f>
        <v>0</v>
      </c>
      <c r="BL147" s="17" t="s">
        <v>284</v>
      </c>
      <c r="BM147" s="241" t="s">
        <v>456</v>
      </c>
    </row>
    <row r="148" s="2" customFormat="1" ht="16.5" customHeight="1">
      <c r="A148" s="38"/>
      <c r="B148" s="39"/>
      <c r="C148" s="229" t="s">
        <v>369</v>
      </c>
      <c r="D148" s="229" t="s">
        <v>281</v>
      </c>
      <c r="E148" s="230" t="s">
        <v>6776</v>
      </c>
      <c r="F148" s="231" t="s">
        <v>6777</v>
      </c>
      <c r="G148" s="232" t="s">
        <v>2303</v>
      </c>
      <c r="H148" s="233">
        <v>2497</v>
      </c>
      <c r="I148" s="234"/>
      <c r="J148" s="235">
        <f>ROUND(I148*H148,2)</f>
        <v>0</v>
      </c>
      <c r="K148" s="236"/>
      <c r="L148" s="44"/>
      <c r="M148" s="237" t="s">
        <v>1</v>
      </c>
      <c r="N148" s="238" t="s">
        <v>41</v>
      </c>
      <c r="O148" s="91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284</v>
      </c>
      <c r="AT148" s="241" t="s">
        <v>281</v>
      </c>
      <c r="AU148" s="241" t="s">
        <v>84</v>
      </c>
      <c r="AY148" s="17" t="s">
        <v>280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84</v>
      </c>
      <c r="BK148" s="242">
        <f>ROUND(I148*H148,2)</f>
        <v>0</v>
      </c>
      <c r="BL148" s="17" t="s">
        <v>284</v>
      </c>
      <c r="BM148" s="241" t="s">
        <v>465</v>
      </c>
    </row>
    <row r="149" s="2" customFormat="1" ht="16.5" customHeight="1">
      <c r="A149" s="38"/>
      <c r="B149" s="39"/>
      <c r="C149" s="229" t="s">
        <v>7</v>
      </c>
      <c r="D149" s="229" t="s">
        <v>281</v>
      </c>
      <c r="E149" s="230" t="s">
        <v>6778</v>
      </c>
      <c r="F149" s="231" t="s">
        <v>6779</v>
      </c>
      <c r="G149" s="232" t="s">
        <v>2303</v>
      </c>
      <c r="H149" s="233">
        <v>1</v>
      </c>
      <c r="I149" s="234"/>
      <c r="J149" s="235">
        <f>ROUND(I149*H149,2)</f>
        <v>0</v>
      </c>
      <c r="K149" s="236"/>
      <c r="L149" s="44"/>
      <c r="M149" s="237" t="s">
        <v>1</v>
      </c>
      <c r="N149" s="238" t="s">
        <v>41</v>
      </c>
      <c r="O149" s="91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1" t="s">
        <v>284</v>
      </c>
      <c r="AT149" s="241" t="s">
        <v>281</v>
      </c>
      <c r="AU149" s="241" t="s">
        <v>84</v>
      </c>
      <c r="AY149" s="17" t="s">
        <v>280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7" t="s">
        <v>84</v>
      </c>
      <c r="BK149" s="242">
        <f>ROUND(I149*H149,2)</f>
        <v>0</v>
      </c>
      <c r="BL149" s="17" t="s">
        <v>284</v>
      </c>
      <c r="BM149" s="241" t="s">
        <v>475</v>
      </c>
    </row>
    <row r="150" s="2" customFormat="1" ht="21.75" customHeight="1">
      <c r="A150" s="38"/>
      <c r="B150" s="39"/>
      <c r="C150" s="229" t="s">
        <v>379</v>
      </c>
      <c r="D150" s="229" t="s">
        <v>281</v>
      </c>
      <c r="E150" s="230" t="s">
        <v>6780</v>
      </c>
      <c r="F150" s="231" t="s">
        <v>6781</v>
      </c>
      <c r="G150" s="232" t="s">
        <v>326</v>
      </c>
      <c r="H150" s="233">
        <v>1.5</v>
      </c>
      <c r="I150" s="234"/>
      <c r="J150" s="235">
        <f>ROUND(I150*H150,2)</f>
        <v>0</v>
      </c>
      <c r="K150" s="236"/>
      <c r="L150" s="44"/>
      <c r="M150" s="237" t="s">
        <v>1</v>
      </c>
      <c r="N150" s="238" t="s">
        <v>41</v>
      </c>
      <c r="O150" s="91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284</v>
      </c>
      <c r="AT150" s="241" t="s">
        <v>281</v>
      </c>
      <c r="AU150" s="241" t="s">
        <v>84</v>
      </c>
      <c r="AY150" s="17" t="s">
        <v>280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84</v>
      </c>
      <c r="BK150" s="242">
        <f>ROUND(I150*H150,2)</f>
        <v>0</v>
      </c>
      <c r="BL150" s="17" t="s">
        <v>284</v>
      </c>
      <c r="BM150" s="241" t="s">
        <v>483</v>
      </c>
    </row>
    <row r="151" s="2" customFormat="1" ht="16.5" customHeight="1">
      <c r="A151" s="38"/>
      <c r="B151" s="39"/>
      <c r="C151" s="229" t="s">
        <v>383</v>
      </c>
      <c r="D151" s="229" t="s">
        <v>281</v>
      </c>
      <c r="E151" s="230" t="s">
        <v>6516</v>
      </c>
      <c r="F151" s="231" t="s">
        <v>6782</v>
      </c>
      <c r="G151" s="232" t="s">
        <v>2303</v>
      </c>
      <c r="H151" s="233">
        <v>1</v>
      </c>
      <c r="I151" s="234"/>
      <c r="J151" s="235">
        <f>ROUND(I151*H151,2)</f>
        <v>0</v>
      </c>
      <c r="K151" s="236"/>
      <c r="L151" s="44"/>
      <c r="M151" s="237" t="s">
        <v>1</v>
      </c>
      <c r="N151" s="238" t="s">
        <v>41</v>
      </c>
      <c r="O151" s="91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284</v>
      </c>
      <c r="AT151" s="241" t="s">
        <v>281</v>
      </c>
      <c r="AU151" s="241" t="s">
        <v>84</v>
      </c>
      <c r="AY151" s="17" t="s">
        <v>280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84</v>
      </c>
      <c r="BK151" s="242">
        <f>ROUND(I151*H151,2)</f>
        <v>0</v>
      </c>
      <c r="BL151" s="17" t="s">
        <v>284</v>
      </c>
      <c r="BM151" s="241" t="s">
        <v>492</v>
      </c>
    </row>
    <row r="152" s="2" customFormat="1" ht="16.5" customHeight="1">
      <c r="A152" s="38"/>
      <c r="B152" s="39"/>
      <c r="C152" s="229" t="s">
        <v>388</v>
      </c>
      <c r="D152" s="229" t="s">
        <v>281</v>
      </c>
      <c r="E152" s="230" t="s">
        <v>6544</v>
      </c>
      <c r="F152" s="231" t="s">
        <v>6783</v>
      </c>
      <c r="G152" s="232" t="s">
        <v>6116</v>
      </c>
      <c r="H152" s="233">
        <v>16</v>
      </c>
      <c r="I152" s="234"/>
      <c r="J152" s="235">
        <f>ROUND(I152*H152,2)</f>
        <v>0</v>
      </c>
      <c r="K152" s="236"/>
      <c r="L152" s="44"/>
      <c r="M152" s="237" t="s">
        <v>1</v>
      </c>
      <c r="N152" s="238" t="s">
        <v>41</v>
      </c>
      <c r="O152" s="91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1" t="s">
        <v>284</v>
      </c>
      <c r="AT152" s="241" t="s">
        <v>281</v>
      </c>
      <c r="AU152" s="241" t="s">
        <v>84</v>
      </c>
      <c r="AY152" s="17" t="s">
        <v>280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7" t="s">
        <v>84</v>
      </c>
      <c r="BK152" s="242">
        <f>ROUND(I152*H152,2)</f>
        <v>0</v>
      </c>
      <c r="BL152" s="17" t="s">
        <v>284</v>
      </c>
      <c r="BM152" s="241" t="s">
        <v>502</v>
      </c>
    </row>
    <row r="153" s="2" customFormat="1" ht="16.5" customHeight="1">
      <c r="A153" s="38"/>
      <c r="B153" s="39"/>
      <c r="C153" s="229" t="s">
        <v>393</v>
      </c>
      <c r="D153" s="229" t="s">
        <v>281</v>
      </c>
      <c r="E153" s="230" t="s">
        <v>6547</v>
      </c>
      <c r="F153" s="231" t="s">
        <v>6784</v>
      </c>
      <c r="G153" s="232" t="s">
        <v>6116</v>
      </c>
      <c r="H153" s="233">
        <v>8</v>
      </c>
      <c r="I153" s="234"/>
      <c r="J153" s="235">
        <f>ROUND(I153*H153,2)</f>
        <v>0</v>
      </c>
      <c r="K153" s="236"/>
      <c r="L153" s="44"/>
      <c r="M153" s="237" t="s">
        <v>1</v>
      </c>
      <c r="N153" s="238" t="s">
        <v>41</v>
      </c>
      <c r="O153" s="91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284</v>
      </c>
      <c r="AT153" s="241" t="s">
        <v>281</v>
      </c>
      <c r="AU153" s="241" t="s">
        <v>84</v>
      </c>
      <c r="AY153" s="17" t="s">
        <v>280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84</v>
      </c>
      <c r="BK153" s="242">
        <f>ROUND(I153*H153,2)</f>
        <v>0</v>
      </c>
      <c r="BL153" s="17" t="s">
        <v>284</v>
      </c>
      <c r="BM153" s="241" t="s">
        <v>516</v>
      </c>
    </row>
    <row r="154" s="12" customFormat="1" ht="25.92" customHeight="1">
      <c r="A154" s="12"/>
      <c r="B154" s="213"/>
      <c r="C154" s="214"/>
      <c r="D154" s="215" t="s">
        <v>75</v>
      </c>
      <c r="E154" s="216" t="s">
        <v>5994</v>
      </c>
      <c r="F154" s="216" t="s">
        <v>6785</v>
      </c>
      <c r="G154" s="214"/>
      <c r="H154" s="214"/>
      <c r="I154" s="217"/>
      <c r="J154" s="218">
        <f>BK154</f>
        <v>0</v>
      </c>
      <c r="K154" s="214"/>
      <c r="L154" s="219"/>
      <c r="M154" s="220"/>
      <c r="N154" s="221"/>
      <c r="O154" s="221"/>
      <c r="P154" s="222">
        <f>SUM(P155:P166)</f>
        <v>0</v>
      </c>
      <c r="Q154" s="221"/>
      <c r="R154" s="222">
        <f>SUM(R155:R166)</f>
        <v>0</v>
      </c>
      <c r="S154" s="221"/>
      <c r="T154" s="223">
        <f>SUM(T155:T166)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84</v>
      </c>
      <c r="AT154" s="225" t="s">
        <v>75</v>
      </c>
      <c r="AU154" s="225" t="s">
        <v>76</v>
      </c>
      <c r="AY154" s="224" t="s">
        <v>280</v>
      </c>
      <c r="BK154" s="226">
        <f>SUM(BK155:BK166)</f>
        <v>0</v>
      </c>
    </row>
    <row r="155" s="2" customFormat="1" ht="16.5" customHeight="1">
      <c r="A155" s="38"/>
      <c r="B155" s="39"/>
      <c r="C155" s="229" t="s">
        <v>398</v>
      </c>
      <c r="D155" s="229" t="s">
        <v>281</v>
      </c>
      <c r="E155" s="230" t="s">
        <v>6786</v>
      </c>
      <c r="F155" s="231" t="s">
        <v>6755</v>
      </c>
      <c r="G155" s="232" t="s">
        <v>190</v>
      </c>
      <c r="H155" s="233">
        <v>368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41</v>
      </c>
      <c r="O155" s="91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284</v>
      </c>
      <c r="AT155" s="241" t="s">
        <v>281</v>
      </c>
      <c r="AU155" s="241" t="s">
        <v>84</v>
      </c>
      <c r="AY155" s="17" t="s">
        <v>280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84</v>
      </c>
      <c r="BK155" s="242">
        <f>ROUND(I155*H155,2)</f>
        <v>0</v>
      </c>
      <c r="BL155" s="17" t="s">
        <v>284</v>
      </c>
      <c r="BM155" s="241" t="s">
        <v>526</v>
      </c>
    </row>
    <row r="156" s="2" customFormat="1" ht="16.5" customHeight="1">
      <c r="A156" s="38"/>
      <c r="B156" s="39"/>
      <c r="C156" s="229" t="s">
        <v>403</v>
      </c>
      <c r="D156" s="229" t="s">
        <v>281</v>
      </c>
      <c r="E156" s="230" t="s">
        <v>5991</v>
      </c>
      <c r="F156" s="231" t="s">
        <v>6757</v>
      </c>
      <c r="G156" s="232" t="s">
        <v>190</v>
      </c>
      <c r="H156" s="233">
        <v>196</v>
      </c>
      <c r="I156" s="234"/>
      <c r="J156" s="235">
        <f>ROUND(I156*H156,2)</f>
        <v>0</v>
      </c>
      <c r="K156" s="236"/>
      <c r="L156" s="44"/>
      <c r="M156" s="237" t="s">
        <v>1</v>
      </c>
      <c r="N156" s="238" t="s">
        <v>41</v>
      </c>
      <c r="O156" s="91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1" t="s">
        <v>284</v>
      </c>
      <c r="AT156" s="241" t="s">
        <v>281</v>
      </c>
      <c r="AU156" s="241" t="s">
        <v>84</v>
      </c>
      <c r="AY156" s="17" t="s">
        <v>280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7" t="s">
        <v>84</v>
      </c>
      <c r="BK156" s="242">
        <f>ROUND(I156*H156,2)</f>
        <v>0</v>
      </c>
      <c r="BL156" s="17" t="s">
        <v>284</v>
      </c>
      <c r="BM156" s="241" t="s">
        <v>536</v>
      </c>
    </row>
    <row r="157" s="2" customFormat="1" ht="16.5" customHeight="1">
      <c r="A157" s="38"/>
      <c r="B157" s="39"/>
      <c r="C157" s="229" t="s">
        <v>409</v>
      </c>
      <c r="D157" s="229" t="s">
        <v>281</v>
      </c>
      <c r="E157" s="230" t="s">
        <v>6015</v>
      </c>
      <c r="F157" s="231" t="s">
        <v>6747</v>
      </c>
      <c r="G157" s="232" t="s">
        <v>190</v>
      </c>
      <c r="H157" s="233">
        <v>494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41</v>
      </c>
      <c r="O157" s="91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284</v>
      </c>
      <c r="AT157" s="241" t="s">
        <v>281</v>
      </c>
      <c r="AU157" s="241" t="s">
        <v>84</v>
      </c>
      <c r="AY157" s="17" t="s">
        <v>280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84</v>
      </c>
      <c r="BK157" s="242">
        <f>ROUND(I157*H157,2)</f>
        <v>0</v>
      </c>
      <c r="BL157" s="17" t="s">
        <v>284</v>
      </c>
      <c r="BM157" s="241" t="s">
        <v>548</v>
      </c>
    </row>
    <row r="158" s="2" customFormat="1" ht="16.5" customHeight="1">
      <c r="A158" s="38"/>
      <c r="B158" s="39"/>
      <c r="C158" s="229" t="s">
        <v>414</v>
      </c>
      <c r="D158" s="229" t="s">
        <v>281</v>
      </c>
      <c r="E158" s="230" t="s">
        <v>6018</v>
      </c>
      <c r="F158" s="231" t="s">
        <v>6749</v>
      </c>
      <c r="G158" s="232" t="s">
        <v>190</v>
      </c>
      <c r="H158" s="233">
        <v>65</v>
      </c>
      <c r="I158" s="234"/>
      <c r="J158" s="235">
        <f>ROUND(I158*H158,2)</f>
        <v>0</v>
      </c>
      <c r="K158" s="236"/>
      <c r="L158" s="44"/>
      <c r="M158" s="237" t="s">
        <v>1</v>
      </c>
      <c r="N158" s="238" t="s">
        <v>41</v>
      </c>
      <c r="O158" s="91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284</v>
      </c>
      <c r="AT158" s="241" t="s">
        <v>281</v>
      </c>
      <c r="AU158" s="241" t="s">
        <v>84</v>
      </c>
      <c r="AY158" s="17" t="s">
        <v>280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84</v>
      </c>
      <c r="BK158" s="242">
        <f>ROUND(I158*H158,2)</f>
        <v>0</v>
      </c>
      <c r="BL158" s="17" t="s">
        <v>284</v>
      </c>
      <c r="BM158" s="241" t="s">
        <v>557</v>
      </c>
    </row>
    <row r="159" s="2" customFormat="1" ht="16.5" customHeight="1">
      <c r="A159" s="38"/>
      <c r="B159" s="39"/>
      <c r="C159" s="229" t="s">
        <v>418</v>
      </c>
      <c r="D159" s="229" t="s">
        <v>281</v>
      </c>
      <c r="E159" s="230" t="s">
        <v>6021</v>
      </c>
      <c r="F159" s="231" t="s">
        <v>6751</v>
      </c>
      <c r="G159" s="232" t="s">
        <v>190</v>
      </c>
      <c r="H159" s="233">
        <v>128</v>
      </c>
      <c r="I159" s="234"/>
      <c r="J159" s="235">
        <f>ROUND(I159*H159,2)</f>
        <v>0</v>
      </c>
      <c r="K159" s="236"/>
      <c r="L159" s="44"/>
      <c r="M159" s="237" t="s">
        <v>1</v>
      </c>
      <c r="N159" s="238" t="s">
        <v>41</v>
      </c>
      <c r="O159" s="91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1" t="s">
        <v>284</v>
      </c>
      <c r="AT159" s="241" t="s">
        <v>281</v>
      </c>
      <c r="AU159" s="241" t="s">
        <v>84</v>
      </c>
      <c r="AY159" s="17" t="s">
        <v>280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7" t="s">
        <v>84</v>
      </c>
      <c r="BK159" s="242">
        <f>ROUND(I159*H159,2)</f>
        <v>0</v>
      </c>
      <c r="BL159" s="17" t="s">
        <v>284</v>
      </c>
      <c r="BM159" s="241" t="s">
        <v>566</v>
      </c>
    </row>
    <row r="160" s="2" customFormat="1" ht="16.5" customHeight="1">
      <c r="A160" s="38"/>
      <c r="B160" s="39"/>
      <c r="C160" s="229" t="s">
        <v>422</v>
      </c>
      <c r="D160" s="229" t="s">
        <v>281</v>
      </c>
      <c r="E160" s="230" t="s">
        <v>6024</v>
      </c>
      <c r="F160" s="231" t="s">
        <v>6753</v>
      </c>
      <c r="G160" s="232" t="s">
        <v>190</v>
      </c>
      <c r="H160" s="233">
        <v>521</v>
      </c>
      <c r="I160" s="234"/>
      <c r="J160" s="235">
        <f>ROUND(I160*H160,2)</f>
        <v>0</v>
      </c>
      <c r="K160" s="236"/>
      <c r="L160" s="44"/>
      <c r="M160" s="237" t="s">
        <v>1</v>
      </c>
      <c r="N160" s="238" t="s">
        <v>41</v>
      </c>
      <c r="O160" s="91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1" t="s">
        <v>284</v>
      </c>
      <c r="AT160" s="241" t="s">
        <v>281</v>
      </c>
      <c r="AU160" s="241" t="s">
        <v>84</v>
      </c>
      <c r="AY160" s="17" t="s">
        <v>280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7" t="s">
        <v>84</v>
      </c>
      <c r="BK160" s="242">
        <f>ROUND(I160*H160,2)</f>
        <v>0</v>
      </c>
      <c r="BL160" s="17" t="s">
        <v>284</v>
      </c>
      <c r="BM160" s="241" t="s">
        <v>575</v>
      </c>
    </row>
    <row r="161" s="2" customFormat="1" ht="16.5" customHeight="1">
      <c r="A161" s="38"/>
      <c r="B161" s="39"/>
      <c r="C161" s="229" t="s">
        <v>426</v>
      </c>
      <c r="D161" s="229" t="s">
        <v>281</v>
      </c>
      <c r="E161" s="230" t="s">
        <v>5996</v>
      </c>
      <c r="F161" s="231" t="s">
        <v>6759</v>
      </c>
      <c r="G161" s="232" t="s">
        <v>2303</v>
      </c>
      <c r="H161" s="233">
        <v>3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41</v>
      </c>
      <c r="O161" s="91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284</v>
      </c>
      <c r="AT161" s="241" t="s">
        <v>281</v>
      </c>
      <c r="AU161" s="241" t="s">
        <v>84</v>
      </c>
      <c r="AY161" s="17" t="s">
        <v>280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84</v>
      </c>
      <c r="BK161" s="242">
        <f>ROUND(I161*H161,2)</f>
        <v>0</v>
      </c>
      <c r="BL161" s="17" t="s">
        <v>284</v>
      </c>
      <c r="BM161" s="241" t="s">
        <v>585</v>
      </c>
    </row>
    <row r="162" s="2" customFormat="1" ht="16.5" customHeight="1">
      <c r="A162" s="38"/>
      <c r="B162" s="39"/>
      <c r="C162" s="229" t="s">
        <v>431</v>
      </c>
      <c r="D162" s="229" t="s">
        <v>281</v>
      </c>
      <c r="E162" s="230" t="s">
        <v>6000</v>
      </c>
      <c r="F162" s="231" t="s">
        <v>6761</v>
      </c>
      <c r="G162" s="232" t="s">
        <v>2303</v>
      </c>
      <c r="H162" s="233">
        <v>9</v>
      </c>
      <c r="I162" s="234"/>
      <c r="J162" s="235">
        <f>ROUND(I162*H162,2)</f>
        <v>0</v>
      </c>
      <c r="K162" s="236"/>
      <c r="L162" s="44"/>
      <c r="M162" s="237" t="s">
        <v>1</v>
      </c>
      <c r="N162" s="238" t="s">
        <v>41</v>
      </c>
      <c r="O162" s="91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1" t="s">
        <v>284</v>
      </c>
      <c r="AT162" s="241" t="s">
        <v>281</v>
      </c>
      <c r="AU162" s="241" t="s">
        <v>84</v>
      </c>
      <c r="AY162" s="17" t="s">
        <v>280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7" t="s">
        <v>84</v>
      </c>
      <c r="BK162" s="242">
        <f>ROUND(I162*H162,2)</f>
        <v>0</v>
      </c>
      <c r="BL162" s="17" t="s">
        <v>284</v>
      </c>
      <c r="BM162" s="241" t="s">
        <v>594</v>
      </c>
    </row>
    <row r="163" s="2" customFormat="1" ht="16.5" customHeight="1">
      <c r="A163" s="38"/>
      <c r="B163" s="39"/>
      <c r="C163" s="229" t="s">
        <v>435</v>
      </c>
      <c r="D163" s="229" t="s">
        <v>281</v>
      </c>
      <c r="E163" s="230" t="s">
        <v>6003</v>
      </c>
      <c r="F163" s="231" t="s">
        <v>6763</v>
      </c>
      <c r="G163" s="232" t="s">
        <v>2303</v>
      </c>
      <c r="H163" s="233">
        <v>2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41</v>
      </c>
      <c r="O163" s="91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284</v>
      </c>
      <c r="AT163" s="241" t="s">
        <v>281</v>
      </c>
      <c r="AU163" s="241" t="s">
        <v>84</v>
      </c>
      <c r="AY163" s="17" t="s">
        <v>280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84</v>
      </c>
      <c r="BK163" s="242">
        <f>ROUND(I163*H163,2)</f>
        <v>0</v>
      </c>
      <c r="BL163" s="17" t="s">
        <v>284</v>
      </c>
      <c r="BM163" s="241" t="s">
        <v>603</v>
      </c>
    </row>
    <row r="164" s="2" customFormat="1" ht="16.5" customHeight="1">
      <c r="A164" s="38"/>
      <c r="B164" s="39"/>
      <c r="C164" s="229" t="s">
        <v>440</v>
      </c>
      <c r="D164" s="229" t="s">
        <v>281</v>
      </c>
      <c r="E164" s="230" t="s">
        <v>6006</v>
      </c>
      <c r="F164" s="231" t="s">
        <v>6787</v>
      </c>
      <c r="G164" s="232" t="s">
        <v>2303</v>
      </c>
      <c r="H164" s="233">
        <v>2497</v>
      </c>
      <c r="I164" s="234"/>
      <c r="J164" s="235">
        <f>ROUND(I164*H164,2)</f>
        <v>0</v>
      </c>
      <c r="K164" s="236"/>
      <c r="L164" s="44"/>
      <c r="M164" s="237" t="s">
        <v>1</v>
      </c>
      <c r="N164" s="238" t="s">
        <v>41</v>
      </c>
      <c r="O164" s="91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1" t="s">
        <v>284</v>
      </c>
      <c r="AT164" s="241" t="s">
        <v>281</v>
      </c>
      <c r="AU164" s="241" t="s">
        <v>84</v>
      </c>
      <c r="AY164" s="17" t="s">
        <v>280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7" t="s">
        <v>84</v>
      </c>
      <c r="BK164" s="242">
        <f>ROUND(I164*H164,2)</f>
        <v>0</v>
      </c>
      <c r="BL164" s="17" t="s">
        <v>284</v>
      </c>
      <c r="BM164" s="241" t="s">
        <v>613</v>
      </c>
    </row>
    <row r="165" s="2" customFormat="1" ht="16.5" customHeight="1">
      <c r="A165" s="38"/>
      <c r="B165" s="39"/>
      <c r="C165" s="229" t="s">
        <v>445</v>
      </c>
      <c r="D165" s="229" t="s">
        <v>281</v>
      </c>
      <c r="E165" s="230" t="s">
        <v>6009</v>
      </c>
      <c r="F165" s="231" t="s">
        <v>6788</v>
      </c>
      <c r="G165" s="232" t="s">
        <v>2303</v>
      </c>
      <c r="H165" s="233">
        <v>2497</v>
      </c>
      <c r="I165" s="234"/>
      <c r="J165" s="235">
        <f>ROUND(I165*H165,2)</f>
        <v>0</v>
      </c>
      <c r="K165" s="236"/>
      <c r="L165" s="44"/>
      <c r="M165" s="237" t="s">
        <v>1</v>
      </c>
      <c r="N165" s="238" t="s">
        <v>41</v>
      </c>
      <c r="O165" s="91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1" t="s">
        <v>284</v>
      </c>
      <c r="AT165" s="241" t="s">
        <v>281</v>
      </c>
      <c r="AU165" s="241" t="s">
        <v>84</v>
      </c>
      <c r="AY165" s="17" t="s">
        <v>280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7" t="s">
        <v>84</v>
      </c>
      <c r="BK165" s="242">
        <f>ROUND(I165*H165,2)</f>
        <v>0</v>
      </c>
      <c r="BL165" s="17" t="s">
        <v>284</v>
      </c>
      <c r="BM165" s="241" t="s">
        <v>623</v>
      </c>
    </row>
    <row r="166" s="2" customFormat="1" ht="16.5" customHeight="1">
      <c r="A166" s="38"/>
      <c r="B166" s="39"/>
      <c r="C166" s="229" t="s">
        <v>450</v>
      </c>
      <c r="D166" s="229" t="s">
        <v>281</v>
      </c>
      <c r="E166" s="230" t="s">
        <v>6012</v>
      </c>
      <c r="F166" s="231" t="s">
        <v>6789</v>
      </c>
      <c r="G166" s="232" t="s">
        <v>2303</v>
      </c>
      <c r="H166" s="233">
        <v>1</v>
      </c>
      <c r="I166" s="234"/>
      <c r="J166" s="235">
        <f>ROUND(I166*H166,2)</f>
        <v>0</v>
      </c>
      <c r="K166" s="236"/>
      <c r="L166" s="44"/>
      <c r="M166" s="237" t="s">
        <v>1</v>
      </c>
      <c r="N166" s="238" t="s">
        <v>41</v>
      </c>
      <c r="O166" s="91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1" t="s">
        <v>284</v>
      </c>
      <c r="AT166" s="241" t="s">
        <v>281</v>
      </c>
      <c r="AU166" s="241" t="s">
        <v>84</v>
      </c>
      <c r="AY166" s="17" t="s">
        <v>280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7" t="s">
        <v>84</v>
      </c>
      <c r="BK166" s="242">
        <f>ROUND(I166*H166,2)</f>
        <v>0</v>
      </c>
      <c r="BL166" s="17" t="s">
        <v>284</v>
      </c>
      <c r="BM166" s="241" t="s">
        <v>633</v>
      </c>
    </row>
    <row r="167" s="12" customFormat="1" ht="25.92" customHeight="1">
      <c r="A167" s="12"/>
      <c r="B167" s="213"/>
      <c r="C167" s="214"/>
      <c r="D167" s="215" t="s">
        <v>75</v>
      </c>
      <c r="E167" s="216" t="s">
        <v>6027</v>
      </c>
      <c r="F167" s="216" t="s">
        <v>6920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SUM(P168:P173)</f>
        <v>0</v>
      </c>
      <c r="Q167" s="221"/>
      <c r="R167" s="222">
        <f>SUM(R168:R173)</f>
        <v>0</v>
      </c>
      <c r="S167" s="221"/>
      <c r="T167" s="223">
        <f>SUM(T168:T173)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84</v>
      </c>
      <c r="AT167" s="225" t="s">
        <v>75</v>
      </c>
      <c r="AU167" s="225" t="s">
        <v>76</v>
      </c>
      <c r="AY167" s="224" t="s">
        <v>280</v>
      </c>
      <c r="BK167" s="226">
        <f>SUM(BK168:BK173)</f>
        <v>0</v>
      </c>
    </row>
    <row r="168" s="2" customFormat="1" ht="24.15" customHeight="1">
      <c r="A168" s="38"/>
      <c r="B168" s="39"/>
      <c r="C168" s="229" t="s">
        <v>456</v>
      </c>
      <c r="D168" s="229" t="s">
        <v>281</v>
      </c>
      <c r="E168" s="230" t="s">
        <v>6029</v>
      </c>
      <c r="F168" s="231" t="s">
        <v>6790</v>
      </c>
      <c r="G168" s="232" t="s">
        <v>2303</v>
      </c>
      <c r="H168" s="233">
        <v>9</v>
      </c>
      <c r="I168" s="234"/>
      <c r="J168" s="235">
        <f>ROUND(I168*H168,2)</f>
        <v>0</v>
      </c>
      <c r="K168" s="236"/>
      <c r="L168" s="44"/>
      <c r="M168" s="237" t="s">
        <v>1</v>
      </c>
      <c r="N168" s="238" t="s">
        <v>41</v>
      </c>
      <c r="O168" s="91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1" t="s">
        <v>284</v>
      </c>
      <c r="AT168" s="241" t="s">
        <v>281</v>
      </c>
      <c r="AU168" s="241" t="s">
        <v>84</v>
      </c>
      <c r="AY168" s="17" t="s">
        <v>280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7" t="s">
        <v>84</v>
      </c>
      <c r="BK168" s="242">
        <f>ROUND(I168*H168,2)</f>
        <v>0</v>
      </c>
      <c r="BL168" s="17" t="s">
        <v>284</v>
      </c>
      <c r="BM168" s="241" t="s">
        <v>641</v>
      </c>
    </row>
    <row r="169" s="2" customFormat="1" ht="24.15" customHeight="1">
      <c r="A169" s="38"/>
      <c r="B169" s="39"/>
      <c r="C169" s="229" t="s">
        <v>460</v>
      </c>
      <c r="D169" s="229" t="s">
        <v>281</v>
      </c>
      <c r="E169" s="230" t="s">
        <v>6032</v>
      </c>
      <c r="F169" s="231" t="s">
        <v>6791</v>
      </c>
      <c r="G169" s="232" t="s">
        <v>2303</v>
      </c>
      <c r="H169" s="233">
        <v>3</v>
      </c>
      <c r="I169" s="234"/>
      <c r="J169" s="235">
        <f>ROUND(I169*H169,2)</f>
        <v>0</v>
      </c>
      <c r="K169" s="236"/>
      <c r="L169" s="44"/>
      <c r="M169" s="237" t="s">
        <v>1</v>
      </c>
      <c r="N169" s="238" t="s">
        <v>41</v>
      </c>
      <c r="O169" s="91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1" t="s">
        <v>284</v>
      </c>
      <c r="AT169" s="241" t="s">
        <v>281</v>
      </c>
      <c r="AU169" s="241" t="s">
        <v>84</v>
      </c>
      <c r="AY169" s="17" t="s">
        <v>280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7" t="s">
        <v>84</v>
      </c>
      <c r="BK169" s="242">
        <f>ROUND(I169*H169,2)</f>
        <v>0</v>
      </c>
      <c r="BL169" s="17" t="s">
        <v>284</v>
      </c>
      <c r="BM169" s="241" t="s">
        <v>650</v>
      </c>
    </row>
    <row r="170" s="2" customFormat="1" ht="16.5" customHeight="1">
      <c r="A170" s="38"/>
      <c r="B170" s="39"/>
      <c r="C170" s="229" t="s">
        <v>465</v>
      </c>
      <c r="D170" s="229" t="s">
        <v>281</v>
      </c>
      <c r="E170" s="230" t="s">
        <v>6035</v>
      </c>
      <c r="F170" s="231" t="s">
        <v>6792</v>
      </c>
      <c r="G170" s="232" t="s">
        <v>2303</v>
      </c>
      <c r="H170" s="233">
        <v>3</v>
      </c>
      <c r="I170" s="234"/>
      <c r="J170" s="235">
        <f>ROUND(I170*H170,2)</f>
        <v>0</v>
      </c>
      <c r="K170" s="236"/>
      <c r="L170" s="44"/>
      <c r="M170" s="237" t="s">
        <v>1</v>
      </c>
      <c r="N170" s="238" t="s">
        <v>41</v>
      </c>
      <c r="O170" s="91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1" t="s">
        <v>284</v>
      </c>
      <c r="AT170" s="241" t="s">
        <v>281</v>
      </c>
      <c r="AU170" s="241" t="s">
        <v>84</v>
      </c>
      <c r="AY170" s="17" t="s">
        <v>280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7" t="s">
        <v>84</v>
      </c>
      <c r="BK170" s="242">
        <f>ROUND(I170*H170,2)</f>
        <v>0</v>
      </c>
      <c r="BL170" s="17" t="s">
        <v>284</v>
      </c>
      <c r="BM170" s="241" t="s">
        <v>660</v>
      </c>
    </row>
    <row r="171" s="2" customFormat="1" ht="44.25" customHeight="1">
      <c r="A171" s="38"/>
      <c r="B171" s="39"/>
      <c r="C171" s="229" t="s">
        <v>470</v>
      </c>
      <c r="D171" s="229" t="s">
        <v>281</v>
      </c>
      <c r="E171" s="230" t="s">
        <v>6038</v>
      </c>
      <c r="F171" s="231" t="s">
        <v>6793</v>
      </c>
      <c r="G171" s="232" t="s">
        <v>2303</v>
      </c>
      <c r="H171" s="233">
        <v>4</v>
      </c>
      <c r="I171" s="234"/>
      <c r="J171" s="235">
        <f>ROUND(I171*H171,2)</f>
        <v>0</v>
      </c>
      <c r="K171" s="236"/>
      <c r="L171" s="44"/>
      <c r="M171" s="237" t="s">
        <v>1</v>
      </c>
      <c r="N171" s="238" t="s">
        <v>41</v>
      </c>
      <c r="O171" s="91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1" t="s">
        <v>284</v>
      </c>
      <c r="AT171" s="241" t="s">
        <v>281</v>
      </c>
      <c r="AU171" s="241" t="s">
        <v>84</v>
      </c>
      <c r="AY171" s="17" t="s">
        <v>280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7" t="s">
        <v>84</v>
      </c>
      <c r="BK171" s="242">
        <f>ROUND(I171*H171,2)</f>
        <v>0</v>
      </c>
      <c r="BL171" s="17" t="s">
        <v>284</v>
      </c>
      <c r="BM171" s="241" t="s">
        <v>669</v>
      </c>
    </row>
    <row r="172" s="2" customFormat="1" ht="16.5" customHeight="1">
      <c r="A172" s="38"/>
      <c r="B172" s="39"/>
      <c r="C172" s="229" t="s">
        <v>475</v>
      </c>
      <c r="D172" s="229" t="s">
        <v>281</v>
      </c>
      <c r="E172" s="230" t="s">
        <v>6041</v>
      </c>
      <c r="F172" s="231" t="s">
        <v>6794</v>
      </c>
      <c r="G172" s="232" t="s">
        <v>2303</v>
      </c>
      <c r="H172" s="233">
        <v>1</v>
      </c>
      <c r="I172" s="234"/>
      <c r="J172" s="235">
        <f>ROUND(I172*H172,2)</f>
        <v>0</v>
      </c>
      <c r="K172" s="236"/>
      <c r="L172" s="44"/>
      <c r="M172" s="237" t="s">
        <v>1</v>
      </c>
      <c r="N172" s="238" t="s">
        <v>41</v>
      </c>
      <c r="O172" s="91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1" t="s">
        <v>284</v>
      </c>
      <c r="AT172" s="241" t="s">
        <v>281</v>
      </c>
      <c r="AU172" s="241" t="s">
        <v>84</v>
      </c>
      <c r="AY172" s="17" t="s">
        <v>280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7" t="s">
        <v>84</v>
      </c>
      <c r="BK172" s="242">
        <f>ROUND(I172*H172,2)</f>
        <v>0</v>
      </c>
      <c r="BL172" s="17" t="s">
        <v>284</v>
      </c>
      <c r="BM172" s="241" t="s">
        <v>678</v>
      </c>
    </row>
    <row r="173" s="2" customFormat="1" ht="16.5" customHeight="1">
      <c r="A173" s="38"/>
      <c r="B173" s="39"/>
      <c r="C173" s="229" t="s">
        <v>479</v>
      </c>
      <c r="D173" s="229" t="s">
        <v>281</v>
      </c>
      <c r="E173" s="230" t="s">
        <v>6044</v>
      </c>
      <c r="F173" s="231" t="s">
        <v>6943</v>
      </c>
      <c r="G173" s="232" t="s">
        <v>2303</v>
      </c>
      <c r="H173" s="233">
        <v>1</v>
      </c>
      <c r="I173" s="234"/>
      <c r="J173" s="235">
        <f>ROUND(I173*H173,2)</f>
        <v>0</v>
      </c>
      <c r="K173" s="236"/>
      <c r="L173" s="44"/>
      <c r="M173" s="291" t="s">
        <v>1</v>
      </c>
      <c r="N173" s="292" t="s">
        <v>41</v>
      </c>
      <c r="O173" s="293"/>
      <c r="P173" s="294">
        <f>O173*H173</f>
        <v>0</v>
      </c>
      <c r="Q173" s="294">
        <v>0</v>
      </c>
      <c r="R173" s="294">
        <f>Q173*H173</f>
        <v>0</v>
      </c>
      <c r="S173" s="294">
        <v>0</v>
      </c>
      <c r="T173" s="29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1" t="s">
        <v>284</v>
      </c>
      <c r="AT173" s="241" t="s">
        <v>281</v>
      </c>
      <c r="AU173" s="241" t="s">
        <v>84</v>
      </c>
      <c r="AY173" s="17" t="s">
        <v>280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7" t="s">
        <v>84</v>
      </c>
      <c r="BK173" s="242">
        <f>ROUND(I173*H173,2)</f>
        <v>0</v>
      </c>
      <c r="BL173" s="17" t="s">
        <v>284</v>
      </c>
      <c r="BM173" s="241" t="s">
        <v>686</v>
      </c>
    </row>
    <row r="174" s="2" customFormat="1" ht="6.96" customHeight="1">
      <c r="A174" s="38"/>
      <c r="B174" s="66"/>
      <c r="C174" s="67"/>
      <c r="D174" s="67"/>
      <c r="E174" s="67"/>
      <c r="F174" s="67"/>
      <c r="G174" s="67"/>
      <c r="H174" s="67"/>
      <c r="I174" s="67"/>
      <c r="J174" s="67"/>
      <c r="K174" s="67"/>
      <c r="L174" s="44"/>
      <c r="M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</sheetData>
  <sheetProtection sheet="1" autoFilter="0" formatColumns="0" formatRows="0" objects="1" scenarios="1" spinCount="100000" saltValue="W8uvM1DDO7L6tqufymQ29sg7FZTezcxEp2T+DilNnzaMvp1jt3wbXXaMuXPsTlGYMv/AZ58d3N8FS359WTOZKQ==" hashValue="26dUd+xfMTsNTx6jihcZyNVPDRDO/KPfQgak0tl+krG9sVWVzDygzYBMbV2LEZTjA1dPgPvOzNmmaB9DXrhGBQ==" algorithmName="SHA-512" password="C5D5"/>
  <autoFilter ref="C126:K17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</row>
    <row r="8">
      <c r="B8" s="20"/>
      <c r="D8" s="152" t="s">
        <v>209</v>
      </c>
      <c r="L8" s="20"/>
    </row>
    <row r="9" s="1" customFormat="1" ht="16.5" customHeight="1">
      <c r="B9" s="20"/>
      <c r="E9" s="153" t="s">
        <v>6722</v>
      </c>
      <c r="F9" s="1"/>
      <c r="G9" s="1"/>
      <c r="H9" s="1"/>
      <c r="L9" s="20"/>
    </row>
    <row r="10" s="1" customFormat="1" ht="12" customHeight="1">
      <c r="B10" s="20"/>
      <c r="D10" s="152" t="s">
        <v>6150</v>
      </c>
      <c r="L10" s="20"/>
    </row>
    <row r="11" s="2" customFormat="1" ht="16.5" customHeight="1">
      <c r="A11" s="38"/>
      <c r="B11" s="44"/>
      <c r="C11" s="38"/>
      <c r="D11" s="38"/>
      <c r="E11" s="164" t="s">
        <v>6941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6733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4" t="s">
        <v>6944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2" t="s">
        <v>18</v>
      </c>
      <c r="E15" s="38"/>
      <c r="F15" s="141" t="s">
        <v>1</v>
      </c>
      <c r="G15" s="38"/>
      <c r="H15" s="38"/>
      <c r="I15" s="152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20</v>
      </c>
      <c r="E16" s="38"/>
      <c r="F16" s="141" t="s">
        <v>21</v>
      </c>
      <c r="G16" s="38"/>
      <c r="H16" s="38"/>
      <c r="I16" s="152" t="s">
        <v>22</v>
      </c>
      <c r="J16" s="155" t="str">
        <f>'Rekapitulace stavby'!AN8</f>
        <v>2. 8. 2021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2" t="s">
        <v>24</v>
      </c>
      <c r="E18" s="38"/>
      <c r="F18" s="38"/>
      <c r="G18" s="38"/>
      <c r="H18" s="38"/>
      <c r="I18" s="152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2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2" t="s">
        <v>28</v>
      </c>
      <c r="E21" s="38"/>
      <c r="F21" s="38"/>
      <c r="G21" s="38"/>
      <c r="H21" s="38"/>
      <c r="I21" s="152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2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2" t="s">
        <v>30</v>
      </c>
      <c r="E24" s="38"/>
      <c r="F24" s="38"/>
      <c r="G24" s="38"/>
      <c r="H24" s="38"/>
      <c r="I24" s="152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2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2" t="s">
        <v>33</v>
      </c>
      <c r="E27" s="38"/>
      <c r="F27" s="38"/>
      <c r="G27" s="38"/>
      <c r="H27" s="38"/>
      <c r="I27" s="152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31</v>
      </c>
      <c r="F28" s="38"/>
      <c r="G28" s="38"/>
      <c r="H28" s="38"/>
      <c r="I28" s="152" t="s">
        <v>27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2" t="s">
        <v>34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0"/>
      <c r="E35" s="160"/>
      <c r="F35" s="160"/>
      <c r="G35" s="160"/>
      <c r="H35" s="160"/>
      <c r="I35" s="160"/>
      <c r="J35" s="160"/>
      <c r="K35" s="160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2" t="s">
        <v>41</v>
      </c>
      <c r="F37" s="165">
        <f>ROUND((SUM(BE126:BE140)),  2)</f>
        <v>0</v>
      </c>
      <c r="G37" s="38"/>
      <c r="H37" s="38"/>
      <c r="I37" s="166">
        <v>0.20999999999999999</v>
      </c>
      <c r="J37" s="165">
        <f>ROUND(((SUM(BE126:BE140))*I37),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2" t="s">
        <v>42</v>
      </c>
      <c r="F38" s="165">
        <f>ROUND((SUM(BF126:BF140)),  2)</f>
        <v>0</v>
      </c>
      <c r="G38" s="38"/>
      <c r="H38" s="38"/>
      <c r="I38" s="166">
        <v>0.14999999999999999</v>
      </c>
      <c r="J38" s="165">
        <f>ROUND(((SUM(BF126:BF140))*I38),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43</v>
      </c>
      <c r="F39" s="165">
        <f>ROUND((SUM(BG126:BG140)),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2" t="s">
        <v>44</v>
      </c>
      <c r="F40" s="165">
        <f>ROUND((SUM(BH126:BH140)),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2" t="s">
        <v>45</v>
      </c>
      <c r="F41" s="165">
        <f>ROUND((SUM(BI126:BI140)),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5" t="s">
        <v>6722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6150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6941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6733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14.04_2 - Slaboproud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Žižkova 57, Jihlava</v>
      </c>
      <c r="G93" s="40"/>
      <c r="H93" s="40"/>
      <c r="I93" s="32" t="s">
        <v>22</v>
      </c>
      <c r="J93" s="79" t="str">
        <f>IF(J16="","",J16)</f>
        <v>2. 8. 2021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Kraj Vysočina, Žižkova 57, Jihlava</v>
      </c>
      <c r="G95" s="40"/>
      <c r="H95" s="40"/>
      <c r="I95" s="32" t="s">
        <v>30</v>
      </c>
      <c r="J95" s="36" t="str">
        <f>E25</f>
        <v>CBN projekt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>CBN projekt s.r.o.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6" t="s">
        <v>233</v>
      </c>
      <c r="D98" s="187"/>
      <c r="E98" s="187"/>
      <c r="F98" s="187"/>
      <c r="G98" s="187"/>
      <c r="H98" s="187"/>
      <c r="I98" s="187"/>
      <c r="J98" s="188" t="s">
        <v>234</v>
      </c>
      <c r="K98" s="187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9" t="s">
        <v>235</v>
      </c>
      <c r="D100" s="40"/>
      <c r="E100" s="40"/>
      <c r="F100" s="40"/>
      <c r="G100" s="40"/>
      <c r="H100" s="40"/>
      <c r="I100" s="40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236</v>
      </c>
    </row>
    <row r="101" s="9" customFormat="1" ht="24.96" customHeight="1">
      <c r="A101" s="9"/>
      <c r="B101" s="190"/>
      <c r="C101" s="191"/>
      <c r="D101" s="192" t="s">
        <v>6800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6801</v>
      </c>
      <c r="E102" s="193"/>
      <c r="F102" s="193"/>
      <c r="G102" s="193"/>
      <c r="H102" s="193"/>
      <c r="I102" s="193"/>
      <c r="J102" s="194">
        <f>J135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265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5" t="str">
        <f>E7</f>
        <v>SPŠ Třebíč - úspory energií- doplnění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209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1" customFormat="1" ht="16.5" customHeight="1">
      <c r="B114" s="21"/>
      <c r="C114" s="22"/>
      <c r="D114" s="22"/>
      <c r="E114" s="185" t="s">
        <v>6722</v>
      </c>
      <c r="F114" s="22"/>
      <c r="G114" s="22"/>
      <c r="H114" s="22"/>
      <c r="I114" s="22"/>
      <c r="J114" s="22"/>
      <c r="K114" s="22"/>
      <c r="L114" s="20"/>
    </row>
    <row r="115" s="1" customFormat="1" ht="12" customHeight="1">
      <c r="B115" s="21"/>
      <c r="C115" s="32" t="s">
        <v>6150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297" t="s">
        <v>6941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6733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14.04_2 - Slaboproud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Žižkova 57, Jihlava</v>
      </c>
      <c r="G120" s="40"/>
      <c r="H120" s="40"/>
      <c r="I120" s="32" t="s">
        <v>22</v>
      </c>
      <c r="J120" s="79" t="str">
        <f>IF(J16="","",J16)</f>
        <v>2. 8. 2021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E19</f>
        <v>Kraj Vysočina, Žižkova 57, Jihlava</v>
      </c>
      <c r="G122" s="40"/>
      <c r="H122" s="40"/>
      <c r="I122" s="32" t="s">
        <v>30</v>
      </c>
      <c r="J122" s="36" t="str">
        <f>E25</f>
        <v>CBN projekt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IF(E22="","",E22)</f>
        <v>Vyplň údaj</v>
      </c>
      <c r="G123" s="40"/>
      <c r="H123" s="40"/>
      <c r="I123" s="32" t="s">
        <v>33</v>
      </c>
      <c r="J123" s="36" t="str">
        <f>E28</f>
        <v>CBN projekt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1"/>
      <c r="B125" s="202"/>
      <c r="C125" s="203" t="s">
        <v>266</v>
      </c>
      <c r="D125" s="204" t="s">
        <v>61</v>
      </c>
      <c r="E125" s="204" t="s">
        <v>57</v>
      </c>
      <c r="F125" s="204" t="s">
        <v>58</v>
      </c>
      <c r="G125" s="204" t="s">
        <v>267</v>
      </c>
      <c r="H125" s="204" t="s">
        <v>268</v>
      </c>
      <c r="I125" s="204" t="s">
        <v>269</v>
      </c>
      <c r="J125" s="205" t="s">
        <v>234</v>
      </c>
      <c r="K125" s="206" t="s">
        <v>270</v>
      </c>
      <c r="L125" s="207"/>
      <c r="M125" s="100" t="s">
        <v>1</v>
      </c>
      <c r="N125" s="101" t="s">
        <v>40</v>
      </c>
      <c r="O125" s="101" t="s">
        <v>271</v>
      </c>
      <c r="P125" s="101" t="s">
        <v>272</v>
      </c>
      <c r="Q125" s="101" t="s">
        <v>273</v>
      </c>
      <c r="R125" s="101" t="s">
        <v>274</v>
      </c>
      <c r="S125" s="101" t="s">
        <v>275</v>
      </c>
      <c r="T125" s="102" t="s">
        <v>276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8"/>
      <c r="B126" s="39"/>
      <c r="C126" s="107" t="s">
        <v>277</v>
      </c>
      <c r="D126" s="40"/>
      <c r="E126" s="40"/>
      <c r="F126" s="40"/>
      <c r="G126" s="40"/>
      <c r="H126" s="40"/>
      <c r="I126" s="40"/>
      <c r="J126" s="208">
        <f>BK126</f>
        <v>0</v>
      </c>
      <c r="K126" s="40"/>
      <c r="L126" s="44"/>
      <c r="M126" s="103"/>
      <c r="N126" s="209"/>
      <c r="O126" s="104"/>
      <c r="P126" s="210">
        <f>P127+P135</f>
        <v>0</v>
      </c>
      <c r="Q126" s="104"/>
      <c r="R126" s="210">
        <f>R127+R135</f>
        <v>0</v>
      </c>
      <c r="S126" s="104"/>
      <c r="T126" s="211">
        <f>T127+T135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236</v>
      </c>
      <c r="BK126" s="212">
        <f>BK127+BK135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5989</v>
      </c>
      <c r="F127" s="216" t="s">
        <v>6802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SUM(P128:P134)</f>
        <v>0</v>
      </c>
      <c r="Q127" s="221"/>
      <c r="R127" s="222">
        <f>SUM(R128:R134)</f>
        <v>0</v>
      </c>
      <c r="S127" s="221"/>
      <c r="T127" s="223">
        <f>SUM(T128:T134)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84</v>
      </c>
      <c r="AT127" s="225" t="s">
        <v>75</v>
      </c>
      <c r="AU127" s="225" t="s">
        <v>76</v>
      </c>
      <c r="AY127" s="224" t="s">
        <v>280</v>
      </c>
      <c r="BK127" s="226">
        <f>SUM(BK128:BK134)</f>
        <v>0</v>
      </c>
    </row>
    <row r="128" s="2" customFormat="1" ht="16.5" customHeight="1">
      <c r="A128" s="38"/>
      <c r="B128" s="39"/>
      <c r="C128" s="229" t="s">
        <v>84</v>
      </c>
      <c r="D128" s="229" t="s">
        <v>281</v>
      </c>
      <c r="E128" s="230" t="s">
        <v>6803</v>
      </c>
      <c r="F128" s="231" t="s">
        <v>6804</v>
      </c>
      <c r="G128" s="232" t="s">
        <v>190</v>
      </c>
      <c r="H128" s="233">
        <v>82</v>
      </c>
      <c r="I128" s="234"/>
      <c r="J128" s="235">
        <f>ROUND(I128*H128,2)</f>
        <v>0</v>
      </c>
      <c r="K128" s="236"/>
      <c r="L128" s="44"/>
      <c r="M128" s="237" t="s">
        <v>1</v>
      </c>
      <c r="N128" s="238" t="s">
        <v>41</v>
      </c>
      <c r="O128" s="91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1" t="s">
        <v>284</v>
      </c>
      <c r="AT128" s="241" t="s">
        <v>281</v>
      </c>
      <c r="AU128" s="241" t="s">
        <v>84</v>
      </c>
      <c r="AY128" s="17" t="s">
        <v>280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7" t="s">
        <v>84</v>
      </c>
      <c r="BK128" s="242">
        <f>ROUND(I128*H128,2)</f>
        <v>0</v>
      </c>
      <c r="BL128" s="17" t="s">
        <v>284</v>
      </c>
      <c r="BM128" s="241" t="s">
        <v>86</v>
      </c>
    </row>
    <row r="129" s="2" customFormat="1" ht="16.5" customHeight="1">
      <c r="A129" s="38"/>
      <c r="B129" s="39"/>
      <c r="C129" s="229" t="s">
        <v>86</v>
      </c>
      <c r="D129" s="229" t="s">
        <v>281</v>
      </c>
      <c r="E129" s="230" t="s">
        <v>6805</v>
      </c>
      <c r="F129" s="231" t="s">
        <v>6806</v>
      </c>
      <c r="G129" s="232" t="s">
        <v>2303</v>
      </c>
      <c r="H129" s="233">
        <v>2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284</v>
      </c>
      <c r="AT129" s="241" t="s">
        <v>281</v>
      </c>
      <c r="AU129" s="241" t="s">
        <v>84</v>
      </c>
      <c r="AY129" s="17" t="s">
        <v>280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84</v>
      </c>
      <c r="BK129" s="242">
        <f>ROUND(I129*H129,2)</f>
        <v>0</v>
      </c>
      <c r="BL129" s="17" t="s">
        <v>284</v>
      </c>
      <c r="BM129" s="241" t="s">
        <v>284</v>
      </c>
    </row>
    <row r="130" s="2" customFormat="1" ht="16.5" customHeight="1">
      <c r="A130" s="38"/>
      <c r="B130" s="39"/>
      <c r="C130" s="229" t="s">
        <v>136</v>
      </c>
      <c r="D130" s="229" t="s">
        <v>281</v>
      </c>
      <c r="E130" s="230" t="s">
        <v>6807</v>
      </c>
      <c r="F130" s="231" t="s">
        <v>6808</v>
      </c>
      <c r="G130" s="232" t="s">
        <v>2303</v>
      </c>
      <c r="H130" s="233">
        <v>1</v>
      </c>
      <c r="I130" s="234"/>
      <c r="J130" s="235">
        <f>ROUND(I130*H130,2)</f>
        <v>0</v>
      </c>
      <c r="K130" s="236"/>
      <c r="L130" s="44"/>
      <c r="M130" s="237" t="s">
        <v>1</v>
      </c>
      <c r="N130" s="238" t="s">
        <v>41</v>
      </c>
      <c r="O130" s="91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1" t="s">
        <v>284</v>
      </c>
      <c r="AT130" s="241" t="s">
        <v>281</v>
      </c>
      <c r="AU130" s="241" t="s">
        <v>84</v>
      </c>
      <c r="AY130" s="17" t="s">
        <v>280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7" t="s">
        <v>84</v>
      </c>
      <c r="BK130" s="242">
        <f>ROUND(I130*H130,2)</f>
        <v>0</v>
      </c>
      <c r="BL130" s="17" t="s">
        <v>284</v>
      </c>
      <c r="BM130" s="241" t="s">
        <v>305</v>
      </c>
    </row>
    <row r="131" s="2" customFormat="1" ht="16.5" customHeight="1">
      <c r="A131" s="38"/>
      <c r="B131" s="39"/>
      <c r="C131" s="229" t="s">
        <v>284</v>
      </c>
      <c r="D131" s="229" t="s">
        <v>281</v>
      </c>
      <c r="E131" s="230" t="s">
        <v>6809</v>
      </c>
      <c r="F131" s="231" t="s">
        <v>6810</v>
      </c>
      <c r="G131" s="232" t="s">
        <v>190</v>
      </c>
      <c r="H131" s="233">
        <v>78</v>
      </c>
      <c r="I131" s="234"/>
      <c r="J131" s="235">
        <f>ROUND(I131*H131,2)</f>
        <v>0</v>
      </c>
      <c r="K131" s="236"/>
      <c r="L131" s="44"/>
      <c r="M131" s="237" t="s">
        <v>1</v>
      </c>
      <c r="N131" s="238" t="s">
        <v>41</v>
      </c>
      <c r="O131" s="91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284</v>
      </c>
      <c r="AT131" s="241" t="s">
        <v>281</v>
      </c>
      <c r="AU131" s="241" t="s">
        <v>84</v>
      </c>
      <c r="AY131" s="17" t="s">
        <v>280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84</v>
      </c>
      <c r="BK131" s="242">
        <f>ROUND(I131*H131,2)</f>
        <v>0</v>
      </c>
      <c r="BL131" s="17" t="s">
        <v>284</v>
      </c>
      <c r="BM131" s="241" t="s">
        <v>310</v>
      </c>
    </row>
    <row r="132" s="2" customFormat="1" ht="16.5" customHeight="1">
      <c r="A132" s="38"/>
      <c r="B132" s="39"/>
      <c r="C132" s="229" t="s">
        <v>300</v>
      </c>
      <c r="D132" s="229" t="s">
        <v>281</v>
      </c>
      <c r="E132" s="230" t="s">
        <v>6811</v>
      </c>
      <c r="F132" s="231" t="s">
        <v>6812</v>
      </c>
      <c r="G132" s="232" t="s">
        <v>2303</v>
      </c>
      <c r="H132" s="233">
        <v>2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284</v>
      </c>
      <c r="AT132" s="241" t="s">
        <v>281</v>
      </c>
      <c r="AU132" s="241" t="s">
        <v>84</v>
      </c>
      <c r="AY132" s="17" t="s">
        <v>280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84</v>
      </c>
      <c r="BK132" s="242">
        <f>ROUND(I132*H132,2)</f>
        <v>0</v>
      </c>
      <c r="BL132" s="17" t="s">
        <v>284</v>
      </c>
      <c r="BM132" s="241" t="s">
        <v>111</v>
      </c>
    </row>
    <row r="133" s="2" customFormat="1" ht="21.75" customHeight="1">
      <c r="A133" s="38"/>
      <c r="B133" s="39"/>
      <c r="C133" s="229" t="s">
        <v>305</v>
      </c>
      <c r="D133" s="229" t="s">
        <v>281</v>
      </c>
      <c r="E133" s="230" t="s">
        <v>6813</v>
      </c>
      <c r="F133" s="231" t="s">
        <v>6814</v>
      </c>
      <c r="G133" s="232" t="s">
        <v>326</v>
      </c>
      <c r="H133" s="233">
        <v>0.10000000000000001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284</v>
      </c>
      <c r="AT133" s="241" t="s">
        <v>281</v>
      </c>
      <c r="AU133" s="241" t="s">
        <v>84</v>
      </c>
      <c r="AY133" s="17" t="s">
        <v>280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84</v>
      </c>
      <c r="BK133" s="242">
        <f>ROUND(I133*H133,2)</f>
        <v>0</v>
      </c>
      <c r="BL133" s="17" t="s">
        <v>284</v>
      </c>
      <c r="BM133" s="241" t="s">
        <v>117</v>
      </c>
    </row>
    <row r="134" s="2" customFormat="1" ht="16.5" customHeight="1">
      <c r="A134" s="38"/>
      <c r="B134" s="39"/>
      <c r="C134" s="229" t="s">
        <v>313</v>
      </c>
      <c r="D134" s="229" t="s">
        <v>281</v>
      </c>
      <c r="E134" s="230" t="s">
        <v>6547</v>
      </c>
      <c r="F134" s="231" t="s">
        <v>6784</v>
      </c>
      <c r="G134" s="232" t="s">
        <v>6116</v>
      </c>
      <c r="H134" s="233">
        <v>4</v>
      </c>
      <c r="I134" s="234"/>
      <c r="J134" s="235">
        <f>ROUND(I134*H134,2)</f>
        <v>0</v>
      </c>
      <c r="K134" s="236"/>
      <c r="L134" s="44"/>
      <c r="M134" s="237" t="s">
        <v>1</v>
      </c>
      <c r="N134" s="238" t="s">
        <v>41</v>
      </c>
      <c r="O134" s="91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284</v>
      </c>
      <c r="AT134" s="241" t="s">
        <v>281</v>
      </c>
      <c r="AU134" s="241" t="s">
        <v>84</v>
      </c>
      <c r="AY134" s="17" t="s">
        <v>280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84</v>
      </c>
      <c r="BK134" s="242">
        <f>ROUND(I134*H134,2)</f>
        <v>0</v>
      </c>
      <c r="BL134" s="17" t="s">
        <v>284</v>
      </c>
      <c r="BM134" s="241" t="s">
        <v>130</v>
      </c>
    </row>
    <row r="135" s="12" customFormat="1" ht="25.92" customHeight="1">
      <c r="A135" s="12"/>
      <c r="B135" s="213"/>
      <c r="C135" s="214"/>
      <c r="D135" s="215" t="s">
        <v>75</v>
      </c>
      <c r="E135" s="216" t="s">
        <v>5994</v>
      </c>
      <c r="F135" s="216" t="s">
        <v>6815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SUM(P136:P140)</f>
        <v>0</v>
      </c>
      <c r="Q135" s="221"/>
      <c r="R135" s="222">
        <f>SUM(R136:R140)</f>
        <v>0</v>
      </c>
      <c r="S135" s="221"/>
      <c r="T135" s="223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84</v>
      </c>
      <c r="AT135" s="225" t="s">
        <v>75</v>
      </c>
      <c r="AU135" s="225" t="s">
        <v>76</v>
      </c>
      <c r="AY135" s="224" t="s">
        <v>280</v>
      </c>
      <c r="BK135" s="226">
        <f>SUM(BK136:BK140)</f>
        <v>0</v>
      </c>
    </row>
    <row r="136" s="2" customFormat="1" ht="16.5" customHeight="1">
      <c r="A136" s="38"/>
      <c r="B136" s="39"/>
      <c r="C136" s="229" t="s">
        <v>310</v>
      </c>
      <c r="D136" s="229" t="s">
        <v>281</v>
      </c>
      <c r="E136" s="230" t="s">
        <v>6047</v>
      </c>
      <c r="F136" s="231" t="s">
        <v>6804</v>
      </c>
      <c r="G136" s="232" t="s">
        <v>190</v>
      </c>
      <c r="H136" s="233">
        <v>82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284</v>
      </c>
      <c r="AT136" s="241" t="s">
        <v>281</v>
      </c>
      <c r="AU136" s="241" t="s">
        <v>84</v>
      </c>
      <c r="AY136" s="17" t="s">
        <v>280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84</v>
      </c>
      <c r="BK136" s="242">
        <f>ROUND(I136*H136,2)</f>
        <v>0</v>
      </c>
      <c r="BL136" s="17" t="s">
        <v>284</v>
      </c>
      <c r="BM136" s="241" t="s">
        <v>185</v>
      </c>
    </row>
    <row r="137" s="2" customFormat="1" ht="16.5" customHeight="1">
      <c r="A137" s="38"/>
      <c r="B137" s="39"/>
      <c r="C137" s="229" t="s">
        <v>323</v>
      </c>
      <c r="D137" s="229" t="s">
        <v>281</v>
      </c>
      <c r="E137" s="230" t="s">
        <v>6050</v>
      </c>
      <c r="F137" s="231" t="s">
        <v>6808</v>
      </c>
      <c r="G137" s="232" t="s">
        <v>2303</v>
      </c>
      <c r="H137" s="233">
        <v>1</v>
      </c>
      <c r="I137" s="234"/>
      <c r="J137" s="235">
        <f>ROUND(I137*H137,2)</f>
        <v>0</v>
      </c>
      <c r="K137" s="236"/>
      <c r="L137" s="44"/>
      <c r="M137" s="237" t="s">
        <v>1</v>
      </c>
      <c r="N137" s="238" t="s">
        <v>41</v>
      </c>
      <c r="O137" s="91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1" t="s">
        <v>284</v>
      </c>
      <c r="AT137" s="241" t="s">
        <v>281</v>
      </c>
      <c r="AU137" s="241" t="s">
        <v>84</v>
      </c>
      <c r="AY137" s="17" t="s">
        <v>280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7" t="s">
        <v>84</v>
      </c>
      <c r="BK137" s="242">
        <f>ROUND(I137*H137,2)</f>
        <v>0</v>
      </c>
      <c r="BL137" s="17" t="s">
        <v>284</v>
      </c>
      <c r="BM137" s="241" t="s">
        <v>361</v>
      </c>
    </row>
    <row r="138" s="2" customFormat="1" ht="16.5" customHeight="1">
      <c r="A138" s="38"/>
      <c r="B138" s="39"/>
      <c r="C138" s="229" t="s">
        <v>111</v>
      </c>
      <c r="D138" s="229" t="s">
        <v>281</v>
      </c>
      <c r="E138" s="230" t="s">
        <v>6053</v>
      </c>
      <c r="F138" s="231" t="s">
        <v>6810</v>
      </c>
      <c r="G138" s="232" t="s">
        <v>190</v>
      </c>
      <c r="H138" s="233">
        <v>78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284</v>
      </c>
      <c r="AT138" s="241" t="s">
        <v>281</v>
      </c>
      <c r="AU138" s="241" t="s">
        <v>84</v>
      </c>
      <c r="AY138" s="17" t="s">
        <v>280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84</v>
      </c>
      <c r="BK138" s="242">
        <f>ROUND(I138*H138,2)</f>
        <v>0</v>
      </c>
      <c r="BL138" s="17" t="s">
        <v>284</v>
      </c>
      <c r="BM138" s="241" t="s">
        <v>369</v>
      </c>
    </row>
    <row r="139" s="2" customFormat="1" ht="16.5" customHeight="1">
      <c r="A139" s="38"/>
      <c r="B139" s="39"/>
      <c r="C139" s="229" t="s">
        <v>114</v>
      </c>
      <c r="D139" s="229" t="s">
        <v>281</v>
      </c>
      <c r="E139" s="230" t="s">
        <v>6056</v>
      </c>
      <c r="F139" s="231" t="s">
        <v>6812</v>
      </c>
      <c r="G139" s="232" t="s">
        <v>2303</v>
      </c>
      <c r="H139" s="233">
        <v>2</v>
      </c>
      <c r="I139" s="234"/>
      <c r="J139" s="235">
        <f>ROUND(I139*H139,2)</f>
        <v>0</v>
      </c>
      <c r="K139" s="236"/>
      <c r="L139" s="44"/>
      <c r="M139" s="237" t="s">
        <v>1</v>
      </c>
      <c r="N139" s="238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284</v>
      </c>
      <c r="AT139" s="241" t="s">
        <v>281</v>
      </c>
      <c r="AU139" s="241" t="s">
        <v>84</v>
      </c>
      <c r="AY139" s="17" t="s">
        <v>280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84</v>
      </c>
      <c r="BK139" s="242">
        <f>ROUND(I139*H139,2)</f>
        <v>0</v>
      </c>
      <c r="BL139" s="17" t="s">
        <v>284</v>
      </c>
      <c r="BM139" s="241" t="s">
        <v>379</v>
      </c>
    </row>
    <row r="140" s="2" customFormat="1" ht="16.5" customHeight="1">
      <c r="A140" s="38"/>
      <c r="B140" s="39"/>
      <c r="C140" s="229" t="s">
        <v>117</v>
      </c>
      <c r="D140" s="229" t="s">
        <v>281</v>
      </c>
      <c r="E140" s="230" t="s">
        <v>6059</v>
      </c>
      <c r="F140" s="231" t="s">
        <v>6789</v>
      </c>
      <c r="G140" s="232" t="s">
        <v>2303</v>
      </c>
      <c r="H140" s="233">
        <v>1</v>
      </c>
      <c r="I140" s="234"/>
      <c r="J140" s="235">
        <f>ROUND(I140*H140,2)</f>
        <v>0</v>
      </c>
      <c r="K140" s="236"/>
      <c r="L140" s="44"/>
      <c r="M140" s="291" t="s">
        <v>1</v>
      </c>
      <c r="N140" s="292" t="s">
        <v>41</v>
      </c>
      <c r="O140" s="293"/>
      <c r="P140" s="294">
        <f>O140*H140</f>
        <v>0</v>
      </c>
      <c r="Q140" s="294">
        <v>0</v>
      </c>
      <c r="R140" s="294">
        <f>Q140*H140</f>
        <v>0</v>
      </c>
      <c r="S140" s="294">
        <v>0</v>
      </c>
      <c r="T140" s="29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284</v>
      </c>
      <c r="AT140" s="241" t="s">
        <v>281</v>
      </c>
      <c r="AU140" s="241" t="s">
        <v>84</v>
      </c>
      <c r="AY140" s="17" t="s">
        <v>280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84</v>
      </c>
      <c r="BK140" s="242">
        <f>ROUND(I140*H140,2)</f>
        <v>0</v>
      </c>
      <c r="BL140" s="17" t="s">
        <v>284</v>
      </c>
      <c r="BM140" s="241" t="s">
        <v>388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geW12P+MdA6jWYAqm3zysOZUfHuM+8swIIy36RvWOd2av/VAyUpY8Z7Bc8VN1a9AML+tAdJe9ZJtwg0nemIlFQ==" hashValue="LJrUaOmtZ6d58Gn9elJJ5mCPj5XAOeVRd/a7AblcJTAQAO/7CJb+ELA7T9Q6OGaxklSAY0DLa4Eehc8bNG7mWA==" algorithmName="SHA-512" password="C5D5"/>
  <autoFilter ref="C125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</row>
    <row r="8">
      <c r="B8" s="20"/>
      <c r="D8" s="152" t="s">
        <v>209</v>
      </c>
      <c r="L8" s="20"/>
    </row>
    <row r="9" s="1" customFormat="1" ht="16.5" customHeight="1">
      <c r="B9" s="20"/>
      <c r="E9" s="153" t="s">
        <v>6722</v>
      </c>
      <c r="F9" s="1"/>
      <c r="G9" s="1"/>
      <c r="H9" s="1"/>
      <c r="L9" s="20"/>
    </row>
    <row r="10" s="1" customFormat="1" ht="12" customHeight="1">
      <c r="B10" s="20"/>
      <c r="D10" s="152" t="s">
        <v>6150</v>
      </c>
      <c r="L10" s="20"/>
    </row>
    <row r="11" s="2" customFormat="1" ht="16.5" customHeight="1">
      <c r="A11" s="38"/>
      <c r="B11" s="44"/>
      <c r="C11" s="38"/>
      <c r="D11" s="38"/>
      <c r="E11" s="164" t="s">
        <v>6941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6733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4" t="s">
        <v>6945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2" t="s">
        <v>18</v>
      </c>
      <c r="E15" s="38"/>
      <c r="F15" s="141" t="s">
        <v>1</v>
      </c>
      <c r="G15" s="38"/>
      <c r="H15" s="38"/>
      <c r="I15" s="152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20</v>
      </c>
      <c r="E16" s="38"/>
      <c r="F16" s="141" t="s">
        <v>21</v>
      </c>
      <c r="G16" s="38"/>
      <c r="H16" s="38"/>
      <c r="I16" s="152" t="s">
        <v>22</v>
      </c>
      <c r="J16" s="155" t="str">
        <f>'Rekapitulace stavby'!AN8</f>
        <v>2. 8. 2021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2" t="s">
        <v>24</v>
      </c>
      <c r="E18" s="38"/>
      <c r="F18" s="38"/>
      <c r="G18" s="38"/>
      <c r="H18" s="38"/>
      <c r="I18" s="152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2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2" t="s">
        <v>28</v>
      </c>
      <c r="E21" s="38"/>
      <c r="F21" s="38"/>
      <c r="G21" s="38"/>
      <c r="H21" s="38"/>
      <c r="I21" s="152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2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2" t="s">
        <v>30</v>
      </c>
      <c r="E24" s="38"/>
      <c r="F24" s="38"/>
      <c r="G24" s="38"/>
      <c r="H24" s="38"/>
      <c r="I24" s="152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2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2" t="s">
        <v>33</v>
      </c>
      <c r="E27" s="38"/>
      <c r="F27" s="38"/>
      <c r="G27" s="38"/>
      <c r="H27" s="38"/>
      <c r="I27" s="152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31</v>
      </c>
      <c r="F28" s="38"/>
      <c r="G28" s="38"/>
      <c r="H28" s="38"/>
      <c r="I28" s="152" t="s">
        <v>27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2" t="s">
        <v>34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0"/>
      <c r="E35" s="160"/>
      <c r="F35" s="160"/>
      <c r="G35" s="160"/>
      <c r="H35" s="160"/>
      <c r="I35" s="160"/>
      <c r="J35" s="160"/>
      <c r="K35" s="160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2" t="s">
        <v>41</v>
      </c>
      <c r="F37" s="165">
        <f>ROUND((SUM(BE126:BE164)),  2)</f>
        <v>0</v>
      </c>
      <c r="G37" s="38"/>
      <c r="H37" s="38"/>
      <c r="I37" s="166">
        <v>0.20999999999999999</v>
      </c>
      <c r="J37" s="165">
        <f>ROUND(((SUM(BE126:BE164))*I37),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2" t="s">
        <v>42</v>
      </c>
      <c r="F38" s="165">
        <f>ROUND((SUM(BF126:BF164)),  2)</f>
        <v>0</v>
      </c>
      <c r="G38" s="38"/>
      <c r="H38" s="38"/>
      <c r="I38" s="166">
        <v>0.14999999999999999</v>
      </c>
      <c r="J38" s="165">
        <f>ROUND(((SUM(BF126:BF164))*I38),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43</v>
      </c>
      <c r="F39" s="165">
        <f>ROUND((SUM(BG126:BG164)),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2" t="s">
        <v>44</v>
      </c>
      <c r="F40" s="165">
        <f>ROUND((SUM(BH126:BH164)),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2" t="s">
        <v>45</v>
      </c>
      <c r="F41" s="165">
        <f>ROUND((SUM(BI126:BI164)),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5" t="s">
        <v>6722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6150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6941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6733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14.04_3 - Bleskosvod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Žižkova 57, Jihlava</v>
      </c>
      <c r="G93" s="40"/>
      <c r="H93" s="40"/>
      <c r="I93" s="32" t="s">
        <v>22</v>
      </c>
      <c r="J93" s="79" t="str">
        <f>IF(J16="","",J16)</f>
        <v>2. 8. 2021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Kraj Vysočina, Žižkova 57, Jihlava</v>
      </c>
      <c r="G95" s="40"/>
      <c r="H95" s="40"/>
      <c r="I95" s="32" t="s">
        <v>30</v>
      </c>
      <c r="J95" s="36" t="str">
        <f>E25</f>
        <v>CBN projekt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>CBN projekt s.r.o.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6" t="s">
        <v>233</v>
      </c>
      <c r="D98" s="187"/>
      <c r="E98" s="187"/>
      <c r="F98" s="187"/>
      <c r="G98" s="187"/>
      <c r="H98" s="187"/>
      <c r="I98" s="187"/>
      <c r="J98" s="188" t="s">
        <v>234</v>
      </c>
      <c r="K98" s="187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9" t="s">
        <v>235</v>
      </c>
      <c r="D100" s="40"/>
      <c r="E100" s="40"/>
      <c r="F100" s="40"/>
      <c r="G100" s="40"/>
      <c r="H100" s="40"/>
      <c r="I100" s="40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236</v>
      </c>
    </row>
    <row r="101" s="9" customFormat="1" ht="24.96" customHeight="1">
      <c r="A101" s="9"/>
      <c r="B101" s="190"/>
      <c r="C101" s="191"/>
      <c r="D101" s="192" t="s">
        <v>6817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6818</v>
      </c>
      <c r="E102" s="193"/>
      <c r="F102" s="193"/>
      <c r="G102" s="193"/>
      <c r="H102" s="193"/>
      <c r="I102" s="193"/>
      <c r="J102" s="194">
        <f>J139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265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5" t="str">
        <f>E7</f>
        <v>SPŠ Třebíč - úspory energií- doplnění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209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1" customFormat="1" ht="16.5" customHeight="1">
      <c r="B114" s="21"/>
      <c r="C114" s="22"/>
      <c r="D114" s="22"/>
      <c r="E114" s="185" t="s">
        <v>6722</v>
      </c>
      <c r="F114" s="22"/>
      <c r="G114" s="22"/>
      <c r="H114" s="22"/>
      <c r="I114" s="22"/>
      <c r="J114" s="22"/>
      <c r="K114" s="22"/>
      <c r="L114" s="20"/>
    </row>
    <row r="115" s="1" customFormat="1" ht="12" customHeight="1">
      <c r="B115" s="21"/>
      <c r="C115" s="32" t="s">
        <v>6150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297" t="s">
        <v>6941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6733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14.04_3 - Bleskosvod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Žižkova 57, Jihlava</v>
      </c>
      <c r="G120" s="40"/>
      <c r="H120" s="40"/>
      <c r="I120" s="32" t="s">
        <v>22</v>
      </c>
      <c r="J120" s="79" t="str">
        <f>IF(J16="","",J16)</f>
        <v>2. 8. 2021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E19</f>
        <v>Kraj Vysočina, Žižkova 57, Jihlava</v>
      </c>
      <c r="G122" s="40"/>
      <c r="H122" s="40"/>
      <c r="I122" s="32" t="s">
        <v>30</v>
      </c>
      <c r="J122" s="36" t="str">
        <f>E25</f>
        <v>CBN projekt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IF(E22="","",E22)</f>
        <v>Vyplň údaj</v>
      </c>
      <c r="G123" s="40"/>
      <c r="H123" s="40"/>
      <c r="I123" s="32" t="s">
        <v>33</v>
      </c>
      <c r="J123" s="36" t="str">
        <f>E28</f>
        <v>CBN projekt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1"/>
      <c r="B125" s="202"/>
      <c r="C125" s="203" t="s">
        <v>266</v>
      </c>
      <c r="D125" s="204" t="s">
        <v>61</v>
      </c>
      <c r="E125" s="204" t="s">
        <v>57</v>
      </c>
      <c r="F125" s="204" t="s">
        <v>58</v>
      </c>
      <c r="G125" s="204" t="s">
        <v>267</v>
      </c>
      <c r="H125" s="204" t="s">
        <v>268</v>
      </c>
      <c r="I125" s="204" t="s">
        <v>269</v>
      </c>
      <c r="J125" s="205" t="s">
        <v>234</v>
      </c>
      <c r="K125" s="206" t="s">
        <v>270</v>
      </c>
      <c r="L125" s="207"/>
      <c r="M125" s="100" t="s">
        <v>1</v>
      </c>
      <c r="N125" s="101" t="s">
        <v>40</v>
      </c>
      <c r="O125" s="101" t="s">
        <v>271</v>
      </c>
      <c r="P125" s="101" t="s">
        <v>272</v>
      </c>
      <c r="Q125" s="101" t="s">
        <v>273</v>
      </c>
      <c r="R125" s="101" t="s">
        <v>274</v>
      </c>
      <c r="S125" s="101" t="s">
        <v>275</v>
      </c>
      <c r="T125" s="102" t="s">
        <v>276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8"/>
      <c r="B126" s="39"/>
      <c r="C126" s="107" t="s">
        <v>277</v>
      </c>
      <c r="D126" s="40"/>
      <c r="E126" s="40"/>
      <c r="F126" s="40"/>
      <c r="G126" s="40"/>
      <c r="H126" s="40"/>
      <c r="I126" s="40"/>
      <c r="J126" s="208">
        <f>BK126</f>
        <v>0</v>
      </c>
      <c r="K126" s="40"/>
      <c r="L126" s="44"/>
      <c r="M126" s="103"/>
      <c r="N126" s="209"/>
      <c r="O126" s="104"/>
      <c r="P126" s="210">
        <f>P127+P139</f>
        <v>0</v>
      </c>
      <c r="Q126" s="104"/>
      <c r="R126" s="210">
        <f>R127+R139</f>
        <v>0</v>
      </c>
      <c r="S126" s="104"/>
      <c r="T126" s="211">
        <f>T127+T139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236</v>
      </c>
      <c r="BK126" s="212">
        <f>BK127+BK139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5989</v>
      </c>
      <c r="F127" s="216" t="s">
        <v>6819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SUM(P128:P138)</f>
        <v>0</v>
      </c>
      <c r="Q127" s="221"/>
      <c r="R127" s="222">
        <f>SUM(R128:R138)</f>
        <v>0</v>
      </c>
      <c r="S127" s="221"/>
      <c r="T127" s="223">
        <f>SUM(T128:T138)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84</v>
      </c>
      <c r="AT127" s="225" t="s">
        <v>75</v>
      </c>
      <c r="AU127" s="225" t="s">
        <v>76</v>
      </c>
      <c r="AY127" s="224" t="s">
        <v>280</v>
      </c>
      <c r="BK127" s="226">
        <f>SUM(BK128:BK138)</f>
        <v>0</v>
      </c>
    </row>
    <row r="128" s="2" customFormat="1" ht="16.5" customHeight="1">
      <c r="A128" s="38"/>
      <c r="B128" s="39"/>
      <c r="C128" s="229" t="s">
        <v>84</v>
      </c>
      <c r="D128" s="229" t="s">
        <v>281</v>
      </c>
      <c r="E128" s="230" t="s">
        <v>6820</v>
      </c>
      <c r="F128" s="231" t="s">
        <v>6821</v>
      </c>
      <c r="G128" s="232" t="s">
        <v>190</v>
      </c>
      <c r="H128" s="233">
        <v>386</v>
      </c>
      <c r="I128" s="234"/>
      <c r="J128" s="235">
        <f>ROUND(I128*H128,2)</f>
        <v>0</v>
      </c>
      <c r="K128" s="236"/>
      <c r="L128" s="44"/>
      <c r="M128" s="237" t="s">
        <v>1</v>
      </c>
      <c r="N128" s="238" t="s">
        <v>41</v>
      </c>
      <c r="O128" s="91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1" t="s">
        <v>284</v>
      </c>
      <c r="AT128" s="241" t="s">
        <v>281</v>
      </c>
      <c r="AU128" s="241" t="s">
        <v>84</v>
      </c>
      <c r="AY128" s="17" t="s">
        <v>280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7" t="s">
        <v>84</v>
      </c>
      <c r="BK128" s="242">
        <f>ROUND(I128*H128,2)</f>
        <v>0</v>
      </c>
      <c r="BL128" s="17" t="s">
        <v>284</v>
      </c>
      <c r="BM128" s="241" t="s">
        <v>86</v>
      </c>
    </row>
    <row r="129" s="2" customFormat="1" ht="21.75" customHeight="1">
      <c r="A129" s="38"/>
      <c r="B129" s="39"/>
      <c r="C129" s="229" t="s">
        <v>86</v>
      </c>
      <c r="D129" s="229" t="s">
        <v>281</v>
      </c>
      <c r="E129" s="230" t="s">
        <v>6822</v>
      </c>
      <c r="F129" s="231" t="s">
        <v>6823</v>
      </c>
      <c r="G129" s="232" t="s">
        <v>190</v>
      </c>
      <c r="H129" s="233">
        <v>146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284</v>
      </c>
      <c r="AT129" s="241" t="s">
        <v>281</v>
      </c>
      <c r="AU129" s="241" t="s">
        <v>84</v>
      </c>
      <c r="AY129" s="17" t="s">
        <v>280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84</v>
      </c>
      <c r="BK129" s="242">
        <f>ROUND(I129*H129,2)</f>
        <v>0</v>
      </c>
      <c r="BL129" s="17" t="s">
        <v>284</v>
      </c>
      <c r="BM129" s="241" t="s">
        <v>284</v>
      </c>
    </row>
    <row r="130" s="2" customFormat="1" ht="16.5" customHeight="1">
      <c r="A130" s="38"/>
      <c r="B130" s="39"/>
      <c r="C130" s="229" t="s">
        <v>136</v>
      </c>
      <c r="D130" s="229" t="s">
        <v>281</v>
      </c>
      <c r="E130" s="230" t="s">
        <v>6824</v>
      </c>
      <c r="F130" s="231" t="s">
        <v>6825</v>
      </c>
      <c r="G130" s="232" t="s">
        <v>2303</v>
      </c>
      <c r="H130" s="233">
        <v>140</v>
      </c>
      <c r="I130" s="234"/>
      <c r="J130" s="235">
        <f>ROUND(I130*H130,2)</f>
        <v>0</v>
      </c>
      <c r="K130" s="236"/>
      <c r="L130" s="44"/>
      <c r="M130" s="237" t="s">
        <v>1</v>
      </c>
      <c r="N130" s="238" t="s">
        <v>41</v>
      </c>
      <c r="O130" s="91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1" t="s">
        <v>284</v>
      </c>
      <c r="AT130" s="241" t="s">
        <v>281</v>
      </c>
      <c r="AU130" s="241" t="s">
        <v>84</v>
      </c>
      <c r="AY130" s="17" t="s">
        <v>280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7" t="s">
        <v>84</v>
      </c>
      <c r="BK130" s="242">
        <f>ROUND(I130*H130,2)</f>
        <v>0</v>
      </c>
      <c r="BL130" s="17" t="s">
        <v>284</v>
      </c>
      <c r="BM130" s="241" t="s">
        <v>305</v>
      </c>
    </row>
    <row r="131" s="2" customFormat="1" ht="16.5" customHeight="1">
      <c r="A131" s="38"/>
      <c r="B131" s="39"/>
      <c r="C131" s="229" t="s">
        <v>284</v>
      </c>
      <c r="D131" s="229" t="s">
        <v>281</v>
      </c>
      <c r="E131" s="230" t="s">
        <v>6826</v>
      </c>
      <c r="F131" s="231" t="s">
        <v>6827</v>
      </c>
      <c r="G131" s="232" t="s">
        <v>2303</v>
      </c>
      <c r="H131" s="233">
        <v>15</v>
      </c>
      <c r="I131" s="234"/>
      <c r="J131" s="235">
        <f>ROUND(I131*H131,2)</f>
        <v>0</v>
      </c>
      <c r="K131" s="236"/>
      <c r="L131" s="44"/>
      <c r="M131" s="237" t="s">
        <v>1</v>
      </c>
      <c r="N131" s="238" t="s">
        <v>41</v>
      </c>
      <c r="O131" s="91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284</v>
      </c>
      <c r="AT131" s="241" t="s">
        <v>281</v>
      </c>
      <c r="AU131" s="241" t="s">
        <v>84</v>
      </c>
      <c r="AY131" s="17" t="s">
        <v>280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84</v>
      </c>
      <c r="BK131" s="242">
        <f>ROUND(I131*H131,2)</f>
        <v>0</v>
      </c>
      <c r="BL131" s="17" t="s">
        <v>284</v>
      </c>
      <c r="BM131" s="241" t="s">
        <v>310</v>
      </c>
    </row>
    <row r="132" s="2" customFormat="1" ht="16.5" customHeight="1">
      <c r="A132" s="38"/>
      <c r="B132" s="39"/>
      <c r="C132" s="229" t="s">
        <v>300</v>
      </c>
      <c r="D132" s="229" t="s">
        <v>281</v>
      </c>
      <c r="E132" s="230" t="s">
        <v>6828</v>
      </c>
      <c r="F132" s="231" t="s">
        <v>6829</v>
      </c>
      <c r="G132" s="232" t="s">
        <v>2303</v>
      </c>
      <c r="H132" s="233">
        <v>22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284</v>
      </c>
      <c r="AT132" s="241" t="s">
        <v>281</v>
      </c>
      <c r="AU132" s="241" t="s">
        <v>84</v>
      </c>
      <c r="AY132" s="17" t="s">
        <v>280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84</v>
      </c>
      <c r="BK132" s="242">
        <f>ROUND(I132*H132,2)</f>
        <v>0</v>
      </c>
      <c r="BL132" s="17" t="s">
        <v>284</v>
      </c>
      <c r="BM132" s="241" t="s">
        <v>111</v>
      </c>
    </row>
    <row r="133" s="2" customFormat="1" ht="16.5" customHeight="1">
      <c r="A133" s="38"/>
      <c r="B133" s="39"/>
      <c r="C133" s="229" t="s">
        <v>305</v>
      </c>
      <c r="D133" s="229" t="s">
        <v>281</v>
      </c>
      <c r="E133" s="230" t="s">
        <v>6830</v>
      </c>
      <c r="F133" s="231" t="s">
        <v>6831</v>
      </c>
      <c r="G133" s="232" t="s">
        <v>2303</v>
      </c>
      <c r="H133" s="233">
        <v>12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284</v>
      </c>
      <c r="AT133" s="241" t="s">
        <v>281</v>
      </c>
      <c r="AU133" s="241" t="s">
        <v>84</v>
      </c>
      <c r="AY133" s="17" t="s">
        <v>280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84</v>
      </c>
      <c r="BK133" s="242">
        <f>ROUND(I133*H133,2)</f>
        <v>0</v>
      </c>
      <c r="BL133" s="17" t="s">
        <v>284</v>
      </c>
      <c r="BM133" s="241" t="s">
        <v>117</v>
      </c>
    </row>
    <row r="134" s="2" customFormat="1" ht="16.5" customHeight="1">
      <c r="A134" s="38"/>
      <c r="B134" s="39"/>
      <c r="C134" s="229" t="s">
        <v>313</v>
      </c>
      <c r="D134" s="229" t="s">
        <v>281</v>
      </c>
      <c r="E134" s="230" t="s">
        <v>6832</v>
      </c>
      <c r="F134" s="231" t="s">
        <v>6833</v>
      </c>
      <c r="G134" s="232" t="s">
        <v>2303</v>
      </c>
      <c r="H134" s="233">
        <v>1</v>
      </c>
      <c r="I134" s="234"/>
      <c r="J134" s="235">
        <f>ROUND(I134*H134,2)</f>
        <v>0</v>
      </c>
      <c r="K134" s="236"/>
      <c r="L134" s="44"/>
      <c r="M134" s="237" t="s">
        <v>1</v>
      </c>
      <c r="N134" s="238" t="s">
        <v>41</v>
      </c>
      <c r="O134" s="91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284</v>
      </c>
      <c r="AT134" s="241" t="s">
        <v>281</v>
      </c>
      <c r="AU134" s="241" t="s">
        <v>84</v>
      </c>
      <c r="AY134" s="17" t="s">
        <v>280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84</v>
      </c>
      <c r="BK134" s="242">
        <f>ROUND(I134*H134,2)</f>
        <v>0</v>
      </c>
      <c r="BL134" s="17" t="s">
        <v>284</v>
      </c>
      <c r="BM134" s="241" t="s">
        <v>130</v>
      </c>
    </row>
    <row r="135" s="2" customFormat="1" ht="16.5" customHeight="1">
      <c r="A135" s="38"/>
      <c r="B135" s="39"/>
      <c r="C135" s="229" t="s">
        <v>310</v>
      </c>
      <c r="D135" s="229" t="s">
        <v>281</v>
      </c>
      <c r="E135" s="230" t="s">
        <v>6838</v>
      </c>
      <c r="F135" s="231" t="s">
        <v>6839</v>
      </c>
      <c r="G135" s="232" t="s">
        <v>2303</v>
      </c>
      <c r="H135" s="233">
        <v>12</v>
      </c>
      <c r="I135" s="234"/>
      <c r="J135" s="235">
        <f>ROUND(I135*H135,2)</f>
        <v>0</v>
      </c>
      <c r="K135" s="236"/>
      <c r="L135" s="44"/>
      <c r="M135" s="237" t="s">
        <v>1</v>
      </c>
      <c r="N135" s="238" t="s">
        <v>41</v>
      </c>
      <c r="O135" s="91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1" t="s">
        <v>284</v>
      </c>
      <c r="AT135" s="241" t="s">
        <v>281</v>
      </c>
      <c r="AU135" s="241" t="s">
        <v>84</v>
      </c>
      <c r="AY135" s="17" t="s">
        <v>280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7" t="s">
        <v>84</v>
      </c>
      <c r="BK135" s="242">
        <f>ROUND(I135*H135,2)</f>
        <v>0</v>
      </c>
      <c r="BL135" s="17" t="s">
        <v>284</v>
      </c>
      <c r="BM135" s="241" t="s">
        <v>185</v>
      </c>
    </row>
    <row r="136" s="2" customFormat="1" ht="16.5" customHeight="1">
      <c r="A136" s="38"/>
      <c r="B136" s="39"/>
      <c r="C136" s="229" t="s">
        <v>323</v>
      </c>
      <c r="D136" s="229" t="s">
        <v>281</v>
      </c>
      <c r="E136" s="230" t="s">
        <v>6840</v>
      </c>
      <c r="F136" s="231" t="s">
        <v>6841</v>
      </c>
      <c r="G136" s="232" t="s">
        <v>2303</v>
      </c>
      <c r="H136" s="233">
        <v>1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284</v>
      </c>
      <c r="AT136" s="241" t="s">
        <v>281</v>
      </c>
      <c r="AU136" s="241" t="s">
        <v>84</v>
      </c>
      <c r="AY136" s="17" t="s">
        <v>280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84</v>
      </c>
      <c r="BK136" s="242">
        <f>ROUND(I136*H136,2)</f>
        <v>0</v>
      </c>
      <c r="BL136" s="17" t="s">
        <v>284</v>
      </c>
      <c r="BM136" s="241" t="s">
        <v>361</v>
      </c>
    </row>
    <row r="137" s="2" customFormat="1" ht="21.75" customHeight="1">
      <c r="A137" s="38"/>
      <c r="B137" s="39"/>
      <c r="C137" s="229" t="s">
        <v>111</v>
      </c>
      <c r="D137" s="229" t="s">
        <v>281</v>
      </c>
      <c r="E137" s="230" t="s">
        <v>6065</v>
      </c>
      <c r="F137" s="231" t="s">
        <v>6842</v>
      </c>
      <c r="G137" s="232" t="s">
        <v>6116</v>
      </c>
      <c r="H137" s="233">
        <v>24</v>
      </c>
      <c r="I137" s="234"/>
      <c r="J137" s="235">
        <f>ROUND(I137*H137,2)</f>
        <v>0</v>
      </c>
      <c r="K137" s="236"/>
      <c r="L137" s="44"/>
      <c r="M137" s="237" t="s">
        <v>1</v>
      </c>
      <c r="N137" s="238" t="s">
        <v>41</v>
      </c>
      <c r="O137" s="91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1" t="s">
        <v>284</v>
      </c>
      <c r="AT137" s="241" t="s">
        <v>281</v>
      </c>
      <c r="AU137" s="241" t="s">
        <v>84</v>
      </c>
      <c r="AY137" s="17" t="s">
        <v>280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7" t="s">
        <v>84</v>
      </c>
      <c r="BK137" s="242">
        <f>ROUND(I137*H137,2)</f>
        <v>0</v>
      </c>
      <c r="BL137" s="17" t="s">
        <v>284</v>
      </c>
      <c r="BM137" s="241" t="s">
        <v>379</v>
      </c>
    </row>
    <row r="138" s="2" customFormat="1" ht="16.5" customHeight="1">
      <c r="A138" s="38"/>
      <c r="B138" s="39"/>
      <c r="C138" s="229" t="s">
        <v>114</v>
      </c>
      <c r="D138" s="229" t="s">
        <v>281</v>
      </c>
      <c r="E138" s="230" t="s">
        <v>6068</v>
      </c>
      <c r="F138" s="231" t="s">
        <v>6843</v>
      </c>
      <c r="G138" s="232" t="s">
        <v>2303</v>
      </c>
      <c r="H138" s="233">
        <v>18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284</v>
      </c>
      <c r="AT138" s="241" t="s">
        <v>281</v>
      </c>
      <c r="AU138" s="241" t="s">
        <v>84</v>
      </c>
      <c r="AY138" s="17" t="s">
        <v>280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84</v>
      </c>
      <c r="BK138" s="242">
        <f>ROUND(I138*H138,2)</f>
        <v>0</v>
      </c>
      <c r="BL138" s="17" t="s">
        <v>284</v>
      </c>
      <c r="BM138" s="241" t="s">
        <v>388</v>
      </c>
    </row>
    <row r="139" s="12" customFormat="1" ht="25.92" customHeight="1">
      <c r="A139" s="12"/>
      <c r="B139" s="213"/>
      <c r="C139" s="214"/>
      <c r="D139" s="215" t="s">
        <v>75</v>
      </c>
      <c r="E139" s="216" t="s">
        <v>5994</v>
      </c>
      <c r="F139" s="216" t="s">
        <v>6844</v>
      </c>
      <c r="G139" s="214"/>
      <c r="H139" s="214"/>
      <c r="I139" s="217"/>
      <c r="J139" s="218">
        <f>BK139</f>
        <v>0</v>
      </c>
      <c r="K139" s="214"/>
      <c r="L139" s="219"/>
      <c r="M139" s="220"/>
      <c r="N139" s="221"/>
      <c r="O139" s="221"/>
      <c r="P139" s="222">
        <f>SUM(P140:P164)</f>
        <v>0</v>
      </c>
      <c r="Q139" s="221"/>
      <c r="R139" s="222">
        <f>SUM(R140:R164)</f>
        <v>0</v>
      </c>
      <c r="S139" s="221"/>
      <c r="T139" s="223">
        <f>SUM(T140:T164)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84</v>
      </c>
      <c r="AT139" s="225" t="s">
        <v>75</v>
      </c>
      <c r="AU139" s="225" t="s">
        <v>76</v>
      </c>
      <c r="AY139" s="224" t="s">
        <v>280</v>
      </c>
      <c r="BK139" s="226">
        <f>SUM(BK140:BK164)</f>
        <v>0</v>
      </c>
    </row>
    <row r="140" s="2" customFormat="1" ht="16.5" customHeight="1">
      <c r="A140" s="38"/>
      <c r="B140" s="39"/>
      <c r="C140" s="229" t="s">
        <v>117</v>
      </c>
      <c r="D140" s="229" t="s">
        <v>281</v>
      </c>
      <c r="E140" s="230" t="s">
        <v>6071</v>
      </c>
      <c r="F140" s="231" t="s">
        <v>6845</v>
      </c>
      <c r="G140" s="232" t="s">
        <v>190</v>
      </c>
      <c r="H140" s="233">
        <v>386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284</v>
      </c>
      <c r="AT140" s="241" t="s">
        <v>281</v>
      </c>
      <c r="AU140" s="241" t="s">
        <v>84</v>
      </c>
      <c r="AY140" s="17" t="s">
        <v>280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84</v>
      </c>
      <c r="BK140" s="242">
        <f>ROUND(I140*H140,2)</f>
        <v>0</v>
      </c>
      <c r="BL140" s="17" t="s">
        <v>284</v>
      </c>
      <c r="BM140" s="241" t="s">
        <v>398</v>
      </c>
    </row>
    <row r="141" s="2" customFormat="1" ht="16.5" customHeight="1">
      <c r="A141" s="38"/>
      <c r="B141" s="39"/>
      <c r="C141" s="229" t="s">
        <v>127</v>
      </c>
      <c r="D141" s="229" t="s">
        <v>281</v>
      </c>
      <c r="E141" s="230" t="s">
        <v>6074</v>
      </c>
      <c r="F141" s="231" t="s">
        <v>6846</v>
      </c>
      <c r="G141" s="232" t="s">
        <v>190</v>
      </c>
      <c r="H141" s="233">
        <v>36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41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284</v>
      </c>
      <c r="AT141" s="241" t="s">
        <v>281</v>
      </c>
      <c r="AU141" s="241" t="s">
        <v>84</v>
      </c>
      <c r="AY141" s="17" t="s">
        <v>280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84</v>
      </c>
      <c r="BK141" s="242">
        <f>ROUND(I141*H141,2)</f>
        <v>0</v>
      </c>
      <c r="BL141" s="17" t="s">
        <v>284</v>
      </c>
      <c r="BM141" s="241" t="s">
        <v>409</v>
      </c>
    </row>
    <row r="142" s="2" customFormat="1" ht="16.5" customHeight="1">
      <c r="A142" s="38"/>
      <c r="B142" s="39"/>
      <c r="C142" s="229" t="s">
        <v>130</v>
      </c>
      <c r="D142" s="229" t="s">
        <v>281</v>
      </c>
      <c r="E142" s="230" t="s">
        <v>6077</v>
      </c>
      <c r="F142" s="231" t="s">
        <v>6847</v>
      </c>
      <c r="G142" s="232" t="s">
        <v>190</v>
      </c>
      <c r="H142" s="233">
        <v>110</v>
      </c>
      <c r="I142" s="234"/>
      <c r="J142" s="235">
        <f>ROUND(I142*H142,2)</f>
        <v>0</v>
      </c>
      <c r="K142" s="236"/>
      <c r="L142" s="44"/>
      <c r="M142" s="237" t="s">
        <v>1</v>
      </c>
      <c r="N142" s="238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284</v>
      </c>
      <c r="AT142" s="241" t="s">
        <v>281</v>
      </c>
      <c r="AU142" s="241" t="s">
        <v>84</v>
      </c>
      <c r="AY142" s="17" t="s">
        <v>280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84</v>
      </c>
      <c r="BK142" s="242">
        <f>ROUND(I142*H142,2)</f>
        <v>0</v>
      </c>
      <c r="BL142" s="17" t="s">
        <v>284</v>
      </c>
      <c r="BM142" s="241" t="s">
        <v>418</v>
      </c>
    </row>
    <row r="143" s="2" customFormat="1" ht="16.5" customHeight="1">
      <c r="A143" s="38"/>
      <c r="B143" s="39"/>
      <c r="C143" s="229" t="s">
        <v>8</v>
      </c>
      <c r="D143" s="229" t="s">
        <v>281</v>
      </c>
      <c r="E143" s="230" t="s">
        <v>6082</v>
      </c>
      <c r="F143" s="231" t="s">
        <v>6848</v>
      </c>
      <c r="G143" s="232" t="s">
        <v>2303</v>
      </c>
      <c r="H143" s="233">
        <v>120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284</v>
      </c>
      <c r="AT143" s="241" t="s">
        <v>281</v>
      </c>
      <c r="AU143" s="241" t="s">
        <v>84</v>
      </c>
      <c r="AY143" s="17" t="s">
        <v>280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84</v>
      </c>
      <c r="BK143" s="242">
        <f>ROUND(I143*H143,2)</f>
        <v>0</v>
      </c>
      <c r="BL143" s="17" t="s">
        <v>284</v>
      </c>
      <c r="BM143" s="241" t="s">
        <v>426</v>
      </c>
    </row>
    <row r="144" s="2" customFormat="1" ht="16.5" customHeight="1">
      <c r="A144" s="38"/>
      <c r="B144" s="39"/>
      <c r="C144" s="229" t="s">
        <v>185</v>
      </c>
      <c r="D144" s="229" t="s">
        <v>281</v>
      </c>
      <c r="E144" s="230" t="s">
        <v>6085</v>
      </c>
      <c r="F144" s="231" t="s">
        <v>6849</v>
      </c>
      <c r="G144" s="232" t="s">
        <v>2303</v>
      </c>
      <c r="H144" s="233">
        <v>12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284</v>
      </c>
      <c r="AT144" s="241" t="s">
        <v>281</v>
      </c>
      <c r="AU144" s="241" t="s">
        <v>84</v>
      </c>
      <c r="AY144" s="17" t="s">
        <v>280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84</v>
      </c>
      <c r="BK144" s="242">
        <f>ROUND(I144*H144,2)</f>
        <v>0</v>
      </c>
      <c r="BL144" s="17" t="s">
        <v>284</v>
      </c>
      <c r="BM144" s="241" t="s">
        <v>435</v>
      </c>
    </row>
    <row r="145" s="2" customFormat="1" ht="24.15" customHeight="1">
      <c r="A145" s="38"/>
      <c r="B145" s="39"/>
      <c r="C145" s="229" t="s">
        <v>357</v>
      </c>
      <c r="D145" s="229" t="s">
        <v>281</v>
      </c>
      <c r="E145" s="230" t="s">
        <v>6088</v>
      </c>
      <c r="F145" s="231" t="s">
        <v>6850</v>
      </c>
      <c r="G145" s="232" t="s">
        <v>2303</v>
      </c>
      <c r="H145" s="233">
        <v>24</v>
      </c>
      <c r="I145" s="234"/>
      <c r="J145" s="235">
        <f>ROUND(I145*H145,2)</f>
        <v>0</v>
      </c>
      <c r="K145" s="236"/>
      <c r="L145" s="44"/>
      <c r="M145" s="237" t="s">
        <v>1</v>
      </c>
      <c r="N145" s="238" t="s">
        <v>41</v>
      </c>
      <c r="O145" s="91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284</v>
      </c>
      <c r="AT145" s="241" t="s">
        <v>281</v>
      </c>
      <c r="AU145" s="241" t="s">
        <v>84</v>
      </c>
      <c r="AY145" s="17" t="s">
        <v>280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84</v>
      </c>
      <c r="BK145" s="242">
        <f>ROUND(I145*H145,2)</f>
        <v>0</v>
      </c>
      <c r="BL145" s="17" t="s">
        <v>284</v>
      </c>
      <c r="BM145" s="241" t="s">
        <v>445</v>
      </c>
    </row>
    <row r="146" s="2" customFormat="1" ht="21.75" customHeight="1">
      <c r="A146" s="38"/>
      <c r="B146" s="39"/>
      <c r="C146" s="229" t="s">
        <v>361</v>
      </c>
      <c r="D146" s="229" t="s">
        <v>281</v>
      </c>
      <c r="E146" s="230" t="s">
        <v>6091</v>
      </c>
      <c r="F146" s="231" t="s">
        <v>6851</v>
      </c>
      <c r="G146" s="232" t="s">
        <v>2303</v>
      </c>
      <c r="H146" s="233">
        <v>6</v>
      </c>
      <c r="I146" s="234"/>
      <c r="J146" s="235">
        <f>ROUND(I146*H146,2)</f>
        <v>0</v>
      </c>
      <c r="K146" s="236"/>
      <c r="L146" s="44"/>
      <c r="M146" s="237" t="s">
        <v>1</v>
      </c>
      <c r="N146" s="238" t="s">
        <v>41</v>
      </c>
      <c r="O146" s="91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284</v>
      </c>
      <c r="AT146" s="241" t="s">
        <v>281</v>
      </c>
      <c r="AU146" s="241" t="s">
        <v>84</v>
      </c>
      <c r="AY146" s="17" t="s">
        <v>280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84</v>
      </c>
      <c r="BK146" s="242">
        <f>ROUND(I146*H146,2)</f>
        <v>0</v>
      </c>
      <c r="BL146" s="17" t="s">
        <v>284</v>
      </c>
      <c r="BM146" s="241" t="s">
        <v>456</v>
      </c>
    </row>
    <row r="147" s="2" customFormat="1" ht="16.5" customHeight="1">
      <c r="A147" s="38"/>
      <c r="B147" s="39"/>
      <c r="C147" s="229" t="s">
        <v>365</v>
      </c>
      <c r="D147" s="229" t="s">
        <v>281</v>
      </c>
      <c r="E147" s="230" t="s">
        <v>6095</v>
      </c>
      <c r="F147" s="231" t="s">
        <v>6852</v>
      </c>
      <c r="G147" s="232" t="s">
        <v>2303</v>
      </c>
      <c r="H147" s="233">
        <v>22</v>
      </c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41</v>
      </c>
      <c r="O147" s="91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284</v>
      </c>
      <c r="AT147" s="241" t="s">
        <v>281</v>
      </c>
      <c r="AU147" s="241" t="s">
        <v>84</v>
      </c>
      <c r="AY147" s="17" t="s">
        <v>280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84</v>
      </c>
      <c r="BK147" s="242">
        <f>ROUND(I147*H147,2)</f>
        <v>0</v>
      </c>
      <c r="BL147" s="17" t="s">
        <v>284</v>
      </c>
      <c r="BM147" s="241" t="s">
        <v>465</v>
      </c>
    </row>
    <row r="148" s="2" customFormat="1" ht="16.5" customHeight="1">
      <c r="A148" s="38"/>
      <c r="B148" s="39"/>
      <c r="C148" s="229" t="s">
        <v>369</v>
      </c>
      <c r="D148" s="229" t="s">
        <v>281</v>
      </c>
      <c r="E148" s="230" t="s">
        <v>6099</v>
      </c>
      <c r="F148" s="231" t="s">
        <v>6853</v>
      </c>
      <c r="G148" s="232" t="s">
        <v>2303</v>
      </c>
      <c r="H148" s="233">
        <v>12</v>
      </c>
      <c r="I148" s="234"/>
      <c r="J148" s="235">
        <f>ROUND(I148*H148,2)</f>
        <v>0</v>
      </c>
      <c r="K148" s="236"/>
      <c r="L148" s="44"/>
      <c r="M148" s="237" t="s">
        <v>1</v>
      </c>
      <c r="N148" s="238" t="s">
        <v>41</v>
      </c>
      <c r="O148" s="91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284</v>
      </c>
      <c r="AT148" s="241" t="s">
        <v>281</v>
      </c>
      <c r="AU148" s="241" t="s">
        <v>84</v>
      </c>
      <c r="AY148" s="17" t="s">
        <v>280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84</v>
      </c>
      <c r="BK148" s="242">
        <f>ROUND(I148*H148,2)</f>
        <v>0</v>
      </c>
      <c r="BL148" s="17" t="s">
        <v>284</v>
      </c>
      <c r="BM148" s="241" t="s">
        <v>475</v>
      </c>
    </row>
    <row r="149" s="2" customFormat="1" ht="16.5" customHeight="1">
      <c r="A149" s="38"/>
      <c r="B149" s="39"/>
      <c r="C149" s="229" t="s">
        <v>7</v>
      </c>
      <c r="D149" s="229" t="s">
        <v>281</v>
      </c>
      <c r="E149" s="230" t="s">
        <v>6104</v>
      </c>
      <c r="F149" s="231" t="s">
        <v>6946</v>
      </c>
      <c r="G149" s="232" t="s">
        <v>2303</v>
      </c>
      <c r="H149" s="233">
        <v>8</v>
      </c>
      <c r="I149" s="234"/>
      <c r="J149" s="235">
        <f>ROUND(I149*H149,2)</f>
        <v>0</v>
      </c>
      <c r="K149" s="236"/>
      <c r="L149" s="44"/>
      <c r="M149" s="237" t="s">
        <v>1</v>
      </c>
      <c r="N149" s="238" t="s">
        <v>41</v>
      </c>
      <c r="O149" s="91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1" t="s">
        <v>284</v>
      </c>
      <c r="AT149" s="241" t="s">
        <v>281</v>
      </c>
      <c r="AU149" s="241" t="s">
        <v>84</v>
      </c>
      <c r="AY149" s="17" t="s">
        <v>280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7" t="s">
        <v>84</v>
      </c>
      <c r="BK149" s="242">
        <f>ROUND(I149*H149,2)</f>
        <v>0</v>
      </c>
      <c r="BL149" s="17" t="s">
        <v>284</v>
      </c>
      <c r="BM149" s="241" t="s">
        <v>483</v>
      </c>
    </row>
    <row r="150" s="2" customFormat="1" ht="16.5" customHeight="1">
      <c r="A150" s="38"/>
      <c r="B150" s="39"/>
      <c r="C150" s="229" t="s">
        <v>379</v>
      </c>
      <c r="D150" s="229" t="s">
        <v>281</v>
      </c>
      <c r="E150" s="230" t="s">
        <v>6108</v>
      </c>
      <c r="F150" s="231" t="s">
        <v>6854</v>
      </c>
      <c r="G150" s="232" t="s">
        <v>2303</v>
      </c>
      <c r="H150" s="233">
        <v>5</v>
      </c>
      <c r="I150" s="234"/>
      <c r="J150" s="235">
        <f>ROUND(I150*H150,2)</f>
        <v>0</v>
      </c>
      <c r="K150" s="236"/>
      <c r="L150" s="44"/>
      <c r="M150" s="237" t="s">
        <v>1</v>
      </c>
      <c r="N150" s="238" t="s">
        <v>41</v>
      </c>
      <c r="O150" s="91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284</v>
      </c>
      <c r="AT150" s="241" t="s">
        <v>281</v>
      </c>
      <c r="AU150" s="241" t="s">
        <v>84</v>
      </c>
      <c r="AY150" s="17" t="s">
        <v>280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84</v>
      </c>
      <c r="BK150" s="242">
        <f>ROUND(I150*H150,2)</f>
        <v>0</v>
      </c>
      <c r="BL150" s="17" t="s">
        <v>284</v>
      </c>
      <c r="BM150" s="241" t="s">
        <v>492</v>
      </c>
    </row>
    <row r="151" s="2" customFormat="1" ht="16.5" customHeight="1">
      <c r="A151" s="38"/>
      <c r="B151" s="39"/>
      <c r="C151" s="229" t="s">
        <v>383</v>
      </c>
      <c r="D151" s="229" t="s">
        <v>281</v>
      </c>
      <c r="E151" s="230" t="s">
        <v>6111</v>
      </c>
      <c r="F151" s="231" t="s">
        <v>6855</v>
      </c>
      <c r="G151" s="232" t="s">
        <v>2303</v>
      </c>
      <c r="H151" s="233">
        <v>18</v>
      </c>
      <c r="I151" s="234"/>
      <c r="J151" s="235">
        <f>ROUND(I151*H151,2)</f>
        <v>0</v>
      </c>
      <c r="K151" s="236"/>
      <c r="L151" s="44"/>
      <c r="M151" s="237" t="s">
        <v>1</v>
      </c>
      <c r="N151" s="238" t="s">
        <v>41</v>
      </c>
      <c r="O151" s="91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284</v>
      </c>
      <c r="AT151" s="241" t="s">
        <v>281</v>
      </c>
      <c r="AU151" s="241" t="s">
        <v>84</v>
      </c>
      <c r="AY151" s="17" t="s">
        <v>280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84</v>
      </c>
      <c r="BK151" s="242">
        <f>ROUND(I151*H151,2)</f>
        <v>0</v>
      </c>
      <c r="BL151" s="17" t="s">
        <v>284</v>
      </c>
      <c r="BM151" s="241" t="s">
        <v>502</v>
      </c>
    </row>
    <row r="152" s="2" customFormat="1" ht="16.5" customHeight="1">
      <c r="A152" s="38"/>
      <c r="B152" s="39"/>
      <c r="C152" s="229" t="s">
        <v>388</v>
      </c>
      <c r="D152" s="229" t="s">
        <v>281</v>
      </c>
      <c r="E152" s="230" t="s">
        <v>6114</v>
      </c>
      <c r="F152" s="231" t="s">
        <v>6856</v>
      </c>
      <c r="G152" s="232" t="s">
        <v>2303</v>
      </c>
      <c r="H152" s="233">
        <v>22</v>
      </c>
      <c r="I152" s="234"/>
      <c r="J152" s="235">
        <f>ROUND(I152*H152,2)</f>
        <v>0</v>
      </c>
      <c r="K152" s="236"/>
      <c r="L152" s="44"/>
      <c r="M152" s="237" t="s">
        <v>1</v>
      </c>
      <c r="N152" s="238" t="s">
        <v>41</v>
      </c>
      <c r="O152" s="91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1" t="s">
        <v>284</v>
      </c>
      <c r="AT152" s="241" t="s">
        <v>281</v>
      </c>
      <c r="AU152" s="241" t="s">
        <v>84</v>
      </c>
      <c r="AY152" s="17" t="s">
        <v>280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7" t="s">
        <v>84</v>
      </c>
      <c r="BK152" s="242">
        <f>ROUND(I152*H152,2)</f>
        <v>0</v>
      </c>
      <c r="BL152" s="17" t="s">
        <v>284</v>
      </c>
      <c r="BM152" s="241" t="s">
        <v>516</v>
      </c>
    </row>
    <row r="153" s="2" customFormat="1" ht="16.5" customHeight="1">
      <c r="A153" s="38"/>
      <c r="B153" s="39"/>
      <c r="C153" s="229" t="s">
        <v>393</v>
      </c>
      <c r="D153" s="229" t="s">
        <v>281</v>
      </c>
      <c r="E153" s="230" t="s">
        <v>6120</v>
      </c>
      <c r="F153" s="231" t="s">
        <v>6839</v>
      </c>
      <c r="G153" s="232" t="s">
        <v>2303</v>
      </c>
      <c r="H153" s="233">
        <v>12</v>
      </c>
      <c r="I153" s="234"/>
      <c r="J153" s="235">
        <f>ROUND(I153*H153,2)</f>
        <v>0</v>
      </c>
      <c r="K153" s="236"/>
      <c r="L153" s="44"/>
      <c r="M153" s="237" t="s">
        <v>1</v>
      </c>
      <c r="N153" s="238" t="s">
        <v>41</v>
      </c>
      <c r="O153" s="91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284</v>
      </c>
      <c r="AT153" s="241" t="s">
        <v>281</v>
      </c>
      <c r="AU153" s="241" t="s">
        <v>84</v>
      </c>
      <c r="AY153" s="17" t="s">
        <v>280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84</v>
      </c>
      <c r="BK153" s="242">
        <f>ROUND(I153*H153,2)</f>
        <v>0</v>
      </c>
      <c r="BL153" s="17" t="s">
        <v>284</v>
      </c>
      <c r="BM153" s="241" t="s">
        <v>526</v>
      </c>
    </row>
    <row r="154" s="2" customFormat="1" ht="16.5" customHeight="1">
      <c r="A154" s="38"/>
      <c r="B154" s="39"/>
      <c r="C154" s="229" t="s">
        <v>398</v>
      </c>
      <c r="D154" s="229" t="s">
        <v>281</v>
      </c>
      <c r="E154" s="230" t="s">
        <v>6123</v>
      </c>
      <c r="F154" s="231" t="s">
        <v>6857</v>
      </c>
      <c r="G154" s="232" t="s">
        <v>2303</v>
      </c>
      <c r="H154" s="233">
        <v>36</v>
      </c>
      <c r="I154" s="234"/>
      <c r="J154" s="235">
        <f>ROUND(I154*H154,2)</f>
        <v>0</v>
      </c>
      <c r="K154" s="236"/>
      <c r="L154" s="44"/>
      <c r="M154" s="237" t="s">
        <v>1</v>
      </c>
      <c r="N154" s="238" t="s">
        <v>41</v>
      </c>
      <c r="O154" s="91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1" t="s">
        <v>284</v>
      </c>
      <c r="AT154" s="241" t="s">
        <v>281</v>
      </c>
      <c r="AU154" s="241" t="s">
        <v>84</v>
      </c>
      <c r="AY154" s="17" t="s">
        <v>280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7" t="s">
        <v>84</v>
      </c>
      <c r="BK154" s="242">
        <f>ROUND(I154*H154,2)</f>
        <v>0</v>
      </c>
      <c r="BL154" s="17" t="s">
        <v>284</v>
      </c>
      <c r="BM154" s="241" t="s">
        <v>536</v>
      </c>
    </row>
    <row r="155" s="2" customFormat="1" ht="16.5" customHeight="1">
      <c r="A155" s="38"/>
      <c r="B155" s="39"/>
      <c r="C155" s="229" t="s">
        <v>403</v>
      </c>
      <c r="D155" s="229" t="s">
        <v>281</v>
      </c>
      <c r="E155" s="230" t="s">
        <v>6126</v>
      </c>
      <c r="F155" s="231" t="s">
        <v>6858</v>
      </c>
      <c r="G155" s="232" t="s">
        <v>2303</v>
      </c>
      <c r="H155" s="233">
        <v>484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41</v>
      </c>
      <c r="O155" s="91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284</v>
      </c>
      <c r="AT155" s="241" t="s">
        <v>281</v>
      </c>
      <c r="AU155" s="241" t="s">
        <v>84</v>
      </c>
      <c r="AY155" s="17" t="s">
        <v>280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84</v>
      </c>
      <c r="BK155" s="242">
        <f>ROUND(I155*H155,2)</f>
        <v>0</v>
      </c>
      <c r="BL155" s="17" t="s">
        <v>284</v>
      </c>
      <c r="BM155" s="241" t="s">
        <v>548</v>
      </c>
    </row>
    <row r="156" s="2" customFormat="1" ht="16.5" customHeight="1">
      <c r="A156" s="38"/>
      <c r="B156" s="39"/>
      <c r="C156" s="229" t="s">
        <v>409</v>
      </c>
      <c r="D156" s="229" t="s">
        <v>281</v>
      </c>
      <c r="E156" s="230" t="s">
        <v>6129</v>
      </c>
      <c r="F156" s="231" t="s">
        <v>6859</v>
      </c>
      <c r="G156" s="232" t="s">
        <v>2303</v>
      </c>
      <c r="H156" s="233">
        <v>24</v>
      </c>
      <c r="I156" s="234"/>
      <c r="J156" s="235">
        <f>ROUND(I156*H156,2)</f>
        <v>0</v>
      </c>
      <c r="K156" s="236"/>
      <c r="L156" s="44"/>
      <c r="M156" s="237" t="s">
        <v>1</v>
      </c>
      <c r="N156" s="238" t="s">
        <v>41</v>
      </c>
      <c r="O156" s="91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1" t="s">
        <v>284</v>
      </c>
      <c r="AT156" s="241" t="s">
        <v>281</v>
      </c>
      <c r="AU156" s="241" t="s">
        <v>84</v>
      </c>
      <c r="AY156" s="17" t="s">
        <v>280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7" t="s">
        <v>84</v>
      </c>
      <c r="BK156" s="242">
        <f>ROUND(I156*H156,2)</f>
        <v>0</v>
      </c>
      <c r="BL156" s="17" t="s">
        <v>284</v>
      </c>
      <c r="BM156" s="241" t="s">
        <v>557</v>
      </c>
    </row>
    <row r="157" s="2" customFormat="1" ht="16.5" customHeight="1">
      <c r="A157" s="38"/>
      <c r="B157" s="39"/>
      <c r="C157" s="229" t="s">
        <v>414</v>
      </c>
      <c r="D157" s="229" t="s">
        <v>281</v>
      </c>
      <c r="E157" s="230" t="s">
        <v>6134</v>
      </c>
      <c r="F157" s="231" t="s">
        <v>6947</v>
      </c>
      <c r="G157" s="232" t="s">
        <v>2303</v>
      </c>
      <c r="H157" s="233">
        <v>3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41</v>
      </c>
      <c r="O157" s="91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284</v>
      </c>
      <c r="AT157" s="241" t="s">
        <v>281</v>
      </c>
      <c r="AU157" s="241" t="s">
        <v>84</v>
      </c>
      <c r="AY157" s="17" t="s">
        <v>280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84</v>
      </c>
      <c r="BK157" s="242">
        <f>ROUND(I157*H157,2)</f>
        <v>0</v>
      </c>
      <c r="BL157" s="17" t="s">
        <v>284</v>
      </c>
      <c r="BM157" s="241" t="s">
        <v>566</v>
      </c>
    </row>
    <row r="158" s="2" customFormat="1" ht="16.5" customHeight="1">
      <c r="A158" s="38"/>
      <c r="B158" s="39"/>
      <c r="C158" s="229" t="s">
        <v>418</v>
      </c>
      <c r="D158" s="229" t="s">
        <v>281</v>
      </c>
      <c r="E158" s="230" t="s">
        <v>6137</v>
      </c>
      <c r="F158" s="231" t="s">
        <v>6864</v>
      </c>
      <c r="G158" s="232" t="s">
        <v>2303</v>
      </c>
      <c r="H158" s="233">
        <v>3</v>
      </c>
      <c r="I158" s="234"/>
      <c r="J158" s="235">
        <f>ROUND(I158*H158,2)</f>
        <v>0</v>
      </c>
      <c r="K158" s="236"/>
      <c r="L158" s="44"/>
      <c r="M158" s="237" t="s">
        <v>1</v>
      </c>
      <c r="N158" s="238" t="s">
        <v>41</v>
      </c>
      <c r="O158" s="91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284</v>
      </c>
      <c r="AT158" s="241" t="s">
        <v>281</v>
      </c>
      <c r="AU158" s="241" t="s">
        <v>84</v>
      </c>
      <c r="AY158" s="17" t="s">
        <v>280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84</v>
      </c>
      <c r="BK158" s="242">
        <f>ROUND(I158*H158,2)</f>
        <v>0</v>
      </c>
      <c r="BL158" s="17" t="s">
        <v>284</v>
      </c>
      <c r="BM158" s="241" t="s">
        <v>575</v>
      </c>
    </row>
    <row r="159" s="2" customFormat="1" ht="16.5" customHeight="1">
      <c r="A159" s="38"/>
      <c r="B159" s="39"/>
      <c r="C159" s="229" t="s">
        <v>422</v>
      </c>
      <c r="D159" s="229" t="s">
        <v>281</v>
      </c>
      <c r="E159" s="230" t="s">
        <v>6140</v>
      </c>
      <c r="F159" s="231" t="s">
        <v>6928</v>
      </c>
      <c r="G159" s="232" t="s">
        <v>2303</v>
      </c>
      <c r="H159" s="233">
        <v>16</v>
      </c>
      <c r="I159" s="234"/>
      <c r="J159" s="235">
        <f>ROUND(I159*H159,2)</f>
        <v>0</v>
      </c>
      <c r="K159" s="236"/>
      <c r="L159" s="44"/>
      <c r="M159" s="237" t="s">
        <v>1</v>
      </c>
      <c r="N159" s="238" t="s">
        <v>41</v>
      </c>
      <c r="O159" s="91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1" t="s">
        <v>284</v>
      </c>
      <c r="AT159" s="241" t="s">
        <v>281</v>
      </c>
      <c r="AU159" s="241" t="s">
        <v>84</v>
      </c>
      <c r="AY159" s="17" t="s">
        <v>280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7" t="s">
        <v>84</v>
      </c>
      <c r="BK159" s="242">
        <f>ROUND(I159*H159,2)</f>
        <v>0</v>
      </c>
      <c r="BL159" s="17" t="s">
        <v>284</v>
      </c>
      <c r="BM159" s="241" t="s">
        <v>585</v>
      </c>
    </row>
    <row r="160" s="2" customFormat="1" ht="16.5" customHeight="1">
      <c r="A160" s="38"/>
      <c r="B160" s="39"/>
      <c r="C160" s="229" t="s">
        <v>426</v>
      </c>
      <c r="D160" s="229" t="s">
        <v>281</v>
      </c>
      <c r="E160" s="230" t="s">
        <v>6861</v>
      </c>
      <c r="F160" s="231" t="s">
        <v>6867</v>
      </c>
      <c r="G160" s="232" t="s">
        <v>2303</v>
      </c>
      <c r="H160" s="233">
        <v>22</v>
      </c>
      <c r="I160" s="234"/>
      <c r="J160" s="235">
        <f>ROUND(I160*H160,2)</f>
        <v>0</v>
      </c>
      <c r="K160" s="236"/>
      <c r="L160" s="44"/>
      <c r="M160" s="237" t="s">
        <v>1</v>
      </c>
      <c r="N160" s="238" t="s">
        <v>41</v>
      </c>
      <c r="O160" s="91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1" t="s">
        <v>284</v>
      </c>
      <c r="AT160" s="241" t="s">
        <v>281</v>
      </c>
      <c r="AU160" s="241" t="s">
        <v>84</v>
      </c>
      <c r="AY160" s="17" t="s">
        <v>280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7" t="s">
        <v>84</v>
      </c>
      <c r="BK160" s="242">
        <f>ROUND(I160*H160,2)</f>
        <v>0</v>
      </c>
      <c r="BL160" s="17" t="s">
        <v>284</v>
      </c>
      <c r="BM160" s="241" t="s">
        <v>594</v>
      </c>
    </row>
    <row r="161" s="2" customFormat="1" ht="16.5" customHeight="1">
      <c r="A161" s="38"/>
      <c r="B161" s="39"/>
      <c r="C161" s="229" t="s">
        <v>431</v>
      </c>
      <c r="D161" s="229" t="s">
        <v>281</v>
      </c>
      <c r="E161" s="230" t="s">
        <v>6143</v>
      </c>
      <c r="F161" s="231" t="s">
        <v>6868</v>
      </c>
      <c r="G161" s="232" t="s">
        <v>2303</v>
      </c>
      <c r="H161" s="233">
        <v>22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41</v>
      </c>
      <c r="O161" s="91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284</v>
      </c>
      <c r="AT161" s="241" t="s">
        <v>281</v>
      </c>
      <c r="AU161" s="241" t="s">
        <v>84</v>
      </c>
      <c r="AY161" s="17" t="s">
        <v>280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84</v>
      </c>
      <c r="BK161" s="242">
        <f>ROUND(I161*H161,2)</f>
        <v>0</v>
      </c>
      <c r="BL161" s="17" t="s">
        <v>284</v>
      </c>
      <c r="BM161" s="241" t="s">
        <v>603</v>
      </c>
    </row>
    <row r="162" s="2" customFormat="1" ht="16.5" customHeight="1">
      <c r="A162" s="38"/>
      <c r="B162" s="39"/>
      <c r="C162" s="229" t="s">
        <v>435</v>
      </c>
      <c r="D162" s="229" t="s">
        <v>281</v>
      </c>
      <c r="E162" s="230" t="s">
        <v>6146</v>
      </c>
      <c r="F162" s="231" t="s">
        <v>6869</v>
      </c>
      <c r="G162" s="232" t="s">
        <v>2303</v>
      </c>
      <c r="H162" s="233">
        <v>12</v>
      </c>
      <c r="I162" s="234"/>
      <c r="J162" s="235">
        <f>ROUND(I162*H162,2)</f>
        <v>0</v>
      </c>
      <c r="K162" s="236"/>
      <c r="L162" s="44"/>
      <c r="M162" s="237" t="s">
        <v>1</v>
      </c>
      <c r="N162" s="238" t="s">
        <v>41</v>
      </c>
      <c r="O162" s="91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1" t="s">
        <v>284</v>
      </c>
      <c r="AT162" s="241" t="s">
        <v>281</v>
      </c>
      <c r="AU162" s="241" t="s">
        <v>84</v>
      </c>
      <c r="AY162" s="17" t="s">
        <v>280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7" t="s">
        <v>84</v>
      </c>
      <c r="BK162" s="242">
        <f>ROUND(I162*H162,2)</f>
        <v>0</v>
      </c>
      <c r="BL162" s="17" t="s">
        <v>284</v>
      </c>
      <c r="BM162" s="241" t="s">
        <v>613</v>
      </c>
    </row>
    <row r="163" s="2" customFormat="1" ht="16.5" customHeight="1">
      <c r="A163" s="38"/>
      <c r="B163" s="39"/>
      <c r="C163" s="229" t="s">
        <v>440</v>
      </c>
      <c r="D163" s="229" t="s">
        <v>281</v>
      </c>
      <c r="E163" s="230" t="s">
        <v>6165</v>
      </c>
      <c r="F163" s="231" t="s">
        <v>6870</v>
      </c>
      <c r="G163" s="232" t="s">
        <v>309</v>
      </c>
      <c r="H163" s="233">
        <v>6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41</v>
      </c>
      <c r="O163" s="91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284</v>
      </c>
      <c r="AT163" s="241" t="s">
        <v>281</v>
      </c>
      <c r="AU163" s="241" t="s">
        <v>84</v>
      </c>
      <c r="AY163" s="17" t="s">
        <v>280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84</v>
      </c>
      <c r="BK163" s="242">
        <f>ROUND(I163*H163,2)</f>
        <v>0</v>
      </c>
      <c r="BL163" s="17" t="s">
        <v>284</v>
      </c>
      <c r="BM163" s="241" t="s">
        <v>623</v>
      </c>
    </row>
    <row r="164" s="2" customFormat="1" ht="16.5" customHeight="1">
      <c r="A164" s="38"/>
      <c r="B164" s="39"/>
      <c r="C164" s="229" t="s">
        <v>445</v>
      </c>
      <c r="D164" s="229" t="s">
        <v>281</v>
      </c>
      <c r="E164" s="230" t="s">
        <v>6167</v>
      </c>
      <c r="F164" s="231" t="s">
        <v>6789</v>
      </c>
      <c r="G164" s="232" t="s">
        <v>2303</v>
      </c>
      <c r="H164" s="233">
        <v>1</v>
      </c>
      <c r="I164" s="234"/>
      <c r="J164" s="235">
        <f>ROUND(I164*H164,2)</f>
        <v>0</v>
      </c>
      <c r="K164" s="236"/>
      <c r="L164" s="44"/>
      <c r="M164" s="291" t="s">
        <v>1</v>
      </c>
      <c r="N164" s="292" t="s">
        <v>41</v>
      </c>
      <c r="O164" s="293"/>
      <c r="P164" s="294">
        <f>O164*H164</f>
        <v>0</v>
      </c>
      <c r="Q164" s="294">
        <v>0</v>
      </c>
      <c r="R164" s="294">
        <f>Q164*H164</f>
        <v>0</v>
      </c>
      <c r="S164" s="294">
        <v>0</v>
      </c>
      <c r="T164" s="29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1" t="s">
        <v>284</v>
      </c>
      <c r="AT164" s="241" t="s">
        <v>281</v>
      </c>
      <c r="AU164" s="241" t="s">
        <v>84</v>
      </c>
      <c r="AY164" s="17" t="s">
        <v>280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7" t="s">
        <v>84</v>
      </c>
      <c r="BK164" s="242">
        <f>ROUND(I164*H164,2)</f>
        <v>0</v>
      </c>
      <c r="BL164" s="17" t="s">
        <v>284</v>
      </c>
      <c r="BM164" s="241" t="s">
        <v>633</v>
      </c>
    </row>
    <row r="165" s="2" customFormat="1" ht="6.96" customHeight="1">
      <c r="A165" s="38"/>
      <c r="B165" s="66"/>
      <c r="C165" s="67"/>
      <c r="D165" s="67"/>
      <c r="E165" s="67"/>
      <c r="F165" s="67"/>
      <c r="G165" s="67"/>
      <c r="H165" s="67"/>
      <c r="I165" s="67"/>
      <c r="J165" s="67"/>
      <c r="K165" s="67"/>
      <c r="L165" s="44"/>
      <c r="M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</sheetData>
  <sheetProtection sheet="1" autoFilter="0" formatColumns="0" formatRows="0" objects="1" scenarios="1" spinCount="100000" saltValue="zJ0tE0A2Mhu2FjJeGm9k09JB4FiaLTbzAatQbXQX53rXl1MIqzb1pgaGu8cUJTzc5qn+hYUB43ixPGe20nD63Q==" hashValue="yTaFuzY5lcH8qrN8x0gT984EjKvhvQLQgLbV/nXgUOi36NpTcjiJZRFV+3cuKt8qQNVCjOGTQDuTUmPzc2X2KQ==" algorithmName="SHA-512" password="C5D5"/>
  <autoFilter ref="C125:K1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</row>
    <row r="8">
      <c r="B8" s="20"/>
      <c r="D8" s="152" t="s">
        <v>209</v>
      </c>
      <c r="L8" s="20"/>
    </row>
    <row r="9" s="1" customFormat="1" ht="16.5" customHeight="1">
      <c r="B9" s="20"/>
      <c r="E9" s="153" t="s">
        <v>6722</v>
      </c>
      <c r="F9" s="1"/>
      <c r="G9" s="1"/>
      <c r="H9" s="1"/>
      <c r="L9" s="20"/>
    </row>
    <row r="10" s="1" customFormat="1" ht="12" customHeight="1">
      <c r="B10" s="20"/>
      <c r="D10" s="152" t="s">
        <v>6150</v>
      </c>
      <c r="L10" s="20"/>
    </row>
    <row r="11" s="2" customFormat="1" ht="16.5" customHeight="1">
      <c r="A11" s="38"/>
      <c r="B11" s="44"/>
      <c r="C11" s="38"/>
      <c r="D11" s="38"/>
      <c r="E11" s="164" t="s">
        <v>6941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6733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4" t="s">
        <v>6948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2" t="s">
        <v>18</v>
      </c>
      <c r="E15" s="38"/>
      <c r="F15" s="141" t="s">
        <v>1</v>
      </c>
      <c r="G15" s="38"/>
      <c r="H15" s="38"/>
      <c r="I15" s="152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20</v>
      </c>
      <c r="E16" s="38"/>
      <c r="F16" s="141" t="s">
        <v>21</v>
      </c>
      <c r="G16" s="38"/>
      <c r="H16" s="38"/>
      <c r="I16" s="152" t="s">
        <v>22</v>
      </c>
      <c r="J16" s="155" t="str">
        <f>'Rekapitulace stavby'!AN8</f>
        <v>2. 8. 2021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2" t="s">
        <v>24</v>
      </c>
      <c r="E18" s="38"/>
      <c r="F18" s="38"/>
      <c r="G18" s="38"/>
      <c r="H18" s="38"/>
      <c r="I18" s="152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2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2" t="s">
        <v>28</v>
      </c>
      <c r="E21" s="38"/>
      <c r="F21" s="38"/>
      <c r="G21" s="38"/>
      <c r="H21" s="38"/>
      <c r="I21" s="152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2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2" t="s">
        <v>30</v>
      </c>
      <c r="E24" s="38"/>
      <c r="F24" s="38"/>
      <c r="G24" s="38"/>
      <c r="H24" s="38"/>
      <c r="I24" s="152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2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2" t="s">
        <v>33</v>
      </c>
      <c r="E27" s="38"/>
      <c r="F27" s="38"/>
      <c r="G27" s="38"/>
      <c r="H27" s="38"/>
      <c r="I27" s="152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31</v>
      </c>
      <c r="F28" s="38"/>
      <c r="G28" s="38"/>
      <c r="H28" s="38"/>
      <c r="I28" s="152" t="s">
        <v>27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2" t="s">
        <v>34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ROUND(J125,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0"/>
      <c r="E35" s="160"/>
      <c r="F35" s="160"/>
      <c r="G35" s="160"/>
      <c r="H35" s="160"/>
      <c r="I35" s="160"/>
      <c r="J35" s="160"/>
      <c r="K35" s="160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2" t="s">
        <v>41</v>
      </c>
      <c r="F37" s="165">
        <f>ROUND((SUM(BE125:BE145)),  2)</f>
        <v>0</v>
      </c>
      <c r="G37" s="38"/>
      <c r="H37" s="38"/>
      <c r="I37" s="166">
        <v>0.20999999999999999</v>
      </c>
      <c r="J37" s="165">
        <f>ROUND(((SUM(BE125:BE145))*I37),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2" t="s">
        <v>42</v>
      </c>
      <c r="F38" s="165">
        <f>ROUND((SUM(BF125:BF145)),  2)</f>
        <v>0</v>
      </c>
      <c r="G38" s="38"/>
      <c r="H38" s="38"/>
      <c r="I38" s="166">
        <v>0.14999999999999999</v>
      </c>
      <c r="J38" s="165">
        <f>ROUND(((SUM(BF125:BF145))*I38),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43</v>
      </c>
      <c r="F39" s="165">
        <f>ROUND((SUM(BG125:BG145)),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2" t="s">
        <v>44</v>
      </c>
      <c r="F40" s="165">
        <f>ROUND((SUM(BH125:BH145)),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2" t="s">
        <v>45</v>
      </c>
      <c r="F41" s="165">
        <f>ROUND((SUM(BI125:BI145)),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209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5" t="s">
        <v>6722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6150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7" t="s">
        <v>6941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6733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14.04_4 - Zemní práce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Žižkova 57, Jihlava</v>
      </c>
      <c r="G93" s="40"/>
      <c r="H93" s="40"/>
      <c r="I93" s="32" t="s">
        <v>22</v>
      </c>
      <c r="J93" s="79" t="str">
        <f>IF(J16="","",J16)</f>
        <v>2. 8. 2021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Kraj Vysočina, Žižkova 57, Jihlava</v>
      </c>
      <c r="G95" s="40"/>
      <c r="H95" s="40"/>
      <c r="I95" s="32" t="s">
        <v>30</v>
      </c>
      <c r="J95" s="36" t="str">
        <f>E25</f>
        <v>CBN projekt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>CBN projekt s.r.o.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6" t="s">
        <v>233</v>
      </c>
      <c r="D98" s="187"/>
      <c r="E98" s="187"/>
      <c r="F98" s="187"/>
      <c r="G98" s="187"/>
      <c r="H98" s="187"/>
      <c r="I98" s="187"/>
      <c r="J98" s="188" t="s">
        <v>234</v>
      </c>
      <c r="K98" s="187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9" t="s">
        <v>235</v>
      </c>
      <c r="D100" s="40"/>
      <c r="E100" s="40"/>
      <c r="F100" s="40"/>
      <c r="G100" s="40"/>
      <c r="H100" s="40"/>
      <c r="I100" s="40"/>
      <c r="J100" s="110">
        <f>J125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236</v>
      </c>
    </row>
    <row r="101" s="9" customFormat="1" ht="24.96" customHeight="1">
      <c r="A101" s="9"/>
      <c r="B101" s="190"/>
      <c r="C101" s="191"/>
      <c r="D101" s="192" t="s">
        <v>6872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265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5" t="str">
        <f>E7</f>
        <v>SPŠ Třebíč - úspory energií- doplnění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209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1" customFormat="1" ht="16.5" customHeight="1">
      <c r="B113" s="21"/>
      <c r="C113" s="22"/>
      <c r="D113" s="22"/>
      <c r="E113" s="185" t="s">
        <v>6722</v>
      </c>
      <c r="F113" s="22"/>
      <c r="G113" s="22"/>
      <c r="H113" s="22"/>
      <c r="I113" s="22"/>
      <c r="J113" s="22"/>
      <c r="K113" s="22"/>
      <c r="L113" s="20"/>
    </row>
    <row r="114" s="1" customFormat="1" ht="12" customHeight="1">
      <c r="B114" s="21"/>
      <c r="C114" s="32" t="s">
        <v>6150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297" t="s">
        <v>6941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6733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E13</f>
        <v>14.04_4 - Zemní práce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F16</f>
        <v>Žižkova 57, Jihlava</v>
      </c>
      <c r="G119" s="40"/>
      <c r="H119" s="40"/>
      <c r="I119" s="32" t="s">
        <v>22</v>
      </c>
      <c r="J119" s="79" t="str">
        <f>IF(J16="","",J16)</f>
        <v>2. 8. 2021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E19</f>
        <v>Kraj Vysočina, Žižkova 57, Jihlava</v>
      </c>
      <c r="G121" s="40"/>
      <c r="H121" s="40"/>
      <c r="I121" s="32" t="s">
        <v>30</v>
      </c>
      <c r="J121" s="36" t="str">
        <f>E25</f>
        <v>CBN projekt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IF(E22="","",E22)</f>
        <v>Vyplň údaj</v>
      </c>
      <c r="G122" s="40"/>
      <c r="H122" s="40"/>
      <c r="I122" s="32" t="s">
        <v>33</v>
      </c>
      <c r="J122" s="36" t="str">
        <f>E28</f>
        <v>CBN projekt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201"/>
      <c r="B124" s="202"/>
      <c r="C124" s="203" t="s">
        <v>266</v>
      </c>
      <c r="D124" s="204" t="s">
        <v>61</v>
      </c>
      <c r="E124" s="204" t="s">
        <v>57</v>
      </c>
      <c r="F124" s="204" t="s">
        <v>58</v>
      </c>
      <c r="G124" s="204" t="s">
        <v>267</v>
      </c>
      <c r="H124" s="204" t="s">
        <v>268</v>
      </c>
      <c r="I124" s="204" t="s">
        <v>269</v>
      </c>
      <c r="J124" s="205" t="s">
        <v>234</v>
      </c>
      <c r="K124" s="206" t="s">
        <v>270</v>
      </c>
      <c r="L124" s="207"/>
      <c r="M124" s="100" t="s">
        <v>1</v>
      </c>
      <c r="N124" s="101" t="s">
        <v>40</v>
      </c>
      <c r="O124" s="101" t="s">
        <v>271</v>
      </c>
      <c r="P124" s="101" t="s">
        <v>272</v>
      </c>
      <c r="Q124" s="101" t="s">
        <v>273</v>
      </c>
      <c r="R124" s="101" t="s">
        <v>274</v>
      </c>
      <c r="S124" s="101" t="s">
        <v>275</v>
      </c>
      <c r="T124" s="102" t="s">
        <v>276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8"/>
      <c r="B125" s="39"/>
      <c r="C125" s="107" t="s">
        <v>277</v>
      </c>
      <c r="D125" s="40"/>
      <c r="E125" s="40"/>
      <c r="F125" s="40"/>
      <c r="G125" s="40"/>
      <c r="H125" s="40"/>
      <c r="I125" s="40"/>
      <c r="J125" s="208">
        <f>BK125</f>
        <v>0</v>
      </c>
      <c r="K125" s="40"/>
      <c r="L125" s="44"/>
      <c r="M125" s="103"/>
      <c r="N125" s="209"/>
      <c r="O125" s="104"/>
      <c r="P125" s="210">
        <f>P126</f>
        <v>0</v>
      </c>
      <c r="Q125" s="104"/>
      <c r="R125" s="210">
        <f>R126</f>
        <v>0</v>
      </c>
      <c r="S125" s="104"/>
      <c r="T125" s="211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75</v>
      </c>
      <c r="AU125" s="17" t="s">
        <v>236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75</v>
      </c>
      <c r="E126" s="216" t="s">
        <v>5989</v>
      </c>
      <c r="F126" s="216" t="s">
        <v>6873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SUM(P127:P145)</f>
        <v>0</v>
      </c>
      <c r="Q126" s="221"/>
      <c r="R126" s="222">
        <f>SUM(R127:R145)</f>
        <v>0</v>
      </c>
      <c r="S126" s="221"/>
      <c r="T126" s="223">
        <f>SUM(T127:T145)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84</v>
      </c>
      <c r="AT126" s="225" t="s">
        <v>75</v>
      </c>
      <c r="AU126" s="225" t="s">
        <v>76</v>
      </c>
      <c r="AY126" s="224" t="s">
        <v>280</v>
      </c>
      <c r="BK126" s="226">
        <f>SUM(BK127:BK145)</f>
        <v>0</v>
      </c>
    </row>
    <row r="127" s="2" customFormat="1" ht="16.5" customHeight="1">
      <c r="A127" s="38"/>
      <c r="B127" s="39"/>
      <c r="C127" s="229" t="s">
        <v>84</v>
      </c>
      <c r="D127" s="229" t="s">
        <v>281</v>
      </c>
      <c r="E127" s="230" t="s">
        <v>6874</v>
      </c>
      <c r="F127" s="231" t="s">
        <v>6875</v>
      </c>
      <c r="G127" s="232" t="s">
        <v>2303</v>
      </c>
      <c r="H127" s="233">
        <v>1</v>
      </c>
      <c r="I127" s="234"/>
      <c r="J127" s="235">
        <f>ROUND(I127*H127,2)</f>
        <v>0</v>
      </c>
      <c r="K127" s="236"/>
      <c r="L127" s="44"/>
      <c r="M127" s="237" t="s">
        <v>1</v>
      </c>
      <c r="N127" s="238" t="s">
        <v>41</v>
      </c>
      <c r="O127" s="91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1" t="s">
        <v>284</v>
      </c>
      <c r="AT127" s="241" t="s">
        <v>281</v>
      </c>
      <c r="AU127" s="241" t="s">
        <v>84</v>
      </c>
      <c r="AY127" s="17" t="s">
        <v>280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7" t="s">
        <v>84</v>
      </c>
      <c r="BK127" s="242">
        <f>ROUND(I127*H127,2)</f>
        <v>0</v>
      </c>
      <c r="BL127" s="17" t="s">
        <v>284</v>
      </c>
      <c r="BM127" s="241" t="s">
        <v>86</v>
      </c>
    </row>
    <row r="128" s="2" customFormat="1" ht="16.5" customHeight="1">
      <c r="A128" s="38"/>
      <c r="B128" s="39"/>
      <c r="C128" s="229" t="s">
        <v>86</v>
      </c>
      <c r="D128" s="229" t="s">
        <v>281</v>
      </c>
      <c r="E128" s="230" t="s">
        <v>6169</v>
      </c>
      <c r="F128" s="231" t="s">
        <v>6876</v>
      </c>
      <c r="G128" s="232" t="s">
        <v>6877</v>
      </c>
      <c r="H128" s="233">
        <v>1</v>
      </c>
      <c r="I128" s="234"/>
      <c r="J128" s="235">
        <f>ROUND(I128*H128,2)</f>
        <v>0</v>
      </c>
      <c r="K128" s="236"/>
      <c r="L128" s="44"/>
      <c r="M128" s="237" t="s">
        <v>1</v>
      </c>
      <c r="N128" s="238" t="s">
        <v>41</v>
      </c>
      <c r="O128" s="91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1" t="s">
        <v>284</v>
      </c>
      <c r="AT128" s="241" t="s">
        <v>281</v>
      </c>
      <c r="AU128" s="241" t="s">
        <v>84</v>
      </c>
      <c r="AY128" s="17" t="s">
        <v>280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7" t="s">
        <v>84</v>
      </c>
      <c r="BK128" s="242">
        <f>ROUND(I128*H128,2)</f>
        <v>0</v>
      </c>
      <c r="BL128" s="17" t="s">
        <v>284</v>
      </c>
      <c r="BM128" s="241" t="s">
        <v>284</v>
      </c>
    </row>
    <row r="129" s="2" customFormat="1" ht="16.5" customHeight="1">
      <c r="A129" s="38"/>
      <c r="B129" s="39"/>
      <c r="C129" s="229" t="s">
        <v>136</v>
      </c>
      <c r="D129" s="229" t="s">
        <v>281</v>
      </c>
      <c r="E129" s="230" t="s">
        <v>6878</v>
      </c>
      <c r="F129" s="231" t="s">
        <v>6879</v>
      </c>
      <c r="G129" s="232" t="s">
        <v>194</v>
      </c>
      <c r="H129" s="233">
        <v>30.100000000000001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284</v>
      </c>
      <c r="AT129" s="241" t="s">
        <v>281</v>
      </c>
      <c r="AU129" s="241" t="s">
        <v>84</v>
      </c>
      <c r="AY129" s="17" t="s">
        <v>280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84</v>
      </c>
      <c r="BK129" s="242">
        <f>ROUND(I129*H129,2)</f>
        <v>0</v>
      </c>
      <c r="BL129" s="17" t="s">
        <v>284</v>
      </c>
      <c r="BM129" s="241" t="s">
        <v>305</v>
      </c>
    </row>
    <row r="130" s="2" customFormat="1" ht="16.5" customHeight="1">
      <c r="A130" s="38"/>
      <c r="B130" s="39"/>
      <c r="C130" s="229" t="s">
        <v>284</v>
      </c>
      <c r="D130" s="229" t="s">
        <v>281</v>
      </c>
      <c r="E130" s="230" t="s">
        <v>6880</v>
      </c>
      <c r="F130" s="231" t="s">
        <v>6881</v>
      </c>
      <c r="G130" s="232" t="s">
        <v>190</v>
      </c>
      <c r="H130" s="233">
        <v>72</v>
      </c>
      <c r="I130" s="234"/>
      <c r="J130" s="235">
        <f>ROUND(I130*H130,2)</f>
        <v>0</v>
      </c>
      <c r="K130" s="236"/>
      <c r="L130" s="44"/>
      <c r="M130" s="237" t="s">
        <v>1</v>
      </c>
      <c r="N130" s="238" t="s">
        <v>41</v>
      </c>
      <c r="O130" s="91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1" t="s">
        <v>284</v>
      </c>
      <c r="AT130" s="241" t="s">
        <v>281</v>
      </c>
      <c r="AU130" s="241" t="s">
        <v>84</v>
      </c>
      <c r="AY130" s="17" t="s">
        <v>280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7" t="s">
        <v>84</v>
      </c>
      <c r="BK130" s="242">
        <f>ROUND(I130*H130,2)</f>
        <v>0</v>
      </c>
      <c r="BL130" s="17" t="s">
        <v>284</v>
      </c>
      <c r="BM130" s="241" t="s">
        <v>310</v>
      </c>
    </row>
    <row r="131" s="2" customFormat="1" ht="16.5" customHeight="1">
      <c r="A131" s="38"/>
      <c r="B131" s="39"/>
      <c r="C131" s="229" t="s">
        <v>300</v>
      </c>
      <c r="D131" s="229" t="s">
        <v>281</v>
      </c>
      <c r="E131" s="230" t="s">
        <v>6882</v>
      </c>
      <c r="F131" s="231" t="s">
        <v>6883</v>
      </c>
      <c r="G131" s="232" t="s">
        <v>194</v>
      </c>
      <c r="H131" s="233">
        <v>8.4000000000000004</v>
      </c>
      <c r="I131" s="234"/>
      <c r="J131" s="235">
        <f>ROUND(I131*H131,2)</f>
        <v>0</v>
      </c>
      <c r="K131" s="236"/>
      <c r="L131" s="44"/>
      <c r="M131" s="237" t="s">
        <v>1</v>
      </c>
      <c r="N131" s="238" t="s">
        <v>41</v>
      </c>
      <c r="O131" s="91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284</v>
      </c>
      <c r="AT131" s="241" t="s">
        <v>281</v>
      </c>
      <c r="AU131" s="241" t="s">
        <v>84</v>
      </c>
      <c r="AY131" s="17" t="s">
        <v>280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84</v>
      </c>
      <c r="BK131" s="242">
        <f>ROUND(I131*H131,2)</f>
        <v>0</v>
      </c>
      <c r="BL131" s="17" t="s">
        <v>284</v>
      </c>
      <c r="BM131" s="241" t="s">
        <v>111</v>
      </c>
    </row>
    <row r="132" s="2" customFormat="1" ht="21.75" customHeight="1">
      <c r="A132" s="38"/>
      <c r="B132" s="39"/>
      <c r="C132" s="229" t="s">
        <v>305</v>
      </c>
      <c r="D132" s="229" t="s">
        <v>281</v>
      </c>
      <c r="E132" s="230" t="s">
        <v>6884</v>
      </c>
      <c r="F132" s="231" t="s">
        <v>6885</v>
      </c>
      <c r="G132" s="232" t="s">
        <v>326</v>
      </c>
      <c r="H132" s="233">
        <v>2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284</v>
      </c>
      <c r="AT132" s="241" t="s">
        <v>281</v>
      </c>
      <c r="AU132" s="241" t="s">
        <v>84</v>
      </c>
      <c r="AY132" s="17" t="s">
        <v>280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84</v>
      </c>
      <c r="BK132" s="242">
        <f>ROUND(I132*H132,2)</f>
        <v>0</v>
      </c>
      <c r="BL132" s="17" t="s">
        <v>284</v>
      </c>
      <c r="BM132" s="241" t="s">
        <v>117</v>
      </c>
    </row>
    <row r="133" s="2" customFormat="1" ht="24.15" customHeight="1">
      <c r="A133" s="38"/>
      <c r="B133" s="39"/>
      <c r="C133" s="229" t="s">
        <v>313</v>
      </c>
      <c r="D133" s="229" t="s">
        <v>281</v>
      </c>
      <c r="E133" s="230" t="s">
        <v>6886</v>
      </c>
      <c r="F133" s="231" t="s">
        <v>6887</v>
      </c>
      <c r="G133" s="232" t="s">
        <v>326</v>
      </c>
      <c r="H133" s="233">
        <v>2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284</v>
      </c>
      <c r="AT133" s="241" t="s">
        <v>281</v>
      </c>
      <c r="AU133" s="241" t="s">
        <v>84</v>
      </c>
      <c r="AY133" s="17" t="s">
        <v>280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84</v>
      </c>
      <c r="BK133" s="242">
        <f>ROUND(I133*H133,2)</f>
        <v>0</v>
      </c>
      <c r="BL133" s="17" t="s">
        <v>284</v>
      </c>
      <c r="BM133" s="241" t="s">
        <v>130</v>
      </c>
    </row>
    <row r="134" s="2" customFormat="1" ht="16.5" customHeight="1">
      <c r="A134" s="38"/>
      <c r="B134" s="39"/>
      <c r="C134" s="229" t="s">
        <v>310</v>
      </c>
      <c r="D134" s="229" t="s">
        <v>281</v>
      </c>
      <c r="E134" s="230" t="s">
        <v>6888</v>
      </c>
      <c r="F134" s="231" t="s">
        <v>6889</v>
      </c>
      <c r="G134" s="232" t="s">
        <v>190</v>
      </c>
      <c r="H134" s="233">
        <v>110</v>
      </c>
      <c r="I134" s="234"/>
      <c r="J134" s="235">
        <f>ROUND(I134*H134,2)</f>
        <v>0</v>
      </c>
      <c r="K134" s="236"/>
      <c r="L134" s="44"/>
      <c r="M134" s="237" t="s">
        <v>1</v>
      </c>
      <c r="N134" s="238" t="s">
        <v>41</v>
      </c>
      <c r="O134" s="91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284</v>
      </c>
      <c r="AT134" s="241" t="s">
        <v>281</v>
      </c>
      <c r="AU134" s="241" t="s">
        <v>84</v>
      </c>
      <c r="AY134" s="17" t="s">
        <v>280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84</v>
      </c>
      <c r="BK134" s="242">
        <f>ROUND(I134*H134,2)</f>
        <v>0</v>
      </c>
      <c r="BL134" s="17" t="s">
        <v>284</v>
      </c>
      <c r="BM134" s="241" t="s">
        <v>185</v>
      </c>
    </row>
    <row r="135" s="2" customFormat="1" ht="16.5" customHeight="1">
      <c r="A135" s="38"/>
      <c r="B135" s="39"/>
      <c r="C135" s="229" t="s">
        <v>323</v>
      </c>
      <c r="D135" s="229" t="s">
        <v>281</v>
      </c>
      <c r="E135" s="230" t="s">
        <v>6890</v>
      </c>
      <c r="F135" s="231" t="s">
        <v>6891</v>
      </c>
      <c r="G135" s="232" t="s">
        <v>190</v>
      </c>
      <c r="H135" s="233">
        <v>110</v>
      </c>
      <c r="I135" s="234"/>
      <c r="J135" s="235">
        <f>ROUND(I135*H135,2)</f>
        <v>0</v>
      </c>
      <c r="K135" s="236"/>
      <c r="L135" s="44"/>
      <c r="M135" s="237" t="s">
        <v>1</v>
      </c>
      <c r="N135" s="238" t="s">
        <v>41</v>
      </c>
      <c r="O135" s="91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1" t="s">
        <v>284</v>
      </c>
      <c r="AT135" s="241" t="s">
        <v>281</v>
      </c>
      <c r="AU135" s="241" t="s">
        <v>84</v>
      </c>
      <c r="AY135" s="17" t="s">
        <v>280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7" t="s">
        <v>84</v>
      </c>
      <c r="BK135" s="242">
        <f>ROUND(I135*H135,2)</f>
        <v>0</v>
      </c>
      <c r="BL135" s="17" t="s">
        <v>284</v>
      </c>
      <c r="BM135" s="241" t="s">
        <v>361</v>
      </c>
    </row>
    <row r="136" s="2" customFormat="1" ht="16.5" customHeight="1">
      <c r="A136" s="38"/>
      <c r="B136" s="39"/>
      <c r="C136" s="229" t="s">
        <v>111</v>
      </c>
      <c r="D136" s="229" t="s">
        <v>281</v>
      </c>
      <c r="E136" s="230" t="s">
        <v>6892</v>
      </c>
      <c r="F136" s="231" t="s">
        <v>6893</v>
      </c>
      <c r="G136" s="232" t="s">
        <v>194</v>
      </c>
      <c r="H136" s="233">
        <v>38.5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284</v>
      </c>
      <c r="AT136" s="241" t="s">
        <v>281</v>
      </c>
      <c r="AU136" s="241" t="s">
        <v>84</v>
      </c>
      <c r="AY136" s="17" t="s">
        <v>280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84</v>
      </c>
      <c r="BK136" s="242">
        <f>ROUND(I136*H136,2)</f>
        <v>0</v>
      </c>
      <c r="BL136" s="17" t="s">
        <v>284</v>
      </c>
      <c r="BM136" s="241" t="s">
        <v>369</v>
      </c>
    </row>
    <row r="137" s="2" customFormat="1" ht="16.5" customHeight="1">
      <c r="A137" s="38"/>
      <c r="B137" s="39"/>
      <c r="C137" s="229" t="s">
        <v>114</v>
      </c>
      <c r="D137" s="229" t="s">
        <v>281</v>
      </c>
      <c r="E137" s="230" t="s">
        <v>6894</v>
      </c>
      <c r="F137" s="231" t="s">
        <v>6895</v>
      </c>
      <c r="G137" s="232" t="s">
        <v>194</v>
      </c>
      <c r="H137" s="233">
        <v>30.100000000000001</v>
      </c>
      <c r="I137" s="234"/>
      <c r="J137" s="235">
        <f>ROUND(I137*H137,2)</f>
        <v>0</v>
      </c>
      <c r="K137" s="236"/>
      <c r="L137" s="44"/>
      <c r="M137" s="237" t="s">
        <v>1</v>
      </c>
      <c r="N137" s="238" t="s">
        <v>41</v>
      </c>
      <c r="O137" s="91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1" t="s">
        <v>284</v>
      </c>
      <c r="AT137" s="241" t="s">
        <v>281</v>
      </c>
      <c r="AU137" s="241" t="s">
        <v>84</v>
      </c>
      <c r="AY137" s="17" t="s">
        <v>280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7" t="s">
        <v>84</v>
      </c>
      <c r="BK137" s="242">
        <f>ROUND(I137*H137,2)</f>
        <v>0</v>
      </c>
      <c r="BL137" s="17" t="s">
        <v>284</v>
      </c>
      <c r="BM137" s="241" t="s">
        <v>379</v>
      </c>
    </row>
    <row r="138" s="2" customFormat="1" ht="24.15" customHeight="1">
      <c r="A138" s="38"/>
      <c r="B138" s="39"/>
      <c r="C138" s="229" t="s">
        <v>117</v>
      </c>
      <c r="D138" s="229" t="s">
        <v>281</v>
      </c>
      <c r="E138" s="230" t="s">
        <v>6896</v>
      </c>
      <c r="F138" s="231" t="s">
        <v>6897</v>
      </c>
      <c r="G138" s="232" t="s">
        <v>194</v>
      </c>
      <c r="H138" s="233">
        <v>8.4000000000000004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284</v>
      </c>
      <c r="AT138" s="241" t="s">
        <v>281</v>
      </c>
      <c r="AU138" s="241" t="s">
        <v>84</v>
      </c>
      <c r="AY138" s="17" t="s">
        <v>280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84</v>
      </c>
      <c r="BK138" s="242">
        <f>ROUND(I138*H138,2)</f>
        <v>0</v>
      </c>
      <c r="BL138" s="17" t="s">
        <v>284</v>
      </c>
      <c r="BM138" s="241" t="s">
        <v>388</v>
      </c>
    </row>
    <row r="139" s="2" customFormat="1" ht="24.15" customHeight="1">
      <c r="A139" s="38"/>
      <c r="B139" s="39"/>
      <c r="C139" s="229" t="s">
        <v>127</v>
      </c>
      <c r="D139" s="229" t="s">
        <v>281</v>
      </c>
      <c r="E139" s="230" t="s">
        <v>6898</v>
      </c>
      <c r="F139" s="231" t="s">
        <v>6899</v>
      </c>
      <c r="G139" s="232" t="s">
        <v>194</v>
      </c>
      <c r="H139" s="233">
        <v>8.4000000000000004</v>
      </c>
      <c r="I139" s="234"/>
      <c r="J139" s="235">
        <f>ROUND(I139*H139,2)</f>
        <v>0</v>
      </c>
      <c r="K139" s="236"/>
      <c r="L139" s="44"/>
      <c r="M139" s="237" t="s">
        <v>1</v>
      </c>
      <c r="N139" s="238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284</v>
      </c>
      <c r="AT139" s="241" t="s">
        <v>281</v>
      </c>
      <c r="AU139" s="241" t="s">
        <v>84</v>
      </c>
      <c r="AY139" s="17" t="s">
        <v>280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84</v>
      </c>
      <c r="BK139" s="242">
        <f>ROUND(I139*H139,2)</f>
        <v>0</v>
      </c>
      <c r="BL139" s="17" t="s">
        <v>284</v>
      </c>
      <c r="BM139" s="241" t="s">
        <v>398</v>
      </c>
    </row>
    <row r="140" s="2" customFormat="1" ht="16.5" customHeight="1">
      <c r="A140" s="38"/>
      <c r="B140" s="39"/>
      <c r="C140" s="229" t="s">
        <v>130</v>
      </c>
      <c r="D140" s="229" t="s">
        <v>281</v>
      </c>
      <c r="E140" s="230" t="s">
        <v>6900</v>
      </c>
      <c r="F140" s="231" t="s">
        <v>6901</v>
      </c>
      <c r="G140" s="232" t="s">
        <v>194</v>
      </c>
      <c r="H140" s="233">
        <v>8.4000000000000004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284</v>
      </c>
      <c r="AT140" s="241" t="s">
        <v>281</v>
      </c>
      <c r="AU140" s="241" t="s">
        <v>84</v>
      </c>
      <c r="AY140" s="17" t="s">
        <v>280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84</v>
      </c>
      <c r="BK140" s="242">
        <f>ROUND(I140*H140,2)</f>
        <v>0</v>
      </c>
      <c r="BL140" s="17" t="s">
        <v>284</v>
      </c>
      <c r="BM140" s="241" t="s">
        <v>409</v>
      </c>
    </row>
    <row r="141" s="2" customFormat="1" ht="16.5" customHeight="1">
      <c r="A141" s="38"/>
      <c r="B141" s="39"/>
      <c r="C141" s="229" t="s">
        <v>8</v>
      </c>
      <c r="D141" s="229" t="s">
        <v>281</v>
      </c>
      <c r="E141" s="230" t="s">
        <v>6902</v>
      </c>
      <c r="F141" s="231" t="s">
        <v>6903</v>
      </c>
      <c r="G141" s="232" t="s">
        <v>194</v>
      </c>
      <c r="H141" s="233">
        <v>8.4000000000000004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41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284</v>
      </c>
      <c r="AT141" s="241" t="s">
        <v>281</v>
      </c>
      <c r="AU141" s="241" t="s">
        <v>84</v>
      </c>
      <c r="AY141" s="17" t="s">
        <v>280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84</v>
      </c>
      <c r="BK141" s="242">
        <f>ROUND(I141*H141,2)</f>
        <v>0</v>
      </c>
      <c r="BL141" s="17" t="s">
        <v>284</v>
      </c>
      <c r="BM141" s="241" t="s">
        <v>418</v>
      </c>
    </row>
    <row r="142" s="2" customFormat="1" ht="24.15" customHeight="1">
      <c r="A142" s="38"/>
      <c r="B142" s="39"/>
      <c r="C142" s="229" t="s">
        <v>185</v>
      </c>
      <c r="D142" s="229" t="s">
        <v>281</v>
      </c>
      <c r="E142" s="230" t="s">
        <v>6171</v>
      </c>
      <c r="F142" s="231" t="s">
        <v>6904</v>
      </c>
      <c r="G142" s="232" t="s">
        <v>326</v>
      </c>
      <c r="H142" s="233">
        <v>1.8</v>
      </c>
      <c r="I142" s="234"/>
      <c r="J142" s="235">
        <f>ROUND(I142*H142,2)</f>
        <v>0</v>
      </c>
      <c r="K142" s="236"/>
      <c r="L142" s="44"/>
      <c r="M142" s="237" t="s">
        <v>1</v>
      </c>
      <c r="N142" s="238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284</v>
      </c>
      <c r="AT142" s="241" t="s">
        <v>281</v>
      </c>
      <c r="AU142" s="241" t="s">
        <v>84</v>
      </c>
      <c r="AY142" s="17" t="s">
        <v>280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84</v>
      </c>
      <c r="BK142" s="242">
        <f>ROUND(I142*H142,2)</f>
        <v>0</v>
      </c>
      <c r="BL142" s="17" t="s">
        <v>284</v>
      </c>
      <c r="BM142" s="241" t="s">
        <v>426</v>
      </c>
    </row>
    <row r="143" s="2" customFormat="1" ht="24.15" customHeight="1">
      <c r="A143" s="38"/>
      <c r="B143" s="39"/>
      <c r="C143" s="229" t="s">
        <v>357</v>
      </c>
      <c r="D143" s="229" t="s">
        <v>281</v>
      </c>
      <c r="E143" s="230" t="s">
        <v>6173</v>
      </c>
      <c r="F143" s="231" t="s">
        <v>6905</v>
      </c>
      <c r="G143" s="232" t="s">
        <v>326</v>
      </c>
      <c r="H143" s="233">
        <v>1.8999999999999999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284</v>
      </c>
      <c r="AT143" s="241" t="s">
        <v>281</v>
      </c>
      <c r="AU143" s="241" t="s">
        <v>84</v>
      </c>
      <c r="AY143" s="17" t="s">
        <v>280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84</v>
      </c>
      <c r="BK143" s="242">
        <f>ROUND(I143*H143,2)</f>
        <v>0</v>
      </c>
      <c r="BL143" s="17" t="s">
        <v>284</v>
      </c>
      <c r="BM143" s="241" t="s">
        <v>435</v>
      </c>
    </row>
    <row r="144" s="2" customFormat="1" ht="24.15" customHeight="1">
      <c r="A144" s="38"/>
      <c r="B144" s="39"/>
      <c r="C144" s="229" t="s">
        <v>361</v>
      </c>
      <c r="D144" s="229" t="s">
        <v>281</v>
      </c>
      <c r="E144" s="230" t="s">
        <v>6175</v>
      </c>
      <c r="F144" s="231" t="s">
        <v>6906</v>
      </c>
      <c r="G144" s="232" t="s">
        <v>326</v>
      </c>
      <c r="H144" s="233">
        <v>1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284</v>
      </c>
      <c r="AT144" s="241" t="s">
        <v>281</v>
      </c>
      <c r="AU144" s="241" t="s">
        <v>84</v>
      </c>
      <c r="AY144" s="17" t="s">
        <v>280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84</v>
      </c>
      <c r="BK144" s="242">
        <f>ROUND(I144*H144,2)</f>
        <v>0</v>
      </c>
      <c r="BL144" s="17" t="s">
        <v>284</v>
      </c>
      <c r="BM144" s="241" t="s">
        <v>445</v>
      </c>
    </row>
    <row r="145" s="2" customFormat="1" ht="24.15" customHeight="1">
      <c r="A145" s="38"/>
      <c r="B145" s="39"/>
      <c r="C145" s="229" t="s">
        <v>365</v>
      </c>
      <c r="D145" s="229" t="s">
        <v>281</v>
      </c>
      <c r="E145" s="230" t="s">
        <v>6177</v>
      </c>
      <c r="F145" s="231" t="s">
        <v>6907</v>
      </c>
      <c r="G145" s="232" t="s">
        <v>326</v>
      </c>
      <c r="H145" s="233">
        <v>1</v>
      </c>
      <c r="I145" s="234"/>
      <c r="J145" s="235">
        <f>ROUND(I145*H145,2)</f>
        <v>0</v>
      </c>
      <c r="K145" s="236"/>
      <c r="L145" s="44"/>
      <c r="M145" s="291" t="s">
        <v>1</v>
      </c>
      <c r="N145" s="292" t="s">
        <v>41</v>
      </c>
      <c r="O145" s="293"/>
      <c r="P145" s="294">
        <f>O145*H145</f>
        <v>0</v>
      </c>
      <c r="Q145" s="294">
        <v>0</v>
      </c>
      <c r="R145" s="294">
        <f>Q145*H145</f>
        <v>0</v>
      </c>
      <c r="S145" s="294">
        <v>0</v>
      </c>
      <c r="T145" s="29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284</v>
      </c>
      <c r="AT145" s="241" t="s">
        <v>281</v>
      </c>
      <c r="AU145" s="241" t="s">
        <v>84</v>
      </c>
      <c r="AY145" s="17" t="s">
        <v>280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84</v>
      </c>
      <c r="BK145" s="242">
        <f>ROUND(I145*H145,2)</f>
        <v>0</v>
      </c>
      <c r="BL145" s="17" t="s">
        <v>284</v>
      </c>
      <c r="BM145" s="241" t="s">
        <v>456</v>
      </c>
    </row>
    <row r="146" s="2" customFormat="1" ht="6.96" customHeight="1">
      <c r="A146" s="38"/>
      <c r="B146" s="66"/>
      <c r="C146" s="67"/>
      <c r="D146" s="67"/>
      <c r="E146" s="67"/>
      <c r="F146" s="67"/>
      <c r="G146" s="67"/>
      <c r="H146" s="67"/>
      <c r="I146" s="67"/>
      <c r="J146" s="67"/>
      <c r="K146" s="67"/>
      <c r="L146" s="44"/>
      <c r="M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</sheetData>
  <sheetProtection sheet="1" autoFilter="0" formatColumns="0" formatRows="0" objects="1" scenarios="1" spinCount="100000" saltValue="XrOOkm6kFmhd7YxEbFfkGycsjcpEEW5NzqV9GJMmqzpA8+e3ict2s/dn2jSKQ9Q6y/Mrv4A4ypY5+nEkRS+Gvg==" hashValue="FXWJgAFPDqW94tqC7Wk8fpc0fISv57zXM/EOvrpOulp7ZVQIAKS1vHs5AcfAVuxpexlCxtgxbB8VrcK3Db0jZQ==" algorithmName="SHA-512" password="C5D5"/>
  <autoFilter ref="C124:K14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</row>
    <row r="8" s="2" customFormat="1" ht="12" customHeight="1">
      <c r="A8" s="38"/>
      <c r="B8" s="44"/>
      <c r="C8" s="38"/>
      <c r="D8" s="152" t="s">
        <v>209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4" t="s">
        <v>6949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2" t="s">
        <v>18</v>
      </c>
      <c r="E11" s="38"/>
      <c r="F11" s="141" t="s">
        <v>1</v>
      </c>
      <c r="G11" s="38"/>
      <c r="H11" s="38"/>
      <c r="I11" s="152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20</v>
      </c>
      <c r="E12" s="38"/>
      <c r="F12" s="141" t="s">
        <v>21</v>
      </c>
      <c r="G12" s="38"/>
      <c r="H12" s="38"/>
      <c r="I12" s="152" t="s">
        <v>22</v>
      </c>
      <c r="J12" s="155" t="str">
        <f>'Rekapitulace stavby'!AN8</f>
        <v>2. 8. 2021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24</v>
      </c>
      <c r="E14" s="38"/>
      <c r="F14" s="38"/>
      <c r="G14" s="38"/>
      <c r="H14" s="38"/>
      <c r="I14" s="152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2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2" t="s">
        <v>28</v>
      </c>
      <c r="E17" s="38"/>
      <c r="F17" s="38"/>
      <c r="G17" s="38"/>
      <c r="H17" s="38"/>
      <c r="I17" s="152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2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2" t="s">
        <v>30</v>
      </c>
      <c r="E20" s="38"/>
      <c r="F20" s="38"/>
      <c r="G20" s="38"/>
      <c r="H20" s="38"/>
      <c r="I20" s="152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2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2" t="s">
        <v>33</v>
      </c>
      <c r="E23" s="38"/>
      <c r="F23" s="38"/>
      <c r="G23" s="38"/>
      <c r="H23" s="38"/>
      <c r="I23" s="152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31</v>
      </c>
      <c r="F24" s="38"/>
      <c r="G24" s="38"/>
      <c r="H24" s="38"/>
      <c r="I24" s="152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2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0"/>
      <c r="E29" s="160"/>
      <c r="F29" s="160"/>
      <c r="G29" s="160"/>
      <c r="H29" s="160"/>
      <c r="I29" s="160"/>
      <c r="J29" s="160"/>
      <c r="K29" s="16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1" t="s">
        <v>36</v>
      </c>
      <c r="E30" s="38"/>
      <c r="F30" s="38"/>
      <c r="G30" s="38"/>
      <c r="H30" s="38"/>
      <c r="I30" s="38"/>
      <c r="J30" s="162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3" t="s">
        <v>38</v>
      </c>
      <c r="G32" s="38"/>
      <c r="H32" s="38"/>
      <c r="I32" s="163" t="s">
        <v>37</v>
      </c>
      <c r="J32" s="16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4" t="s">
        <v>40</v>
      </c>
      <c r="E33" s="152" t="s">
        <v>41</v>
      </c>
      <c r="F33" s="165">
        <f>ROUND((SUM(BE123:BE179)),  2)</f>
        <v>0</v>
      </c>
      <c r="G33" s="38"/>
      <c r="H33" s="38"/>
      <c r="I33" s="166">
        <v>0.20999999999999999</v>
      </c>
      <c r="J33" s="165">
        <f>ROUND(((SUM(BE123:BE179))*I33),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2" t="s">
        <v>42</v>
      </c>
      <c r="F34" s="165">
        <f>ROUND((SUM(BF123:BF179)),  2)</f>
        <v>0</v>
      </c>
      <c r="G34" s="38"/>
      <c r="H34" s="38"/>
      <c r="I34" s="166">
        <v>0.14999999999999999</v>
      </c>
      <c r="J34" s="165">
        <f>ROUND(((SUM(BF123:BF179))*I34),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2" t="s">
        <v>43</v>
      </c>
      <c r="F35" s="165">
        <f>ROUND((SUM(BG123:BG179)),  2)</f>
        <v>0</v>
      </c>
      <c r="G35" s="38"/>
      <c r="H35" s="38"/>
      <c r="I35" s="166">
        <v>0.20999999999999999</v>
      </c>
      <c r="J35" s="16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44</v>
      </c>
      <c r="F36" s="165">
        <f>ROUND((SUM(BH123:BH179)),  2)</f>
        <v>0</v>
      </c>
      <c r="G36" s="38"/>
      <c r="H36" s="38"/>
      <c r="I36" s="166">
        <v>0.14999999999999999</v>
      </c>
      <c r="J36" s="16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45</v>
      </c>
      <c r="F37" s="165">
        <f>ROUND((SUM(BI123:BI179)),  2)</f>
        <v>0</v>
      </c>
      <c r="G37" s="38"/>
      <c r="H37" s="38"/>
      <c r="I37" s="166">
        <v>0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15 - Zdravotechnika - venkovní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Žižkova 57, Jihlava</v>
      </c>
      <c r="G89" s="40"/>
      <c r="H89" s="40"/>
      <c r="I89" s="32" t="s">
        <v>22</v>
      </c>
      <c r="J89" s="79" t="str">
        <f>IF(J12="","",J12)</f>
        <v>2. 8. 2021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 Vysočina, Žižkova 57, Jihlava</v>
      </c>
      <c r="G91" s="40"/>
      <c r="H91" s="40"/>
      <c r="I91" s="32" t="s">
        <v>30</v>
      </c>
      <c r="J91" s="36" t="str">
        <f>E21</f>
        <v>CBN 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CBN projekt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233</v>
      </c>
      <c r="D94" s="187"/>
      <c r="E94" s="187"/>
      <c r="F94" s="187"/>
      <c r="G94" s="187"/>
      <c r="H94" s="187"/>
      <c r="I94" s="187"/>
      <c r="J94" s="188" t="s">
        <v>234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235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236</v>
      </c>
    </row>
    <row r="97" s="9" customFormat="1" ht="24.96" customHeight="1">
      <c r="A97" s="9"/>
      <c r="B97" s="190"/>
      <c r="C97" s="191"/>
      <c r="D97" s="192" t="s">
        <v>237</v>
      </c>
      <c r="E97" s="193"/>
      <c r="F97" s="193"/>
      <c r="G97" s="193"/>
      <c r="H97" s="193"/>
      <c r="I97" s="193"/>
      <c r="J97" s="194">
        <f>J124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3"/>
      <c r="D98" s="197" t="s">
        <v>238</v>
      </c>
      <c r="E98" s="198"/>
      <c r="F98" s="198"/>
      <c r="G98" s="198"/>
      <c r="H98" s="198"/>
      <c r="I98" s="198"/>
      <c r="J98" s="199">
        <f>J125</f>
        <v>0</v>
      </c>
      <c r="K98" s="133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3"/>
      <c r="D99" s="197" t="s">
        <v>3907</v>
      </c>
      <c r="E99" s="198"/>
      <c r="F99" s="198"/>
      <c r="G99" s="198"/>
      <c r="H99" s="198"/>
      <c r="I99" s="198"/>
      <c r="J99" s="199">
        <f>J153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3"/>
      <c r="D100" s="197" t="s">
        <v>239</v>
      </c>
      <c r="E100" s="198"/>
      <c r="F100" s="198"/>
      <c r="G100" s="198"/>
      <c r="H100" s="198"/>
      <c r="I100" s="198"/>
      <c r="J100" s="199">
        <f>J160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240</v>
      </c>
      <c r="E101" s="198"/>
      <c r="F101" s="198"/>
      <c r="G101" s="198"/>
      <c r="H101" s="198"/>
      <c r="I101" s="198"/>
      <c r="J101" s="199">
        <f>J163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6950</v>
      </c>
      <c r="E102" s="198"/>
      <c r="F102" s="198"/>
      <c r="G102" s="198"/>
      <c r="H102" s="198"/>
      <c r="I102" s="198"/>
      <c r="J102" s="199">
        <f>J166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245</v>
      </c>
      <c r="E103" s="198"/>
      <c r="F103" s="198"/>
      <c r="G103" s="198"/>
      <c r="H103" s="198"/>
      <c r="I103" s="198"/>
      <c r="J103" s="199">
        <f>J178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265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5" t="str">
        <f>E7</f>
        <v>SPŠ Třebíč - úspory energií- doplnění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209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15 - Zdravotechnika - venkovní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Žižkova 57, Jihlava</v>
      </c>
      <c r="G117" s="40"/>
      <c r="H117" s="40"/>
      <c r="I117" s="32" t="s">
        <v>22</v>
      </c>
      <c r="J117" s="79" t="str">
        <f>IF(J12="","",J12)</f>
        <v>2. 8. 2021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Kraj Vysočina, Žižkova 57, Jihlava</v>
      </c>
      <c r="G119" s="40"/>
      <c r="H119" s="40"/>
      <c r="I119" s="32" t="s">
        <v>30</v>
      </c>
      <c r="J119" s="36" t="str">
        <f>E21</f>
        <v>CBN projekt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33</v>
      </c>
      <c r="J120" s="36" t="str">
        <f>E24</f>
        <v>CBN projekt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01"/>
      <c r="B122" s="202"/>
      <c r="C122" s="203" t="s">
        <v>266</v>
      </c>
      <c r="D122" s="204" t="s">
        <v>61</v>
      </c>
      <c r="E122" s="204" t="s">
        <v>57</v>
      </c>
      <c r="F122" s="204" t="s">
        <v>58</v>
      </c>
      <c r="G122" s="204" t="s">
        <v>267</v>
      </c>
      <c r="H122" s="204" t="s">
        <v>268</v>
      </c>
      <c r="I122" s="204" t="s">
        <v>269</v>
      </c>
      <c r="J122" s="205" t="s">
        <v>234</v>
      </c>
      <c r="K122" s="206" t="s">
        <v>270</v>
      </c>
      <c r="L122" s="207"/>
      <c r="M122" s="100" t="s">
        <v>1</v>
      </c>
      <c r="N122" s="101" t="s">
        <v>40</v>
      </c>
      <c r="O122" s="101" t="s">
        <v>271</v>
      </c>
      <c r="P122" s="101" t="s">
        <v>272</v>
      </c>
      <c r="Q122" s="101" t="s">
        <v>273</v>
      </c>
      <c r="R122" s="101" t="s">
        <v>274</v>
      </c>
      <c r="S122" s="101" t="s">
        <v>275</v>
      </c>
      <c r="T122" s="102" t="s">
        <v>276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8"/>
      <c r="B123" s="39"/>
      <c r="C123" s="107" t="s">
        <v>277</v>
      </c>
      <c r="D123" s="40"/>
      <c r="E123" s="40"/>
      <c r="F123" s="40"/>
      <c r="G123" s="40"/>
      <c r="H123" s="40"/>
      <c r="I123" s="40"/>
      <c r="J123" s="208">
        <f>BK123</f>
        <v>0</v>
      </c>
      <c r="K123" s="40"/>
      <c r="L123" s="44"/>
      <c r="M123" s="103"/>
      <c r="N123" s="209"/>
      <c r="O123" s="104"/>
      <c r="P123" s="210">
        <f>P124</f>
        <v>0</v>
      </c>
      <c r="Q123" s="104"/>
      <c r="R123" s="210">
        <f>R124</f>
        <v>44.3707329</v>
      </c>
      <c r="S123" s="104"/>
      <c r="T123" s="211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236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75</v>
      </c>
      <c r="E124" s="216" t="s">
        <v>278</v>
      </c>
      <c r="F124" s="216" t="s">
        <v>279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P125+P153+P160+P163+P166+P178</f>
        <v>0</v>
      </c>
      <c r="Q124" s="221"/>
      <c r="R124" s="222">
        <f>R125+R153+R160+R163+R166+R178</f>
        <v>44.3707329</v>
      </c>
      <c r="S124" s="221"/>
      <c r="T124" s="223">
        <f>T125+T153+T160+T163+T166+T178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84</v>
      </c>
      <c r="AT124" s="225" t="s">
        <v>75</v>
      </c>
      <c r="AU124" s="225" t="s">
        <v>76</v>
      </c>
      <c r="AY124" s="224" t="s">
        <v>280</v>
      </c>
      <c r="BK124" s="226">
        <f>BK125+BK153+BK160+BK163+BK166+BK178</f>
        <v>0</v>
      </c>
    </row>
    <row r="125" s="12" customFormat="1" ht="22.8" customHeight="1">
      <c r="A125" s="12"/>
      <c r="B125" s="213"/>
      <c r="C125" s="214"/>
      <c r="D125" s="215" t="s">
        <v>75</v>
      </c>
      <c r="E125" s="227" t="s">
        <v>84</v>
      </c>
      <c r="F125" s="227" t="s">
        <v>148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SUM(P126:P152)</f>
        <v>0</v>
      </c>
      <c r="Q125" s="221"/>
      <c r="R125" s="222">
        <f>SUM(R126:R152)</f>
        <v>32.393037499999998</v>
      </c>
      <c r="S125" s="221"/>
      <c r="T125" s="223">
        <f>SUM(T126:T152)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84</v>
      </c>
      <c r="AT125" s="225" t="s">
        <v>75</v>
      </c>
      <c r="AU125" s="225" t="s">
        <v>84</v>
      </c>
      <c r="AY125" s="224" t="s">
        <v>280</v>
      </c>
      <c r="BK125" s="226">
        <f>SUM(BK126:BK152)</f>
        <v>0</v>
      </c>
    </row>
    <row r="126" s="2" customFormat="1" ht="24.15" customHeight="1">
      <c r="A126" s="38"/>
      <c r="B126" s="39"/>
      <c r="C126" s="229" t="s">
        <v>84</v>
      </c>
      <c r="D126" s="229" t="s">
        <v>281</v>
      </c>
      <c r="E126" s="230" t="s">
        <v>6951</v>
      </c>
      <c r="F126" s="231" t="s">
        <v>6952</v>
      </c>
      <c r="G126" s="232" t="s">
        <v>190</v>
      </c>
      <c r="H126" s="233">
        <v>40</v>
      </c>
      <c r="I126" s="234"/>
      <c r="J126" s="235">
        <f>ROUND(I126*H126,2)</f>
        <v>0</v>
      </c>
      <c r="K126" s="236"/>
      <c r="L126" s="44"/>
      <c r="M126" s="237" t="s">
        <v>1</v>
      </c>
      <c r="N126" s="238" t="s">
        <v>41</v>
      </c>
      <c r="O126" s="91"/>
      <c r="P126" s="239">
        <f>O126*H126</f>
        <v>0</v>
      </c>
      <c r="Q126" s="239">
        <v>0.00013999999999999999</v>
      </c>
      <c r="R126" s="239">
        <f>Q126*H126</f>
        <v>0.0055999999999999991</v>
      </c>
      <c r="S126" s="239">
        <v>0</v>
      </c>
      <c r="T126" s="24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1" t="s">
        <v>284</v>
      </c>
      <c r="AT126" s="241" t="s">
        <v>281</v>
      </c>
      <c r="AU126" s="241" t="s">
        <v>86</v>
      </c>
      <c r="AY126" s="17" t="s">
        <v>280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7" t="s">
        <v>84</v>
      </c>
      <c r="BK126" s="242">
        <f>ROUND(I126*H126,2)</f>
        <v>0</v>
      </c>
      <c r="BL126" s="17" t="s">
        <v>284</v>
      </c>
      <c r="BM126" s="241" t="s">
        <v>6953</v>
      </c>
    </row>
    <row r="127" s="2" customFormat="1" ht="24.15" customHeight="1">
      <c r="A127" s="38"/>
      <c r="B127" s="39"/>
      <c r="C127" s="229" t="s">
        <v>86</v>
      </c>
      <c r="D127" s="229" t="s">
        <v>281</v>
      </c>
      <c r="E127" s="230" t="s">
        <v>6954</v>
      </c>
      <c r="F127" s="231" t="s">
        <v>6955</v>
      </c>
      <c r="G127" s="232" t="s">
        <v>190</v>
      </c>
      <c r="H127" s="233">
        <v>40</v>
      </c>
      <c r="I127" s="234"/>
      <c r="J127" s="235">
        <f>ROUND(I127*H127,2)</f>
        <v>0</v>
      </c>
      <c r="K127" s="236"/>
      <c r="L127" s="44"/>
      <c r="M127" s="237" t="s">
        <v>1</v>
      </c>
      <c r="N127" s="238" t="s">
        <v>41</v>
      </c>
      <c r="O127" s="91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1" t="s">
        <v>284</v>
      </c>
      <c r="AT127" s="241" t="s">
        <v>281</v>
      </c>
      <c r="AU127" s="241" t="s">
        <v>86</v>
      </c>
      <c r="AY127" s="17" t="s">
        <v>280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7" t="s">
        <v>84</v>
      </c>
      <c r="BK127" s="242">
        <f>ROUND(I127*H127,2)</f>
        <v>0</v>
      </c>
      <c r="BL127" s="17" t="s">
        <v>284</v>
      </c>
      <c r="BM127" s="241" t="s">
        <v>6956</v>
      </c>
    </row>
    <row r="128" s="2" customFormat="1" ht="24.15" customHeight="1">
      <c r="A128" s="38"/>
      <c r="B128" s="39"/>
      <c r="C128" s="229" t="s">
        <v>136</v>
      </c>
      <c r="D128" s="229" t="s">
        <v>281</v>
      </c>
      <c r="E128" s="230" t="s">
        <v>6957</v>
      </c>
      <c r="F128" s="231" t="s">
        <v>6958</v>
      </c>
      <c r="G128" s="232" t="s">
        <v>319</v>
      </c>
      <c r="H128" s="233">
        <v>28.125</v>
      </c>
      <c r="I128" s="234"/>
      <c r="J128" s="235">
        <f>ROUND(I128*H128,2)</f>
        <v>0</v>
      </c>
      <c r="K128" s="236"/>
      <c r="L128" s="44"/>
      <c r="M128" s="237" t="s">
        <v>1</v>
      </c>
      <c r="N128" s="238" t="s">
        <v>41</v>
      </c>
      <c r="O128" s="91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1" t="s">
        <v>284</v>
      </c>
      <c r="AT128" s="241" t="s">
        <v>281</v>
      </c>
      <c r="AU128" s="241" t="s">
        <v>86</v>
      </c>
      <c r="AY128" s="17" t="s">
        <v>280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7" t="s">
        <v>84</v>
      </c>
      <c r="BK128" s="242">
        <f>ROUND(I128*H128,2)</f>
        <v>0</v>
      </c>
      <c r="BL128" s="17" t="s">
        <v>284</v>
      </c>
      <c r="BM128" s="241" t="s">
        <v>6959</v>
      </c>
    </row>
    <row r="129" s="13" customFormat="1">
      <c r="A129" s="13"/>
      <c r="B129" s="243"/>
      <c r="C129" s="244"/>
      <c r="D129" s="245" t="s">
        <v>286</v>
      </c>
      <c r="E129" s="246" t="s">
        <v>1</v>
      </c>
      <c r="F129" s="247" t="s">
        <v>6960</v>
      </c>
      <c r="G129" s="244"/>
      <c r="H129" s="248">
        <v>28.125</v>
      </c>
      <c r="I129" s="249"/>
      <c r="J129" s="244"/>
      <c r="K129" s="244"/>
      <c r="L129" s="250"/>
      <c r="M129" s="251"/>
      <c r="N129" s="252"/>
      <c r="O129" s="252"/>
      <c r="P129" s="252"/>
      <c r="Q129" s="252"/>
      <c r="R129" s="252"/>
      <c r="S129" s="252"/>
      <c r="T129" s="25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4" t="s">
        <v>286</v>
      </c>
      <c r="AU129" s="254" t="s">
        <v>86</v>
      </c>
      <c r="AV129" s="13" t="s">
        <v>86</v>
      </c>
      <c r="AW129" s="13" t="s">
        <v>32</v>
      </c>
      <c r="AX129" s="13" t="s">
        <v>84</v>
      </c>
      <c r="AY129" s="254" t="s">
        <v>280</v>
      </c>
    </row>
    <row r="130" s="2" customFormat="1" ht="33" customHeight="1">
      <c r="A130" s="38"/>
      <c r="B130" s="39"/>
      <c r="C130" s="229" t="s">
        <v>284</v>
      </c>
      <c r="D130" s="229" t="s">
        <v>281</v>
      </c>
      <c r="E130" s="230" t="s">
        <v>6961</v>
      </c>
      <c r="F130" s="231" t="s">
        <v>6962</v>
      </c>
      <c r="G130" s="232" t="s">
        <v>319</v>
      </c>
      <c r="H130" s="233">
        <v>72.799999999999997</v>
      </c>
      <c r="I130" s="234"/>
      <c r="J130" s="235">
        <f>ROUND(I130*H130,2)</f>
        <v>0</v>
      </c>
      <c r="K130" s="236"/>
      <c r="L130" s="44"/>
      <c r="M130" s="237" t="s">
        <v>1</v>
      </c>
      <c r="N130" s="238" t="s">
        <v>41</v>
      </c>
      <c r="O130" s="91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1" t="s">
        <v>284</v>
      </c>
      <c r="AT130" s="241" t="s">
        <v>281</v>
      </c>
      <c r="AU130" s="241" t="s">
        <v>86</v>
      </c>
      <c r="AY130" s="17" t="s">
        <v>280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7" t="s">
        <v>84</v>
      </c>
      <c r="BK130" s="242">
        <f>ROUND(I130*H130,2)</f>
        <v>0</v>
      </c>
      <c r="BL130" s="17" t="s">
        <v>284</v>
      </c>
      <c r="BM130" s="241" t="s">
        <v>6963</v>
      </c>
    </row>
    <row r="131" s="13" customFormat="1">
      <c r="A131" s="13"/>
      <c r="B131" s="243"/>
      <c r="C131" s="244"/>
      <c r="D131" s="245" t="s">
        <v>286</v>
      </c>
      <c r="E131" s="246" t="s">
        <v>1</v>
      </c>
      <c r="F131" s="247" t="s">
        <v>6964</v>
      </c>
      <c r="G131" s="244"/>
      <c r="H131" s="248">
        <v>72.799999999999997</v>
      </c>
      <c r="I131" s="249"/>
      <c r="J131" s="244"/>
      <c r="K131" s="244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286</v>
      </c>
      <c r="AU131" s="254" t="s">
        <v>86</v>
      </c>
      <c r="AV131" s="13" t="s">
        <v>86</v>
      </c>
      <c r="AW131" s="13" t="s">
        <v>32</v>
      </c>
      <c r="AX131" s="13" t="s">
        <v>84</v>
      </c>
      <c r="AY131" s="254" t="s">
        <v>280</v>
      </c>
    </row>
    <row r="132" s="2" customFormat="1" ht="21.75" customHeight="1">
      <c r="A132" s="38"/>
      <c r="B132" s="39"/>
      <c r="C132" s="229" t="s">
        <v>300</v>
      </c>
      <c r="D132" s="229" t="s">
        <v>281</v>
      </c>
      <c r="E132" s="230" t="s">
        <v>6965</v>
      </c>
      <c r="F132" s="231" t="s">
        <v>6966</v>
      </c>
      <c r="G132" s="232" t="s">
        <v>194</v>
      </c>
      <c r="H132" s="233">
        <v>35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0.00069999999999999999</v>
      </c>
      <c r="R132" s="239">
        <f>Q132*H132</f>
        <v>0.024500000000000001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284</v>
      </c>
      <c r="AT132" s="241" t="s">
        <v>281</v>
      </c>
      <c r="AU132" s="241" t="s">
        <v>86</v>
      </c>
      <c r="AY132" s="17" t="s">
        <v>280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84</v>
      </c>
      <c r="BK132" s="242">
        <f>ROUND(I132*H132,2)</f>
        <v>0</v>
      </c>
      <c r="BL132" s="17" t="s">
        <v>284</v>
      </c>
      <c r="BM132" s="241" t="s">
        <v>6967</v>
      </c>
    </row>
    <row r="133" s="13" customFormat="1">
      <c r="A133" s="13"/>
      <c r="B133" s="243"/>
      <c r="C133" s="244"/>
      <c r="D133" s="245" t="s">
        <v>286</v>
      </c>
      <c r="E133" s="246" t="s">
        <v>1</v>
      </c>
      <c r="F133" s="247" t="s">
        <v>6968</v>
      </c>
      <c r="G133" s="244"/>
      <c r="H133" s="248">
        <v>35</v>
      </c>
      <c r="I133" s="249"/>
      <c r="J133" s="244"/>
      <c r="K133" s="244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286</v>
      </c>
      <c r="AU133" s="254" t="s">
        <v>86</v>
      </c>
      <c r="AV133" s="13" t="s">
        <v>86</v>
      </c>
      <c r="AW133" s="13" t="s">
        <v>32</v>
      </c>
      <c r="AX133" s="13" t="s">
        <v>84</v>
      </c>
      <c r="AY133" s="254" t="s">
        <v>280</v>
      </c>
    </row>
    <row r="134" s="2" customFormat="1" ht="16.5" customHeight="1">
      <c r="A134" s="38"/>
      <c r="B134" s="39"/>
      <c r="C134" s="229" t="s">
        <v>305</v>
      </c>
      <c r="D134" s="229" t="s">
        <v>281</v>
      </c>
      <c r="E134" s="230" t="s">
        <v>6969</v>
      </c>
      <c r="F134" s="231" t="s">
        <v>6970</v>
      </c>
      <c r="G134" s="232" t="s">
        <v>194</v>
      </c>
      <c r="H134" s="233">
        <v>35</v>
      </c>
      <c r="I134" s="234"/>
      <c r="J134" s="235">
        <f>ROUND(I134*H134,2)</f>
        <v>0</v>
      </c>
      <c r="K134" s="236"/>
      <c r="L134" s="44"/>
      <c r="M134" s="237" t="s">
        <v>1</v>
      </c>
      <c r="N134" s="238" t="s">
        <v>41</v>
      </c>
      <c r="O134" s="91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284</v>
      </c>
      <c r="AT134" s="241" t="s">
        <v>281</v>
      </c>
      <c r="AU134" s="241" t="s">
        <v>86</v>
      </c>
      <c r="AY134" s="17" t="s">
        <v>280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84</v>
      </c>
      <c r="BK134" s="242">
        <f>ROUND(I134*H134,2)</f>
        <v>0</v>
      </c>
      <c r="BL134" s="17" t="s">
        <v>284</v>
      </c>
      <c r="BM134" s="241" t="s">
        <v>6971</v>
      </c>
    </row>
    <row r="135" s="2" customFormat="1" ht="21.75" customHeight="1">
      <c r="A135" s="38"/>
      <c r="B135" s="39"/>
      <c r="C135" s="229" t="s">
        <v>313</v>
      </c>
      <c r="D135" s="229" t="s">
        <v>281</v>
      </c>
      <c r="E135" s="230" t="s">
        <v>6972</v>
      </c>
      <c r="F135" s="231" t="s">
        <v>6973</v>
      </c>
      <c r="G135" s="232" t="s">
        <v>319</v>
      </c>
      <c r="H135" s="233">
        <v>28.125</v>
      </c>
      <c r="I135" s="234"/>
      <c r="J135" s="235">
        <f>ROUND(I135*H135,2)</f>
        <v>0</v>
      </c>
      <c r="K135" s="236"/>
      <c r="L135" s="44"/>
      <c r="M135" s="237" t="s">
        <v>1</v>
      </c>
      <c r="N135" s="238" t="s">
        <v>41</v>
      </c>
      <c r="O135" s="91"/>
      <c r="P135" s="239">
        <f>O135*H135</f>
        <v>0</v>
      </c>
      <c r="Q135" s="239">
        <v>0.00046000000000000001</v>
      </c>
      <c r="R135" s="239">
        <f>Q135*H135</f>
        <v>0.012937500000000001</v>
      </c>
      <c r="S135" s="239">
        <v>0</v>
      </c>
      <c r="T135" s="24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1" t="s">
        <v>284</v>
      </c>
      <c r="AT135" s="241" t="s">
        <v>281</v>
      </c>
      <c r="AU135" s="241" t="s">
        <v>86</v>
      </c>
      <c r="AY135" s="17" t="s">
        <v>280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7" t="s">
        <v>84</v>
      </c>
      <c r="BK135" s="242">
        <f>ROUND(I135*H135,2)</f>
        <v>0</v>
      </c>
      <c r="BL135" s="17" t="s">
        <v>284</v>
      </c>
      <c r="BM135" s="241" t="s">
        <v>6974</v>
      </c>
    </row>
    <row r="136" s="13" customFormat="1">
      <c r="A136" s="13"/>
      <c r="B136" s="243"/>
      <c r="C136" s="244"/>
      <c r="D136" s="245" t="s">
        <v>286</v>
      </c>
      <c r="E136" s="246" t="s">
        <v>1</v>
      </c>
      <c r="F136" s="247" t="s">
        <v>6960</v>
      </c>
      <c r="G136" s="244"/>
      <c r="H136" s="248">
        <v>28.125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286</v>
      </c>
      <c r="AU136" s="254" t="s">
        <v>86</v>
      </c>
      <c r="AV136" s="13" t="s">
        <v>86</v>
      </c>
      <c r="AW136" s="13" t="s">
        <v>32</v>
      </c>
      <c r="AX136" s="13" t="s">
        <v>84</v>
      </c>
      <c r="AY136" s="254" t="s">
        <v>280</v>
      </c>
    </row>
    <row r="137" s="2" customFormat="1" ht="24.15" customHeight="1">
      <c r="A137" s="38"/>
      <c r="B137" s="39"/>
      <c r="C137" s="229" t="s">
        <v>310</v>
      </c>
      <c r="D137" s="229" t="s">
        <v>281</v>
      </c>
      <c r="E137" s="230" t="s">
        <v>6975</v>
      </c>
      <c r="F137" s="231" t="s">
        <v>6976</v>
      </c>
      <c r="G137" s="232" t="s">
        <v>319</v>
      </c>
      <c r="H137" s="233">
        <v>28.125</v>
      </c>
      <c r="I137" s="234"/>
      <c r="J137" s="235">
        <f>ROUND(I137*H137,2)</f>
        <v>0</v>
      </c>
      <c r="K137" s="236"/>
      <c r="L137" s="44"/>
      <c r="M137" s="237" t="s">
        <v>1</v>
      </c>
      <c r="N137" s="238" t="s">
        <v>41</v>
      </c>
      <c r="O137" s="91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1" t="s">
        <v>284</v>
      </c>
      <c r="AT137" s="241" t="s">
        <v>281</v>
      </c>
      <c r="AU137" s="241" t="s">
        <v>86</v>
      </c>
      <c r="AY137" s="17" t="s">
        <v>280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7" t="s">
        <v>84</v>
      </c>
      <c r="BK137" s="242">
        <f>ROUND(I137*H137,2)</f>
        <v>0</v>
      </c>
      <c r="BL137" s="17" t="s">
        <v>284</v>
      </c>
      <c r="BM137" s="241" t="s">
        <v>6977</v>
      </c>
    </row>
    <row r="138" s="2" customFormat="1" ht="37.8" customHeight="1">
      <c r="A138" s="38"/>
      <c r="B138" s="39"/>
      <c r="C138" s="229" t="s">
        <v>323</v>
      </c>
      <c r="D138" s="229" t="s">
        <v>281</v>
      </c>
      <c r="E138" s="230" t="s">
        <v>6978</v>
      </c>
      <c r="F138" s="231" t="s">
        <v>6979</v>
      </c>
      <c r="G138" s="232" t="s">
        <v>319</v>
      </c>
      <c r="H138" s="233">
        <v>61.237000000000002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284</v>
      </c>
      <c r="AT138" s="241" t="s">
        <v>281</v>
      </c>
      <c r="AU138" s="241" t="s">
        <v>86</v>
      </c>
      <c r="AY138" s="17" t="s">
        <v>280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84</v>
      </c>
      <c r="BK138" s="242">
        <f>ROUND(I138*H138,2)</f>
        <v>0</v>
      </c>
      <c r="BL138" s="17" t="s">
        <v>284</v>
      </c>
      <c r="BM138" s="241" t="s">
        <v>6980</v>
      </c>
    </row>
    <row r="139" s="13" customFormat="1">
      <c r="A139" s="13"/>
      <c r="B139" s="243"/>
      <c r="C139" s="244"/>
      <c r="D139" s="245" t="s">
        <v>286</v>
      </c>
      <c r="E139" s="246" t="s">
        <v>1</v>
      </c>
      <c r="F139" s="247" t="s">
        <v>6981</v>
      </c>
      <c r="G139" s="244"/>
      <c r="H139" s="248">
        <v>61.237000000000002</v>
      </c>
      <c r="I139" s="249"/>
      <c r="J139" s="244"/>
      <c r="K139" s="244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286</v>
      </c>
      <c r="AU139" s="254" t="s">
        <v>86</v>
      </c>
      <c r="AV139" s="13" t="s">
        <v>86</v>
      </c>
      <c r="AW139" s="13" t="s">
        <v>32</v>
      </c>
      <c r="AX139" s="13" t="s">
        <v>84</v>
      </c>
      <c r="AY139" s="254" t="s">
        <v>280</v>
      </c>
    </row>
    <row r="140" s="2" customFormat="1" ht="24.15" customHeight="1">
      <c r="A140" s="38"/>
      <c r="B140" s="39"/>
      <c r="C140" s="229" t="s">
        <v>111</v>
      </c>
      <c r="D140" s="229" t="s">
        <v>281</v>
      </c>
      <c r="E140" s="230" t="s">
        <v>6982</v>
      </c>
      <c r="F140" s="231" t="s">
        <v>6983</v>
      </c>
      <c r="G140" s="232" t="s">
        <v>319</v>
      </c>
      <c r="H140" s="233">
        <v>39.688000000000002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284</v>
      </c>
      <c r="AT140" s="241" t="s">
        <v>281</v>
      </c>
      <c r="AU140" s="241" t="s">
        <v>86</v>
      </c>
      <c r="AY140" s="17" t="s">
        <v>280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84</v>
      </c>
      <c r="BK140" s="242">
        <f>ROUND(I140*H140,2)</f>
        <v>0</v>
      </c>
      <c r="BL140" s="17" t="s">
        <v>284</v>
      </c>
      <c r="BM140" s="241" t="s">
        <v>6984</v>
      </c>
    </row>
    <row r="141" s="13" customFormat="1">
      <c r="A141" s="13"/>
      <c r="B141" s="243"/>
      <c r="C141" s="244"/>
      <c r="D141" s="245" t="s">
        <v>286</v>
      </c>
      <c r="E141" s="246" t="s">
        <v>1</v>
      </c>
      <c r="F141" s="247" t="s">
        <v>6985</v>
      </c>
      <c r="G141" s="244"/>
      <c r="H141" s="248">
        <v>39.688000000000002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286</v>
      </c>
      <c r="AU141" s="254" t="s">
        <v>86</v>
      </c>
      <c r="AV141" s="13" t="s">
        <v>86</v>
      </c>
      <c r="AW141" s="13" t="s">
        <v>32</v>
      </c>
      <c r="AX141" s="13" t="s">
        <v>84</v>
      </c>
      <c r="AY141" s="254" t="s">
        <v>280</v>
      </c>
    </row>
    <row r="142" s="2" customFormat="1" ht="62.7" customHeight="1">
      <c r="A142" s="38"/>
      <c r="B142" s="39"/>
      <c r="C142" s="229" t="s">
        <v>114</v>
      </c>
      <c r="D142" s="229" t="s">
        <v>281</v>
      </c>
      <c r="E142" s="230" t="s">
        <v>6986</v>
      </c>
      <c r="F142" s="231" t="s">
        <v>6987</v>
      </c>
      <c r="G142" s="232" t="s">
        <v>319</v>
      </c>
      <c r="H142" s="233">
        <v>15.6</v>
      </c>
      <c r="I142" s="234"/>
      <c r="J142" s="235">
        <f>ROUND(I142*H142,2)</f>
        <v>0</v>
      </c>
      <c r="K142" s="236"/>
      <c r="L142" s="44"/>
      <c r="M142" s="237" t="s">
        <v>1</v>
      </c>
      <c r="N142" s="238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284</v>
      </c>
      <c r="AT142" s="241" t="s">
        <v>281</v>
      </c>
      <c r="AU142" s="241" t="s">
        <v>86</v>
      </c>
      <c r="AY142" s="17" t="s">
        <v>280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84</v>
      </c>
      <c r="BK142" s="242">
        <f>ROUND(I142*H142,2)</f>
        <v>0</v>
      </c>
      <c r="BL142" s="17" t="s">
        <v>284</v>
      </c>
      <c r="BM142" s="241" t="s">
        <v>6988</v>
      </c>
    </row>
    <row r="143" s="13" customFormat="1">
      <c r="A143" s="13"/>
      <c r="B143" s="243"/>
      <c r="C143" s="244"/>
      <c r="D143" s="245" t="s">
        <v>286</v>
      </c>
      <c r="E143" s="246" t="s">
        <v>1</v>
      </c>
      <c r="F143" s="247" t="s">
        <v>6989</v>
      </c>
      <c r="G143" s="244"/>
      <c r="H143" s="248">
        <v>15.6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286</v>
      </c>
      <c r="AU143" s="254" t="s">
        <v>86</v>
      </c>
      <c r="AV143" s="13" t="s">
        <v>86</v>
      </c>
      <c r="AW143" s="13" t="s">
        <v>32</v>
      </c>
      <c r="AX143" s="13" t="s">
        <v>84</v>
      </c>
      <c r="AY143" s="254" t="s">
        <v>280</v>
      </c>
    </row>
    <row r="144" s="2" customFormat="1" ht="16.5" customHeight="1">
      <c r="A144" s="38"/>
      <c r="B144" s="39"/>
      <c r="C144" s="255" t="s">
        <v>117</v>
      </c>
      <c r="D144" s="255" t="s">
        <v>306</v>
      </c>
      <c r="E144" s="256" t="s">
        <v>6990</v>
      </c>
      <c r="F144" s="257" t="s">
        <v>6991</v>
      </c>
      <c r="G144" s="258" t="s">
        <v>326</v>
      </c>
      <c r="H144" s="259">
        <v>31.199999999999999</v>
      </c>
      <c r="I144" s="260"/>
      <c r="J144" s="261">
        <f>ROUND(I144*H144,2)</f>
        <v>0</v>
      </c>
      <c r="K144" s="262"/>
      <c r="L144" s="263"/>
      <c r="M144" s="264" t="s">
        <v>1</v>
      </c>
      <c r="N144" s="265" t="s">
        <v>41</v>
      </c>
      <c r="O144" s="91"/>
      <c r="P144" s="239">
        <f>O144*H144</f>
        <v>0</v>
      </c>
      <c r="Q144" s="239">
        <v>1</v>
      </c>
      <c r="R144" s="239">
        <f>Q144*H144</f>
        <v>31.199999999999999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310</v>
      </c>
      <c r="AT144" s="241" t="s">
        <v>306</v>
      </c>
      <c r="AU144" s="241" t="s">
        <v>86</v>
      </c>
      <c r="AY144" s="17" t="s">
        <v>280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84</v>
      </c>
      <c r="BK144" s="242">
        <f>ROUND(I144*H144,2)</f>
        <v>0</v>
      </c>
      <c r="BL144" s="17" t="s">
        <v>284</v>
      </c>
      <c r="BM144" s="241" t="s">
        <v>6992</v>
      </c>
    </row>
    <row r="145" s="13" customFormat="1">
      <c r="A145" s="13"/>
      <c r="B145" s="243"/>
      <c r="C145" s="244"/>
      <c r="D145" s="245" t="s">
        <v>286</v>
      </c>
      <c r="E145" s="244"/>
      <c r="F145" s="247" t="s">
        <v>6993</v>
      </c>
      <c r="G145" s="244"/>
      <c r="H145" s="248">
        <v>31.199999999999999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286</v>
      </c>
      <c r="AU145" s="254" t="s">
        <v>86</v>
      </c>
      <c r="AV145" s="13" t="s">
        <v>86</v>
      </c>
      <c r="AW145" s="13" t="s">
        <v>4</v>
      </c>
      <c r="AX145" s="13" t="s">
        <v>84</v>
      </c>
      <c r="AY145" s="254" t="s">
        <v>280</v>
      </c>
    </row>
    <row r="146" s="2" customFormat="1" ht="24.15" customHeight="1">
      <c r="A146" s="38"/>
      <c r="B146" s="39"/>
      <c r="C146" s="229" t="s">
        <v>127</v>
      </c>
      <c r="D146" s="229" t="s">
        <v>281</v>
      </c>
      <c r="E146" s="230" t="s">
        <v>301</v>
      </c>
      <c r="F146" s="231" t="s">
        <v>302</v>
      </c>
      <c r="G146" s="232" t="s">
        <v>194</v>
      </c>
      <c r="H146" s="233">
        <v>100</v>
      </c>
      <c r="I146" s="234"/>
      <c r="J146" s="235">
        <f>ROUND(I146*H146,2)</f>
        <v>0</v>
      </c>
      <c r="K146" s="236"/>
      <c r="L146" s="44"/>
      <c r="M146" s="237" t="s">
        <v>1</v>
      </c>
      <c r="N146" s="238" t="s">
        <v>41</v>
      </c>
      <c r="O146" s="91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284</v>
      </c>
      <c r="AT146" s="241" t="s">
        <v>281</v>
      </c>
      <c r="AU146" s="241" t="s">
        <v>86</v>
      </c>
      <c r="AY146" s="17" t="s">
        <v>280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84</v>
      </c>
      <c r="BK146" s="242">
        <f>ROUND(I146*H146,2)</f>
        <v>0</v>
      </c>
      <c r="BL146" s="17" t="s">
        <v>284</v>
      </c>
      <c r="BM146" s="241" t="s">
        <v>6994</v>
      </c>
    </row>
    <row r="147" s="13" customFormat="1">
      <c r="A147" s="13"/>
      <c r="B147" s="243"/>
      <c r="C147" s="244"/>
      <c r="D147" s="245" t="s">
        <v>286</v>
      </c>
      <c r="E147" s="246" t="s">
        <v>1</v>
      </c>
      <c r="F147" s="247" t="s">
        <v>6995</v>
      </c>
      <c r="G147" s="244"/>
      <c r="H147" s="248">
        <v>100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286</v>
      </c>
      <c r="AU147" s="254" t="s">
        <v>86</v>
      </c>
      <c r="AV147" s="13" t="s">
        <v>86</v>
      </c>
      <c r="AW147" s="13" t="s">
        <v>32</v>
      </c>
      <c r="AX147" s="13" t="s">
        <v>84</v>
      </c>
      <c r="AY147" s="254" t="s">
        <v>280</v>
      </c>
    </row>
    <row r="148" s="2" customFormat="1" ht="16.5" customHeight="1">
      <c r="A148" s="38"/>
      <c r="B148" s="39"/>
      <c r="C148" s="255" t="s">
        <v>130</v>
      </c>
      <c r="D148" s="255" t="s">
        <v>306</v>
      </c>
      <c r="E148" s="256" t="s">
        <v>307</v>
      </c>
      <c r="F148" s="257" t="s">
        <v>308</v>
      </c>
      <c r="G148" s="258" t="s">
        <v>309</v>
      </c>
      <c r="H148" s="259">
        <v>100</v>
      </c>
      <c r="I148" s="260"/>
      <c r="J148" s="261">
        <f>ROUND(I148*H148,2)</f>
        <v>0</v>
      </c>
      <c r="K148" s="262"/>
      <c r="L148" s="263"/>
      <c r="M148" s="264" t="s">
        <v>1</v>
      </c>
      <c r="N148" s="265" t="s">
        <v>41</v>
      </c>
      <c r="O148" s="91"/>
      <c r="P148" s="239">
        <f>O148*H148</f>
        <v>0</v>
      </c>
      <c r="Q148" s="239">
        <v>0.001</v>
      </c>
      <c r="R148" s="239">
        <f>Q148*H148</f>
        <v>0.10000000000000001</v>
      </c>
      <c r="S148" s="239">
        <v>0</v>
      </c>
      <c r="T148" s="24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310</v>
      </c>
      <c r="AT148" s="241" t="s">
        <v>306</v>
      </c>
      <c r="AU148" s="241" t="s">
        <v>86</v>
      </c>
      <c r="AY148" s="17" t="s">
        <v>280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84</v>
      </c>
      <c r="BK148" s="242">
        <f>ROUND(I148*H148,2)</f>
        <v>0</v>
      </c>
      <c r="BL148" s="17" t="s">
        <v>284</v>
      </c>
      <c r="BM148" s="241" t="s">
        <v>6996</v>
      </c>
    </row>
    <row r="149" s="2" customFormat="1" ht="33" customHeight="1">
      <c r="A149" s="38"/>
      <c r="B149" s="39"/>
      <c r="C149" s="229" t="s">
        <v>8</v>
      </c>
      <c r="D149" s="229" t="s">
        <v>281</v>
      </c>
      <c r="E149" s="230" t="s">
        <v>314</v>
      </c>
      <c r="F149" s="231" t="s">
        <v>315</v>
      </c>
      <c r="G149" s="232" t="s">
        <v>194</v>
      </c>
      <c r="H149" s="233">
        <v>100</v>
      </c>
      <c r="I149" s="234"/>
      <c r="J149" s="235">
        <f>ROUND(I149*H149,2)</f>
        <v>0</v>
      </c>
      <c r="K149" s="236"/>
      <c r="L149" s="44"/>
      <c r="M149" s="237" t="s">
        <v>1</v>
      </c>
      <c r="N149" s="238" t="s">
        <v>41</v>
      </c>
      <c r="O149" s="91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1" t="s">
        <v>284</v>
      </c>
      <c r="AT149" s="241" t="s">
        <v>281</v>
      </c>
      <c r="AU149" s="241" t="s">
        <v>86</v>
      </c>
      <c r="AY149" s="17" t="s">
        <v>280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7" t="s">
        <v>84</v>
      </c>
      <c r="BK149" s="242">
        <f>ROUND(I149*H149,2)</f>
        <v>0</v>
      </c>
      <c r="BL149" s="17" t="s">
        <v>284</v>
      </c>
      <c r="BM149" s="241" t="s">
        <v>6997</v>
      </c>
    </row>
    <row r="150" s="13" customFormat="1">
      <c r="A150" s="13"/>
      <c r="B150" s="243"/>
      <c r="C150" s="244"/>
      <c r="D150" s="245" t="s">
        <v>286</v>
      </c>
      <c r="E150" s="246" t="s">
        <v>1</v>
      </c>
      <c r="F150" s="247" t="s">
        <v>6995</v>
      </c>
      <c r="G150" s="244"/>
      <c r="H150" s="248">
        <v>100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286</v>
      </c>
      <c r="AU150" s="254" t="s">
        <v>86</v>
      </c>
      <c r="AV150" s="13" t="s">
        <v>86</v>
      </c>
      <c r="AW150" s="13" t="s">
        <v>32</v>
      </c>
      <c r="AX150" s="13" t="s">
        <v>84</v>
      </c>
      <c r="AY150" s="254" t="s">
        <v>280</v>
      </c>
    </row>
    <row r="151" s="2" customFormat="1" ht="16.5" customHeight="1">
      <c r="A151" s="38"/>
      <c r="B151" s="39"/>
      <c r="C151" s="255" t="s">
        <v>185</v>
      </c>
      <c r="D151" s="255" t="s">
        <v>306</v>
      </c>
      <c r="E151" s="256" t="s">
        <v>317</v>
      </c>
      <c r="F151" s="257" t="s">
        <v>318</v>
      </c>
      <c r="G151" s="258" t="s">
        <v>319</v>
      </c>
      <c r="H151" s="259">
        <v>5</v>
      </c>
      <c r="I151" s="260"/>
      <c r="J151" s="261">
        <f>ROUND(I151*H151,2)</f>
        <v>0</v>
      </c>
      <c r="K151" s="262"/>
      <c r="L151" s="263"/>
      <c r="M151" s="264" t="s">
        <v>1</v>
      </c>
      <c r="N151" s="265" t="s">
        <v>41</v>
      </c>
      <c r="O151" s="91"/>
      <c r="P151" s="239">
        <f>O151*H151</f>
        <v>0</v>
      </c>
      <c r="Q151" s="239">
        <v>0.20999999999999999</v>
      </c>
      <c r="R151" s="239">
        <f>Q151*H151</f>
        <v>1.05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310</v>
      </c>
      <c r="AT151" s="241" t="s">
        <v>306</v>
      </c>
      <c r="AU151" s="241" t="s">
        <v>86</v>
      </c>
      <c r="AY151" s="17" t="s">
        <v>280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84</v>
      </c>
      <c r="BK151" s="242">
        <f>ROUND(I151*H151,2)</f>
        <v>0</v>
      </c>
      <c r="BL151" s="17" t="s">
        <v>284</v>
      </c>
      <c r="BM151" s="241" t="s">
        <v>6998</v>
      </c>
    </row>
    <row r="152" s="13" customFormat="1">
      <c r="A152" s="13"/>
      <c r="B152" s="243"/>
      <c r="C152" s="244"/>
      <c r="D152" s="245" t="s">
        <v>286</v>
      </c>
      <c r="E152" s="246" t="s">
        <v>1</v>
      </c>
      <c r="F152" s="247" t="s">
        <v>6999</v>
      </c>
      <c r="G152" s="244"/>
      <c r="H152" s="248">
        <v>5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286</v>
      </c>
      <c r="AU152" s="254" t="s">
        <v>86</v>
      </c>
      <c r="AV152" s="13" t="s">
        <v>86</v>
      </c>
      <c r="AW152" s="13" t="s">
        <v>32</v>
      </c>
      <c r="AX152" s="13" t="s">
        <v>84</v>
      </c>
      <c r="AY152" s="254" t="s">
        <v>280</v>
      </c>
    </row>
    <row r="153" s="12" customFormat="1" ht="22.8" customHeight="1">
      <c r="A153" s="12"/>
      <c r="B153" s="213"/>
      <c r="C153" s="214"/>
      <c r="D153" s="215" t="s">
        <v>75</v>
      </c>
      <c r="E153" s="227" t="s">
        <v>86</v>
      </c>
      <c r="F153" s="227" t="s">
        <v>3940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SUM(P154:P159)</f>
        <v>0</v>
      </c>
      <c r="Q153" s="221"/>
      <c r="R153" s="222">
        <f>SUM(R154:R159)</f>
        <v>10.997615400000001</v>
      </c>
      <c r="S153" s="221"/>
      <c r="T153" s="223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84</v>
      </c>
      <c r="AT153" s="225" t="s">
        <v>75</v>
      </c>
      <c r="AU153" s="225" t="s">
        <v>84</v>
      </c>
      <c r="AY153" s="224" t="s">
        <v>280</v>
      </c>
      <c r="BK153" s="226">
        <f>SUM(BK154:BK159)</f>
        <v>0</v>
      </c>
    </row>
    <row r="154" s="2" customFormat="1" ht="24.15" customHeight="1">
      <c r="A154" s="38"/>
      <c r="B154" s="39"/>
      <c r="C154" s="229" t="s">
        <v>357</v>
      </c>
      <c r="D154" s="229" t="s">
        <v>281</v>
      </c>
      <c r="E154" s="230" t="s">
        <v>3941</v>
      </c>
      <c r="F154" s="231" t="s">
        <v>3942</v>
      </c>
      <c r="G154" s="232" t="s">
        <v>319</v>
      </c>
      <c r="H154" s="233">
        <v>1.5840000000000001</v>
      </c>
      <c r="I154" s="234"/>
      <c r="J154" s="235">
        <f>ROUND(I154*H154,2)</f>
        <v>0</v>
      </c>
      <c r="K154" s="236"/>
      <c r="L154" s="44"/>
      <c r="M154" s="237" t="s">
        <v>1</v>
      </c>
      <c r="N154" s="238" t="s">
        <v>41</v>
      </c>
      <c r="O154" s="91"/>
      <c r="P154" s="239">
        <f>O154*H154</f>
        <v>0</v>
      </c>
      <c r="Q154" s="239">
        <v>1.98</v>
      </c>
      <c r="R154" s="239">
        <f>Q154*H154</f>
        <v>3.13632</v>
      </c>
      <c r="S154" s="239">
        <v>0</v>
      </c>
      <c r="T154" s="24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1" t="s">
        <v>284</v>
      </c>
      <c r="AT154" s="241" t="s">
        <v>281</v>
      </c>
      <c r="AU154" s="241" t="s">
        <v>86</v>
      </c>
      <c r="AY154" s="17" t="s">
        <v>280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7" t="s">
        <v>84</v>
      </c>
      <c r="BK154" s="242">
        <f>ROUND(I154*H154,2)</f>
        <v>0</v>
      </c>
      <c r="BL154" s="17" t="s">
        <v>284</v>
      </c>
      <c r="BM154" s="241" t="s">
        <v>7000</v>
      </c>
    </row>
    <row r="155" s="13" customFormat="1">
      <c r="A155" s="13"/>
      <c r="B155" s="243"/>
      <c r="C155" s="244"/>
      <c r="D155" s="245" t="s">
        <v>286</v>
      </c>
      <c r="E155" s="246" t="s">
        <v>1</v>
      </c>
      <c r="F155" s="247" t="s">
        <v>7001</v>
      </c>
      <c r="G155" s="244"/>
      <c r="H155" s="248">
        <v>1.5840000000000001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286</v>
      </c>
      <c r="AU155" s="254" t="s">
        <v>86</v>
      </c>
      <c r="AV155" s="13" t="s">
        <v>86</v>
      </c>
      <c r="AW155" s="13" t="s">
        <v>32</v>
      </c>
      <c r="AX155" s="13" t="s">
        <v>84</v>
      </c>
      <c r="AY155" s="254" t="s">
        <v>280</v>
      </c>
    </row>
    <row r="156" s="2" customFormat="1" ht="24.15" customHeight="1">
      <c r="A156" s="38"/>
      <c r="B156" s="39"/>
      <c r="C156" s="229" t="s">
        <v>361</v>
      </c>
      <c r="D156" s="229" t="s">
        <v>281</v>
      </c>
      <c r="E156" s="230" t="s">
        <v>7002</v>
      </c>
      <c r="F156" s="231" t="s">
        <v>7003</v>
      </c>
      <c r="G156" s="232" t="s">
        <v>319</v>
      </c>
      <c r="H156" s="233">
        <v>3.1680000000000001</v>
      </c>
      <c r="I156" s="234"/>
      <c r="J156" s="235">
        <f>ROUND(I156*H156,2)</f>
        <v>0</v>
      </c>
      <c r="K156" s="236"/>
      <c r="L156" s="44"/>
      <c r="M156" s="237" t="s">
        <v>1</v>
      </c>
      <c r="N156" s="238" t="s">
        <v>41</v>
      </c>
      <c r="O156" s="91"/>
      <c r="P156" s="239">
        <f>O156*H156</f>
        <v>0</v>
      </c>
      <c r="Q156" s="239">
        <v>2.45329</v>
      </c>
      <c r="R156" s="239">
        <f>Q156*H156</f>
        <v>7.7720227200000007</v>
      </c>
      <c r="S156" s="239">
        <v>0</v>
      </c>
      <c r="T156" s="24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1" t="s">
        <v>284</v>
      </c>
      <c r="AT156" s="241" t="s">
        <v>281</v>
      </c>
      <c r="AU156" s="241" t="s">
        <v>86</v>
      </c>
      <c r="AY156" s="17" t="s">
        <v>280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7" t="s">
        <v>84</v>
      </c>
      <c r="BK156" s="242">
        <f>ROUND(I156*H156,2)</f>
        <v>0</v>
      </c>
      <c r="BL156" s="17" t="s">
        <v>284</v>
      </c>
      <c r="BM156" s="241" t="s">
        <v>7004</v>
      </c>
    </row>
    <row r="157" s="13" customFormat="1">
      <c r="A157" s="13"/>
      <c r="B157" s="243"/>
      <c r="C157" s="244"/>
      <c r="D157" s="245" t="s">
        <v>286</v>
      </c>
      <c r="E157" s="246" t="s">
        <v>1</v>
      </c>
      <c r="F157" s="247" t="s">
        <v>7005</v>
      </c>
      <c r="G157" s="244"/>
      <c r="H157" s="248">
        <v>3.1680000000000001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286</v>
      </c>
      <c r="AU157" s="254" t="s">
        <v>86</v>
      </c>
      <c r="AV157" s="13" t="s">
        <v>86</v>
      </c>
      <c r="AW157" s="13" t="s">
        <v>32</v>
      </c>
      <c r="AX157" s="13" t="s">
        <v>84</v>
      </c>
      <c r="AY157" s="254" t="s">
        <v>280</v>
      </c>
    </row>
    <row r="158" s="2" customFormat="1" ht="16.5" customHeight="1">
      <c r="A158" s="38"/>
      <c r="B158" s="39"/>
      <c r="C158" s="229" t="s">
        <v>365</v>
      </c>
      <c r="D158" s="229" t="s">
        <v>281</v>
      </c>
      <c r="E158" s="230" t="s">
        <v>7006</v>
      </c>
      <c r="F158" s="231" t="s">
        <v>7007</v>
      </c>
      <c r="G158" s="232" t="s">
        <v>326</v>
      </c>
      <c r="H158" s="233">
        <v>0.084000000000000005</v>
      </c>
      <c r="I158" s="234"/>
      <c r="J158" s="235">
        <f>ROUND(I158*H158,2)</f>
        <v>0</v>
      </c>
      <c r="K158" s="236"/>
      <c r="L158" s="44"/>
      <c r="M158" s="237" t="s">
        <v>1</v>
      </c>
      <c r="N158" s="238" t="s">
        <v>41</v>
      </c>
      <c r="O158" s="91"/>
      <c r="P158" s="239">
        <f>O158*H158</f>
        <v>0</v>
      </c>
      <c r="Q158" s="239">
        <v>1.06277</v>
      </c>
      <c r="R158" s="239">
        <f>Q158*H158</f>
        <v>0.089272680000000007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284</v>
      </c>
      <c r="AT158" s="241" t="s">
        <v>281</v>
      </c>
      <c r="AU158" s="241" t="s">
        <v>86</v>
      </c>
      <c r="AY158" s="17" t="s">
        <v>280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84</v>
      </c>
      <c r="BK158" s="242">
        <f>ROUND(I158*H158,2)</f>
        <v>0</v>
      </c>
      <c r="BL158" s="17" t="s">
        <v>284</v>
      </c>
      <c r="BM158" s="241" t="s">
        <v>7008</v>
      </c>
    </row>
    <row r="159" s="13" customFormat="1">
      <c r="A159" s="13"/>
      <c r="B159" s="243"/>
      <c r="C159" s="244"/>
      <c r="D159" s="245" t="s">
        <v>286</v>
      </c>
      <c r="E159" s="246" t="s">
        <v>1</v>
      </c>
      <c r="F159" s="247" t="s">
        <v>7009</v>
      </c>
      <c r="G159" s="244"/>
      <c r="H159" s="248">
        <v>0.084000000000000005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286</v>
      </c>
      <c r="AU159" s="254" t="s">
        <v>86</v>
      </c>
      <c r="AV159" s="13" t="s">
        <v>86</v>
      </c>
      <c r="AW159" s="13" t="s">
        <v>32</v>
      </c>
      <c r="AX159" s="13" t="s">
        <v>84</v>
      </c>
      <c r="AY159" s="254" t="s">
        <v>280</v>
      </c>
    </row>
    <row r="160" s="12" customFormat="1" ht="22.8" customHeight="1">
      <c r="A160" s="12"/>
      <c r="B160" s="213"/>
      <c r="C160" s="214"/>
      <c r="D160" s="215" t="s">
        <v>75</v>
      </c>
      <c r="E160" s="227" t="s">
        <v>136</v>
      </c>
      <c r="F160" s="227" t="s">
        <v>322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SUM(P161:P162)</f>
        <v>0</v>
      </c>
      <c r="Q160" s="221"/>
      <c r="R160" s="222">
        <f>SUM(R161:R162)</f>
        <v>0.22800000000000001</v>
      </c>
      <c r="S160" s="221"/>
      <c r="T160" s="223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84</v>
      </c>
      <c r="AT160" s="225" t="s">
        <v>75</v>
      </c>
      <c r="AU160" s="225" t="s">
        <v>84</v>
      </c>
      <c r="AY160" s="224" t="s">
        <v>280</v>
      </c>
      <c r="BK160" s="226">
        <f>SUM(BK161:BK162)</f>
        <v>0</v>
      </c>
    </row>
    <row r="161" s="2" customFormat="1" ht="24.15" customHeight="1">
      <c r="A161" s="38"/>
      <c r="B161" s="39"/>
      <c r="C161" s="229" t="s">
        <v>369</v>
      </c>
      <c r="D161" s="229" t="s">
        <v>281</v>
      </c>
      <c r="E161" s="230" t="s">
        <v>7010</v>
      </c>
      <c r="F161" s="231" t="s">
        <v>7011</v>
      </c>
      <c r="G161" s="232" t="s">
        <v>354</v>
      </c>
      <c r="H161" s="233">
        <v>1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41</v>
      </c>
      <c r="O161" s="91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284</v>
      </c>
      <c r="AT161" s="241" t="s">
        <v>281</v>
      </c>
      <c r="AU161" s="241" t="s">
        <v>86</v>
      </c>
      <c r="AY161" s="17" t="s">
        <v>280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84</v>
      </c>
      <c r="BK161" s="242">
        <f>ROUND(I161*H161,2)</f>
        <v>0</v>
      </c>
      <c r="BL161" s="17" t="s">
        <v>284</v>
      </c>
      <c r="BM161" s="241" t="s">
        <v>7012</v>
      </c>
    </row>
    <row r="162" s="2" customFormat="1" ht="21.75" customHeight="1">
      <c r="A162" s="38"/>
      <c r="B162" s="39"/>
      <c r="C162" s="255" t="s">
        <v>7</v>
      </c>
      <c r="D162" s="255" t="s">
        <v>306</v>
      </c>
      <c r="E162" s="256" t="s">
        <v>7013</v>
      </c>
      <c r="F162" s="257" t="s">
        <v>7014</v>
      </c>
      <c r="G162" s="258" t="s">
        <v>354</v>
      </c>
      <c r="H162" s="259">
        <v>1</v>
      </c>
      <c r="I162" s="260"/>
      <c r="J162" s="261">
        <f>ROUND(I162*H162,2)</f>
        <v>0</v>
      </c>
      <c r="K162" s="262"/>
      <c r="L162" s="263"/>
      <c r="M162" s="264" t="s">
        <v>1</v>
      </c>
      <c r="N162" s="265" t="s">
        <v>41</v>
      </c>
      <c r="O162" s="91"/>
      <c r="P162" s="239">
        <f>O162*H162</f>
        <v>0</v>
      </c>
      <c r="Q162" s="239">
        <v>0.22800000000000001</v>
      </c>
      <c r="R162" s="239">
        <f>Q162*H162</f>
        <v>0.22800000000000001</v>
      </c>
      <c r="S162" s="239">
        <v>0</v>
      </c>
      <c r="T162" s="24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1" t="s">
        <v>310</v>
      </c>
      <c r="AT162" s="241" t="s">
        <v>306</v>
      </c>
      <c r="AU162" s="241" t="s">
        <v>86</v>
      </c>
      <c r="AY162" s="17" t="s">
        <v>280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7" t="s">
        <v>84</v>
      </c>
      <c r="BK162" s="242">
        <f>ROUND(I162*H162,2)</f>
        <v>0</v>
      </c>
      <c r="BL162" s="17" t="s">
        <v>284</v>
      </c>
      <c r="BM162" s="241" t="s">
        <v>7015</v>
      </c>
    </row>
    <row r="163" s="12" customFormat="1" ht="22.8" customHeight="1">
      <c r="A163" s="12"/>
      <c r="B163" s="213"/>
      <c r="C163" s="214"/>
      <c r="D163" s="215" t="s">
        <v>75</v>
      </c>
      <c r="E163" s="227" t="s">
        <v>284</v>
      </c>
      <c r="F163" s="227" t="s">
        <v>333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SUM(P164:P165)</f>
        <v>0</v>
      </c>
      <c r="Q163" s="221"/>
      <c r="R163" s="222">
        <f>SUM(R164:R165)</f>
        <v>0</v>
      </c>
      <c r="S163" s="221"/>
      <c r="T163" s="223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84</v>
      </c>
      <c r="AT163" s="225" t="s">
        <v>75</v>
      </c>
      <c r="AU163" s="225" t="s">
        <v>84</v>
      </c>
      <c r="AY163" s="224" t="s">
        <v>280</v>
      </c>
      <c r="BK163" s="226">
        <f>SUM(BK164:BK165)</f>
        <v>0</v>
      </c>
    </row>
    <row r="164" s="2" customFormat="1" ht="16.5" customHeight="1">
      <c r="A164" s="38"/>
      <c r="B164" s="39"/>
      <c r="C164" s="229" t="s">
        <v>379</v>
      </c>
      <c r="D164" s="229" t="s">
        <v>281</v>
      </c>
      <c r="E164" s="230" t="s">
        <v>7016</v>
      </c>
      <c r="F164" s="231" t="s">
        <v>7017</v>
      </c>
      <c r="G164" s="232" t="s">
        <v>319</v>
      </c>
      <c r="H164" s="233">
        <v>7.7999999999999998</v>
      </c>
      <c r="I164" s="234"/>
      <c r="J164" s="235">
        <f>ROUND(I164*H164,2)</f>
        <v>0</v>
      </c>
      <c r="K164" s="236"/>
      <c r="L164" s="44"/>
      <c r="M164" s="237" t="s">
        <v>1</v>
      </c>
      <c r="N164" s="238" t="s">
        <v>41</v>
      </c>
      <c r="O164" s="91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1" t="s">
        <v>284</v>
      </c>
      <c r="AT164" s="241" t="s">
        <v>281</v>
      </c>
      <c r="AU164" s="241" t="s">
        <v>86</v>
      </c>
      <c r="AY164" s="17" t="s">
        <v>280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7" t="s">
        <v>84</v>
      </c>
      <c r="BK164" s="242">
        <f>ROUND(I164*H164,2)</f>
        <v>0</v>
      </c>
      <c r="BL164" s="17" t="s">
        <v>284</v>
      </c>
      <c r="BM164" s="241" t="s">
        <v>7018</v>
      </c>
    </row>
    <row r="165" s="13" customFormat="1">
      <c r="A165" s="13"/>
      <c r="B165" s="243"/>
      <c r="C165" s="244"/>
      <c r="D165" s="245" t="s">
        <v>286</v>
      </c>
      <c r="E165" s="246" t="s">
        <v>1</v>
      </c>
      <c r="F165" s="247" t="s">
        <v>7019</v>
      </c>
      <c r="G165" s="244"/>
      <c r="H165" s="248">
        <v>7.7999999999999998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286</v>
      </c>
      <c r="AU165" s="254" t="s">
        <v>86</v>
      </c>
      <c r="AV165" s="13" t="s">
        <v>86</v>
      </c>
      <c r="AW165" s="13" t="s">
        <v>32</v>
      </c>
      <c r="AX165" s="13" t="s">
        <v>84</v>
      </c>
      <c r="AY165" s="254" t="s">
        <v>280</v>
      </c>
    </row>
    <row r="166" s="12" customFormat="1" ht="22.8" customHeight="1">
      <c r="A166" s="12"/>
      <c r="B166" s="213"/>
      <c r="C166" s="214"/>
      <c r="D166" s="215" t="s">
        <v>75</v>
      </c>
      <c r="E166" s="227" t="s">
        <v>310</v>
      </c>
      <c r="F166" s="227" t="s">
        <v>7020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SUM(P167:P177)</f>
        <v>0</v>
      </c>
      <c r="Q166" s="221"/>
      <c r="R166" s="222">
        <f>SUM(R167:R177)</f>
        <v>0.75207999999999986</v>
      </c>
      <c r="S166" s="221"/>
      <c r="T166" s="223">
        <f>SUM(T167:T177)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84</v>
      </c>
      <c r="AT166" s="225" t="s">
        <v>75</v>
      </c>
      <c r="AU166" s="225" t="s">
        <v>84</v>
      </c>
      <c r="AY166" s="224" t="s">
        <v>280</v>
      </c>
      <c r="BK166" s="226">
        <f>SUM(BK167:BK177)</f>
        <v>0</v>
      </c>
    </row>
    <row r="167" s="2" customFormat="1" ht="24.15" customHeight="1">
      <c r="A167" s="38"/>
      <c r="B167" s="39"/>
      <c r="C167" s="229" t="s">
        <v>383</v>
      </c>
      <c r="D167" s="229" t="s">
        <v>281</v>
      </c>
      <c r="E167" s="230" t="s">
        <v>7021</v>
      </c>
      <c r="F167" s="231" t="s">
        <v>7022</v>
      </c>
      <c r="G167" s="232" t="s">
        <v>190</v>
      </c>
      <c r="H167" s="233">
        <v>15</v>
      </c>
      <c r="I167" s="234"/>
      <c r="J167" s="235">
        <f>ROUND(I167*H167,2)</f>
        <v>0</v>
      </c>
      <c r="K167" s="236"/>
      <c r="L167" s="44"/>
      <c r="M167" s="237" t="s">
        <v>1</v>
      </c>
      <c r="N167" s="238" t="s">
        <v>41</v>
      </c>
      <c r="O167" s="91"/>
      <c r="P167" s="239">
        <f>O167*H167</f>
        <v>0</v>
      </c>
      <c r="Q167" s="239">
        <v>0.0074599999999999996</v>
      </c>
      <c r="R167" s="239">
        <f>Q167*H167</f>
        <v>0.1119</v>
      </c>
      <c r="S167" s="239">
        <v>0</v>
      </c>
      <c r="T167" s="24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1" t="s">
        <v>284</v>
      </c>
      <c r="AT167" s="241" t="s">
        <v>281</v>
      </c>
      <c r="AU167" s="241" t="s">
        <v>86</v>
      </c>
      <c r="AY167" s="17" t="s">
        <v>280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7" t="s">
        <v>84</v>
      </c>
      <c r="BK167" s="242">
        <f>ROUND(I167*H167,2)</f>
        <v>0</v>
      </c>
      <c r="BL167" s="17" t="s">
        <v>284</v>
      </c>
      <c r="BM167" s="241" t="s">
        <v>7023</v>
      </c>
    </row>
    <row r="168" s="2" customFormat="1" ht="24.15" customHeight="1">
      <c r="A168" s="38"/>
      <c r="B168" s="39"/>
      <c r="C168" s="229" t="s">
        <v>388</v>
      </c>
      <c r="D168" s="229" t="s">
        <v>281</v>
      </c>
      <c r="E168" s="230" t="s">
        <v>7024</v>
      </c>
      <c r="F168" s="231" t="s">
        <v>7025</v>
      </c>
      <c r="G168" s="232" t="s">
        <v>190</v>
      </c>
      <c r="H168" s="233">
        <v>50</v>
      </c>
      <c r="I168" s="234"/>
      <c r="J168" s="235">
        <f>ROUND(I168*H168,2)</f>
        <v>0</v>
      </c>
      <c r="K168" s="236"/>
      <c r="L168" s="44"/>
      <c r="M168" s="237" t="s">
        <v>1</v>
      </c>
      <c r="N168" s="238" t="s">
        <v>41</v>
      </c>
      <c r="O168" s="91"/>
      <c r="P168" s="239">
        <f>O168*H168</f>
        <v>0</v>
      </c>
      <c r="Q168" s="239">
        <v>0.01235</v>
      </c>
      <c r="R168" s="239">
        <f>Q168*H168</f>
        <v>0.61749999999999994</v>
      </c>
      <c r="S168" s="239">
        <v>0</v>
      </c>
      <c r="T168" s="24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1" t="s">
        <v>284</v>
      </c>
      <c r="AT168" s="241" t="s">
        <v>281</v>
      </c>
      <c r="AU168" s="241" t="s">
        <v>86</v>
      </c>
      <c r="AY168" s="17" t="s">
        <v>280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7" t="s">
        <v>84</v>
      </c>
      <c r="BK168" s="242">
        <f>ROUND(I168*H168,2)</f>
        <v>0</v>
      </c>
      <c r="BL168" s="17" t="s">
        <v>284</v>
      </c>
      <c r="BM168" s="241" t="s">
        <v>7026</v>
      </c>
    </row>
    <row r="169" s="2" customFormat="1" ht="33" customHeight="1">
      <c r="A169" s="38"/>
      <c r="B169" s="39"/>
      <c r="C169" s="229" t="s">
        <v>393</v>
      </c>
      <c r="D169" s="229" t="s">
        <v>281</v>
      </c>
      <c r="E169" s="230" t="s">
        <v>7027</v>
      </c>
      <c r="F169" s="231" t="s">
        <v>7028</v>
      </c>
      <c r="G169" s="232" t="s">
        <v>354</v>
      </c>
      <c r="H169" s="233">
        <v>6</v>
      </c>
      <c r="I169" s="234"/>
      <c r="J169" s="235">
        <f>ROUND(I169*H169,2)</f>
        <v>0</v>
      </c>
      <c r="K169" s="236"/>
      <c r="L169" s="44"/>
      <c r="M169" s="237" t="s">
        <v>1</v>
      </c>
      <c r="N169" s="238" t="s">
        <v>41</v>
      </c>
      <c r="O169" s="91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1" t="s">
        <v>284</v>
      </c>
      <c r="AT169" s="241" t="s">
        <v>281</v>
      </c>
      <c r="AU169" s="241" t="s">
        <v>86</v>
      </c>
      <c r="AY169" s="17" t="s">
        <v>280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7" t="s">
        <v>84</v>
      </c>
      <c r="BK169" s="242">
        <f>ROUND(I169*H169,2)</f>
        <v>0</v>
      </c>
      <c r="BL169" s="17" t="s">
        <v>284</v>
      </c>
      <c r="BM169" s="241" t="s">
        <v>7029</v>
      </c>
    </row>
    <row r="170" s="2" customFormat="1" ht="16.5" customHeight="1">
      <c r="A170" s="38"/>
      <c r="B170" s="39"/>
      <c r="C170" s="255" t="s">
        <v>398</v>
      </c>
      <c r="D170" s="255" t="s">
        <v>306</v>
      </c>
      <c r="E170" s="256" t="s">
        <v>7030</v>
      </c>
      <c r="F170" s="257" t="s">
        <v>7031</v>
      </c>
      <c r="G170" s="258" t="s">
        <v>354</v>
      </c>
      <c r="H170" s="259">
        <v>6</v>
      </c>
      <c r="I170" s="260"/>
      <c r="J170" s="261">
        <f>ROUND(I170*H170,2)</f>
        <v>0</v>
      </c>
      <c r="K170" s="262"/>
      <c r="L170" s="263"/>
      <c r="M170" s="264" t="s">
        <v>1</v>
      </c>
      <c r="N170" s="265" t="s">
        <v>41</v>
      </c>
      <c r="O170" s="91"/>
      <c r="P170" s="239">
        <f>O170*H170</f>
        <v>0</v>
      </c>
      <c r="Q170" s="239">
        <v>0.00035</v>
      </c>
      <c r="R170" s="239">
        <f>Q170*H170</f>
        <v>0.0020999999999999999</v>
      </c>
      <c r="S170" s="239">
        <v>0</v>
      </c>
      <c r="T170" s="24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1" t="s">
        <v>310</v>
      </c>
      <c r="AT170" s="241" t="s">
        <v>306</v>
      </c>
      <c r="AU170" s="241" t="s">
        <v>86</v>
      </c>
      <c r="AY170" s="17" t="s">
        <v>280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7" t="s">
        <v>84</v>
      </c>
      <c r="BK170" s="242">
        <f>ROUND(I170*H170,2)</f>
        <v>0</v>
      </c>
      <c r="BL170" s="17" t="s">
        <v>284</v>
      </c>
      <c r="BM170" s="241" t="s">
        <v>7032</v>
      </c>
    </row>
    <row r="171" s="2" customFormat="1" ht="33" customHeight="1">
      <c r="A171" s="38"/>
      <c r="B171" s="39"/>
      <c r="C171" s="229" t="s">
        <v>403</v>
      </c>
      <c r="D171" s="229" t="s">
        <v>281</v>
      </c>
      <c r="E171" s="230" t="s">
        <v>7033</v>
      </c>
      <c r="F171" s="231" t="s">
        <v>7034</v>
      </c>
      <c r="G171" s="232" t="s">
        <v>354</v>
      </c>
      <c r="H171" s="233">
        <v>14</v>
      </c>
      <c r="I171" s="234"/>
      <c r="J171" s="235">
        <f>ROUND(I171*H171,2)</f>
        <v>0</v>
      </c>
      <c r="K171" s="236"/>
      <c r="L171" s="44"/>
      <c r="M171" s="237" t="s">
        <v>1</v>
      </c>
      <c r="N171" s="238" t="s">
        <v>41</v>
      </c>
      <c r="O171" s="91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1" t="s">
        <v>284</v>
      </c>
      <c r="AT171" s="241" t="s">
        <v>281</v>
      </c>
      <c r="AU171" s="241" t="s">
        <v>86</v>
      </c>
      <c r="AY171" s="17" t="s">
        <v>280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7" t="s">
        <v>84</v>
      </c>
      <c r="BK171" s="242">
        <f>ROUND(I171*H171,2)</f>
        <v>0</v>
      </c>
      <c r="BL171" s="17" t="s">
        <v>284</v>
      </c>
      <c r="BM171" s="241" t="s">
        <v>7035</v>
      </c>
    </row>
    <row r="172" s="2" customFormat="1" ht="16.5" customHeight="1">
      <c r="A172" s="38"/>
      <c r="B172" s="39"/>
      <c r="C172" s="255" t="s">
        <v>409</v>
      </c>
      <c r="D172" s="255" t="s">
        <v>306</v>
      </c>
      <c r="E172" s="256" t="s">
        <v>7036</v>
      </c>
      <c r="F172" s="257" t="s">
        <v>7037</v>
      </c>
      <c r="G172" s="258" t="s">
        <v>354</v>
      </c>
      <c r="H172" s="259">
        <v>10</v>
      </c>
      <c r="I172" s="260"/>
      <c r="J172" s="261">
        <f>ROUND(I172*H172,2)</f>
        <v>0</v>
      </c>
      <c r="K172" s="262"/>
      <c r="L172" s="263"/>
      <c r="M172" s="264" t="s">
        <v>1</v>
      </c>
      <c r="N172" s="265" t="s">
        <v>41</v>
      </c>
      <c r="O172" s="91"/>
      <c r="P172" s="239">
        <f>O172*H172</f>
        <v>0</v>
      </c>
      <c r="Q172" s="239">
        <v>0.00064000000000000005</v>
      </c>
      <c r="R172" s="239">
        <f>Q172*H172</f>
        <v>0.0064000000000000003</v>
      </c>
      <c r="S172" s="239">
        <v>0</v>
      </c>
      <c r="T172" s="24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1" t="s">
        <v>310</v>
      </c>
      <c r="AT172" s="241" t="s">
        <v>306</v>
      </c>
      <c r="AU172" s="241" t="s">
        <v>86</v>
      </c>
      <c r="AY172" s="17" t="s">
        <v>280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7" t="s">
        <v>84</v>
      </c>
      <c r="BK172" s="242">
        <f>ROUND(I172*H172,2)</f>
        <v>0</v>
      </c>
      <c r="BL172" s="17" t="s">
        <v>284</v>
      </c>
      <c r="BM172" s="241" t="s">
        <v>7038</v>
      </c>
    </row>
    <row r="173" s="2" customFormat="1" ht="24.15" customHeight="1">
      <c r="A173" s="38"/>
      <c r="B173" s="39"/>
      <c r="C173" s="255" t="s">
        <v>414</v>
      </c>
      <c r="D173" s="255" t="s">
        <v>306</v>
      </c>
      <c r="E173" s="256" t="s">
        <v>7039</v>
      </c>
      <c r="F173" s="257" t="s">
        <v>7040</v>
      </c>
      <c r="G173" s="258" t="s">
        <v>354</v>
      </c>
      <c r="H173" s="259">
        <v>3</v>
      </c>
      <c r="I173" s="260"/>
      <c r="J173" s="261">
        <f>ROUND(I173*H173,2)</f>
        <v>0</v>
      </c>
      <c r="K173" s="262"/>
      <c r="L173" s="263"/>
      <c r="M173" s="264" t="s">
        <v>1</v>
      </c>
      <c r="N173" s="265" t="s">
        <v>41</v>
      </c>
      <c r="O173" s="91"/>
      <c r="P173" s="239">
        <f>O173*H173</f>
        <v>0</v>
      </c>
      <c r="Q173" s="239">
        <v>0.0022000000000000001</v>
      </c>
      <c r="R173" s="239">
        <f>Q173*H173</f>
        <v>0.0066</v>
      </c>
      <c r="S173" s="239">
        <v>0</v>
      </c>
      <c r="T173" s="24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1" t="s">
        <v>310</v>
      </c>
      <c r="AT173" s="241" t="s">
        <v>306</v>
      </c>
      <c r="AU173" s="241" t="s">
        <v>86</v>
      </c>
      <c r="AY173" s="17" t="s">
        <v>280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7" t="s">
        <v>84</v>
      </c>
      <c r="BK173" s="242">
        <f>ROUND(I173*H173,2)</f>
        <v>0</v>
      </c>
      <c r="BL173" s="17" t="s">
        <v>284</v>
      </c>
      <c r="BM173" s="241" t="s">
        <v>7041</v>
      </c>
    </row>
    <row r="174" s="2" customFormat="1" ht="16.5" customHeight="1">
      <c r="A174" s="38"/>
      <c r="B174" s="39"/>
      <c r="C174" s="255" t="s">
        <v>418</v>
      </c>
      <c r="D174" s="255" t="s">
        <v>306</v>
      </c>
      <c r="E174" s="256" t="s">
        <v>7042</v>
      </c>
      <c r="F174" s="257" t="s">
        <v>7043</v>
      </c>
      <c r="G174" s="258" t="s">
        <v>354</v>
      </c>
      <c r="H174" s="259">
        <v>1</v>
      </c>
      <c r="I174" s="260"/>
      <c r="J174" s="261">
        <f>ROUND(I174*H174,2)</f>
        <v>0</v>
      </c>
      <c r="K174" s="262"/>
      <c r="L174" s="263"/>
      <c r="M174" s="264" t="s">
        <v>1</v>
      </c>
      <c r="N174" s="265" t="s">
        <v>41</v>
      </c>
      <c r="O174" s="91"/>
      <c r="P174" s="239">
        <f>O174*H174</f>
        <v>0</v>
      </c>
      <c r="Q174" s="239">
        <v>0.0020799999999999998</v>
      </c>
      <c r="R174" s="239">
        <f>Q174*H174</f>
        <v>0.0020799999999999998</v>
      </c>
      <c r="S174" s="239">
        <v>0</v>
      </c>
      <c r="T174" s="24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1" t="s">
        <v>310</v>
      </c>
      <c r="AT174" s="241" t="s">
        <v>306</v>
      </c>
      <c r="AU174" s="241" t="s">
        <v>86</v>
      </c>
      <c r="AY174" s="17" t="s">
        <v>280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7" t="s">
        <v>84</v>
      </c>
      <c r="BK174" s="242">
        <f>ROUND(I174*H174,2)</f>
        <v>0</v>
      </c>
      <c r="BL174" s="17" t="s">
        <v>284</v>
      </c>
      <c r="BM174" s="241" t="s">
        <v>7044</v>
      </c>
    </row>
    <row r="175" s="2" customFormat="1" ht="24.15" customHeight="1">
      <c r="A175" s="38"/>
      <c r="B175" s="39"/>
      <c r="C175" s="229" t="s">
        <v>422</v>
      </c>
      <c r="D175" s="229" t="s">
        <v>281</v>
      </c>
      <c r="E175" s="230" t="s">
        <v>7045</v>
      </c>
      <c r="F175" s="231" t="s">
        <v>7046</v>
      </c>
      <c r="G175" s="232" t="s">
        <v>319</v>
      </c>
      <c r="H175" s="233">
        <v>28.16</v>
      </c>
      <c r="I175" s="234"/>
      <c r="J175" s="235">
        <f>ROUND(I175*H175,2)</f>
        <v>0</v>
      </c>
      <c r="K175" s="236"/>
      <c r="L175" s="44"/>
      <c r="M175" s="237" t="s">
        <v>1</v>
      </c>
      <c r="N175" s="238" t="s">
        <v>41</v>
      </c>
      <c r="O175" s="91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1" t="s">
        <v>284</v>
      </c>
      <c r="AT175" s="241" t="s">
        <v>281</v>
      </c>
      <c r="AU175" s="241" t="s">
        <v>86</v>
      </c>
      <c r="AY175" s="17" t="s">
        <v>280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7" t="s">
        <v>84</v>
      </c>
      <c r="BK175" s="242">
        <f>ROUND(I175*H175,2)</f>
        <v>0</v>
      </c>
      <c r="BL175" s="17" t="s">
        <v>284</v>
      </c>
      <c r="BM175" s="241" t="s">
        <v>7047</v>
      </c>
    </row>
    <row r="176" s="13" customFormat="1">
      <c r="A176" s="13"/>
      <c r="B176" s="243"/>
      <c r="C176" s="244"/>
      <c r="D176" s="245" t="s">
        <v>286</v>
      </c>
      <c r="E176" s="246" t="s">
        <v>1</v>
      </c>
      <c r="F176" s="247" t="s">
        <v>7048</v>
      </c>
      <c r="G176" s="244"/>
      <c r="H176" s="248">
        <v>28.16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286</v>
      </c>
      <c r="AU176" s="254" t="s">
        <v>86</v>
      </c>
      <c r="AV176" s="13" t="s">
        <v>86</v>
      </c>
      <c r="AW176" s="13" t="s">
        <v>32</v>
      </c>
      <c r="AX176" s="13" t="s">
        <v>84</v>
      </c>
      <c r="AY176" s="254" t="s">
        <v>280</v>
      </c>
    </row>
    <row r="177" s="2" customFormat="1" ht="16.5" customHeight="1">
      <c r="A177" s="38"/>
      <c r="B177" s="39"/>
      <c r="C177" s="229" t="s">
        <v>426</v>
      </c>
      <c r="D177" s="229" t="s">
        <v>281</v>
      </c>
      <c r="E177" s="230" t="s">
        <v>7049</v>
      </c>
      <c r="F177" s="231" t="s">
        <v>7050</v>
      </c>
      <c r="G177" s="232" t="s">
        <v>354</v>
      </c>
      <c r="H177" s="233">
        <v>1</v>
      </c>
      <c r="I177" s="234"/>
      <c r="J177" s="235">
        <f>ROUND(I177*H177,2)</f>
        <v>0</v>
      </c>
      <c r="K177" s="236"/>
      <c r="L177" s="44"/>
      <c r="M177" s="237" t="s">
        <v>1</v>
      </c>
      <c r="N177" s="238" t="s">
        <v>41</v>
      </c>
      <c r="O177" s="91"/>
      <c r="P177" s="239">
        <f>O177*H177</f>
        <v>0</v>
      </c>
      <c r="Q177" s="239">
        <v>0.0054999999999999997</v>
      </c>
      <c r="R177" s="239">
        <f>Q177*H177</f>
        <v>0.0054999999999999997</v>
      </c>
      <c r="S177" s="239">
        <v>0</v>
      </c>
      <c r="T177" s="24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1" t="s">
        <v>284</v>
      </c>
      <c r="AT177" s="241" t="s">
        <v>281</v>
      </c>
      <c r="AU177" s="241" t="s">
        <v>86</v>
      </c>
      <c r="AY177" s="17" t="s">
        <v>280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7" t="s">
        <v>84</v>
      </c>
      <c r="BK177" s="242">
        <f>ROUND(I177*H177,2)</f>
        <v>0</v>
      </c>
      <c r="BL177" s="17" t="s">
        <v>284</v>
      </c>
      <c r="BM177" s="241" t="s">
        <v>7051</v>
      </c>
    </row>
    <row r="178" s="12" customFormat="1" ht="22.8" customHeight="1">
      <c r="A178" s="12"/>
      <c r="B178" s="213"/>
      <c r="C178" s="214"/>
      <c r="D178" s="215" t="s">
        <v>75</v>
      </c>
      <c r="E178" s="227" t="s">
        <v>921</v>
      </c>
      <c r="F178" s="227" t="s">
        <v>922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P179</f>
        <v>0</v>
      </c>
      <c r="Q178" s="221"/>
      <c r="R178" s="222">
        <f>R179</f>
        <v>0</v>
      </c>
      <c r="S178" s="221"/>
      <c r="T178" s="223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84</v>
      </c>
      <c r="AT178" s="225" t="s">
        <v>75</v>
      </c>
      <c r="AU178" s="225" t="s">
        <v>84</v>
      </c>
      <c r="AY178" s="224" t="s">
        <v>280</v>
      </c>
      <c r="BK178" s="226">
        <f>BK179</f>
        <v>0</v>
      </c>
    </row>
    <row r="179" s="2" customFormat="1" ht="16.5" customHeight="1">
      <c r="A179" s="38"/>
      <c r="B179" s="39"/>
      <c r="C179" s="229" t="s">
        <v>431</v>
      </c>
      <c r="D179" s="229" t="s">
        <v>281</v>
      </c>
      <c r="E179" s="230" t="s">
        <v>1990</v>
      </c>
      <c r="F179" s="231" t="s">
        <v>1991</v>
      </c>
      <c r="G179" s="232" t="s">
        <v>326</v>
      </c>
      <c r="H179" s="233">
        <v>44.371000000000002</v>
      </c>
      <c r="I179" s="234"/>
      <c r="J179" s="235">
        <f>ROUND(I179*H179,2)</f>
        <v>0</v>
      </c>
      <c r="K179" s="236"/>
      <c r="L179" s="44"/>
      <c r="M179" s="291" t="s">
        <v>1</v>
      </c>
      <c r="N179" s="292" t="s">
        <v>41</v>
      </c>
      <c r="O179" s="293"/>
      <c r="P179" s="294">
        <f>O179*H179</f>
        <v>0</v>
      </c>
      <c r="Q179" s="294">
        <v>0</v>
      </c>
      <c r="R179" s="294">
        <f>Q179*H179</f>
        <v>0</v>
      </c>
      <c r="S179" s="294">
        <v>0</v>
      </c>
      <c r="T179" s="29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1" t="s">
        <v>284</v>
      </c>
      <c r="AT179" s="241" t="s">
        <v>281</v>
      </c>
      <c r="AU179" s="241" t="s">
        <v>86</v>
      </c>
      <c r="AY179" s="17" t="s">
        <v>280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7" t="s">
        <v>84</v>
      </c>
      <c r="BK179" s="242">
        <f>ROUND(I179*H179,2)</f>
        <v>0</v>
      </c>
      <c r="BL179" s="17" t="s">
        <v>284</v>
      </c>
      <c r="BM179" s="241" t="s">
        <v>7052</v>
      </c>
    </row>
    <row r="180" s="2" customFormat="1" ht="6.96" customHeight="1">
      <c r="A180" s="38"/>
      <c r="B180" s="66"/>
      <c r="C180" s="67"/>
      <c r="D180" s="67"/>
      <c r="E180" s="67"/>
      <c r="F180" s="67"/>
      <c r="G180" s="67"/>
      <c r="H180" s="67"/>
      <c r="I180" s="67"/>
      <c r="J180" s="67"/>
      <c r="K180" s="67"/>
      <c r="L180" s="44"/>
      <c r="M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</row>
  </sheetData>
  <sheetProtection sheet="1" autoFilter="0" formatColumns="0" formatRows="0" objects="1" scenarios="1" spinCount="100000" saltValue="wGkXLJPop1PkkfUCcX/zQATCWpdtetcxG/ukJB9YICSDzrfyUmBHepH61s2k7WMNUOvuzthS1iafYHzio9xM9Q==" hashValue="L4ePGgS0xwvn8ScAsR3pXwNexkdFnxovuOfZEz2M+v3Dw2T8zk3HCm4cD9tTBnim5Tel/6o/cn+TLgfKJhuvXw==" algorithmName="SHA-512" password="C5D5"/>
  <autoFilter ref="C122:K17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86</v>
      </c>
    </row>
    <row r="4" s="1" customFormat="1" ht="24.96" customHeight="1">
      <c r="B4" s="20"/>
      <c r="D4" s="150" t="s">
        <v>196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SPŠ Třebíč - úspory energií- doplnění</v>
      </c>
      <c r="F7" s="152"/>
      <c r="G7" s="152"/>
      <c r="H7" s="152"/>
      <c r="L7" s="20"/>
    </row>
    <row r="8" s="2" customFormat="1" ht="12" customHeight="1">
      <c r="A8" s="38"/>
      <c r="B8" s="44"/>
      <c r="C8" s="38"/>
      <c r="D8" s="152" t="s">
        <v>209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4" t="s">
        <v>7053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2" t="s">
        <v>18</v>
      </c>
      <c r="E11" s="38"/>
      <c r="F11" s="141" t="s">
        <v>1</v>
      </c>
      <c r="G11" s="38"/>
      <c r="H11" s="38"/>
      <c r="I11" s="152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20</v>
      </c>
      <c r="E12" s="38"/>
      <c r="F12" s="141" t="s">
        <v>21</v>
      </c>
      <c r="G12" s="38"/>
      <c r="H12" s="38"/>
      <c r="I12" s="152" t="s">
        <v>22</v>
      </c>
      <c r="J12" s="155" t="str">
        <f>'Rekapitulace stavby'!AN8</f>
        <v>2. 8. 2021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24</v>
      </c>
      <c r="E14" s="38"/>
      <c r="F14" s="38"/>
      <c r="G14" s="38"/>
      <c r="H14" s="38"/>
      <c r="I14" s="152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2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2" t="s">
        <v>28</v>
      </c>
      <c r="E17" s="38"/>
      <c r="F17" s="38"/>
      <c r="G17" s="38"/>
      <c r="H17" s="38"/>
      <c r="I17" s="152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2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2" t="s">
        <v>30</v>
      </c>
      <c r="E20" s="38"/>
      <c r="F20" s="38"/>
      <c r="G20" s="38"/>
      <c r="H20" s="38"/>
      <c r="I20" s="152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2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2" t="s">
        <v>33</v>
      </c>
      <c r="E23" s="38"/>
      <c r="F23" s="38"/>
      <c r="G23" s="38"/>
      <c r="H23" s="38"/>
      <c r="I23" s="152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31</v>
      </c>
      <c r="F24" s="38"/>
      <c r="G24" s="38"/>
      <c r="H24" s="38"/>
      <c r="I24" s="152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2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0"/>
      <c r="E29" s="160"/>
      <c r="F29" s="160"/>
      <c r="G29" s="160"/>
      <c r="H29" s="160"/>
      <c r="I29" s="160"/>
      <c r="J29" s="160"/>
      <c r="K29" s="16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1" t="s">
        <v>36</v>
      </c>
      <c r="E30" s="38"/>
      <c r="F30" s="38"/>
      <c r="G30" s="38"/>
      <c r="H30" s="38"/>
      <c r="I30" s="38"/>
      <c r="J30" s="162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3" t="s">
        <v>38</v>
      </c>
      <c r="G32" s="38"/>
      <c r="H32" s="38"/>
      <c r="I32" s="163" t="s">
        <v>37</v>
      </c>
      <c r="J32" s="16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4" t="s">
        <v>40</v>
      </c>
      <c r="E33" s="152" t="s">
        <v>41</v>
      </c>
      <c r="F33" s="165">
        <f>ROUND((SUM(BE122:BE142)),  2)</f>
        <v>0</v>
      </c>
      <c r="G33" s="38"/>
      <c r="H33" s="38"/>
      <c r="I33" s="166">
        <v>0.20999999999999999</v>
      </c>
      <c r="J33" s="165">
        <f>ROUND(((SUM(BE122:BE142))*I33),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2" t="s">
        <v>42</v>
      </c>
      <c r="F34" s="165">
        <f>ROUND((SUM(BF122:BF142)),  2)</f>
        <v>0</v>
      </c>
      <c r="G34" s="38"/>
      <c r="H34" s="38"/>
      <c r="I34" s="166">
        <v>0.14999999999999999</v>
      </c>
      <c r="J34" s="165">
        <f>ROUND(((SUM(BF122:BF142))*I34),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2" t="s">
        <v>43</v>
      </c>
      <c r="F35" s="165">
        <f>ROUND((SUM(BG122:BG142)),  2)</f>
        <v>0</v>
      </c>
      <c r="G35" s="38"/>
      <c r="H35" s="38"/>
      <c r="I35" s="166">
        <v>0.20999999999999999</v>
      </c>
      <c r="J35" s="16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44</v>
      </c>
      <c r="F36" s="165">
        <f>ROUND((SUM(BH122:BH142)),  2)</f>
        <v>0</v>
      </c>
      <c r="G36" s="38"/>
      <c r="H36" s="38"/>
      <c r="I36" s="166">
        <v>0.14999999999999999</v>
      </c>
      <c r="J36" s="16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45</v>
      </c>
      <c r="F37" s="165">
        <f>ROUND((SUM(BI122:BI142)),  2)</f>
        <v>0</v>
      </c>
      <c r="G37" s="38"/>
      <c r="H37" s="38"/>
      <c r="I37" s="166">
        <v>0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232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SPŠ Třebíč - úspory energií- doplnění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16 - Ostatní 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Žižkova 57, Jihlava</v>
      </c>
      <c r="G89" s="40"/>
      <c r="H89" s="40"/>
      <c r="I89" s="32" t="s">
        <v>22</v>
      </c>
      <c r="J89" s="79" t="str">
        <f>IF(J12="","",J12)</f>
        <v>2. 8. 2021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 Vysočina, Žižkova 57, Jihlava</v>
      </c>
      <c r="G91" s="40"/>
      <c r="H91" s="40"/>
      <c r="I91" s="32" t="s">
        <v>30</v>
      </c>
      <c r="J91" s="36" t="str">
        <f>E21</f>
        <v>CBN 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CBN projekt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233</v>
      </c>
      <c r="D94" s="187"/>
      <c r="E94" s="187"/>
      <c r="F94" s="187"/>
      <c r="G94" s="187"/>
      <c r="H94" s="187"/>
      <c r="I94" s="187"/>
      <c r="J94" s="188" t="s">
        <v>234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235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236</v>
      </c>
    </row>
    <row r="97" s="9" customFormat="1" ht="24.96" customHeight="1">
      <c r="A97" s="9"/>
      <c r="B97" s="190"/>
      <c r="C97" s="191"/>
      <c r="D97" s="192" t="s">
        <v>7054</v>
      </c>
      <c r="E97" s="193"/>
      <c r="F97" s="193"/>
      <c r="G97" s="193"/>
      <c r="H97" s="193"/>
      <c r="I97" s="193"/>
      <c r="J97" s="194">
        <f>J123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7055</v>
      </c>
      <c r="E98" s="193"/>
      <c r="F98" s="193"/>
      <c r="G98" s="193"/>
      <c r="H98" s="193"/>
      <c r="I98" s="193"/>
      <c r="J98" s="194">
        <f>J128</f>
        <v>0</v>
      </c>
      <c r="K98" s="191"/>
      <c r="L98" s="19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6"/>
      <c r="C99" s="133"/>
      <c r="D99" s="197" t="s">
        <v>7056</v>
      </c>
      <c r="E99" s="198"/>
      <c r="F99" s="198"/>
      <c r="G99" s="198"/>
      <c r="H99" s="198"/>
      <c r="I99" s="198"/>
      <c r="J99" s="199">
        <f>J129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3"/>
      <c r="D100" s="197" t="s">
        <v>7057</v>
      </c>
      <c r="E100" s="198"/>
      <c r="F100" s="198"/>
      <c r="G100" s="198"/>
      <c r="H100" s="198"/>
      <c r="I100" s="198"/>
      <c r="J100" s="199">
        <f>J132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7058</v>
      </c>
      <c r="E101" s="198"/>
      <c r="F101" s="198"/>
      <c r="G101" s="198"/>
      <c r="H101" s="198"/>
      <c r="I101" s="198"/>
      <c r="J101" s="199">
        <f>J135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7059</v>
      </c>
      <c r="E102" s="198"/>
      <c r="F102" s="198"/>
      <c r="G102" s="198"/>
      <c r="H102" s="198"/>
      <c r="I102" s="198"/>
      <c r="J102" s="199">
        <f>J141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265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5" t="str">
        <f>E7</f>
        <v>SPŠ Třebíč - úspory energií- doplnění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209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 xml:space="preserve">16 - Ostatní 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Žižkova 57, Jihlava</v>
      </c>
      <c r="G116" s="40"/>
      <c r="H116" s="40"/>
      <c r="I116" s="32" t="s">
        <v>22</v>
      </c>
      <c r="J116" s="79" t="str">
        <f>IF(J12="","",J12)</f>
        <v>2. 8. 2021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>Kraj Vysočina, Žižkova 57, Jihlava</v>
      </c>
      <c r="G118" s="40"/>
      <c r="H118" s="40"/>
      <c r="I118" s="32" t="s">
        <v>30</v>
      </c>
      <c r="J118" s="36" t="str">
        <f>E21</f>
        <v>CBN projekt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>CBN projekt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1"/>
      <c r="B121" s="202"/>
      <c r="C121" s="203" t="s">
        <v>266</v>
      </c>
      <c r="D121" s="204" t="s">
        <v>61</v>
      </c>
      <c r="E121" s="204" t="s">
        <v>57</v>
      </c>
      <c r="F121" s="204" t="s">
        <v>58</v>
      </c>
      <c r="G121" s="204" t="s">
        <v>267</v>
      </c>
      <c r="H121" s="204" t="s">
        <v>268</v>
      </c>
      <c r="I121" s="204" t="s">
        <v>269</v>
      </c>
      <c r="J121" s="205" t="s">
        <v>234</v>
      </c>
      <c r="K121" s="206" t="s">
        <v>270</v>
      </c>
      <c r="L121" s="207"/>
      <c r="M121" s="100" t="s">
        <v>1</v>
      </c>
      <c r="N121" s="101" t="s">
        <v>40</v>
      </c>
      <c r="O121" s="101" t="s">
        <v>271</v>
      </c>
      <c r="P121" s="101" t="s">
        <v>272</v>
      </c>
      <c r="Q121" s="101" t="s">
        <v>273</v>
      </c>
      <c r="R121" s="101" t="s">
        <v>274</v>
      </c>
      <c r="S121" s="101" t="s">
        <v>275</v>
      </c>
      <c r="T121" s="102" t="s">
        <v>276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8"/>
      <c r="B122" s="39"/>
      <c r="C122" s="107" t="s">
        <v>277</v>
      </c>
      <c r="D122" s="40"/>
      <c r="E122" s="40"/>
      <c r="F122" s="40"/>
      <c r="G122" s="40"/>
      <c r="H122" s="40"/>
      <c r="I122" s="40"/>
      <c r="J122" s="208">
        <f>BK122</f>
        <v>0</v>
      </c>
      <c r="K122" s="40"/>
      <c r="L122" s="44"/>
      <c r="M122" s="103"/>
      <c r="N122" s="209"/>
      <c r="O122" s="104"/>
      <c r="P122" s="210">
        <f>P123+P128</f>
        <v>0</v>
      </c>
      <c r="Q122" s="104"/>
      <c r="R122" s="210">
        <f>R123+R128</f>
        <v>0</v>
      </c>
      <c r="S122" s="104"/>
      <c r="T122" s="211">
        <f>T123+T128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236</v>
      </c>
      <c r="BK122" s="212">
        <f>BK123+BK128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7060</v>
      </c>
      <c r="F123" s="216" t="s">
        <v>7061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SUM(P124:P127)</f>
        <v>0</v>
      </c>
      <c r="Q123" s="221"/>
      <c r="R123" s="222">
        <f>SUM(R124:R127)</f>
        <v>0</v>
      </c>
      <c r="S123" s="221"/>
      <c r="T123" s="223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284</v>
      </c>
      <c r="AT123" s="225" t="s">
        <v>75</v>
      </c>
      <c r="AU123" s="225" t="s">
        <v>76</v>
      </c>
      <c r="AY123" s="224" t="s">
        <v>280</v>
      </c>
      <c r="BK123" s="226">
        <f>SUM(BK124:BK127)</f>
        <v>0</v>
      </c>
    </row>
    <row r="124" s="2" customFormat="1" ht="21.75" customHeight="1">
      <c r="A124" s="38"/>
      <c r="B124" s="39"/>
      <c r="C124" s="229" t="s">
        <v>84</v>
      </c>
      <c r="D124" s="229" t="s">
        <v>281</v>
      </c>
      <c r="E124" s="230" t="s">
        <v>7062</v>
      </c>
      <c r="F124" s="231" t="s">
        <v>7063</v>
      </c>
      <c r="G124" s="232" t="s">
        <v>354</v>
      </c>
      <c r="H124" s="233">
        <v>1</v>
      </c>
      <c r="I124" s="234"/>
      <c r="J124" s="235">
        <f>ROUND(I124*H124,2)</f>
        <v>0</v>
      </c>
      <c r="K124" s="236"/>
      <c r="L124" s="44"/>
      <c r="M124" s="237" t="s">
        <v>1</v>
      </c>
      <c r="N124" s="238" t="s">
        <v>41</v>
      </c>
      <c r="O124" s="91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1" t="s">
        <v>7064</v>
      </c>
      <c r="AT124" s="241" t="s">
        <v>281</v>
      </c>
      <c r="AU124" s="241" t="s">
        <v>84</v>
      </c>
      <c r="AY124" s="17" t="s">
        <v>280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7" t="s">
        <v>84</v>
      </c>
      <c r="BK124" s="242">
        <f>ROUND(I124*H124,2)</f>
        <v>0</v>
      </c>
      <c r="BL124" s="17" t="s">
        <v>7064</v>
      </c>
      <c r="BM124" s="241" t="s">
        <v>7065</v>
      </c>
    </row>
    <row r="125" s="2" customFormat="1">
      <c r="A125" s="38"/>
      <c r="B125" s="39"/>
      <c r="C125" s="40"/>
      <c r="D125" s="245" t="s">
        <v>540</v>
      </c>
      <c r="E125" s="40"/>
      <c r="F125" s="287" t="s">
        <v>7066</v>
      </c>
      <c r="G125" s="40"/>
      <c r="H125" s="40"/>
      <c r="I125" s="288"/>
      <c r="J125" s="40"/>
      <c r="K125" s="40"/>
      <c r="L125" s="44"/>
      <c r="M125" s="289"/>
      <c r="N125" s="290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540</v>
      </c>
      <c r="AU125" s="17" t="s">
        <v>84</v>
      </c>
    </row>
    <row r="126" s="15" customFormat="1">
      <c r="A126" s="15"/>
      <c r="B126" s="277"/>
      <c r="C126" s="278"/>
      <c r="D126" s="245" t="s">
        <v>286</v>
      </c>
      <c r="E126" s="279" t="s">
        <v>1</v>
      </c>
      <c r="F126" s="280" t="s">
        <v>7067</v>
      </c>
      <c r="G126" s="278"/>
      <c r="H126" s="279" t="s">
        <v>1</v>
      </c>
      <c r="I126" s="281"/>
      <c r="J126" s="278"/>
      <c r="K126" s="278"/>
      <c r="L126" s="282"/>
      <c r="M126" s="283"/>
      <c r="N126" s="284"/>
      <c r="O126" s="284"/>
      <c r="P126" s="284"/>
      <c r="Q126" s="284"/>
      <c r="R126" s="284"/>
      <c r="S126" s="284"/>
      <c r="T126" s="28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6" t="s">
        <v>286</v>
      </c>
      <c r="AU126" s="286" t="s">
        <v>84</v>
      </c>
      <c r="AV126" s="15" t="s">
        <v>84</v>
      </c>
      <c r="AW126" s="15" t="s">
        <v>32</v>
      </c>
      <c r="AX126" s="15" t="s">
        <v>76</v>
      </c>
      <c r="AY126" s="286" t="s">
        <v>280</v>
      </c>
    </row>
    <row r="127" s="13" customFormat="1">
      <c r="A127" s="13"/>
      <c r="B127" s="243"/>
      <c r="C127" s="244"/>
      <c r="D127" s="245" t="s">
        <v>286</v>
      </c>
      <c r="E127" s="246" t="s">
        <v>1</v>
      </c>
      <c r="F127" s="247" t="s">
        <v>7068</v>
      </c>
      <c r="G127" s="244"/>
      <c r="H127" s="248">
        <v>1</v>
      </c>
      <c r="I127" s="249"/>
      <c r="J127" s="244"/>
      <c r="K127" s="244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286</v>
      </c>
      <c r="AU127" s="254" t="s">
        <v>84</v>
      </c>
      <c r="AV127" s="13" t="s">
        <v>86</v>
      </c>
      <c r="AW127" s="13" t="s">
        <v>32</v>
      </c>
      <c r="AX127" s="13" t="s">
        <v>84</v>
      </c>
      <c r="AY127" s="254" t="s">
        <v>280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7069</v>
      </c>
      <c r="F128" s="216" t="s">
        <v>7070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P129+P132+P135+P141</f>
        <v>0</v>
      </c>
      <c r="Q128" s="221"/>
      <c r="R128" s="222">
        <f>R129+R132+R135+R141</f>
        <v>0</v>
      </c>
      <c r="S128" s="221"/>
      <c r="T128" s="223">
        <f>T129+T132+T135+T141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300</v>
      </c>
      <c r="AT128" s="225" t="s">
        <v>75</v>
      </c>
      <c r="AU128" s="225" t="s">
        <v>76</v>
      </c>
      <c r="AY128" s="224" t="s">
        <v>280</v>
      </c>
      <c r="BK128" s="226">
        <f>BK129+BK132+BK135+BK141</f>
        <v>0</v>
      </c>
    </row>
    <row r="129" s="12" customFormat="1" ht="22.8" customHeight="1">
      <c r="A129" s="12"/>
      <c r="B129" s="213"/>
      <c r="C129" s="214"/>
      <c r="D129" s="215" t="s">
        <v>75</v>
      </c>
      <c r="E129" s="227" t="s">
        <v>7071</v>
      </c>
      <c r="F129" s="227" t="s">
        <v>7072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SUM(P130:P131)</f>
        <v>0</v>
      </c>
      <c r="Q129" s="221"/>
      <c r="R129" s="222">
        <f>SUM(R130:R131)</f>
        <v>0</v>
      </c>
      <c r="S129" s="221"/>
      <c r="T129" s="223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300</v>
      </c>
      <c r="AT129" s="225" t="s">
        <v>75</v>
      </c>
      <c r="AU129" s="225" t="s">
        <v>84</v>
      </c>
      <c r="AY129" s="224" t="s">
        <v>280</v>
      </c>
      <c r="BK129" s="226">
        <f>SUM(BK130:BK131)</f>
        <v>0</v>
      </c>
    </row>
    <row r="130" s="2" customFormat="1" ht="16.5" customHeight="1">
      <c r="A130" s="38"/>
      <c r="B130" s="39"/>
      <c r="C130" s="229" t="s">
        <v>86</v>
      </c>
      <c r="D130" s="229" t="s">
        <v>281</v>
      </c>
      <c r="E130" s="230" t="s">
        <v>7073</v>
      </c>
      <c r="F130" s="231" t="s">
        <v>7074</v>
      </c>
      <c r="G130" s="232" t="s">
        <v>6717</v>
      </c>
      <c r="H130" s="233">
        <v>1</v>
      </c>
      <c r="I130" s="234"/>
      <c r="J130" s="235">
        <f>ROUND(I130*H130,2)</f>
        <v>0</v>
      </c>
      <c r="K130" s="236"/>
      <c r="L130" s="44"/>
      <c r="M130" s="237" t="s">
        <v>1</v>
      </c>
      <c r="N130" s="238" t="s">
        <v>41</v>
      </c>
      <c r="O130" s="91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1" t="s">
        <v>7075</v>
      </c>
      <c r="AT130" s="241" t="s">
        <v>281</v>
      </c>
      <c r="AU130" s="241" t="s">
        <v>86</v>
      </c>
      <c r="AY130" s="17" t="s">
        <v>280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7" t="s">
        <v>84</v>
      </c>
      <c r="BK130" s="242">
        <f>ROUND(I130*H130,2)</f>
        <v>0</v>
      </c>
      <c r="BL130" s="17" t="s">
        <v>7075</v>
      </c>
      <c r="BM130" s="241" t="s">
        <v>7076</v>
      </c>
    </row>
    <row r="131" s="13" customFormat="1">
      <c r="A131" s="13"/>
      <c r="B131" s="243"/>
      <c r="C131" s="244"/>
      <c r="D131" s="245" t="s">
        <v>286</v>
      </c>
      <c r="E131" s="246" t="s">
        <v>1</v>
      </c>
      <c r="F131" s="247" t="s">
        <v>7077</v>
      </c>
      <c r="G131" s="244"/>
      <c r="H131" s="248">
        <v>1</v>
      </c>
      <c r="I131" s="249"/>
      <c r="J131" s="244"/>
      <c r="K131" s="244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286</v>
      </c>
      <c r="AU131" s="254" t="s">
        <v>86</v>
      </c>
      <c r="AV131" s="13" t="s">
        <v>86</v>
      </c>
      <c r="AW131" s="13" t="s">
        <v>32</v>
      </c>
      <c r="AX131" s="13" t="s">
        <v>84</v>
      </c>
      <c r="AY131" s="254" t="s">
        <v>280</v>
      </c>
    </row>
    <row r="132" s="12" customFormat="1" ht="22.8" customHeight="1">
      <c r="A132" s="12"/>
      <c r="B132" s="213"/>
      <c r="C132" s="214"/>
      <c r="D132" s="215" t="s">
        <v>75</v>
      </c>
      <c r="E132" s="227" t="s">
        <v>7078</v>
      </c>
      <c r="F132" s="227" t="s">
        <v>7079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SUM(P133:P134)</f>
        <v>0</v>
      </c>
      <c r="Q132" s="221"/>
      <c r="R132" s="222">
        <f>SUM(R133:R134)</f>
        <v>0</v>
      </c>
      <c r="S132" s="221"/>
      <c r="T132" s="223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300</v>
      </c>
      <c r="AT132" s="225" t="s">
        <v>75</v>
      </c>
      <c r="AU132" s="225" t="s">
        <v>84</v>
      </c>
      <c r="AY132" s="224" t="s">
        <v>280</v>
      </c>
      <c r="BK132" s="226">
        <f>SUM(BK133:BK134)</f>
        <v>0</v>
      </c>
    </row>
    <row r="133" s="2" customFormat="1" ht="24.15" customHeight="1">
      <c r="A133" s="38"/>
      <c r="B133" s="39"/>
      <c r="C133" s="229" t="s">
        <v>136</v>
      </c>
      <c r="D133" s="229" t="s">
        <v>281</v>
      </c>
      <c r="E133" s="230" t="s">
        <v>7080</v>
      </c>
      <c r="F133" s="231" t="s">
        <v>7081</v>
      </c>
      <c r="G133" s="232" t="s">
        <v>6717</v>
      </c>
      <c r="H133" s="233">
        <v>1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7075</v>
      </c>
      <c r="AT133" s="241" t="s">
        <v>281</v>
      </c>
      <c r="AU133" s="241" t="s">
        <v>86</v>
      </c>
      <c r="AY133" s="17" t="s">
        <v>280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84</v>
      </c>
      <c r="BK133" s="242">
        <f>ROUND(I133*H133,2)</f>
        <v>0</v>
      </c>
      <c r="BL133" s="17" t="s">
        <v>7075</v>
      </c>
      <c r="BM133" s="241" t="s">
        <v>7082</v>
      </c>
    </row>
    <row r="134" s="2" customFormat="1" ht="24.15" customHeight="1">
      <c r="A134" s="38"/>
      <c r="B134" s="39"/>
      <c r="C134" s="229" t="s">
        <v>284</v>
      </c>
      <c r="D134" s="229" t="s">
        <v>281</v>
      </c>
      <c r="E134" s="230" t="s">
        <v>7083</v>
      </c>
      <c r="F134" s="231" t="s">
        <v>7084</v>
      </c>
      <c r="G134" s="232" t="s">
        <v>6717</v>
      </c>
      <c r="H134" s="233">
        <v>1</v>
      </c>
      <c r="I134" s="234"/>
      <c r="J134" s="235">
        <f>ROUND(I134*H134,2)</f>
        <v>0</v>
      </c>
      <c r="K134" s="236"/>
      <c r="L134" s="44"/>
      <c r="M134" s="237" t="s">
        <v>1</v>
      </c>
      <c r="N134" s="238" t="s">
        <v>41</v>
      </c>
      <c r="O134" s="91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7075</v>
      </c>
      <c r="AT134" s="241" t="s">
        <v>281</v>
      </c>
      <c r="AU134" s="241" t="s">
        <v>86</v>
      </c>
      <c r="AY134" s="17" t="s">
        <v>280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84</v>
      </c>
      <c r="BK134" s="242">
        <f>ROUND(I134*H134,2)</f>
        <v>0</v>
      </c>
      <c r="BL134" s="17" t="s">
        <v>7075</v>
      </c>
      <c r="BM134" s="241" t="s">
        <v>7085</v>
      </c>
    </row>
    <row r="135" s="12" customFormat="1" ht="22.8" customHeight="1">
      <c r="A135" s="12"/>
      <c r="B135" s="213"/>
      <c r="C135" s="214"/>
      <c r="D135" s="215" t="s">
        <v>75</v>
      </c>
      <c r="E135" s="227" t="s">
        <v>7086</v>
      </c>
      <c r="F135" s="227" t="s">
        <v>7087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SUM(P136:P140)</f>
        <v>0</v>
      </c>
      <c r="Q135" s="221"/>
      <c r="R135" s="222">
        <f>SUM(R136:R140)</f>
        <v>0</v>
      </c>
      <c r="S135" s="221"/>
      <c r="T135" s="223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300</v>
      </c>
      <c r="AT135" s="225" t="s">
        <v>75</v>
      </c>
      <c r="AU135" s="225" t="s">
        <v>84</v>
      </c>
      <c r="AY135" s="224" t="s">
        <v>280</v>
      </c>
      <c r="BK135" s="226">
        <f>SUM(BK136:BK140)</f>
        <v>0</v>
      </c>
    </row>
    <row r="136" s="2" customFormat="1" ht="16.5" customHeight="1">
      <c r="A136" s="38"/>
      <c r="B136" s="39"/>
      <c r="C136" s="229" t="s">
        <v>300</v>
      </c>
      <c r="D136" s="229" t="s">
        <v>281</v>
      </c>
      <c r="E136" s="230" t="s">
        <v>7088</v>
      </c>
      <c r="F136" s="231" t="s">
        <v>7089</v>
      </c>
      <c r="G136" s="232" t="s">
        <v>6717</v>
      </c>
      <c r="H136" s="233">
        <v>1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7075</v>
      </c>
      <c r="AT136" s="241" t="s">
        <v>281</v>
      </c>
      <c r="AU136" s="241" t="s">
        <v>86</v>
      </c>
      <c r="AY136" s="17" t="s">
        <v>280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84</v>
      </c>
      <c r="BK136" s="242">
        <f>ROUND(I136*H136,2)</f>
        <v>0</v>
      </c>
      <c r="BL136" s="17" t="s">
        <v>7075</v>
      </c>
      <c r="BM136" s="241" t="s">
        <v>7090</v>
      </c>
    </row>
    <row r="137" s="2" customFormat="1" ht="16.5" customHeight="1">
      <c r="A137" s="38"/>
      <c r="B137" s="39"/>
      <c r="C137" s="229" t="s">
        <v>305</v>
      </c>
      <c r="D137" s="229" t="s">
        <v>281</v>
      </c>
      <c r="E137" s="230" t="s">
        <v>7091</v>
      </c>
      <c r="F137" s="231" t="s">
        <v>7092</v>
      </c>
      <c r="G137" s="232" t="s">
        <v>6717</v>
      </c>
      <c r="H137" s="233">
        <v>1</v>
      </c>
      <c r="I137" s="234"/>
      <c r="J137" s="235">
        <f>ROUND(I137*H137,2)</f>
        <v>0</v>
      </c>
      <c r="K137" s="236"/>
      <c r="L137" s="44"/>
      <c r="M137" s="237" t="s">
        <v>1</v>
      </c>
      <c r="N137" s="238" t="s">
        <v>41</v>
      </c>
      <c r="O137" s="91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1" t="s">
        <v>7075</v>
      </c>
      <c r="AT137" s="241" t="s">
        <v>281</v>
      </c>
      <c r="AU137" s="241" t="s">
        <v>86</v>
      </c>
      <c r="AY137" s="17" t="s">
        <v>280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7" t="s">
        <v>84</v>
      </c>
      <c r="BK137" s="242">
        <f>ROUND(I137*H137,2)</f>
        <v>0</v>
      </c>
      <c r="BL137" s="17" t="s">
        <v>7075</v>
      </c>
      <c r="BM137" s="241" t="s">
        <v>7093</v>
      </c>
    </row>
    <row r="138" s="2" customFormat="1" ht="16.5" customHeight="1">
      <c r="A138" s="38"/>
      <c r="B138" s="39"/>
      <c r="C138" s="229" t="s">
        <v>313</v>
      </c>
      <c r="D138" s="229" t="s">
        <v>281</v>
      </c>
      <c r="E138" s="230" t="s">
        <v>7094</v>
      </c>
      <c r="F138" s="231" t="s">
        <v>7095</v>
      </c>
      <c r="G138" s="232" t="s">
        <v>6717</v>
      </c>
      <c r="H138" s="233">
        <v>1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7075</v>
      </c>
      <c r="AT138" s="241" t="s">
        <v>281</v>
      </c>
      <c r="AU138" s="241" t="s">
        <v>86</v>
      </c>
      <c r="AY138" s="17" t="s">
        <v>280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84</v>
      </c>
      <c r="BK138" s="242">
        <f>ROUND(I138*H138,2)</f>
        <v>0</v>
      </c>
      <c r="BL138" s="17" t="s">
        <v>7075</v>
      </c>
      <c r="BM138" s="241" t="s">
        <v>7096</v>
      </c>
    </row>
    <row r="139" s="2" customFormat="1">
      <c r="A139" s="38"/>
      <c r="B139" s="39"/>
      <c r="C139" s="40"/>
      <c r="D139" s="245" t="s">
        <v>540</v>
      </c>
      <c r="E139" s="40"/>
      <c r="F139" s="287" t="s">
        <v>7097</v>
      </c>
      <c r="G139" s="40"/>
      <c r="H139" s="40"/>
      <c r="I139" s="288"/>
      <c r="J139" s="40"/>
      <c r="K139" s="40"/>
      <c r="L139" s="44"/>
      <c r="M139" s="289"/>
      <c r="N139" s="290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540</v>
      </c>
      <c r="AU139" s="17" t="s">
        <v>86</v>
      </c>
    </row>
    <row r="140" s="2" customFormat="1" ht="16.5" customHeight="1">
      <c r="A140" s="38"/>
      <c r="B140" s="39"/>
      <c r="C140" s="229" t="s">
        <v>310</v>
      </c>
      <c r="D140" s="229" t="s">
        <v>281</v>
      </c>
      <c r="E140" s="230" t="s">
        <v>7098</v>
      </c>
      <c r="F140" s="231" t="s">
        <v>7099</v>
      </c>
      <c r="G140" s="232" t="s">
        <v>6717</v>
      </c>
      <c r="H140" s="233">
        <v>1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7075</v>
      </c>
      <c r="AT140" s="241" t="s">
        <v>281</v>
      </c>
      <c r="AU140" s="241" t="s">
        <v>86</v>
      </c>
      <c r="AY140" s="17" t="s">
        <v>280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84</v>
      </c>
      <c r="BK140" s="242">
        <f>ROUND(I140*H140,2)</f>
        <v>0</v>
      </c>
      <c r="BL140" s="17" t="s">
        <v>7075</v>
      </c>
      <c r="BM140" s="241" t="s">
        <v>7100</v>
      </c>
    </row>
    <row r="141" s="12" customFormat="1" ht="22.8" customHeight="1">
      <c r="A141" s="12"/>
      <c r="B141" s="213"/>
      <c r="C141" s="214"/>
      <c r="D141" s="215" t="s">
        <v>75</v>
      </c>
      <c r="E141" s="227" t="s">
        <v>7101</v>
      </c>
      <c r="F141" s="227" t="s">
        <v>7102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P142</f>
        <v>0</v>
      </c>
      <c r="Q141" s="221"/>
      <c r="R141" s="222">
        <f>R142</f>
        <v>0</v>
      </c>
      <c r="S141" s="221"/>
      <c r="T141" s="22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300</v>
      </c>
      <c r="AT141" s="225" t="s">
        <v>75</v>
      </c>
      <c r="AU141" s="225" t="s">
        <v>84</v>
      </c>
      <c r="AY141" s="224" t="s">
        <v>280</v>
      </c>
      <c r="BK141" s="226">
        <f>BK142</f>
        <v>0</v>
      </c>
    </row>
    <row r="142" s="2" customFormat="1" ht="21.75" customHeight="1">
      <c r="A142" s="38"/>
      <c r="B142" s="39"/>
      <c r="C142" s="229" t="s">
        <v>323</v>
      </c>
      <c r="D142" s="229" t="s">
        <v>281</v>
      </c>
      <c r="E142" s="230" t="s">
        <v>7103</v>
      </c>
      <c r="F142" s="231" t="s">
        <v>7104</v>
      </c>
      <c r="G142" s="232" t="s">
        <v>6717</v>
      </c>
      <c r="H142" s="233">
        <v>1</v>
      </c>
      <c r="I142" s="234"/>
      <c r="J142" s="235">
        <f>ROUND(I142*H142,2)</f>
        <v>0</v>
      </c>
      <c r="K142" s="236"/>
      <c r="L142" s="44"/>
      <c r="M142" s="291" t="s">
        <v>1</v>
      </c>
      <c r="N142" s="292" t="s">
        <v>41</v>
      </c>
      <c r="O142" s="293"/>
      <c r="P142" s="294">
        <f>O142*H142</f>
        <v>0</v>
      </c>
      <c r="Q142" s="294">
        <v>0</v>
      </c>
      <c r="R142" s="294">
        <f>Q142*H142</f>
        <v>0</v>
      </c>
      <c r="S142" s="294">
        <v>0</v>
      </c>
      <c r="T142" s="29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7075</v>
      </c>
      <c r="AT142" s="241" t="s">
        <v>281</v>
      </c>
      <c r="AU142" s="241" t="s">
        <v>86</v>
      </c>
      <c r="AY142" s="17" t="s">
        <v>280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84</v>
      </c>
      <c r="BK142" s="242">
        <f>ROUND(I142*H142,2)</f>
        <v>0</v>
      </c>
      <c r="BL142" s="17" t="s">
        <v>7075</v>
      </c>
      <c r="BM142" s="241" t="s">
        <v>7105</v>
      </c>
    </row>
    <row r="143" s="2" customFormat="1" ht="6.96" customHeight="1">
      <c r="A143" s="38"/>
      <c r="B143" s="66"/>
      <c r="C143" s="67"/>
      <c r="D143" s="67"/>
      <c r="E143" s="67"/>
      <c r="F143" s="67"/>
      <c r="G143" s="67"/>
      <c r="H143" s="67"/>
      <c r="I143" s="67"/>
      <c r="J143" s="67"/>
      <c r="K143" s="67"/>
      <c r="L143" s="44"/>
      <c r="M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</sheetData>
  <sheetProtection sheet="1" autoFilter="0" formatColumns="0" formatRows="0" objects="1" scenarios="1" spinCount="100000" saltValue="Vz8VqFY21laliJLw2JA1tR+ff/Dqa5t/hxeYlUBB1NtS/PbC7MTH7qq9t4U4SFuEe+jahcCo/Z8tt6HjBggY7A==" hashValue="8Ajo4LD1vkCel0Q51md9MvFj3a9OPOqH/HTvr1YQFH3NtQyrVgIlmzxe2yM0QAdwwC34wDhaBOsnYUXw0fuchg==" algorithmName="SHA-512" password="C5D5"/>
  <autoFilter ref="C121:K14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0"/>
    </row>
    <row r="4" s="1" customFormat="1" ht="24.96" customHeight="1">
      <c r="B4" s="20"/>
      <c r="C4" s="150" t="s">
        <v>7106</v>
      </c>
      <c r="H4" s="20"/>
    </row>
    <row r="5" s="1" customFormat="1" ht="12" customHeight="1">
      <c r="B5" s="20"/>
      <c r="C5" s="298" t="s">
        <v>13</v>
      </c>
      <c r="D5" s="158" t="s">
        <v>14</v>
      </c>
      <c r="E5" s="1"/>
      <c r="F5" s="1"/>
      <c r="H5" s="20"/>
    </row>
    <row r="6" s="1" customFormat="1" ht="36.96" customHeight="1">
      <c r="B6" s="20"/>
      <c r="C6" s="299" t="s">
        <v>16</v>
      </c>
      <c r="D6" s="300" t="s">
        <v>17</v>
      </c>
      <c r="E6" s="1"/>
      <c r="F6" s="1"/>
      <c r="H6" s="20"/>
    </row>
    <row r="7" s="1" customFormat="1" ht="16.5" customHeight="1">
      <c r="B7" s="20"/>
      <c r="C7" s="152" t="s">
        <v>22</v>
      </c>
      <c r="D7" s="155" t="str">
        <f>'Rekapitulace stavby'!AN8</f>
        <v>2. 8. 2021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201"/>
      <c r="B9" s="301"/>
      <c r="C9" s="302" t="s">
        <v>57</v>
      </c>
      <c r="D9" s="303" t="s">
        <v>58</v>
      </c>
      <c r="E9" s="303" t="s">
        <v>267</v>
      </c>
      <c r="F9" s="304" t="s">
        <v>7107</v>
      </c>
      <c r="G9" s="201"/>
      <c r="H9" s="301"/>
    </row>
    <row r="10" s="2" customFormat="1" ht="26.4" customHeight="1">
      <c r="A10" s="38"/>
      <c r="B10" s="44"/>
      <c r="C10" s="305" t="s">
        <v>7108</v>
      </c>
      <c r="D10" s="305" t="s">
        <v>82</v>
      </c>
      <c r="E10" s="38"/>
      <c r="F10" s="38"/>
      <c r="G10" s="38"/>
      <c r="H10" s="44"/>
    </row>
    <row r="11" s="2" customFormat="1" ht="16.8" customHeight="1">
      <c r="A11" s="38"/>
      <c r="B11" s="44"/>
      <c r="C11" s="306" t="s">
        <v>188</v>
      </c>
      <c r="D11" s="307" t="s">
        <v>189</v>
      </c>
      <c r="E11" s="308" t="s">
        <v>190</v>
      </c>
      <c r="F11" s="309">
        <v>76.299999999999997</v>
      </c>
      <c r="G11" s="38"/>
      <c r="H11" s="44"/>
    </row>
    <row r="12" s="2" customFormat="1" ht="16.8" customHeight="1">
      <c r="A12" s="38"/>
      <c r="B12" s="44"/>
      <c r="C12" s="310" t="s">
        <v>1</v>
      </c>
      <c r="D12" s="310" t="s">
        <v>7109</v>
      </c>
      <c r="E12" s="17" t="s">
        <v>1</v>
      </c>
      <c r="F12" s="311">
        <v>76.299999999999997</v>
      </c>
      <c r="G12" s="38"/>
      <c r="H12" s="44"/>
    </row>
    <row r="13" s="2" customFormat="1" ht="16.8" customHeight="1">
      <c r="A13" s="38"/>
      <c r="B13" s="44"/>
      <c r="C13" s="312" t="s">
        <v>7110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310" t="s">
        <v>282</v>
      </c>
      <c r="D14" s="310" t="s">
        <v>283</v>
      </c>
      <c r="E14" s="17" t="s">
        <v>194</v>
      </c>
      <c r="F14" s="311">
        <v>38.149999999999999</v>
      </c>
      <c r="G14" s="38"/>
      <c r="H14" s="44"/>
    </row>
    <row r="15" s="2" customFormat="1" ht="16.8" customHeight="1">
      <c r="A15" s="38"/>
      <c r="B15" s="44"/>
      <c r="C15" s="310" t="s">
        <v>288</v>
      </c>
      <c r="D15" s="310" t="s">
        <v>289</v>
      </c>
      <c r="E15" s="17" t="s">
        <v>194</v>
      </c>
      <c r="F15" s="311">
        <v>40.299999999999997</v>
      </c>
      <c r="G15" s="38"/>
      <c r="H15" s="44"/>
    </row>
    <row r="16" s="2" customFormat="1" ht="16.8" customHeight="1">
      <c r="A16" s="38"/>
      <c r="B16" s="44"/>
      <c r="C16" s="310" t="s">
        <v>301</v>
      </c>
      <c r="D16" s="310" t="s">
        <v>302</v>
      </c>
      <c r="E16" s="17" t="s">
        <v>194</v>
      </c>
      <c r="F16" s="311">
        <v>228.90000000000001</v>
      </c>
      <c r="G16" s="38"/>
      <c r="H16" s="44"/>
    </row>
    <row r="17" s="2" customFormat="1">
      <c r="A17" s="38"/>
      <c r="B17" s="44"/>
      <c r="C17" s="310" t="s">
        <v>314</v>
      </c>
      <c r="D17" s="310" t="s">
        <v>315</v>
      </c>
      <c r="E17" s="17" t="s">
        <v>194</v>
      </c>
      <c r="F17" s="311">
        <v>228.90000000000001</v>
      </c>
      <c r="G17" s="38"/>
      <c r="H17" s="44"/>
    </row>
    <row r="18" s="2" customFormat="1" ht="16.8" customHeight="1">
      <c r="A18" s="38"/>
      <c r="B18" s="44"/>
      <c r="C18" s="310" t="s">
        <v>358</v>
      </c>
      <c r="D18" s="310" t="s">
        <v>359</v>
      </c>
      <c r="E18" s="17" t="s">
        <v>194</v>
      </c>
      <c r="F18" s="311">
        <v>38.149999999999999</v>
      </c>
      <c r="G18" s="38"/>
      <c r="H18" s="44"/>
    </row>
    <row r="19" s="2" customFormat="1" ht="16.8" customHeight="1">
      <c r="A19" s="38"/>
      <c r="B19" s="44"/>
      <c r="C19" s="310" t="s">
        <v>619</v>
      </c>
      <c r="D19" s="310" t="s">
        <v>620</v>
      </c>
      <c r="E19" s="17" t="s">
        <v>194</v>
      </c>
      <c r="F19" s="311">
        <v>38.149999999999999</v>
      </c>
      <c r="G19" s="38"/>
      <c r="H19" s="44"/>
    </row>
    <row r="20" s="2" customFormat="1" ht="16.8" customHeight="1">
      <c r="A20" s="38"/>
      <c r="B20" s="44"/>
      <c r="C20" s="306" t="s">
        <v>192</v>
      </c>
      <c r="D20" s="307" t="s">
        <v>193</v>
      </c>
      <c r="E20" s="308" t="s">
        <v>194</v>
      </c>
      <c r="F20" s="309">
        <v>63.604999999999997</v>
      </c>
      <c r="G20" s="38"/>
      <c r="H20" s="44"/>
    </row>
    <row r="21" s="2" customFormat="1" ht="16.8" customHeight="1">
      <c r="A21" s="38"/>
      <c r="B21" s="44"/>
      <c r="C21" s="310" t="s">
        <v>1</v>
      </c>
      <c r="D21" s="310" t="s">
        <v>7111</v>
      </c>
      <c r="E21" s="17" t="s">
        <v>1</v>
      </c>
      <c r="F21" s="311">
        <v>25</v>
      </c>
      <c r="G21" s="38"/>
      <c r="H21" s="44"/>
    </row>
    <row r="22" s="2" customFormat="1" ht="16.8" customHeight="1">
      <c r="A22" s="38"/>
      <c r="B22" s="44"/>
      <c r="C22" s="310" t="s">
        <v>1</v>
      </c>
      <c r="D22" s="310" t="s">
        <v>7112</v>
      </c>
      <c r="E22" s="17" t="s">
        <v>1</v>
      </c>
      <c r="F22" s="311">
        <v>8.4350000000000005</v>
      </c>
      <c r="G22" s="38"/>
      <c r="H22" s="44"/>
    </row>
    <row r="23" s="2" customFormat="1" ht="16.8" customHeight="1">
      <c r="A23" s="38"/>
      <c r="B23" s="44"/>
      <c r="C23" s="310" t="s">
        <v>1</v>
      </c>
      <c r="D23" s="310" t="s">
        <v>7113</v>
      </c>
      <c r="E23" s="17" t="s">
        <v>1</v>
      </c>
      <c r="F23" s="311">
        <v>14.960000000000001</v>
      </c>
      <c r="G23" s="38"/>
      <c r="H23" s="44"/>
    </row>
    <row r="24" s="2" customFormat="1" ht="16.8" customHeight="1">
      <c r="A24" s="38"/>
      <c r="B24" s="44"/>
      <c r="C24" s="310" t="s">
        <v>1</v>
      </c>
      <c r="D24" s="310" t="s">
        <v>7114</v>
      </c>
      <c r="E24" s="17" t="s">
        <v>1</v>
      </c>
      <c r="F24" s="311">
        <v>15.210000000000001</v>
      </c>
      <c r="G24" s="38"/>
      <c r="H24" s="44"/>
    </row>
    <row r="25" s="2" customFormat="1" ht="16.8" customHeight="1">
      <c r="A25" s="38"/>
      <c r="B25" s="44"/>
      <c r="C25" s="310" t="s">
        <v>1</v>
      </c>
      <c r="D25" s="310" t="s">
        <v>1</v>
      </c>
      <c r="E25" s="17" t="s">
        <v>1</v>
      </c>
      <c r="F25" s="311">
        <v>0</v>
      </c>
      <c r="G25" s="38"/>
      <c r="H25" s="44"/>
    </row>
    <row r="26" s="2" customFormat="1" ht="16.8" customHeight="1">
      <c r="A26" s="38"/>
      <c r="B26" s="44"/>
      <c r="C26" s="310" t="s">
        <v>1</v>
      </c>
      <c r="D26" s="310" t="s">
        <v>378</v>
      </c>
      <c r="E26" s="17" t="s">
        <v>1</v>
      </c>
      <c r="F26" s="311">
        <v>63.604999999999997</v>
      </c>
      <c r="G26" s="38"/>
      <c r="H26" s="44"/>
    </row>
    <row r="27" s="2" customFormat="1" ht="16.8" customHeight="1">
      <c r="A27" s="38"/>
      <c r="B27" s="44"/>
      <c r="C27" s="312" t="s">
        <v>7110</v>
      </c>
      <c r="D27" s="38"/>
      <c r="E27" s="38"/>
      <c r="F27" s="38"/>
      <c r="G27" s="38"/>
      <c r="H27" s="44"/>
    </row>
    <row r="28" s="2" customFormat="1" ht="16.8" customHeight="1">
      <c r="A28" s="38"/>
      <c r="B28" s="44"/>
      <c r="C28" s="310" t="s">
        <v>432</v>
      </c>
      <c r="D28" s="310" t="s">
        <v>433</v>
      </c>
      <c r="E28" s="17" t="s">
        <v>194</v>
      </c>
      <c r="F28" s="311">
        <v>63.604999999999997</v>
      </c>
      <c r="G28" s="38"/>
      <c r="H28" s="44"/>
    </row>
    <row r="29" s="2" customFormat="1" ht="16.8" customHeight="1">
      <c r="A29" s="38"/>
      <c r="B29" s="44"/>
      <c r="C29" s="310" t="s">
        <v>554</v>
      </c>
      <c r="D29" s="310" t="s">
        <v>555</v>
      </c>
      <c r="E29" s="17" t="s">
        <v>194</v>
      </c>
      <c r="F29" s="311">
        <v>63.604999999999997</v>
      </c>
      <c r="G29" s="38"/>
      <c r="H29" s="44"/>
    </row>
    <row r="30" s="2" customFormat="1" ht="16.8" customHeight="1">
      <c r="A30" s="38"/>
      <c r="B30" s="44"/>
      <c r="C30" s="310" t="s">
        <v>1652</v>
      </c>
      <c r="D30" s="310" t="s">
        <v>1653</v>
      </c>
      <c r="E30" s="17" t="s">
        <v>194</v>
      </c>
      <c r="F30" s="311">
        <v>63.604999999999997</v>
      </c>
      <c r="G30" s="38"/>
      <c r="H30" s="44"/>
    </row>
    <row r="31" s="2" customFormat="1" ht="16.8" customHeight="1">
      <c r="A31" s="38"/>
      <c r="B31" s="44"/>
      <c r="C31" s="306" t="s">
        <v>197</v>
      </c>
      <c r="D31" s="307" t="s">
        <v>198</v>
      </c>
      <c r="E31" s="308" t="s">
        <v>194</v>
      </c>
      <c r="F31" s="309">
        <v>43.573999999999998</v>
      </c>
      <c r="G31" s="38"/>
      <c r="H31" s="44"/>
    </row>
    <row r="32" s="2" customFormat="1" ht="16.8" customHeight="1">
      <c r="A32" s="38"/>
      <c r="B32" s="44"/>
      <c r="C32" s="310" t="s">
        <v>1</v>
      </c>
      <c r="D32" s="310" t="s">
        <v>7111</v>
      </c>
      <c r="E32" s="17" t="s">
        <v>1</v>
      </c>
      <c r="F32" s="311">
        <v>25</v>
      </c>
      <c r="G32" s="38"/>
      <c r="H32" s="44"/>
    </row>
    <row r="33" s="2" customFormat="1" ht="16.8" customHeight="1">
      <c r="A33" s="38"/>
      <c r="B33" s="44"/>
      <c r="C33" s="310" t="s">
        <v>1</v>
      </c>
      <c r="D33" s="310" t="s">
        <v>7115</v>
      </c>
      <c r="E33" s="17" t="s">
        <v>1</v>
      </c>
      <c r="F33" s="311">
        <v>6.3140000000000001</v>
      </c>
      <c r="G33" s="38"/>
      <c r="H33" s="44"/>
    </row>
    <row r="34" s="2" customFormat="1" ht="16.8" customHeight="1">
      <c r="A34" s="38"/>
      <c r="B34" s="44"/>
      <c r="C34" s="310" t="s">
        <v>1</v>
      </c>
      <c r="D34" s="310" t="s">
        <v>7116</v>
      </c>
      <c r="E34" s="17" t="s">
        <v>1</v>
      </c>
      <c r="F34" s="311">
        <v>12.26</v>
      </c>
      <c r="G34" s="38"/>
      <c r="H34" s="44"/>
    </row>
    <row r="35" s="2" customFormat="1" ht="16.8" customHeight="1">
      <c r="A35" s="38"/>
      <c r="B35" s="44"/>
      <c r="C35" s="310" t="s">
        <v>1</v>
      </c>
      <c r="D35" s="310" t="s">
        <v>378</v>
      </c>
      <c r="E35" s="17" t="s">
        <v>1</v>
      </c>
      <c r="F35" s="311">
        <v>43.573999999999998</v>
      </c>
      <c r="G35" s="38"/>
      <c r="H35" s="44"/>
    </row>
    <row r="36" s="2" customFormat="1" ht="16.8" customHeight="1">
      <c r="A36" s="38"/>
      <c r="B36" s="44"/>
      <c r="C36" s="312" t="s">
        <v>7110</v>
      </c>
      <c r="D36" s="38"/>
      <c r="E36" s="38"/>
      <c r="F36" s="38"/>
      <c r="G36" s="38"/>
      <c r="H36" s="44"/>
    </row>
    <row r="37" s="2" customFormat="1" ht="16.8" customHeight="1">
      <c r="A37" s="38"/>
      <c r="B37" s="44"/>
      <c r="C37" s="310" t="s">
        <v>419</v>
      </c>
      <c r="D37" s="310" t="s">
        <v>420</v>
      </c>
      <c r="E37" s="17" t="s">
        <v>194</v>
      </c>
      <c r="F37" s="311">
        <v>43.573999999999998</v>
      </c>
      <c r="G37" s="38"/>
      <c r="H37" s="44"/>
    </row>
    <row r="38" s="2" customFormat="1" ht="16.8" customHeight="1">
      <c r="A38" s="38"/>
      <c r="B38" s="44"/>
      <c r="C38" s="310" t="s">
        <v>423</v>
      </c>
      <c r="D38" s="310" t="s">
        <v>424</v>
      </c>
      <c r="E38" s="17" t="s">
        <v>194</v>
      </c>
      <c r="F38" s="311">
        <v>43.573999999999998</v>
      </c>
      <c r="G38" s="38"/>
      <c r="H38" s="44"/>
    </row>
    <row r="39" s="2" customFormat="1">
      <c r="A39" s="38"/>
      <c r="B39" s="44"/>
      <c r="C39" s="310" t="s">
        <v>436</v>
      </c>
      <c r="D39" s="310" t="s">
        <v>437</v>
      </c>
      <c r="E39" s="17" t="s">
        <v>194</v>
      </c>
      <c r="F39" s="311">
        <v>263.72199999999998</v>
      </c>
      <c r="G39" s="38"/>
      <c r="H39" s="44"/>
    </row>
    <row r="40" s="2" customFormat="1">
      <c r="A40" s="38"/>
      <c r="B40" s="44"/>
      <c r="C40" s="310" t="s">
        <v>476</v>
      </c>
      <c r="D40" s="310" t="s">
        <v>477</v>
      </c>
      <c r="E40" s="17" t="s">
        <v>194</v>
      </c>
      <c r="F40" s="311">
        <v>263.72199999999998</v>
      </c>
      <c r="G40" s="38"/>
      <c r="H40" s="44"/>
    </row>
    <row r="41" s="2" customFormat="1" ht="16.8" customHeight="1">
      <c r="A41" s="38"/>
      <c r="B41" s="44"/>
      <c r="C41" s="310" t="s">
        <v>576</v>
      </c>
      <c r="D41" s="310" t="s">
        <v>577</v>
      </c>
      <c r="E41" s="17" t="s">
        <v>194</v>
      </c>
      <c r="F41" s="311">
        <v>347.637</v>
      </c>
      <c r="G41" s="38"/>
      <c r="H41" s="44"/>
    </row>
    <row r="42" s="2" customFormat="1" ht="16.8" customHeight="1">
      <c r="A42" s="38"/>
      <c r="B42" s="44"/>
      <c r="C42" s="310" t="s">
        <v>932</v>
      </c>
      <c r="D42" s="310" t="s">
        <v>933</v>
      </c>
      <c r="E42" s="17" t="s">
        <v>194</v>
      </c>
      <c r="F42" s="311">
        <v>43.573999999999998</v>
      </c>
      <c r="G42" s="38"/>
      <c r="H42" s="44"/>
    </row>
    <row r="43" s="2" customFormat="1" ht="16.8" customHeight="1">
      <c r="A43" s="38"/>
      <c r="B43" s="44"/>
      <c r="C43" s="310" t="s">
        <v>952</v>
      </c>
      <c r="D43" s="310" t="s">
        <v>953</v>
      </c>
      <c r="E43" s="17" t="s">
        <v>194</v>
      </c>
      <c r="F43" s="311">
        <v>43.573999999999998</v>
      </c>
      <c r="G43" s="38"/>
      <c r="H43" s="44"/>
    </row>
    <row r="44" s="2" customFormat="1" ht="16.8" customHeight="1">
      <c r="A44" s="38"/>
      <c r="B44" s="44"/>
      <c r="C44" s="310" t="s">
        <v>441</v>
      </c>
      <c r="D44" s="310" t="s">
        <v>442</v>
      </c>
      <c r="E44" s="17" t="s">
        <v>194</v>
      </c>
      <c r="F44" s="311">
        <v>45.753</v>
      </c>
      <c r="G44" s="38"/>
      <c r="H44" s="44"/>
    </row>
    <row r="45" s="2" customFormat="1" ht="16.8" customHeight="1">
      <c r="A45" s="38"/>
      <c r="B45" s="44"/>
      <c r="C45" s="306" t="s">
        <v>200</v>
      </c>
      <c r="D45" s="307" t="s">
        <v>201</v>
      </c>
      <c r="E45" s="308" t="s">
        <v>194</v>
      </c>
      <c r="F45" s="309">
        <v>220.148</v>
      </c>
      <c r="G45" s="38"/>
      <c r="H45" s="44"/>
    </row>
    <row r="46" s="2" customFormat="1" ht="16.8" customHeight="1">
      <c r="A46" s="38"/>
      <c r="B46" s="44"/>
      <c r="C46" s="310" t="s">
        <v>1</v>
      </c>
      <c r="D46" s="310" t="s">
        <v>7117</v>
      </c>
      <c r="E46" s="17" t="s">
        <v>1</v>
      </c>
      <c r="F46" s="311">
        <v>109.492</v>
      </c>
      <c r="G46" s="38"/>
      <c r="H46" s="44"/>
    </row>
    <row r="47" s="2" customFormat="1" ht="16.8" customHeight="1">
      <c r="A47" s="38"/>
      <c r="B47" s="44"/>
      <c r="C47" s="310" t="s">
        <v>1</v>
      </c>
      <c r="D47" s="310" t="s">
        <v>7118</v>
      </c>
      <c r="E47" s="17" t="s">
        <v>1</v>
      </c>
      <c r="F47" s="311">
        <v>57.802</v>
      </c>
      <c r="G47" s="38"/>
      <c r="H47" s="44"/>
    </row>
    <row r="48" s="2" customFormat="1" ht="16.8" customHeight="1">
      <c r="A48" s="38"/>
      <c r="B48" s="44"/>
      <c r="C48" s="310" t="s">
        <v>1</v>
      </c>
      <c r="D48" s="310" t="s">
        <v>7119</v>
      </c>
      <c r="E48" s="17" t="s">
        <v>1</v>
      </c>
      <c r="F48" s="311">
        <v>89.204999999999998</v>
      </c>
      <c r="G48" s="38"/>
      <c r="H48" s="44"/>
    </row>
    <row r="49" s="2" customFormat="1" ht="16.8" customHeight="1">
      <c r="A49" s="38"/>
      <c r="B49" s="44"/>
      <c r="C49" s="310" t="s">
        <v>1</v>
      </c>
      <c r="D49" s="310" t="s">
        <v>7120</v>
      </c>
      <c r="E49" s="17" t="s">
        <v>1</v>
      </c>
      <c r="F49" s="311">
        <v>0</v>
      </c>
      <c r="G49" s="38"/>
      <c r="H49" s="44"/>
    </row>
    <row r="50" s="2" customFormat="1" ht="16.8" customHeight="1">
      <c r="A50" s="38"/>
      <c r="B50" s="44"/>
      <c r="C50" s="310" t="s">
        <v>1</v>
      </c>
      <c r="D50" s="310" t="s">
        <v>7121</v>
      </c>
      <c r="E50" s="17" t="s">
        <v>1</v>
      </c>
      <c r="F50" s="311">
        <v>-22.815000000000001</v>
      </c>
      <c r="G50" s="38"/>
      <c r="H50" s="44"/>
    </row>
    <row r="51" s="2" customFormat="1" ht="16.8" customHeight="1">
      <c r="A51" s="38"/>
      <c r="B51" s="44"/>
      <c r="C51" s="310" t="s">
        <v>1</v>
      </c>
      <c r="D51" s="310" t="s">
        <v>7122</v>
      </c>
      <c r="E51" s="17" t="s">
        <v>1</v>
      </c>
      <c r="F51" s="311">
        <v>-13.536</v>
      </c>
      <c r="G51" s="38"/>
      <c r="H51" s="44"/>
    </row>
    <row r="52" s="2" customFormat="1" ht="16.8" customHeight="1">
      <c r="A52" s="38"/>
      <c r="B52" s="44"/>
      <c r="C52" s="310" t="s">
        <v>1</v>
      </c>
      <c r="D52" s="310" t="s">
        <v>1</v>
      </c>
      <c r="E52" s="17" t="s">
        <v>1</v>
      </c>
      <c r="F52" s="311">
        <v>0</v>
      </c>
      <c r="G52" s="38"/>
      <c r="H52" s="44"/>
    </row>
    <row r="53" s="2" customFormat="1" ht="16.8" customHeight="1">
      <c r="A53" s="38"/>
      <c r="B53" s="44"/>
      <c r="C53" s="310" t="s">
        <v>1</v>
      </c>
      <c r="D53" s="310" t="s">
        <v>1</v>
      </c>
      <c r="E53" s="17" t="s">
        <v>1</v>
      </c>
      <c r="F53" s="311">
        <v>0</v>
      </c>
      <c r="G53" s="38"/>
      <c r="H53" s="44"/>
    </row>
    <row r="54" s="2" customFormat="1" ht="16.8" customHeight="1">
      <c r="A54" s="38"/>
      <c r="B54" s="44"/>
      <c r="C54" s="310" t="s">
        <v>1</v>
      </c>
      <c r="D54" s="310" t="s">
        <v>1</v>
      </c>
      <c r="E54" s="17" t="s">
        <v>1</v>
      </c>
      <c r="F54" s="311">
        <v>0</v>
      </c>
      <c r="G54" s="38"/>
      <c r="H54" s="44"/>
    </row>
    <row r="55" s="2" customFormat="1" ht="16.8" customHeight="1">
      <c r="A55" s="38"/>
      <c r="B55" s="44"/>
      <c r="C55" s="310" t="s">
        <v>1</v>
      </c>
      <c r="D55" s="310" t="s">
        <v>378</v>
      </c>
      <c r="E55" s="17" t="s">
        <v>1</v>
      </c>
      <c r="F55" s="311">
        <v>220.148</v>
      </c>
      <c r="G55" s="38"/>
      <c r="H55" s="44"/>
    </row>
    <row r="56" s="2" customFormat="1" ht="16.8" customHeight="1">
      <c r="A56" s="38"/>
      <c r="B56" s="44"/>
      <c r="C56" s="312" t="s">
        <v>7110</v>
      </c>
      <c r="D56" s="38"/>
      <c r="E56" s="38"/>
      <c r="F56" s="38"/>
      <c r="G56" s="38"/>
      <c r="H56" s="44"/>
    </row>
    <row r="57" s="2" customFormat="1" ht="16.8" customHeight="1">
      <c r="A57" s="38"/>
      <c r="B57" s="44"/>
      <c r="C57" s="310" t="s">
        <v>427</v>
      </c>
      <c r="D57" s="310" t="s">
        <v>428</v>
      </c>
      <c r="E57" s="17" t="s">
        <v>194</v>
      </c>
      <c r="F57" s="311">
        <v>325.39100000000002</v>
      </c>
      <c r="G57" s="38"/>
      <c r="H57" s="44"/>
    </row>
    <row r="58" s="2" customFormat="1">
      <c r="A58" s="38"/>
      <c r="B58" s="44"/>
      <c r="C58" s="310" t="s">
        <v>436</v>
      </c>
      <c r="D58" s="310" t="s">
        <v>437</v>
      </c>
      <c r="E58" s="17" t="s">
        <v>194</v>
      </c>
      <c r="F58" s="311">
        <v>263.72199999999998</v>
      </c>
      <c r="G58" s="38"/>
      <c r="H58" s="44"/>
    </row>
    <row r="59" s="2" customFormat="1">
      <c r="A59" s="38"/>
      <c r="B59" s="44"/>
      <c r="C59" s="310" t="s">
        <v>476</v>
      </c>
      <c r="D59" s="310" t="s">
        <v>477</v>
      </c>
      <c r="E59" s="17" t="s">
        <v>194</v>
      </c>
      <c r="F59" s="311">
        <v>263.72199999999998</v>
      </c>
      <c r="G59" s="38"/>
      <c r="H59" s="44"/>
    </row>
    <row r="60" s="2" customFormat="1" ht="16.8" customHeight="1">
      <c r="A60" s="38"/>
      <c r="B60" s="44"/>
      <c r="C60" s="310" t="s">
        <v>549</v>
      </c>
      <c r="D60" s="310" t="s">
        <v>550</v>
      </c>
      <c r="E60" s="17" t="s">
        <v>194</v>
      </c>
      <c r="F60" s="311">
        <v>304.06299999999999</v>
      </c>
      <c r="G60" s="38"/>
      <c r="H60" s="44"/>
    </row>
    <row r="61" s="2" customFormat="1" ht="16.8" customHeight="1">
      <c r="A61" s="38"/>
      <c r="B61" s="44"/>
      <c r="C61" s="310" t="s">
        <v>558</v>
      </c>
      <c r="D61" s="310" t="s">
        <v>559</v>
      </c>
      <c r="E61" s="17" t="s">
        <v>194</v>
      </c>
      <c r="F61" s="311">
        <v>325.39100000000002</v>
      </c>
      <c r="G61" s="38"/>
      <c r="H61" s="44"/>
    </row>
    <row r="62" s="2" customFormat="1" ht="16.8" customHeight="1">
      <c r="A62" s="38"/>
      <c r="B62" s="44"/>
      <c r="C62" s="310" t="s">
        <v>576</v>
      </c>
      <c r="D62" s="310" t="s">
        <v>577</v>
      </c>
      <c r="E62" s="17" t="s">
        <v>194</v>
      </c>
      <c r="F62" s="311">
        <v>347.637</v>
      </c>
      <c r="G62" s="38"/>
      <c r="H62" s="44"/>
    </row>
    <row r="63" s="2" customFormat="1" ht="16.8" customHeight="1">
      <c r="A63" s="38"/>
      <c r="B63" s="44"/>
      <c r="C63" s="310" t="s">
        <v>446</v>
      </c>
      <c r="D63" s="310" t="s">
        <v>447</v>
      </c>
      <c r="E63" s="17" t="s">
        <v>194</v>
      </c>
      <c r="F63" s="311">
        <v>231.155</v>
      </c>
      <c r="G63" s="38"/>
      <c r="H63" s="44"/>
    </row>
    <row r="64" s="2" customFormat="1" ht="16.8" customHeight="1">
      <c r="A64" s="38"/>
      <c r="B64" s="44"/>
      <c r="C64" s="306" t="s">
        <v>203</v>
      </c>
      <c r="D64" s="307" t="s">
        <v>204</v>
      </c>
      <c r="E64" s="308" t="s">
        <v>194</v>
      </c>
      <c r="F64" s="309">
        <v>59.723999999999997</v>
      </c>
      <c r="G64" s="38"/>
      <c r="H64" s="44"/>
    </row>
    <row r="65" s="2" customFormat="1" ht="16.8" customHeight="1">
      <c r="A65" s="38"/>
      <c r="B65" s="44"/>
      <c r="C65" s="310" t="s">
        <v>1</v>
      </c>
      <c r="D65" s="310" t="s">
        <v>7123</v>
      </c>
      <c r="E65" s="17" t="s">
        <v>1</v>
      </c>
      <c r="F65" s="311">
        <v>10.08</v>
      </c>
      <c r="G65" s="38"/>
      <c r="H65" s="44"/>
    </row>
    <row r="66" s="2" customFormat="1" ht="16.8" customHeight="1">
      <c r="A66" s="38"/>
      <c r="B66" s="44"/>
      <c r="C66" s="310" t="s">
        <v>1</v>
      </c>
      <c r="D66" s="310" t="s">
        <v>7124</v>
      </c>
      <c r="E66" s="17" t="s">
        <v>1</v>
      </c>
      <c r="F66" s="311">
        <v>2.4390000000000001</v>
      </c>
      <c r="G66" s="38"/>
      <c r="H66" s="44"/>
    </row>
    <row r="67" s="2" customFormat="1" ht="16.8" customHeight="1">
      <c r="A67" s="38"/>
      <c r="B67" s="44"/>
      <c r="C67" s="310" t="s">
        <v>1</v>
      </c>
      <c r="D67" s="310" t="s">
        <v>7125</v>
      </c>
      <c r="E67" s="17" t="s">
        <v>1</v>
      </c>
      <c r="F67" s="311">
        <v>22.815000000000001</v>
      </c>
      <c r="G67" s="38"/>
      <c r="H67" s="44"/>
    </row>
    <row r="68" s="2" customFormat="1" ht="16.8" customHeight="1">
      <c r="A68" s="38"/>
      <c r="B68" s="44"/>
      <c r="C68" s="310" t="s">
        <v>1</v>
      </c>
      <c r="D68" s="310" t="s">
        <v>7126</v>
      </c>
      <c r="E68" s="17" t="s">
        <v>1</v>
      </c>
      <c r="F68" s="311">
        <v>10.853999999999999</v>
      </c>
      <c r="G68" s="38"/>
      <c r="H68" s="44"/>
    </row>
    <row r="69" s="2" customFormat="1" ht="16.8" customHeight="1">
      <c r="A69" s="38"/>
      <c r="B69" s="44"/>
      <c r="C69" s="310" t="s">
        <v>1</v>
      </c>
      <c r="D69" s="310" t="s">
        <v>7127</v>
      </c>
      <c r="E69" s="17" t="s">
        <v>1</v>
      </c>
      <c r="F69" s="311">
        <v>13.536</v>
      </c>
      <c r="G69" s="38"/>
      <c r="H69" s="44"/>
    </row>
    <row r="70" s="2" customFormat="1" ht="16.8" customHeight="1">
      <c r="A70" s="38"/>
      <c r="B70" s="44"/>
      <c r="C70" s="310" t="s">
        <v>1</v>
      </c>
      <c r="D70" s="310" t="s">
        <v>1</v>
      </c>
      <c r="E70" s="17" t="s">
        <v>1</v>
      </c>
      <c r="F70" s="311">
        <v>0</v>
      </c>
      <c r="G70" s="38"/>
      <c r="H70" s="44"/>
    </row>
    <row r="71" s="2" customFormat="1" ht="16.8" customHeight="1">
      <c r="A71" s="38"/>
      <c r="B71" s="44"/>
      <c r="C71" s="310" t="s">
        <v>1</v>
      </c>
      <c r="D71" s="310" t="s">
        <v>378</v>
      </c>
      <c r="E71" s="17" t="s">
        <v>1</v>
      </c>
      <c r="F71" s="311">
        <v>59.723999999999997</v>
      </c>
      <c r="G71" s="38"/>
      <c r="H71" s="44"/>
    </row>
    <row r="72" s="2" customFormat="1" ht="16.8" customHeight="1">
      <c r="A72" s="38"/>
      <c r="B72" s="44"/>
      <c r="C72" s="312" t="s">
        <v>7110</v>
      </c>
      <c r="D72" s="38"/>
      <c r="E72" s="38"/>
      <c r="F72" s="38"/>
      <c r="G72" s="38"/>
      <c r="H72" s="44"/>
    </row>
    <row r="73" s="2" customFormat="1" ht="16.8" customHeight="1">
      <c r="A73" s="38"/>
      <c r="B73" s="44"/>
      <c r="C73" s="310" t="s">
        <v>427</v>
      </c>
      <c r="D73" s="310" t="s">
        <v>428</v>
      </c>
      <c r="E73" s="17" t="s">
        <v>194</v>
      </c>
      <c r="F73" s="311">
        <v>325.39100000000002</v>
      </c>
      <c r="G73" s="38"/>
      <c r="H73" s="44"/>
    </row>
    <row r="74" s="2" customFormat="1">
      <c r="A74" s="38"/>
      <c r="B74" s="44"/>
      <c r="C74" s="310" t="s">
        <v>457</v>
      </c>
      <c r="D74" s="310" t="s">
        <v>458</v>
      </c>
      <c r="E74" s="17" t="s">
        <v>194</v>
      </c>
      <c r="F74" s="311">
        <v>59.723999999999997</v>
      </c>
      <c r="G74" s="38"/>
      <c r="H74" s="44"/>
    </row>
    <row r="75" s="2" customFormat="1">
      <c r="A75" s="38"/>
      <c r="B75" s="44"/>
      <c r="C75" s="310" t="s">
        <v>480</v>
      </c>
      <c r="D75" s="310" t="s">
        <v>481</v>
      </c>
      <c r="E75" s="17" t="s">
        <v>194</v>
      </c>
      <c r="F75" s="311">
        <v>59.723999999999997</v>
      </c>
      <c r="G75" s="38"/>
      <c r="H75" s="44"/>
    </row>
    <row r="76" s="2" customFormat="1" ht="16.8" customHeight="1">
      <c r="A76" s="38"/>
      <c r="B76" s="44"/>
      <c r="C76" s="310" t="s">
        <v>549</v>
      </c>
      <c r="D76" s="310" t="s">
        <v>550</v>
      </c>
      <c r="E76" s="17" t="s">
        <v>194</v>
      </c>
      <c r="F76" s="311">
        <v>304.06299999999999</v>
      </c>
      <c r="G76" s="38"/>
      <c r="H76" s="44"/>
    </row>
    <row r="77" s="2" customFormat="1" ht="16.8" customHeight="1">
      <c r="A77" s="38"/>
      <c r="B77" s="44"/>
      <c r="C77" s="310" t="s">
        <v>558</v>
      </c>
      <c r="D77" s="310" t="s">
        <v>559</v>
      </c>
      <c r="E77" s="17" t="s">
        <v>194</v>
      </c>
      <c r="F77" s="311">
        <v>325.39100000000002</v>
      </c>
      <c r="G77" s="38"/>
      <c r="H77" s="44"/>
    </row>
    <row r="78" s="2" customFormat="1" ht="16.8" customHeight="1">
      <c r="A78" s="38"/>
      <c r="B78" s="44"/>
      <c r="C78" s="310" t="s">
        <v>576</v>
      </c>
      <c r="D78" s="310" t="s">
        <v>577</v>
      </c>
      <c r="E78" s="17" t="s">
        <v>194</v>
      </c>
      <c r="F78" s="311">
        <v>347.637</v>
      </c>
      <c r="G78" s="38"/>
      <c r="H78" s="44"/>
    </row>
    <row r="79" s="2" customFormat="1" ht="16.8" customHeight="1">
      <c r="A79" s="38"/>
      <c r="B79" s="44"/>
      <c r="C79" s="306" t="s">
        <v>206</v>
      </c>
      <c r="D79" s="307" t="s">
        <v>207</v>
      </c>
      <c r="E79" s="308" t="s">
        <v>190</v>
      </c>
      <c r="F79" s="309">
        <v>252.88200000000001</v>
      </c>
      <c r="G79" s="38"/>
      <c r="H79" s="44"/>
    </row>
    <row r="80" s="2" customFormat="1" ht="16.8" customHeight="1">
      <c r="A80" s="38"/>
      <c r="B80" s="44"/>
      <c r="C80" s="310" t="s">
        <v>1</v>
      </c>
      <c r="D80" s="310" t="s">
        <v>7128</v>
      </c>
      <c r="E80" s="17" t="s">
        <v>1</v>
      </c>
      <c r="F80" s="311">
        <v>124.7</v>
      </c>
      <c r="G80" s="38"/>
      <c r="H80" s="44"/>
    </row>
    <row r="81" s="2" customFormat="1" ht="16.8" customHeight="1">
      <c r="A81" s="38"/>
      <c r="B81" s="44"/>
      <c r="C81" s="310" t="s">
        <v>1</v>
      </c>
      <c r="D81" s="310" t="s">
        <v>7129</v>
      </c>
      <c r="E81" s="17" t="s">
        <v>1</v>
      </c>
      <c r="F81" s="311">
        <v>100.532</v>
      </c>
      <c r="G81" s="38"/>
      <c r="H81" s="44"/>
    </row>
    <row r="82" s="2" customFormat="1" ht="16.8" customHeight="1">
      <c r="A82" s="38"/>
      <c r="B82" s="44"/>
      <c r="C82" s="310" t="s">
        <v>1</v>
      </c>
      <c r="D82" s="310" t="s">
        <v>7130</v>
      </c>
      <c r="E82" s="17" t="s">
        <v>1</v>
      </c>
      <c r="F82" s="311">
        <v>27.649999999999999</v>
      </c>
      <c r="G82" s="38"/>
      <c r="H82" s="44"/>
    </row>
    <row r="83" s="2" customFormat="1" ht="16.8" customHeight="1">
      <c r="A83" s="38"/>
      <c r="B83" s="44"/>
      <c r="C83" s="310" t="s">
        <v>1</v>
      </c>
      <c r="D83" s="310" t="s">
        <v>378</v>
      </c>
      <c r="E83" s="17" t="s">
        <v>1</v>
      </c>
      <c r="F83" s="311">
        <v>252.88200000000001</v>
      </c>
      <c r="G83" s="38"/>
      <c r="H83" s="44"/>
    </row>
    <row r="84" s="2" customFormat="1" ht="16.8" customHeight="1">
      <c r="A84" s="38"/>
      <c r="B84" s="44"/>
      <c r="C84" s="312" t="s">
        <v>7110</v>
      </c>
      <c r="D84" s="38"/>
      <c r="E84" s="38"/>
      <c r="F84" s="38"/>
      <c r="G84" s="38"/>
      <c r="H84" s="44"/>
    </row>
    <row r="85" s="2" customFormat="1" ht="16.8" customHeight="1">
      <c r="A85" s="38"/>
      <c r="B85" s="44"/>
      <c r="C85" s="310" t="s">
        <v>374</v>
      </c>
      <c r="D85" s="310" t="s">
        <v>375</v>
      </c>
      <c r="E85" s="17" t="s">
        <v>194</v>
      </c>
      <c r="F85" s="311">
        <v>73.150999999999996</v>
      </c>
      <c r="G85" s="38"/>
      <c r="H85" s="44"/>
    </row>
    <row r="86" s="2" customFormat="1" ht="16.8" customHeight="1">
      <c r="A86" s="38"/>
      <c r="B86" s="44"/>
      <c r="C86" s="310" t="s">
        <v>380</v>
      </c>
      <c r="D86" s="310" t="s">
        <v>381</v>
      </c>
      <c r="E86" s="17" t="s">
        <v>194</v>
      </c>
      <c r="F86" s="311">
        <v>73.150999999999996</v>
      </c>
      <c r="G86" s="38"/>
      <c r="H86" s="44"/>
    </row>
    <row r="87" s="2" customFormat="1" ht="16.8" customHeight="1">
      <c r="A87" s="38"/>
      <c r="B87" s="44"/>
      <c r="C87" s="310" t="s">
        <v>427</v>
      </c>
      <c r="D87" s="310" t="s">
        <v>428</v>
      </c>
      <c r="E87" s="17" t="s">
        <v>194</v>
      </c>
      <c r="F87" s="311">
        <v>325.39100000000002</v>
      </c>
      <c r="G87" s="38"/>
      <c r="H87" s="44"/>
    </row>
    <row r="88" s="2" customFormat="1">
      <c r="A88" s="38"/>
      <c r="B88" s="44"/>
      <c r="C88" s="310" t="s">
        <v>466</v>
      </c>
      <c r="D88" s="310" t="s">
        <v>467</v>
      </c>
      <c r="E88" s="17" t="s">
        <v>190</v>
      </c>
      <c r="F88" s="311">
        <v>57.533999999999999</v>
      </c>
      <c r="G88" s="38"/>
      <c r="H88" s="44"/>
    </row>
    <row r="89" s="2" customFormat="1" ht="16.8" customHeight="1">
      <c r="A89" s="38"/>
      <c r="B89" s="44"/>
      <c r="C89" s="310" t="s">
        <v>503</v>
      </c>
      <c r="D89" s="310" t="s">
        <v>504</v>
      </c>
      <c r="E89" s="17" t="s">
        <v>190</v>
      </c>
      <c r="F89" s="311">
        <v>981.02599999999995</v>
      </c>
      <c r="G89" s="38"/>
      <c r="H89" s="44"/>
    </row>
    <row r="90" s="2" customFormat="1" ht="16.8" customHeight="1">
      <c r="A90" s="38"/>
      <c r="B90" s="44"/>
      <c r="C90" s="310" t="s">
        <v>558</v>
      </c>
      <c r="D90" s="310" t="s">
        <v>559</v>
      </c>
      <c r="E90" s="17" t="s">
        <v>194</v>
      </c>
      <c r="F90" s="311">
        <v>325.39100000000002</v>
      </c>
      <c r="G90" s="38"/>
      <c r="H90" s="44"/>
    </row>
    <row r="91" s="2" customFormat="1" ht="16.8" customHeight="1">
      <c r="A91" s="38"/>
      <c r="B91" s="44"/>
      <c r="C91" s="310" t="s">
        <v>1383</v>
      </c>
      <c r="D91" s="310" t="s">
        <v>1384</v>
      </c>
      <c r="E91" s="17" t="s">
        <v>190</v>
      </c>
      <c r="F91" s="311">
        <v>342.382</v>
      </c>
      <c r="G91" s="38"/>
      <c r="H91" s="44"/>
    </row>
    <row r="92" s="2" customFormat="1" ht="16.8" customHeight="1">
      <c r="A92" s="38"/>
      <c r="B92" s="44"/>
      <c r="C92" s="310" t="s">
        <v>1458</v>
      </c>
      <c r="D92" s="310" t="s">
        <v>1459</v>
      </c>
      <c r="E92" s="17" t="s">
        <v>190</v>
      </c>
      <c r="F92" s="311">
        <v>342.382</v>
      </c>
      <c r="G92" s="38"/>
      <c r="H92" s="44"/>
    </row>
    <row r="93" s="2" customFormat="1" ht="16.8" customHeight="1">
      <c r="A93" s="38"/>
      <c r="B93" s="44"/>
      <c r="C93" s="310" t="s">
        <v>527</v>
      </c>
      <c r="D93" s="310" t="s">
        <v>528</v>
      </c>
      <c r="E93" s="17" t="s">
        <v>190</v>
      </c>
      <c r="F93" s="311">
        <v>265.52600000000001</v>
      </c>
      <c r="G93" s="38"/>
      <c r="H93" s="44"/>
    </row>
    <row r="94" s="2" customFormat="1" ht="16.8" customHeight="1">
      <c r="A94" s="38"/>
      <c r="B94" s="44"/>
      <c r="C94" s="310" t="s">
        <v>512</v>
      </c>
      <c r="D94" s="310" t="s">
        <v>513</v>
      </c>
      <c r="E94" s="17" t="s">
        <v>190</v>
      </c>
      <c r="F94" s="311">
        <v>310.18299999999999</v>
      </c>
      <c r="G94" s="38"/>
      <c r="H94" s="44"/>
    </row>
    <row r="95" s="2" customFormat="1" ht="16.8" customHeight="1">
      <c r="A95" s="38"/>
      <c r="B95" s="44"/>
      <c r="C95" s="310" t="s">
        <v>517</v>
      </c>
      <c r="D95" s="310" t="s">
        <v>518</v>
      </c>
      <c r="E95" s="17" t="s">
        <v>190</v>
      </c>
      <c r="F95" s="311">
        <v>282.64100000000002</v>
      </c>
      <c r="G95" s="38"/>
      <c r="H95" s="44"/>
    </row>
    <row r="96" s="2" customFormat="1" ht="16.8" customHeight="1">
      <c r="A96" s="38"/>
      <c r="B96" s="44"/>
      <c r="C96" s="310" t="s">
        <v>471</v>
      </c>
      <c r="D96" s="310" t="s">
        <v>472</v>
      </c>
      <c r="E96" s="17" t="s">
        <v>194</v>
      </c>
      <c r="F96" s="311">
        <v>89.897999999999996</v>
      </c>
      <c r="G96" s="38"/>
      <c r="H96" s="44"/>
    </row>
    <row r="97" s="2" customFormat="1" ht="16.8" customHeight="1">
      <c r="A97" s="38"/>
      <c r="B97" s="44"/>
      <c r="C97" s="306" t="s">
        <v>210</v>
      </c>
      <c r="D97" s="307" t="s">
        <v>211</v>
      </c>
      <c r="E97" s="308" t="s">
        <v>190</v>
      </c>
      <c r="F97" s="309">
        <v>66.75</v>
      </c>
      <c r="G97" s="38"/>
      <c r="H97" s="44"/>
    </row>
    <row r="98" s="2" customFormat="1" ht="16.8" customHeight="1">
      <c r="A98" s="38"/>
      <c r="B98" s="44"/>
      <c r="C98" s="310" t="s">
        <v>1</v>
      </c>
      <c r="D98" s="310" t="s">
        <v>7131</v>
      </c>
      <c r="E98" s="17" t="s">
        <v>1</v>
      </c>
      <c r="F98" s="311">
        <v>32.399999999999999</v>
      </c>
      <c r="G98" s="38"/>
      <c r="H98" s="44"/>
    </row>
    <row r="99" s="2" customFormat="1" ht="16.8" customHeight="1">
      <c r="A99" s="38"/>
      <c r="B99" s="44"/>
      <c r="C99" s="310" t="s">
        <v>1</v>
      </c>
      <c r="D99" s="310" t="s">
        <v>7132</v>
      </c>
      <c r="E99" s="17" t="s">
        <v>1</v>
      </c>
      <c r="F99" s="311">
        <v>25.199999999999999</v>
      </c>
      <c r="G99" s="38"/>
      <c r="H99" s="44"/>
    </row>
    <row r="100" s="2" customFormat="1" ht="16.8" customHeight="1">
      <c r="A100" s="38"/>
      <c r="B100" s="44"/>
      <c r="C100" s="310" t="s">
        <v>1</v>
      </c>
      <c r="D100" s="310" t="s">
        <v>7133</v>
      </c>
      <c r="E100" s="17" t="s">
        <v>1</v>
      </c>
      <c r="F100" s="311">
        <v>9.1500000000000004</v>
      </c>
      <c r="G100" s="38"/>
      <c r="H100" s="44"/>
    </row>
    <row r="101" s="2" customFormat="1" ht="16.8" customHeight="1">
      <c r="A101" s="38"/>
      <c r="B101" s="44"/>
      <c r="C101" s="310" t="s">
        <v>1</v>
      </c>
      <c r="D101" s="310" t="s">
        <v>378</v>
      </c>
      <c r="E101" s="17" t="s">
        <v>1</v>
      </c>
      <c r="F101" s="311">
        <v>66.75</v>
      </c>
      <c r="G101" s="38"/>
      <c r="H101" s="44"/>
    </row>
    <row r="102" s="2" customFormat="1" ht="16.8" customHeight="1">
      <c r="A102" s="38"/>
      <c r="B102" s="44"/>
      <c r="C102" s="312" t="s">
        <v>7110</v>
      </c>
      <c r="D102" s="38"/>
      <c r="E102" s="38"/>
      <c r="F102" s="38"/>
      <c r="G102" s="38"/>
      <c r="H102" s="44"/>
    </row>
    <row r="103" s="2" customFormat="1" ht="16.8" customHeight="1">
      <c r="A103" s="38"/>
      <c r="B103" s="44"/>
      <c r="C103" s="310" t="s">
        <v>374</v>
      </c>
      <c r="D103" s="310" t="s">
        <v>375</v>
      </c>
      <c r="E103" s="17" t="s">
        <v>194</v>
      </c>
      <c r="F103" s="311">
        <v>73.150999999999996</v>
      </c>
      <c r="G103" s="38"/>
      <c r="H103" s="44"/>
    </row>
    <row r="104" s="2" customFormat="1" ht="16.8" customHeight="1">
      <c r="A104" s="38"/>
      <c r="B104" s="44"/>
      <c r="C104" s="310" t="s">
        <v>380</v>
      </c>
      <c r="D104" s="310" t="s">
        <v>381</v>
      </c>
      <c r="E104" s="17" t="s">
        <v>194</v>
      </c>
      <c r="F104" s="311">
        <v>73.150999999999996</v>
      </c>
      <c r="G104" s="38"/>
      <c r="H104" s="44"/>
    </row>
    <row r="105" s="2" customFormat="1">
      <c r="A105" s="38"/>
      <c r="B105" s="44"/>
      <c r="C105" s="310" t="s">
        <v>466</v>
      </c>
      <c r="D105" s="310" t="s">
        <v>467</v>
      </c>
      <c r="E105" s="17" t="s">
        <v>190</v>
      </c>
      <c r="F105" s="311">
        <v>57.533999999999999</v>
      </c>
      <c r="G105" s="38"/>
      <c r="H105" s="44"/>
    </row>
    <row r="106" s="2" customFormat="1" ht="16.8" customHeight="1">
      <c r="A106" s="38"/>
      <c r="B106" s="44"/>
      <c r="C106" s="310" t="s">
        <v>503</v>
      </c>
      <c r="D106" s="310" t="s">
        <v>504</v>
      </c>
      <c r="E106" s="17" t="s">
        <v>190</v>
      </c>
      <c r="F106" s="311">
        <v>981.02599999999995</v>
      </c>
      <c r="G106" s="38"/>
      <c r="H106" s="44"/>
    </row>
    <row r="107" s="2" customFormat="1" ht="16.8" customHeight="1">
      <c r="A107" s="38"/>
      <c r="B107" s="44"/>
      <c r="C107" s="310" t="s">
        <v>562</v>
      </c>
      <c r="D107" s="310" t="s">
        <v>563</v>
      </c>
      <c r="E107" s="17" t="s">
        <v>190</v>
      </c>
      <c r="F107" s="311">
        <v>161.88999999999999</v>
      </c>
      <c r="G107" s="38"/>
      <c r="H107" s="44"/>
    </row>
    <row r="108" s="2" customFormat="1" ht="16.8" customHeight="1">
      <c r="A108" s="38"/>
      <c r="B108" s="44"/>
      <c r="C108" s="310" t="s">
        <v>1335</v>
      </c>
      <c r="D108" s="310" t="s">
        <v>1336</v>
      </c>
      <c r="E108" s="17" t="s">
        <v>190</v>
      </c>
      <c r="F108" s="311">
        <v>66.75</v>
      </c>
      <c r="G108" s="38"/>
      <c r="H108" s="44"/>
    </row>
    <row r="109" s="2" customFormat="1" ht="16.8" customHeight="1">
      <c r="A109" s="38"/>
      <c r="B109" s="44"/>
      <c r="C109" s="310" t="s">
        <v>1383</v>
      </c>
      <c r="D109" s="310" t="s">
        <v>1384</v>
      </c>
      <c r="E109" s="17" t="s">
        <v>190</v>
      </c>
      <c r="F109" s="311">
        <v>342.382</v>
      </c>
      <c r="G109" s="38"/>
      <c r="H109" s="44"/>
    </row>
    <row r="110" s="2" customFormat="1" ht="16.8" customHeight="1">
      <c r="A110" s="38"/>
      <c r="B110" s="44"/>
      <c r="C110" s="310" t="s">
        <v>634</v>
      </c>
      <c r="D110" s="310" t="s">
        <v>635</v>
      </c>
      <c r="E110" s="17" t="s">
        <v>190</v>
      </c>
      <c r="F110" s="311">
        <v>66.75</v>
      </c>
      <c r="G110" s="38"/>
      <c r="H110" s="44"/>
    </row>
    <row r="111" s="2" customFormat="1" ht="16.8" customHeight="1">
      <c r="A111" s="38"/>
      <c r="B111" s="44"/>
      <c r="C111" s="310" t="s">
        <v>1458</v>
      </c>
      <c r="D111" s="310" t="s">
        <v>1459</v>
      </c>
      <c r="E111" s="17" t="s">
        <v>190</v>
      </c>
      <c r="F111" s="311">
        <v>342.382</v>
      </c>
      <c r="G111" s="38"/>
      <c r="H111" s="44"/>
    </row>
    <row r="112" s="2" customFormat="1" ht="16.8" customHeight="1">
      <c r="A112" s="38"/>
      <c r="B112" s="44"/>
      <c r="C112" s="310" t="s">
        <v>537</v>
      </c>
      <c r="D112" s="310" t="s">
        <v>538</v>
      </c>
      <c r="E112" s="17" t="s">
        <v>190</v>
      </c>
      <c r="F112" s="311">
        <v>70.087999999999994</v>
      </c>
      <c r="G112" s="38"/>
      <c r="H112" s="44"/>
    </row>
    <row r="113" s="2" customFormat="1" ht="16.8" customHeight="1">
      <c r="A113" s="38"/>
      <c r="B113" s="44"/>
      <c r="C113" s="310" t="s">
        <v>532</v>
      </c>
      <c r="D113" s="310" t="s">
        <v>533</v>
      </c>
      <c r="E113" s="17" t="s">
        <v>190</v>
      </c>
      <c r="F113" s="311">
        <v>78.015000000000001</v>
      </c>
      <c r="G113" s="38"/>
      <c r="H113" s="44"/>
    </row>
    <row r="114" s="2" customFormat="1" ht="16.8" customHeight="1">
      <c r="A114" s="38"/>
      <c r="B114" s="44"/>
      <c r="C114" s="310" t="s">
        <v>512</v>
      </c>
      <c r="D114" s="310" t="s">
        <v>513</v>
      </c>
      <c r="E114" s="17" t="s">
        <v>190</v>
      </c>
      <c r="F114" s="311">
        <v>310.18299999999999</v>
      </c>
      <c r="G114" s="38"/>
      <c r="H114" s="44"/>
    </row>
    <row r="115" s="2" customFormat="1" ht="16.8" customHeight="1">
      <c r="A115" s="38"/>
      <c r="B115" s="44"/>
      <c r="C115" s="310" t="s">
        <v>471</v>
      </c>
      <c r="D115" s="310" t="s">
        <v>472</v>
      </c>
      <c r="E115" s="17" t="s">
        <v>194</v>
      </c>
      <c r="F115" s="311">
        <v>89.897999999999996</v>
      </c>
      <c r="G115" s="38"/>
      <c r="H115" s="44"/>
    </row>
    <row r="116" s="2" customFormat="1" ht="16.8" customHeight="1">
      <c r="A116" s="38"/>
      <c r="B116" s="44"/>
      <c r="C116" s="306" t="s">
        <v>214</v>
      </c>
      <c r="D116" s="307" t="s">
        <v>215</v>
      </c>
      <c r="E116" s="308" t="s">
        <v>194</v>
      </c>
      <c r="F116" s="309">
        <v>176.12200000000001</v>
      </c>
      <c r="G116" s="38"/>
      <c r="H116" s="44"/>
    </row>
    <row r="117" s="2" customFormat="1" ht="16.8" customHeight="1">
      <c r="A117" s="38"/>
      <c r="B117" s="44"/>
      <c r="C117" s="310" t="s">
        <v>1</v>
      </c>
      <c r="D117" s="310" t="s">
        <v>7134</v>
      </c>
      <c r="E117" s="17" t="s">
        <v>1</v>
      </c>
      <c r="F117" s="311">
        <v>97.787999999999997</v>
      </c>
      <c r="G117" s="38"/>
      <c r="H117" s="44"/>
    </row>
    <row r="118" s="2" customFormat="1" ht="16.8" customHeight="1">
      <c r="A118" s="38"/>
      <c r="B118" s="44"/>
      <c r="C118" s="310" t="s">
        <v>1</v>
      </c>
      <c r="D118" s="310" t="s">
        <v>7135</v>
      </c>
      <c r="E118" s="17" t="s">
        <v>1</v>
      </c>
      <c r="F118" s="311">
        <v>40.908000000000001</v>
      </c>
      <c r="G118" s="38"/>
      <c r="H118" s="44"/>
    </row>
    <row r="119" s="2" customFormat="1" ht="16.8" customHeight="1">
      <c r="A119" s="38"/>
      <c r="B119" s="44"/>
      <c r="C119" s="310" t="s">
        <v>1</v>
      </c>
      <c r="D119" s="310" t="s">
        <v>7136</v>
      </c>
      <c r="E119" s="17" t="s">
        <v>1</v>
      </c>
      <c r="F119" s="311">
        <v>12.997999999999999</v>
      </c>
      <c r="G119" s="38"/>
      <c r="H119" s="44"/>
    </row>
    <row r="120" s="2" customFormat="1" ht="16.8" customHeight="1">
      <c r="A120" s="38"/>
      <c r="B120" s="44"/>
      <c r="C120" s="310" t="s">
        <v>1</v>
      </c>
      <c r="D120" s="310" t="s">
        <v>7137</v>
      </c>
      <c r="E120" s="17" t="s">
        <v>1</v>
      </c>
      <c r="F120" s="311">
        <v>24.428000000000001</v>
      </c>
      <c r="G120" s="38"/>
      <c r="H120" s="44"/>
    </row>
    <row r="121" s="2" customFormat="1" ht="16.8" customHeight="1">
      <c r="A121" s="38"/>
      <c r="B121" s="44"/>
      <c r="C121" s="310" t="s">
        <v>1</v>
      </c>
      <c r="D121" s="310" t="s">
        <v>378</v>
      </c>
      <c r="E121" s="17" t="s">
        <v>1</v>
      </c>
      <c r="F121" s="311">
        <v>176.12200000000001</v>
      </c>
      <c r="G121" s="38"/>
      <c r="H121" s="44"/>
    </row>
    <row r="122" s="2" customFormat="1" ht="16.8" customHeight="1">
      <c r="A122" s="38"/>
      <c r="B122" s="44"/>
      <c r="C122" s="312" t="s">
        <v>7110</v>
      </c>
      <c r="D122" s="38"/>
      <c r="E122" s="38"/>
      <c r="F122" s="38"/>
      <c r="G122" s="38"/>
      <c r="H122" s="44"/>
    </row>
    <row r="123" s="2" customFormat="1" ht="16.8" customHeight="1">
      <c r="A123" s="38"/>
      <c r="B123" s="44"/>
      <c r="C123" s="310" t="s">
        <v>572</v>
      </c>
      <c r="D123" s="310" t="s">
        <v>573</v>
      </c>
      <c r="E123" s="17" t="s">
        <v>194</v>
      </c>
      <c r="F123" s="311">
        <v>176.12200000000001</v>
      </c>
      <c r="G123" s="38"/>
      <c r="H123" s="44"/>
    </row>
    <row r="124" s="2" customFormat="1" ht="16.8" customHeight="1">
      <c r="A124" s="38"/>
      <c r="B124" s="44"/>
      <c r="C124" s="306" t="s">
        <v>217</v>
      </c>
      <c r="D124" s="307" t="s">
        <v>218</v>
      </c>
      <c r="E124" s="308" t="s">
        <v>194</v>
      </c>
      <c r="F124" s="309">
        <v>603.36000000000001</v>
      </c>
      <c r="G124" s="38"/>
      <c r="H124" s="44"/>
    </row>
    <row r="125" s="2" customFormat="1" ht="16.8" customHeight="1">
      <c r="A125" s="38"/>
      <c r="B125" s="44"/>
      <c r="C125" s="310" t="s">
        <v>1</v>
      </c>
      <c r="D125" s="310" t="s">
        <v>7138</v>
      </c>
      <c r="E125" s="17" t="s">
        <v>1</v>
      </c>
      <c r="F125" s="311">
        <v>247.75999999999999</v>
      </c>
      <c r="G125" s="38"/>
      <c r="H125" s="44"/>
    </row>
    <row r="126" s="2" customFormat="1" ht="16.8" customHeight="1">
      <c r="A126" s="38"/>
      <c r="B126" s="44"/>
      <c r="C126" s="310" t="s">
        <v>1</v>
      </c>
      <c r="D126" s="310" t="s">
        <v>7139</v>
      </c>
      <c r="E126" s="17" t="s">
        <v>1</v>
      </c>
      <c r="F126" s="311">
        <v>217.05000000000001</v>
      </c>
      <c r="G126" s="38"/>
      <c r="H126" s="44"/>
    </row>
    <row r="127" s="2" customFormat="1" ht="16.8" customHeight="1">
      <c r="A127" s="38"/>
      <c r="B127" s="44"/>
      <c r="C127" s="310" t="s">
        <v>1</v>
      </c>
      <c r="D127" s="310" t="s">
        <v>7140</v>
      </c>
      <c r="E127" s="17" t="s">
        <v>1</v>
      </c>
      <c r="F127" s="311">
        <v>138.55000000000001</v>
      </c>
      <c r="G127" s="38"/>
      <c r="H127" s="44"/>
    </row>
    <row r="128" s="2" customFormat="1" ht="16.8" customHeight="1">
      <c r="A128" s="38"/>
      <c r="B128" s="44"/>
      <c r="C128" s="310" t="s">
        <v>1</v>
      </c>
      <c r="D128" s="310" t="s">
        <v>378</v>
      </c>
      <c r="E128" s="17" t="s">
        <v>1</v>
      </c>
      <c r="F128" s="311">
        <v>603.36000000000001</v>
      </c>
      <c r="G128" s="38"/>
      <c r="H128" s="44"/>
    </row>
    <row r="129" s="2" customFormat="1" ht="16.8" customHeight="1">
      <c r="A129" s="38"/>
      <c r="B129" s="44"/>
      <c r="C129" s="312" t="s">
        <v>7110</v>
      </c>
      <c r="D129" s="38"/>
      <c r="E129" s="38"/>
      <c r="F129" s="38"/>
      <c r="G129" s="38"/>
      <c r="H129" s="44"/>
    </row>
    <row r="130" s="2" customFormat="1">
      <c r="A130" s="38"/>
      <c r="B130" s="44"/>
      <c r="C130" s="310" t="s">
        <v>666</v>
      </c>
      <c r="D130" s="310" t="s">
        <v>667</v>
      </c>
      <c r="E130" s="17" t="s">
        <v>194</v>
      </c>
      <c r="F130" s="311">
        <v>603.36000000000001</v>
      </c>
      <c r="G130" s="38"/>
      <c r="H130" s="44"/>
    </row>
    <row r="131" s="2" customFormat="1">
      <c r="A131" s="38"/>
      <c r="B131" s="44"/>
      <c r="C131" s="310" t="s">
        <v>670</v>
      </c>
      <c r="D131" s="310" t="s">
        <v>671</v>
      </c>
      <c r="E131" s="17" t="s">
        <v>194</v>
      </c>
      <c r="F131" s="311">
        <v>36201.599999999999</v>
      </c>
      <c r="G131" s="38"/>
      <c r="H131" s="44"/>
    </row>
    <row r="132" s="2" customFormat="1">
      <c r="A132" s="38"/>
      <c r="B132" s="44"/>
      <c r="C132" s="310" t="s">
        <v>675</v>
      </c>
      <c r="D132" s="310" t="s">
        <v>676</v>
      </c>
      <c r="E132" s="17" t="s">
        <v>194</v>
      </c>
      <c r="F132" s="311">
        <v>603.36000000000001</v>
      </c>
      <c r="G132" s="38"/>
      <c r="H132" s="44"/>
    </row>
    <row r="133" s="2" customFormat="1" ht="16.8" customHeight="1">
      <c r="A133" s="38"/>
      <c r="B133" s="44"/>
      <c r="C133" s="310" t="s">
        <v>679</v>
      </c>
      <c r="D133" s="310" t="s">
        <v>680</v>
      </c>
      <c r="E133" s="17" t="s">
        <v>194</v>
      </c>
      <c r="F133" s="311">
        <v>603.36000000000001</v>
      </c>
      <c r="G133" s="38"/>
      <c r="H133" s="44"/>
    </row>
    <row r="134" s="2" customFormat="1" ht="16.8" customHeight="1">
      <c r="A134" s="38"/>
      <c r="B134" s="44"/>
      <c r="C134" s="310" t="s">
        <v>683</v>
      </c>
      <c r="D134" s="310" t="s">
        <v>684</v>
      </c>
      <c r="E134" s="17" t="s">
        <v>194</v>
      </c>
      <c r="F134" s="311">
        <v>36201.599999999999</v>
      </c>
      <c r="G134" s="38"/>
      <c r="H134" s="44"/>
    </row>
    <row r="135" s="2" customFormat="1" ht="16.8" customHeight="1">
      <c r="A135" s="38"/>
      <c r="B135" s="44"/>
      <c r="C135" s="310" t="s">
        <v>687</v>
      </c>
      <c r="D135" s="310" t="s">
        <v>688</v>
      </c>
      <c r="E135" s="17" t="s">
        <v>194</v>
      </c>
      <c r="F135" s="311">
        <v>603.36000000000001</v>
      </c>
      <c r="G135" s="38"/>
      <c r="H135" s="44"/>
    </row>
    <row r="136" s="2" customFormat="1" ht="16.8" customHeight="1">
      <c r="A136" s="38"/>
      <c r="B136" s="44"/>
      <c r="C136" s="306" t="s">
        <v>220</v>
      </c>
      <c r="D136" s="307" t="s">
        <v>221</v>
      </c>
      <c r="E136" s="308" t="s">
        <v>194</v>
      </c>
      <c r="F136" s="309">
        <v>24.190999999999999</v>
      </c>
      <c r="G136" s="38"/>
      <c r="H136" s="44"/>
    </row>
    <row r="137" s="2" customFormat="1" ht="16.8" customHeight="1">
      <c r="A137" s="38"/>
      <c r="B137" s="44"/>
      <c r="C137" s="310" t="s">
        <v>1</v>
      </c>
      <c r="D137" s="310" t="s">
        <v>407</v>
      </c>
      <c r="E137" s="17" t="s">
        <v>1</v>
      </c>
      <c r="F137" s="311">
        <v>5.016</v>
      </c>
      <c r="G137" s="38"/>
      <c r="H137" s="44"/>
    </row>
    <row r="138" s="2" customFormat="1" ht="16.8" customHeight="1">
      <c r="A138" s="38"/>
      <c r="B138" s="44"/>
      <c r="C138" s="310" t="s">
        <v>1</v>
      </c>
      <c r="D138" s="310" t="s">
        <v>454</v>
      </c>
      <c r="E138" s="17" t="s">
        <v>1</v>
      </c>
      <c r="F138" s="311">
        <v>7.524</v>
      </c>
      <c r="G138" s="38"/>
      <c r="H138" s="44"/>
    </row>
    <row r="139" s="2" customFormat="1" ht="16.8" customHeight="1">
      <c r="A139" s="38"/>
      <c r="B139" s="44"/>
      <c r="C139" s="310" t="s">
        <v>1</v>
      </c>
      <c r="D139" s="310" t="s">
        <v>408</v>
      </c>
      <c r="E139" s="17" t="s">
        <v>1</v>
      </c>
      <c r="F139" s="311">
        <v>3.9649999999999999</v>
      </c>
      <c r="G139" s="38"/>
      <c r="H139" s="44"/>
    </row>
    <row r="140" s="2" customFormat="1" ht="16.8" customHeight="1">
      <c r="A140" s="38"/>
      <c r="B140" s="44"/>
      <c r="C140" s="310" t="s">
        <v>1</v>
      </c>
      <c r="D140" s="310" t="s">
        <v>455</v>
      </c>
      <c r="E140" s="17" t="s">
        <v>1</v>
      </c>
      <c r="F140" s="311">
        <v>7.6859999999999999</v>
      </c>
      <c r="G140" s="38"/>
      <c r="H140" s="44"/>
    </row>
    <row r="141" s="2" customFormat="1" ht="16.8" customHeight="1">
      <c r="A141" s="38"/>
      <c r="B141" s="44"/>
      <c r="C141" s="310" t="s">
        <v>1</v>
      </c>
      <c r="D141" s="310" t="s">
        <v>378</v>
      </c>
      <c r="E141" s="17" t="s">
        <v>1</v>
      </c>
      <c r="F141" s="311">
        <v>24.190999999999999</v>
      </c>
      <c r="G141" s="38"/>
      <c r="H141" s="44"/>
    </row>
    <row r="142" s="2" customFormat="1" ht="16.8" customHeight="1">
      <c r="A142" s="38"/>
      <c r="B142" s="44"/>
      <c r="C142" s="312" t="s">
        <v>7110</v>
      </c>
      <c r="D142" s="38"/>
      <c r="E142" s="38"/>
      <c r="F142" s="38"/>
      <c r="G142" s="38"/>
      <c r="H142" s="44"/>
    </row>
    <row r="143" s="2" customFormat="1" ht="16.8" customHeight="1">
      <c r="A143" s="38"/>
      <c r="B143" s="44"/>
      <c r="C143" s="310" t="s">
        <v>549</v>
      </c>
      <c r="D143" s="310" t="s">
        <v>550</v>
      </c>
      <c r="E143" s="17" t="s">
        <v>194</v>
      </c>
      <c r="F143" s="311">
        <v>304.06299999999999</v>
      </c>
      <c r="G143" s="38"/>
      <c r="H143" s="44"/>
    </row>
    <row r="144" s="2" customFormat="1" ht="16.8" customHeight="1">
      <c r="A144" s="38"/>
      <c r="B144" s="44"/>
      <c r="C144" s="310" t="s">
        <v>576</v>
      </c>
      <c r="D144" s="310" t="s">
        <v>577</v>
      </c>
      <c r="E144" s="17" t="s">
        <v>194</v>
      </c>
      <c r="F144" s="311">
        <v>347.637</v>
      </c>
      <c r="G144" s="38"/>
      <c r="H144" s="44"/>
    </row>
    <row r="145" s="2" customFormat="1" ht="16.8" customHeight="1">
      <c r="A145" s="38"/>
      <c r="B145" s="44"/>
      <c r="C145" s="310" t="s">
        <v>471</v>
      </c>
      <c r="D145" s="310" t="s">
        <v>472</v>
      </c>
      <c r="E145" s="17" t="s">
        <v>194</v>
      </c>
      <c r="F145" s="311">
        <v>89.897999999999996</v>
      </c>
      <c r="G145" s="38"/>
      <c r="H145" s="44"/>
    </row>
    <row r="146" s="2" customFormat="1" ht="16.8" customHeight="1">
      <c r="A146" s="38"/>
      <c r="B146" s="44"/>
      <c r="C146" s="306" t="s">
        <v>223</v>
      </c>
      <c r="D146" s="307" t="s">
        <v>224</v>
      </c>
      <c r="E146" s="308" t="s">
        <v>190</v>
      </c>
      <c r="F146" s="309">
        <v>92.980000000000004</v>
      </c>
      <c r="G146" s="38"/>
      <c r="H146" s="44"/>
    </row>
    <row r="147" s="2" customFormat="1" ht="16.8" customHeight="1">
      <c r="A147" s="38"/>
      <c r="B147" s="44"/>
      <c r="C147" s="310" t="s">
        <v>1</v>
      </c>
      <c r="D147" s="310" t="s">
        <v>7141</v>
      </c>
      <c r="E147" s="17" t="s">
        <v>1</v>
      </c>
      <c r="F147" s="311">
        <v>92.980000000000004</v>
      </c>
      <c r="G147" s="38"/>
      <c r="H147" s="44"/>
    </row>
    <row r="148" s="2" customFormat="1" ht="16.8" customHeight="1">
      <c r="A148" s="38"/>
      <c r="B148" s="44"/>
      <c r="C148" s="312" t="s">
        <v>7110</v>
      </c>
      <c r="D148" s="38"/>
      <c r="E148" s="38"/>
      <c r="F148" s="38"/>
      <c r="G148" s="38"/>
      <c r="H148" s="44"/>
    </row>
    <row r="149" s="2" customFormat="1" ht="16.8" customHeight="1">
      <c r="A149" s="38"/>
      <c r="B149" s="44"/>
      <c r="C149" s="310" t="s">
        <v>394</v>
      </c>
      <c r="D149" s="310" t="s">
        <v>395</v>
      </c>
      <c r="E149" s="17" t="s">
        <v>194</v>
      </c>
      <c r="F149" s="311">
        <v>167.364</v>
      </c>
      <c r="G149" s="38"/>
      <c r="H149" s="44"/>
    </row>
    <row r="150" s="2" customFormat="1" ht="16.8" customHeight="1">
      <c r="A150" s="38"/>
      <c r="B150" s="44"/>
      <c r="C150" s="310" t="s">
        <v>503</v>
      </c>
      <c r="D150" s="310" t="s">
        <v>504</v>
      </c>
      <c r="E150" s="17" t="s">
        <v>190</v>
      </c>
      <c r="F150" s="311">
        <v>981.02599999999995</v>
      </c>
      <c r="G150" s="38"/>
      <c r="H150" s="44"/>
    </row>
    <row r="151" s="2" customFormat="1" ht="16.8" customHeight="1">
      <c r="A151" s="38"/>
      <c r="B151" s="44"/>
      <c r="C151" s="310" t="s">
        <v>947</v>
      </c>
      <c r="D151" s="310" t="s">
        <v>948</v>
      </c>
      <c r="E151" s="17" t="s">
        <v>194</v>
      </c>
      <c r="F151" s="311">
        <v>576.90099999999995</v>
      </c>
      <c r="G151" s="38"/>
      <c r="H151" s="44"/>
    </row>
    <row r="152" s="2" customFormat="1" ht="16.8" customHeight="1">
      <c r="A152" s="38"/>
      <c r="B152" s="44"/>
      <c r="C152" s="310" t="s">
        <v>971</v>
      </c>
      <c r="D152" s="310" t="s">
        <v>972</v>
      </c>
      <c r="E152" s="17" t="s">
        <v>194</v>
      </c>
      <c r="F152" s="311">
        <v>607.58399999999995</v>
      </c>
      <c r="G152" s="38"/>
      <c r="H152" s="44"/>
    </row>
    <row r="153" s="2" customFormat="1" ht="16.8" customHeight="1">
      <c r="A153" s="38"/>
      <c r="B153" s="44"/>
      <c r="C153" s="310" t="s">
        <v>984</v>
      </c>
      <c r="D153" s="310" t="s">
        <v>985</v>
      </c>
      <c r="E153" s="17" t="s">
        <v>194</v>
      </c>
      <c r="F153" s="311">
        <v>607.58399999999995</v>
      </c>
      <c r="G153" s="38"/>
      <c r="H153" s="44"/>
    </row>
    <row r="154" s="2" customFormat="1">
      <c r="A154" s="38"/>
      <c r="B154" s="44"/>
      <c r="C154" s="310" t="s">
        <v>1014</v>
      </c>
      <c r="D154" s="310" t="s">
        <v>1015</v>
      </c>
      <c r="E154" s="17" t="s">
        <v>194</v>
      </c>
      <c r="F154" s="311">
        <v>627.11000000000001</v>
      </c>
      <c r="G154" s="38"/>
      <c r="H154" s="44"/>
    </row>
    <row r="155" s="2" customFormat="1" ht="16.8" customHeight="1">
      <c r="A155" s="38"/>
      <c r="B155" s="44"/>
      <c r="C155" s="310" t="s">
        <v>1024</v>
      </c>
      <c r="D155" s="310" t="s">
        <v>1025</v>
      </c>
      <c r="E155" s="17" t="s">
        <v>194</v>
      </c>
      <c r="F155" s="311">
        <v>627.11000000000001</v>
      </c>
      <c r="G155" s="38"/>
      <c r="H155" s="44"/>
    </row>
    <row r="156" s="2" customFormat="1">
      <c r="A156" s="38"/>
      <c r="B156" s="44"/>
      <c r="C156" s="310" t="s">
        <v>1085</v>
      </c>
      <c r="D156" s="310" t="s">
        <v>1086</v>
      </c>
      <c r="E156" s="17" t="s">
        <v>194</v>
      </c>
      <c r="F156" s="311">
        <v>80.893000000000001</v>
      </c>
      <c r="G156" s="38"/>
      <c r="H156" s="44"/>
    </row>
    <row r="157" s="2" customFormat="1" ht="16.8" customHeight="1">
      <c r="A157" s="38"/>
      <c r="B157" s="44"/>
      <c r="C157" s="310" t="s">
        <v>1113</v>
      </c>
      <c r="D157" s="310" t="s">
        <v>1114</v>
      </c>
      <c r="E157" s="17" t="s">
        <v>190</v>
      </c>
      <c r="F157" s="311">
        <v>92.980000000000004</v>
      </c>
      <c r="G157" s="38"/>
      <c r="H157" s="44"/>
    </row>
    <row r="158" s="2" customFormat="1" ht="16.8" customHeight="1">
      <c r="A158" s="38"/>
      <c r="B158" s="44"/>
      <c r="C158" s="310" t="s">
        <v>1680</v>
      </c>
      <c r="D158" s="310" t="s">
        <v>1681</v>
      </c>
      <c r="E158" s="17" t="s">
        <v>194</v>
      </c>
      <c r="F158" s="311">
        <v>909.34400000000005</v>
      </c>
      <c r="G158" s="38"/>
      <c r="H158" s="44"/>
    </row>
    <row r="159" s="2" customFormat="1">
      <c r="A159" s="38"/>
      <c r="B159" s="44"/>
      <c r="C159" s="310" t="s">
        <v>1685</v>
      </c>
      <c r="D159" s="310" t="s">
        <v>1686</v>
      </c>
      <c r="E159" s="17" t="s">
        <v>194</v>
      </c>
      <c r="F159" s="311">
        <v>909.34400000000005</v>
      </c>
      <c r="G159" s="38"/>
      <c r="H159" s="44"/>
    </row>
    <row r="160" s="2" customFormat="1" ht="16.8" customHeight="1">
      <c r="A160" s="38"/>
      <c r="B160" s="44"/>
      <c r="C160" s="310" t="s">
        <v>1090</v>
      </c>
      <c r="D160" s="310" t="s">
        <v>1091</v>
      </c>
      <c r="E160" s="17" t="s">
        <v>194</v>
      </c>
      <c r="F160" s="311">
        <v>84.938000000000002</v>
      </c>
      <c r="G160" s="38"/>
      <c r="H160" s="44"/>
    </row>
    <row r="161" s="2" customFormat="1" ht="16.8" customHeight="1">
      <c r="A161" s="38"/>
      <c r="B161" s="44"/>
      <c r="C161" s="310" t="s">
        <v>512</v>
      </c>
      <c r="D161" s="310" t="s">
        <v>513</v>
      </c>
      <c r="E161" s="17" t="s">
        <v>190</v>
      </c>
      <c r="F161" s="311">
        <v>310.18299999999999</v>
      </c>
      <c r="G161" s="38"/>
      <c r="H161" s="44"/>
    </row>
    <row r="162" s="2" customFormat="1" ht="16.8" customHeight="1">
      <c r="A162" s="38"/>
      <c r="B162" s="44"/>
      <c r="C162" s="306" t="s">
        <v>226</v>
      </c>
      <c r="D162" s="307" t="s">
        <v>227</v>
      </c>
      <c r="E162" s="308" t="s">
        <v>194</v>
      </c>
      <c r="F162" s="309">
        <v>496.00799999999998</v>
      </c>
      <c r="G162" s="38"/>
      <c r="H162" s="44"/>
    </row>
    <row r="163" s="2" customFormat="1" ht="16.8" customHeight="1">
      <c r="A163" s="38"/>
      <c r="B163" s="44"/>
      <c r="C163" s="310" t="s">
        <v>1</v>
      </c>
      <c r="D163" s="310" t="s">
        <v>7142</v>
      </c>
      <c r="E163" s="17" t="s">
        <v>1</v>
      </c>
      <c r="F163" s="311">
        <v>496.00799999999998</v>
      </c>
      <c r="G163" s="38"/>
      <c r="H163" s="44"/>
    </row>
    <row r="164" s="2" customFormat="1" ht="16.8" customHeight="1">
      <c r="A164" s="38"/>
      <c r="B164" s="44"/>
      <c r="C164" s="312" t="s">
        <v>7110</v>
      </c>
      <c r="D164" s="38"/>
      <c r="E164" s="38"/>
      <c r="F164" s="38"/>
      <c r="G164" s="38"/>
      <c r="H164" s="44"/>
    </row>
    <row r="165" s="2" customFormat="1" ht="16.8" customHeight="1">
      <c r="A165" s="38"/>
      <c r="B165" s="44"/>
      <c r="C165" s="310" t="s">
        <v>947</v>
      </c>
      <c r="D165" s="310" t="s">
        <v>948</v>
      </c>
      <c r="E165" s="17" t="s">
        <v>194</v>
      </c>
      <c r="F165" s="311">
        <v>576.90099999999995</v>
      </c>
      <c r="G165" s="38"/>
      <c r="H165" s="44"/>
    </row>
    <row r="166" s="2" customFormat="1" ht="16.8" customHeight="1">
      <c r="A166" s="38"/>
      <c r="B166" s="44"/>
      <c r="C166" s="310" t="s">
        <v>971</v>
      </c>
      <c r="D166" s="310" t="s">
        <v>972</v>
      </c>
      <c r="E166" s="17" t="s">
        <v>194</v>
      </c>
      <c r="F166" s="311">
        <v>607.58399999999995</v>
      </c>
      <c r="G166" s="38"/>
      <c r="H166" s="44"/>
    </row>
    <row r="167" s="2" customFormat="1" ht="16.8" customHeight="1">
      <c r="A167" s="38"/>
      <c r="B167" s="44"/>
      <c r="C167" s="310" t="s">
        <v>984</v>
      </c>
      <c r="D167" s="310" t="s">
        <v>985</v>
      </c>
      <c r="E167" s="17" t="s">
        <v>194</v>
      </c>
      <c r="F167" s="311">
        <v>607.58399999999995</v>
      </c>
      <c r="G167" s="38"/>
      <c r="H167" s="44"/>
    </row>
    <row r="168" s="2" customFormat="1">
      <c r="A168" s="38"/>
      <c r="B168" s="44"/>
      <c r="C168" s="310" t="s">
        <v>1014</v>
      </c>
      <c r="D168" s="310" t="s">
        <v>1015</v>
      </c>
      <c r="E168" s="17" t="s">
        <v>194</v>
      </c>
      <c r="F168" s="311">
        <v>627.11000000000001</v>
      </c>
      <c r="G168" s="38"/>
      <c r="H168" s="44"/>
    </row>
    <row r="169" s="2" customFormat="1" ht="16.8" customHeight="1">
      <c r="A169" s="38"/>
      <c r="B169" s="44"/>
      <c r="C169" s="310" t="s">
        <v>1024</v>
      </c>
      <c r="D169" s="310" t="s">
        <v>1025</v>
      </c>
      <c r="E169" s="17" t="s">
        <v>194</v>
      </c>
      <c r="F169" s="311">
        <v>627.11000000000001</v>
      </c>
      <c r="G169" s="38"/>
      <c r="H169" s="44"/>
    </row>
    <row r="170" s="2" customFormat="1" ht="16.8" customHeight="1">
      <c r="A170" s="38"/>
      <c r="B170" s="44"/>
      <c r="C170" s="310" t="s">
        <v>1100</v>
      </c>
      <c r="D170" s="310" t="s">
        <v>1101</v>
      </c>
      <c r="E170" s="17" t="s">
        <v>194</v>
      </c>
      <c r="F170" s="311">
        <v>496.00799999999998</v>
      </c>
      <c r="G170" s="38"/>
      <c r="H170" s="44"/>
    </row>
    <row r="171" s="2" customFormat="1" ht="16.8" customHeight="1">
      <c r="A171" s="38"/>
      <c r="B171" s="44"/>
      <c r="C171" s="310" t="s">
        <v>1122</v>
      </c>
      <c r="D171" s="310" t="s">
        <v>1123</v>
      </c>
      <c r="E171" s="17" t="s">
        <v>194</v>
      </c>
      <c r="F171" s="311">
        <v>496.00799999999998</v>
      </c>
      <c r="G171" s="38"/>
      <c r="H171" s="44"/>
    </row>
    <row r="172" s="2" customFormat="1" ht="16.8" customHeight="1">
      <c r="A172" s="38"/>
      <c r="B172" s="44"/>
      <c r="C172" s="310" t="s">
        <v>1127</v>
      </c>
      <c r="D172" s="310" t="s">
        <v>1128</v>
      </c>
      <c r="E172" s="17" t="s">
        <v>194</v>
      </c>
      <c r="F172" s="311">
        <v>496.00799999999998</v>
      </c>
      <c r="G172" s="38"/>
      <c r="H172" s="44"/>
    </row>
    <row r="173" s="2" customFormat="1">
      <c r="A173" s="38"/>
      <c r="B173" s="44"/>
      <c r="C173" s="310" t="s">
        <v>1142</v>
      </c>
      <c r="D173" s="310" t="s">
        <v>1143</v>
      </c>
      <c r="E173" s="17" t="s">
        <v>194</v>
      </c>
      <c r="F173" s="311">
        <v>496.00799999999998</v>
      </c>
      <c r="G173" s="38"/>
      <c r="H173" s="44"/>
    </row>
    <row r="174" s="2" customFormat="1" ht="16.8" customHeight="1">
      <c r="A174" s="38"/>
      <c r="B174" s="44"/>
      <c r="C174" s="310" t="s">
        <v>705</v>
      </c>
      <c r="D174" s="310" t="s">
        <v>706</v>
      </c>
      <c r="E174" s="17" t="s">
        <v>194</v>
      </c>
      <c r="F174" s="311">
        <v>992.01599999999996</v>
      </c>
      <c r="G174" s="38"/>
      <c r="H174" s="44"/>
    </row>
    <row r="175" s="2" customFormat="1" ht="16.8" customHeight="1">
      <c r="A175" s="38"/>
      <c r="B175" s="44"/>
      <c r="C175" s="310" t="s">
        <v>1109</v>
      </c>
      <c r="D175" s="310" t="s">
        <v>1110</v>
      </c>
      <c r="E175" s="17" t="s">
        <v>194</v>
      </c>
      <c r="F175" s="311">
        <v>520.80799999999999</v>
      </c>
      <c r="G175" s="38"/>
      <c r="H175" s="44"/>
    </row>
    <row r="176" s="2" customFormat="1" ht="16.8" customHeight="1">
      <c r="A176" s="38"/>
      <c r="B176" s="44"/>
      <c r="C176" s="310" t="s">
        <v>1131</v>
      </c>
      <c r="D176" s="310" t="s">
        <v>1132</v>
      </c>
      <c r="E176" s="17" t="s">
        <v>319</v>
      </c>
      <c r="F176" s="311">
        <v>69.703000000000003</v>
      </c>
      <c r="G176" s="38"/>
      <c r="H176" s="44"/>
    </row>
    <row r="177" s="2" customFormat="1">
      <c r="A177" s="38"/>
      <c r="B177" s="44"/>
      <c r="C177" s="310" t="s">
        <v>1104</v>
      </c>
      <c r="D177" s="310" t="s">
        <v>1105</v>
      </c>
      <c r="E177" s="17" t="s">
        <v>194</v>
      </c>
      <c r="F177" s="311">
        <v>520.80799999999999</v>
      </c>
      <c r="G177" s="38"/>
      <c r="H177" s="44"/>
    </row>
    <row r="178" s="2" customFormat="1" ht="16.8" customHeight="1">
      <c r="A178" s="38"/>
      <c r="B178" s="44"/>
      <c r="C178" s="306" t="s">
        <v>229</v>
      </c>
      <c r="D178" s="307" t="s">
        <v>230</v>
      </c>
      <c r="E178" s="308" t="s">
        <v>190</v>
      </c>
      <c r="F178" s="309">
        <v>95.140000000000001</v>
      </c>
      <c r="G178" s="38"/>
      <c r="H178" s="44"/>
    </row>
    <row r="179" s="2" customFormat="1" ht="16.8" customHeight="1">
      <c r="A179" s="38"/>
      <c r="B179" s="44"/>
      <c r="C179" s="310" t="s">
        <v>1</v>
      </c>
      <c r="D179" s="310" t="s">
        <v>231</v>
      </c>
      <c r="E179" s="17" t="s">
        <v>1</v>
      </c>
      <c r="F179" s="311">
        <v>95.140000000000001</v>
      </c>
      <c r="G179" s="38"/>
      <c r="H179" s="44"/>
    </row>
    <row r="180" s="2" customFormat="1" ht="16.8" customHeight="1">
      <c r="A180" s="38"/>
      <c r="B180" s="44"/>
      <c r="C180" s="312" t="s">
        <v>7110</v>
      </c>
      <c r="D180" s="38"/>
      <c r="E180" s="38"/>
      <c r="F180" s="38"/>
      <c r="G180" s="38"/>
      <c r="H180" s="44"/>
    </row>
    <row r="181" s="2" customFormat="1" ht="16.8" customHeight="1">
      <c r="A181" s="38"/>
      <c r="B181" s="44"/>
      <c r="C181" s="310" t="s">
        <v>562</v>
      </c>
      <c r="D181" s="310" t="s">
        <v>563</v>
      </c>
      <c r="E181" s="17" t="s">
        <v>190</v>
      </c>
      <c r="F181" s="311">
        <v>161.88999999999999</v>
      </c>
      <c r="G181" s="38"/>
      <c r="H181" s="44"/>
    </row>
    <row r="182" s="2" customFormat="1" ht="16.8" customHeight="1">
      <c r="A182" s="38"/>
      <c r="B182" s="44"/>
      <c r="C182" s="310" t="s">
        <v>1138</v>
      </c>
      <c r="D182" s="310" t="s">
        <v>1139</v>
      </c>
      <c r="E182" s="17" t="s">
        <v>190</v>
      </c>
      <c r="F182" s="311">
        <v>95.140000000000001</v>
      </c>
      <c r="G182" s="38"/>
      <c r="H182" s="44"/>
    </row>
    <row r="183" s="2" customFormat="1" ht="16.8" customHeight="1">
      <c r="A183" s="38"/>
      <c r="B183" s="44"/>
      <c r="C183" s="310" t="s">
        <v>1269</v>
      </c>
      <c r="D183" s="310" t="s">
        <v>1270</v>
      </c>
      <c r="E183" s="17" t="s">
        <v>194</v>
      </c>
      <c r="F183" s="311">
        <v>51.375999999999998</v>
      </c>
      <c r="G183" s="38"/>
      <c r="H183" s="44"/>
    </row>
    <row r="184" s="2" customFormat="1" ht="16.8" customHeight="1">
      <c r="A184" s="38"/>
      <c r="B184" s="44"/>
      <c r="C184" s="310" t="s">
        <v>1131</v>
      </c>
      <c r="D184" s="310" t="s">
        <v>1132</v>
      </c>
      <c r="E184" s="17" t="s">
        <v>319</v>
      </c>
      <c r="F184" s="311">
        <v>69.703000000000003</v>
      </c>
      <c r="G184" s="38"/>
      <c r="H184" s="44"/>
    </row>
    <row r="185" s="2" customFormat="1" ht="26.4" customHeight="1">
      <c r="A185" s="38"/>
      <c r="B185" s="44"/>
      <c r="C185" s="305" t="s">
        <v>7143</v>
      </c>
      <c r="D185" s="305" t="s">
        <v>88</v>
      </c>
      <c r="E185" s="38"/>
      <c r="F185" s="38"/>
      <c r="G185" s="38"/>
      <c r="H185" s="44"/>
    </row>
    <row r="186" s="2" customFormat="1" ht="16.8" customHeight="1">
      <c r="A186" s="38"/>
      <c r="B186" s="44"/>
      <c r="C186" s="306" t="s">
        <v>1702</v>
      </c>
      <c r="D186" s="307" t="s">
        <v>1703</v>
      </c>
      <c r="E186" s="308" t="s">
        <v>190</v>
      </c>
      <c r="F186" s="309">
        <v>111.315</v>
      </c>
      <c r="G186" s="38"/>
      <c r="H186" s="44"/>
    </row>
    <row r="187" s="2" customFormat="1" ht="16.8" customHeight="1">
      <c r="A187" s="38"/>
      <c r="B187" s="44"/>
      <c r="C187" s="310" t="s">
        <v>1</v>
      </c>
      <c r="D187" s="310" t="s">
        <v>7144</v>
      </c>
      <c r="E187" s="17" t="s">
        <v>1</v>
      </c>
      <c r="F187" s="311">
        <v>4.835</v>
      </c>
      <c r="G187" s="38"/>
      <c r="H187" s="44"/>
    </row>
    <row r="188" s="2" customFormat="1" ht="16.8" customHeight="1">
      <c r="A188" s="38"/>
      <c r="B188" s="44"/>
      <c r="C188" s="310" t="s">
        <v>1</v>
      </c>
      <c r="D188" s="310" t="s">
        <v>7145</v>
      </c>
      <c r="E188" s="17" t="s">
        <v>1</v>
      </c>
      <c r="F188" s="311">
        <v>48.659999999999997</v>
      </c>
      <c r="G188" s="38"/>
      <c r="H188" s="44"/>
    </row>
    <row r="189" s="2" customFormat="1" ht="16.8" customHeight="1">
      <c r="A189" s="38"/>
      <c r="B189" s="44"/>
      <c r="C189" s="310" t="s">
        <v>1</v>
      </c>
      <c r="D189" s="310" t="s">
        <v>7146</v>
      </c>
      <c r="E189" s="17" t="s">
        <v>1</v>
      </c>
      <c r="F189" s="311">
        <v>24.620000000000001</v>
      </c>
      <c r="G189" s="38"/>
      <c r="H189" s="44"/>
    </row>
    <row r="190" s="2" customFormat="1" ht="16.8" customHeight="1">
      <c r="A190" s="38"/>
      <c r="B190" s="44"/>
      <c r="C190" s="310" t="s">
        <v>1</v>
      </c>
      <c r="D190" s="310" t="s">
        <v>7147</v>
      </c>
      <c r="E190" s="17" t="s">
        <v>1</v>
      </c>
      <c r="F190" s="311">
        <v>48.350000000000001</v>
      </c>
      <c r="G190" s="38"/>
      <c r="H190" s="44"/>
    </row>
    <row r="191" s="2" customFormat="1" ht="16.8" customHeight="1">
      <c r="A191" s="38"/>
      <c r="B191" s="44"/>
      <c r="C191" s="310" t="s">
        <v>1</v>
      </c>
      <c r="D191" s="310" t="s">
        <v>7148</v>
      </c>
      <c r="E191" s="17" t="s">
        <v>1</v>
      </c>
      <c r="F191" s="311">
        <v>0</v>
      </c>
      <c r="G191" s="38"/>
      <c r="H191" s="44"/>
    </row>
    <row r="192" s="2" customFormat="1" ht="16.8" customHeight="1">
      <c r="A192" s="38"/>
      <c r="B192" s="44"/>
      <c r="C192" s="310" t="s">
        <v>1</v>
      </c>
      <c r="D192" s="310" t="s">
        <v>7149</v>
      </c>
      <c r="E192" s="17" t="s">
        <v>1</v>
      </c>
      <c r="F192" s="311">
        <v>-3.1800000000000002</v>
      </c>
      <c r="G192" s="38"/>
      <c r="H192" s="44"/>
    </row>
    <row r="193" s="2" customFormat="1" ht="16.8" customHeight="1">
      <c r="A193" s="38"/>
      <c r="B193" s="44"/>
      <c r="C193" s="310" t="s">
        <v>1</v>
      </c>
      <c r="D193" s="310" t="s">
        <v>7150</v>
      </c>
      <c r="E193" s="17" t="s">
        <v>1</v>
      </c>
      <c r="F193" s="311">
        <v>-11.970000000000001</v>
      </c>
      <c r="G193" s="38"/>
      <c r="H193" s="44"/>
    </row>
    <row r="194" s="2" customFormat="1" ht="16.8" customHeight="1">
      <c r="A194" s="38"/>
      <c r="B194" s="44"/>
      <c r="C194" s="310" t="s">
        <v>1</v>
      </c>
      <c r="D194" s="310" t="s">
        <v>378</v>
      </c>
      <c r="E194" s="17" t="s">
        <v>1</v>
      </c>
      <c r="F194" s="311">
        <v>111.315</v>
      </c>
      <c r="G194" s="38"/>
      <c r="H194" s="44"/>
    </row>
    <row r="195" s="2" customFormat="1" ht="16.8" customHeight="1">
      <c r="A195" s="38"/>
      <c r="B195" s="44"/>
      <c r="C195" s="312" t="s">
        <v>7110</v>
      </c>
      <c r="D195" s="38"/>
      <c r="E195" s="38"/>
      <c r="F195" s="38"/>
      <c r="G195" s="38"/>
      <c r="H195" s="44"/>
    </row>
    <row r="196" s="2" customFormat="1" ht="16.8" customHeight="1">
      <c r="A196" s="38"/>
      <c r="B196" s="44"/>
      <c r="C196" s="310" t="s">
        <v>282</v>
      </c>
      <c r="D196" s="310" t="s">
        <v>283</v>
      </c>
      <c r="E196" s="17" t="s">
        <v>194</v>
      </c>
      <c r="F196" s="311">
        <v>66.293000000000006</v>
      </c>
      <c r="G196" s="38"/>
      <c r="H196" s="44"/>
    </row>
    <row r="197" s="2" customFormat="1" ht="16.8" customHeight="1">
      <c r="A197" s="38"/>
      <c r="B197" s="44"/>
      <c r="C197" s="310" t="s">
        <v>288</v>
      </c>
      <c r="D197" s="310" t="s">
        <v>289</v>
      </c>
      <c r="E197" s="17" t="s">
        <v>194</v>
      </c>
      <c r="F197" s="311">
        <v>66.293000000000006</v>
      </c>
      <c r="G197" s="38"/>
      <c r="H197" s="44"/>
    </row>
    <row r="198" s="2" customFormat="1" ht="16.8" customHeight="1">
      <c r="A198" s="38"/>
      <c r="B198" s="44"/>
      <c r="C198" s="310" t="s">
        <v>358</v>
      </c>
      <c r="D198" s="310" t="s">
        <v>359</v>
      </c>
      <c r="E198" s="17" t="s">
        <v>194</v>
      </c>
      <c r="F198" s="311">
        <v>55.658000000000001</v>
      </c>
      <c r="G198" s="38"/>
      <c r="H198" s="44"/>
    </row>
    <row r="199" s="2" customFormat="1" ht="16.8" customHeight="1">
      <c r="A199" s="38"/>
      <c r="B199" s="44"/>
      <c r="C199" s="310" t="s">
        <v>394</v>
      </c>
      <c r="D199" s="310" t="s">
        <v>395</v>
      </c>
      <c r="E199" s="17" t="s">
        <v>194</v>
      </c>
      <c r="F199" s="311">
        <v>270.58600000000001</v>
      </c>
      <c r="G199" s="38"/>
      <c r="H199" s="44"/>
    </row>
    <row r="200" s="2" customFormat="1" ht="16.8" customHeight="1">
      <c r="A200" s="38"/>
      <c r="B200" s="44"/>
      <c r="C200" s="310" t="s">
        <v>619</v>
      </c>
      <c r="D200" s="310" t="s">
        <v>620</v>
      </c>
      <c r="E200" s="17" t="s">
        <v>194</v>
      </c>
      <c r="F200" s="311">
        <v>55.658000000000001</v>
      </c>
      <c r="G200" s="38"/>
      <c r="H200" s="44"/>
    </row>
    <row r="201" s="2" customFormat="1" ht="16.8" customHeight="1">
      <c r="A201" s="38"/>
      <c r="B201" s="44"/>
      <c r="C201" s="310" t="s">
        <v>1680</v>
      </c>
      <c r="D201" s="310" t="s">
        <v>1681</v>
      </c>
      <c r="E201" s="17" t="s">
        <v>194</v>
      </c>
      <c r="F201" s="311">
        <v>465.05900000000003</v>
      </c>
      <c r="G201" s="38"/>
      <c r="H201" s="44"/>
    </row>
    <row r="202" s="2" customFormat="1" ht="16.8" customHeight="1">
      <c r="A202" s="38"/>
      <c r="B202" s="44"/>
      <c r="C202" s="306" t="s">
        <v>1705</v>
      </c>
      <c r="D202" s="307" t="s">
        <v>1706</v>
      </c>
      <c r="E202" s="308" t="s">
        <v>194</v>
      </c>
      <c r="F202" s="309">
        <v>71.007000000000005</v>
      </c>
      <c r="G202" s="38"/>
      <c r="H202" s="44"/>
    </row>
    <row r="203" s="2" customFormat="1" ht="16.8" customHeight="1">
      <c r="A203" s="38"/>
      <c r="B203" s="44"/>
      <c r="C203" s="310" t="s">
        <v>1</v>
      </c>
      <c r="D203" s="310" t="s">
        <v>7151</v>
      </c>
      <c r="E203" s="17" t="s">
        <v>1</v>
      </c>
      <c r="F203" s="311">
        <v>71.007000000000005</v>
      </c>
      <c r="G203" s="38"/>
      <c r="H203" s="44"/>
    </row>
    <row r="204" s="2" customFormat="1" ht="16.8" customHeight="1">
      <c r="A204" s="38"/>
      <c r="B204" s="44"/>
      <c r="C204" s="312" t="s">
        <v>7110</v>
      </c>
      <c r="D204" s="38"/>
      <c r="E204" s="38"/>
      <c r="F204" s="38"/>
      <c r="G204" s="38"/>
      <c r="H204" s="44"/>
    </row>
    <row r="205" s="2" customFormat="1" ht="16.8" customHeight="1">
      <c r="A205" s="38"/>
      <c r="B205" s="44"/>
      <c r="C205" s="310" t="s">
        <v>432</v>
      </c>
      <c r="D205" s="310" t="s">
        <v>433</v>
      </c>
      <c r="E205" s="17" t="s">
        <v>194</v>
      </c>
      <c r="F205" s="311">
        <v>71.007000000000005</v>
      </c>
      <c r="G205" s="38"/>
      <c r="H205" s="44"/>
    </row>
    <row r="206" s="2" customFormat="1" ht="16.8" customHeight="1">
      <c r="A206" s="38"/>
      <c r="B206" s="44"/>
      <c r="C206" s="310" t="s">
        <v>554</v>
      </c>
      <c r="D206" s="310" t="s">
        <v>555</v>
      </c>
      <c r="E206" s="17" t="s">
        <v>194</v>
      </c>
      <c r="F206" s="311">
        <v>71.007000000000005</v>
      </c>
      <c r="G206" s="38"/>
      <c r="H206" s="44"/>
    </row>
    <row r="207" s="2" customFormat="1" ht="16.8" customHeight="1">
      <c r="A207" s="38"/>
      <c r="B207" s="44"/>
      <c r="C207" s="310" t="s">
        <v>1652</v>
      </c>
      <c r="D207" s="310" t="s">
        <v>1653</v>
      </c>
      <c r="E207" s="17" t="s">
        <v>194</v>
      </c>
      <c r="F207" s="311">
        <v>71.007000000000005</v>
      </c>
      <c r="G207" s="38"/>
      <c r="H207" s="44"/>
    </row>
    <row r="208" s="2" customFormat="1" ht="16.8" customHeight="1">
      <c r="A208" s="38"/>
      <c r="B208" s="44"/>
      <c r="C208" s="306" t="s">
        <v>1708</v>
      </c>
      <c r="D208" s="307" t="s">
        <v>1709</v>
      </c>
      <c r="E208" s="308" t="s">
        <v>194</v>
      </c>
      <c r="F208" s="309">
        <v>71.007000000000005</v>
      </c>
      <c r="G208" s="38"/>
      <c r="H208" s="44"/>
    </row>
    <row r="209" s="2" customFormat="1" ht="16.8" customHeight="1">
      <c r="A209" s="38"/>
      <c r="B209" s="44"/>
      <c r="C209" s="310" t="s">
        <v>1</v>
      </c>
      <c r="D209" s="310" t="s">
        <v>7151</v>
      </c>
      <c r="E209" s="17" t="s">
        <v>1</v>
      </c>
      <c r="F209" s="311">
        <v>71.007000000000005</v>
      </c>
      <c r="G209" s="38"/>
      <c r="H209" s="44"/>
    </row>
    <row r="210" s="2" customFormat="1" ht="16.8" customHeight="1">
      <c r="A210" s="38"/>
      <c r="B210" s="44"/>
      <c r="C210" s="312" t="s">
        <v>7110</v>
      </c>
      <c r="D210" s="38"/>
      <c r="E210" s="38"/>
      <c r="F210" s="38"/>
      <c r="G210" s="38"/>
      <c r="H210" s="44"/>
    </row>
    <row r="211" s="2" customFormat="1" ht="16.8" customHeight="1">
      <c r="A211" s="38"/>
      <c r="B211" s="44"/>
      <c r="C211" s="310" t="s">
        <v>419</v>
      </c>
      <c r="D211" s="310" t="s">
        <v>420</v>
      </c>
      <c r="E211" s="17" t="s">
        <v>194</v>
      </c>
      <c r="F211" s="311">
        <v>71.007000000000005</v>
      </c>
      <c r="G211" s="38"/>
      <c r="H211" s="44"/>
    </row>
    <row r="212" s="2" customFormat="1" ht="16.8" customHeight="1">
      <c r="A212" s="38"/>
      <c r="B212" s="44"/>
      <c r="C212" s="310" t="s">
        <v>423</v>
      </c>
      <c r="D212" s="310" t="s">
        <v>424</v>
      </c>
      <c r="E212" s="17" t="s">
        <v>194</v>
      </c>
      <c r="F212" s="311">
        <v>71.007000000000005</v>
      </c>
      <c r="G212" s="38"/>
      <c r="H212" s="44"/>
    </row>
    <row r="213" s="2" customFormat="1">
      <c r="A213" s="38"/>
      <c r="B213" s="44"/>
      <c r="C213" s="310" t="s">
        <v>436</v>
      </c>
      <c r="D213" s="310" t="s">
        <v>437</v>
      </c>
      <c r="E213" s="17" t="s">
        <v>194</v>
      </c>
      <c r="F213" s="311">
        <v>442.82299999999998</v>
      </c>
      <c r="G213" s="38"/>
      <c r="H213" s="44"/>
    </row>
    <row r="214" s="2" customFormat="1">
      <c r="A214" s="38"/>
      <c r="B214" s="44"/>
      <c r="C214" s="310" t="s">
        <v>476</v>
      </c>
      <c r="D214" s="310" t="s">
        <v>477</v>
      </c>
      <c r="E214" s="17" t="s">
        <v>194</v>
      </c>
      <c r="F214" s="311">
        <v>442.82299999999998</v>
      </c>
      <c r="G214" s="38"/>
      <c r="H214" s="44"/>
    </row>
    <row r="215" s="2" customFormat="1" ht="16.8" customHeight="1">
      <c r="A215" s="38"/>
      <c r="B215" s="44"/>
      <c r="C215" s="310" t="s">
        <v>576</v>
      </c>
      <c r="D215" s="310" t="s">
        <v>577</v>
      </c>
      <c r="E215" s="17" t="s">
        <v>194</v>
      </c>
      <c r="F215" s="311">
        <v>537.49900000000002</v>
      </c>
      <c r="G215" s="38"/>
      <c r="H215" s="44"/>
    </row>
    <row r="216" s="2" customFormat="1" ht="16.8" customHeight="1">
      <c r="A216" s="38"/>
      <c r="B216" s="44"/>
      <c r="C216" s="310" t="s">
        <v>932</v>
      </c>
      <c r="D216" s="310" t="s">
        <v>933</v>
      </c>
      <c r="E216" s="17" t="s">
        <v>194</v>
      </c>
      <c r="F216" s="311">
        <v>71.007000000000005</v>
      </c>
      <c r="G216" s="38"/>
      <c r="H216" s="44"/>
    </row>
    <row r="217" s="2" customFormat="1" ht="16.8" customHeight="1">
      <c r="A217" s="38"/>
      <c r="B217" s="44"/>
      <c r="C217" s="310" t="s">
        <v>952</v>
      </c>
      <c r="D217" s="310" t="s">
        <v>953</v>
      </c>
      <c r="E217" s="17" t="s">
        <v>194</v>
      </c>
      <c r="F217" s="311">
        <v>71.007000000000005</v>
      </c>
      <c r="G217" s="38"/>
      <c r="H217" s="44"/>
    </row>
    <row r="218" s="2" customFormat="1" ht="16.8" customHeight="1">
      <c r="A218" s="38"/>
      <c r="B218" s="44"/>
      <c r="C218" s="310" t="s">
        <v>1812</v>
      </c>
      <c r="D218" s="310" t="s">
        <v>1813</v>
      </c>
      <c r="E218" s="17" t="s">
        <v>194</v>
      </c>
      <c r="F218" s="311">
        <v>74.557000000000002</v>
      </c>
      <c r="G218" s="38"/>
      <c r="H218" s="44"/>
    </row>
    <row r="219" s="2" customFormat="1" ht="16.8" customHeight="1">
      <c r="A219" s="38"/>
      <c r="B219" s="44"/>
      <c r="C219" s="306" t="s">
        <v>1710</v>
      </c>
      <c r="D219" s="307" t="s">
        <v>1711</v>
      </c>
      <c r="E219" s="308" t="s">
        <v>194</v>
      </c>
      <c r="F219" s="309">
        <v>371.81599999999997</v>
      </c>
      <c r="G219" s="38"/>
      <c r="H219" s="44"/>
    </row>
    <row r="220" s="2" customFormat="1" ht="16.8" customHeight="1">
      <c r="A220" s="38"/>
      <c r="B220" s="44"/>
      <c r="C220" s="310" t="s">
        <v>1</v>
      </c>
      <c r="D220" s="310" t="s">
        <v>7152</v>
      </c>
      <c r="E220" s="17" t="s">
        <v>1</v>
      </c>
      <c r="F220" s="311">
        <v>23.692</v>
      </c>
      <c r="G220" s="38"/>
      <c r="H220" s="44"/>
    </row>
    <row r="221" s="2" customFormat="1" ht="16.8" customHeight="1">
      <c r="A221" s="38"/>
      <c r="B221" s="44"/>
      <c r="C221" s="310" t="s">
        <v>1</v>
      </c>
      <c r="D221" s="310" t="s">
        <v>7153</v>
      </c>
      <c r="E221" s="17" t="s">
        <v>1</v>
      </c>
      <c r="F221" s="311">
        <v>124.485</v>
      </c>
      <c r="G221" s="38"/>
      <c r="H221" s="44"/>
    </row>
    <row r="222" s="2" customFormat="1" ht="16.8" customHeight="1">
      <c r="A222" s="38"/>
      <c r="B222" s="44"/>
      <c r="C222" s="310" t="s">
        <v>1</v>
      </c>
      <c r="D222" s="310" t="s">
        <v>7154</v>
      </c>
      <c r="E222" s="17" t="s">
        <v>1</v>
      </c>
      <c r="F222" s="311">
        <v>114.865</v>
      </c>
      <c r="G222" s="38"/>
      <c r="H222" s="44"/>
    </row>
    <row r="223" s="2" customFormat="1" ht="16.8" customHeight="1">
      <c r="A223" s="38"/>
      <c r="B223" s="44"/>
      <c r="C223" s="310" t="s">
        <v>1</v>
      </c>
      <c r="D223" s="310" t="s">
        <v>7155</v>
      </c>
      <c r="E223" s="17" t="s">
        <v>1</v>
      </c>
      <c r="F223" s="311">
        <v>108.774</v>
      </c>
      <c r="G223" s="38"/>
      <c r="H223" s="44"/>
    </row>
    <row r="224" s="2" customFormat="1" ht="16.8" customHeight="1">
      <c r="A224" s="38"/>
      <c r="B224" s="44"/>
      <c r="C224" s="310" t="s">
        <v>1</v>
      </c>
      <c r="D224" s="310" t="s">
        <v>378</v>
      </c>
      <c r="E224" s="17" t="s">
        <v>1</v>
      </c>
      <c r="F224" s="311">
        <v>371.81599999999997</v>
      </c>
      <c r="G224" s="38"/>
      <c r="H224" s="44"/>
    </row>
    <row r="225" s="2" customFormat="1" ht="16.8" customHeight="1">
      <c r="A225" s="38"/>
      <c r="B225" s="44"/>
      <c r="C225" s="312" t="s">
        <v>7110</v>
      </c>
      <c r="D225" s="38"/>
      <c r="E225" s="38"/>
      <c r="F225" s="38"/>
      <c r="G225" s="38"/>
      <c r="H225" s="44"/>
    </row>
    <row r="226" s="2" customFormat="1" ht="16.8" customHeight="1">
      <c r="A226" s="38"/>
      <c r="B226" s="44"/>
      <c r="C226" s="310" t="s">
        <v>427</v>
      </c>
      <c r="D226" s="310" t="s">
        <v>428</v>
      </c>
      <c r="E226" s="17" t="s">
        <v>194</v>
      </c>
      <c r="F226" s="311">
        <v>496.89800000000002</v>
      </c>
      <c r="G226" s="38"/>
      <c r="H226" s="44"/>
    </row>
    <row r="227" s="2" customFormat="1">
      <c r="A227" s="38"/>
      <c r="B227" s="44"/>
      <c r="C227" s="310" t="s">
        <v>436</v>
      </c>
      <c r="D227" s="310" t="s">
        <v>437</v>
      </c>
      <c r="E227" s="17" t="s">
        <v>194</v>
      </c>
      <c r="F227" s="311">
        <v>442.82299999999998</v>
      </c>
      <c r="G227" s="38"/>
      <c r="H227" s="44"/>
    </row>
    <row r="228" s="2" customFormat="1">
      <c r="A228" s="38"/>
      <c r="B228" s="44"/>
      <c r="C228" s="310" t="s">
        <v>476</v>
      </c>
      <c r="D228" s="310" t="s">
        <v>477</v>
      </c>
      <c r="E228" s="17" t="s">
        <v>194</v>
      </c>
      <c r="F228" s="311">
        <v>442.82299999999998</v>
      </c>
      <c r="G228" s="38"/>
      <c r="H228" s="44"/>
    </row>
    <row r="229" s="2" customFormat="1" ht="16.8" customHeight="1">
      <c r="A229" s="38"/>
      <c r="B229" s="44"/>
      <c r="C229" s="310" t="s">
        <v>549</v>
      </c>
      <c r="D229" s="310" t="s">
        <v>550</v>
      </c>
      <c r="E229" s="17" t="s">
        <v>194</v>
      </c>
      <c r="F229" s="311">
        <v>466.49200000000002</v>
      </c>
      <c r="G229" s="38"/>
      <c r="H229" s="44"/>
    </row>
    <row r="230" s="2" customFormat="1" ht="16.8" customHeight="1">
      <c r="A230" s="38"/>
      <c r="B230" s="44"/>
      <c r="C230" s="310" t="s">
        <v>558</v>
      </c>
      <c r="D230" s="310" t="s">
        <v>559</v>
      </c>
      <c r="E230" s="17" t="s">
        <v>194</v>
      </c>
      <c r="F230" s="311">
        <v>510.40699999999998</v>
      </c>
      <c r="G230" s="38"/>
      <c r="H230" s="44"/>
    </row>
    <row r="231" s="2" customFormat="1" ht="16.8" customHeight="1">
      <c r="A231" s="38"/>
      <c r="B231" s="44"/>
      <c r="C231" s="310" t="s">
        <v>576</v>
      </c>
      <c r="D231" s="310" t="s">
        <v>577</v>
      </c>
      <c r="E231" s="17" t="s">
        <v>194</v>
      </c>
      <c r="F231" s="311">
        <v>537.49900000000002</v>
      </c>
      <c r="G231" s="38"/>
      <c r="H231" s="44"/>
    </row>
    <row r="232" s="2" customFormat="1" ht="16.8" customHeight="1">
      <c r="A232" s="38"/>
      <c r="B232" s="44"/>
      <c r="C232" s="310" t="s">
        <v>1816</v>
      </c>
      <c r="D232" s="310" t="s">
        <v>1817</v>
      </c>
      <c r="E232" s="17" t="s">
        <v>194</v>
      </c>
      <c r="F232" s="311">
        <v>390.40699999999998</v>
      </c>
      <c r="G232" s="38"/>
      <c r="H232" s="44"/>
    </row>
    <row r="233" s="2" customFormat="1" ht="16.8" customHeight="1">
      <c r="A233" s="38"/>
      <c r="B233" s="44"/>
      <c r="C233" s="306" t="s">
        <v>1713</v>
      </c>
      <c r="D233" s="307" t="s">
        <v>1714</v>
      </c>
      <c r="E233" s="308" t="s">
        <v>194</v>
      </c>
      <c r="F233" s="309">
        <v>94.676000000000002</v>
      </c>
      <c r="G233" s="38"/>
      <c r="H233" s="44"/>
    </row>
    <row r="234" s="2" customFormat="1" ht="16.8" customHeight="1">
      <c r="A234" s="38"/>
      <c r="B234" s="44"/>
      <c r="C234" s="310" t="s">
        <v>1</v>
      </c>
      <c r="D234" s="310" t="s">
        <v>7156</v>
      </c>
      <c r="E234" s="17" t="s">
        <v>1</v>
      </c>
      <c r="F234" s="311">
        <v>94.676000000000002</v>
      </c>
      <c r="G234" s="38"/>
      <c r="H234" s="44"/>
    </row>
    <row r="235" s="2" customFormat="1" ht="16.8" customHeight="1">
      <c r="A235" s="38"/>
      <c r="B235" s="44"/>
      <c r="C235" s="312" t="s">
        <v>7110</v>
      </c>
      <c r="D235" s="38"/>
      <c r="E235" s="38"/>
      <c r="F235" s="38"/>
      <c r="G235" s="38"/>
      <c r="H235" s="44"/>
    </row>
    <row r="236" s="2" customFormat="1" ht="16.8" customHeight="1">
      <c r="A236" s="38"/>
      <c r="B236" s="44"/>
      <c r="C236" s="310" t="s">
        <v>427</v>
      </c>
      <c r="D236" s="310" t="s">
        <v>428</v>
      </c>
      <c r="E236" s="17" t="s">
        <v>194</v>
      </c>
      <c r="F236" s="311">
        <v>496.89800000000002</v>
      </c>
      <c r="G236" s="38"/>
      <c r="H236" s="44"/>
    </row>
    <row r="237" s="2" customFormat="1">
      <c r="A237" s="38"/>
      <c r="B237" s="44"/>
      <c r="C237" s="310" t="s">
        <v>457</v>
      </c>
      <c r="D237" s="310" t="s">
        <v>458</v>
      </c>
      <c r="E237" s="17" t="s">
        <v>194</v>
      </c>
      <c r="F237" s="311">
        <v>94.676000000000002</v>
      </c>
      <c r="G237" s="38"/>
      <c r="H237" s="44"/>
    </row>
    <row r="238" s="2" customFormat="1">
      <c r="A238" s="38"/>
      <c r="B238" s="44"/>
      <c r="C238" s="310" t="s">
        <v>480</v>
      </c>
      <c r="D238" s="310" t="s">
        <v>481</v>
      </c>
      <c r="E238" s="17" t="s">
        <v>194</v>
      </c>
      <c r="F238" s="311">
        <v>94.676000000000002</v>
      </c>
      <c r="G238" s="38"/>
      <c r="H238" s="44"/>
    </row>
    <row r="239" s="2" customFormat="1" ht="16.8" customHeight="1">
      <c r="A239" s="38"/>
      <c r="B239" s="44"/>
      <c r="C239" s="310" t="s">
        <v>549</v>
      </c>
      <c r="D239" s="310" t="s">
        <v>550</v>
      </c>
      <c r="E239" s="17" t="s">
        <v>194</v>
      </c>
      <c r="F239" s="311">
        <v>466.49200000000002</v>
      </c>
      <c r="G239" s="38"/>
      <c r="H239" s="44"/>
    </row>
    <row r="240" s="2" customFormat="1" ht="16.8" customHeight="1">
      <c r="A240" s="38"/>
      <c r="B240" s="44"/>
      <c r="C240" s="310" t="s">
        <v>558</v>
      </c>
      <c r="D240" s="310" t="s">
        <v>559</v>
      </c>
      <c r="E240" s="17" t="s">
        <v>194</v>
      </c>
      <c r="F240" s="311">
        <v>510.40699999999998</v>
      </c>
      <c r="G240" s="38"/>
      <c r="H240" s="44"/>
    </row>
    <row r="241" s="2" customFormat="1" ht="16.8" customHeight="1">
      <c r="A241" s="38"/>
      <c r="B241" s="44"/>
      <c r="C241" s="310" t="s">
        <v>576</v>
      </c>
      <c r="D241" s="310" t="s">
        <v>577</v>
      </c>
      <c r="E241" s="17" t="s">
        <v>194</v>
      </c>
      <c r="F241" s="311">
        <v>537.49900000000002</v>
      </c>
      <c r="G241" s="38"/>
      <c r="H241" s="44"/>
    </row>
    <row r="242" s="2" customFormat="1" ht="16.8" customHeight="1">
      <c r="A242" s="38"/>
      <c r="B242" s="44"/>
      <c r="C242" s="306" t="s">
        <v>1716</v>
      </c>
      <c r="D242" s="307" t="s">
        <v>1717</v>
      </c>
      <c r="E242" s="308" t="s">
        <v>190</v>
      </c>
      <c r="F242" s="309">
        <v>168.91999999999999</v>
      </c>
      <c r="G242" s="38"/>
      <c r="H242" s="44"/>
    </row>
    <row r="243" s="2" customFormat="1" ht="16.8" customHeight="1">
      <c r="A243" s="38"/>
      <c r="B243" s="44"/>
      <c r="C243" s="310" t="s">
        <v>1</v>
      </c>
      <c r="D243" s="310" t="s">
        <v>7157</v>
      </c>
      <c r="E243" s="17" t="s">
        <v>1</v>
      </c>
      <c r="F243" s="311">
        <v>87.400000000000006</v>
      </c>
      <c r="G243" s="38"/>
      <c r="H243" s="44"/>
    </row>
    <row r="244" s="2" customFormat="1" ht="16.8" customHeight="1">
      <c r="A244" s="38"/>
      <c r="B244" s="44"/>
      <c r="C244" s="310" t="s">
        <v>1</v>
      </c>
      <c r="D244" s="310" t="s">
        <v>7158</v>
      </c>
      <c r="E244" s="17" t="s">
        <v>1</v>
      </c>
      <c r="F244" s="311">
        <v>17.120000000000001</v>
      </c>
      <c r="G244" s="38"/>
      <c r="H244" s="44"/>
    </row>
    <row r="245" s="2" customFormat="1" ht="16.8" customHeight="1">
      <c r="A245" s="38"/>
      <c r="B245" s="44"/>
      <c r="C245" s="310" t="s">
        <v>1</v>
      </c>
      <c r="D245" s="310" t="s">
        <v>7159</v>
      </c>
      <c r="E245" s="17" t="s">
        <v>1</v>
      </c>
      <c r="F245" s="311">
        <v>64.400000000000006</v>
      </c>
      <c r="G245" s="38"/>
      <c r="H245" s="44"/>
    </row>
    <row r="246" s="2" customFormat="1" ht="16.8" customHeight="1">
      <c r="A246" s="38"/>
      <c r="B246" s="44"/>
      <c r="C246" s="310" t="s">
        <v>1</v>
      </c>
      <c r="D246" s="310" t="s">
        <v>378</v>
      </c>
      <c r="E246" s="17" t="s">
        <v>1</v>
      </c>
      <c r="F246" s="311">
        <v>168.91999999999999</v>
      </c>
      <c r="G246" s="38"/>
      <c r="H246" s="44"/>
    </row>
    <row r="247" s="2" customFormat="1" ht="16.8" customHeight="1">
      <c r="A247" s="38"/>
      <c r="B247" s="44"/>
      <c r="C247" s="312" t="s">
        <v>7110</v>
      </c>
      <c r="D247" s="38"/>
      <c r="E247" s="38"/>
      <c r="F247" s="38"/>
      <c r="G247" s="38"/>
      <c r="H247" s="44"/>
    </row>
    <row r="248" s="2" customFormat="1" ht="16.8" customHeight="1">
      <c r="A248" s="38"/>
      <c r="B248" s="44"/>
      <c r="C248" s="310" t="s">
        <v>374</v>
      </c>
      <c r="D248" s="310" t="s">
        <v>375</v>
      </c>
      <c r="E248" s="17" t="s">
        <v>194</v>
      </c>
      <c r="F248" s="311">
        <v>194.47300000000001</v>
      </c>
      <c r="G248" s="38"/>
      <c r="H248" s="44"/>
    </row>
    <row r="249" s="2" customFormat="1" ht="16.8" customHeight="1">
      <c r="A249" s="38"/>
      <c r="B249" s="44"/>
      <c r="C249" s="310" t="s">
        <v>380</v>
      </c>
      <c r="D249" s="310" t="s">
        <v>381</v>
      </c>
      <c r="E249" s="17" t="s">
        <v>194</v>
      </c>
      <c r="F249" s="311">
        <v>200.98500000000001</v>
      </c>
      <c r="G249" s="38"/>
      <c r="H249" s="44"/>
    </row>
    <row r="250" s="2" customFormat="1" ht="16.8" customHeight="1">
      <c r="A250" s="38"/>
      <c r="B250" s="44"/>
      <c r="C250" s="310" t="s">
        <v>427</v>
      </c>
      <c r="D250" s="310" t="s">
        <v>428</v>
      </c>
      <c r="E250" s="17" t="s">
        <v>194</v>
      </c>
      <c r="F250" s="311">
        <v>496.89800000000002</v>
      </c>
      <c r="G250" s="38"/>
      <c r="H250" s="44"/>
    </row>
    <row r="251" s="2" customFormat="1">
      <c r="A251" s="38"/>
      <c r="B251" s="44"/>
      <c r="C251" s="310" t="s">
        <v>466</v>
      </c>
      <c r="D251" s="310" t="s">
        <v>467</v>
      </c>
      <c r="E251" s="17" t="s">
        <v>190</v>
      </c>
      <c r="F251" s="311">
        <v>243.97</v>
      </c>
      <c r="G251" s="38"/>
      <c r="H251" s="44"/>
    </row>
    <row r="252" s="2" customFormat="1" ht="16.8" customHeight="1">
      <c r="A252" s="38"/>
      <c r="B252" s="44"/>
      <c r="C252" s="310" t="s">
        <v>503</v>
      </c>
      <c r="D252" s="310" t="s">
        <v>504</v>
      </c>
      <c r="E252" s="17" t="s">
        <v>190</v>
      </c>
      <c r="F252" s="311">
        <v>598.16499999999996</v>
      </c>
      <c r="G252" s="38"/>
      <c r="H252" s="44"/>
    </row>
    <row r="253" s="2" customFormat="1" ht="16.8" customHeight="1">
      <c r="A253" s="38"/>
      <c r="B253" s="44"/>
      <c r="C253" s="310" t="s">
        <v>1383</v>
      </c>
      <c r="D253" s="310" t="s">
        <v>1384</v>
      </c>
      <c r="E253" s="17" t="s">
        <v>190</v>
      </c>
      <c r="F253" s="311">
        <v>243.97</v>
      </c>
      <c r="G253" s="38"/>
      <c r="H253" s="44"/>
    </row>
    <row r="254" s="2" customFormat="1" ht="16.8" customHeight="1">
      <c r="A254" s="38"/>
      <c r="B254" s="44"/>
      <c r="C254" s="310" t="s">
        <v>1680</v>
      </c>
      <c r="D254" s="310" t="s">
        <v>1681</v>
      </c>
      <c r="E254" s="17" t="s">
        <v>194</v>
      </c>
      <c r="F254" s="311">
        <v>465.05900000000003</v>
      </c>
      <c r="G254" s="38"/>
      <c r="H254" s="44"/>
    </row>
    <row r="255" s="2" customFormat="1" ht="16.8" customHeight="1">
      <c r="A255" s="38"/>
      <c r="B255" s="44"/>
      <c r="C255" s="310" t="s">
        <v>634</v>
      </c>
      <c r="D255" s="310" t="s">
        <v>635</v>
      </c>
      <c r="E255" s="17" t="s">
        <v>190</v>
      </c>
      <c r="F255" s="311">
        <v>168.91999999999999</v>
      </c>
      <c r="G255" s="38"/>
      <c r="H255" s="44"/>
    </row>
    <row r="256" s="2" customFormat="1" ht="16.8" customHeight="1">
      <c r="A256" s="38"/>
      <c r="B256" s="44"/>
      <c r="C256" s="310" t="s">
        <v>2268</v>
      </c>
      <c r="D256" s="310" t="s">
        <v>1459</v>
      </c>
      <c r="E256" s="17" t="s">
        <v>190</v>
      </c>
      <c r="F256" s="311">
        <v>243.97</v>
      </c>
      <c r="G256" s="38"/>
      <c r="H256" s="44"/>
    </row>
    <row r="257" s="2" customFormat="1" ht="16.8" customHeight="1">
      <c r="A257" s="38"/>
      <c r="B257" s="44"/>
      <c r="C257" s="310" t="s">
        <v>527</v>
      </c>
      <c r="D257" s="310" t="s">
        <v>528</v>
      </c>
      <c r="E257" s="17" t="s">
        <v>190</v>
      </c>
      <c r="F257" s="311">
        <v>177.36600000000001</v>
      </c>
      <c r="G257" s="38"/>
      <c r="H257" s="44"/>
    </row>
    <row r="258" s="2" customFormat="1" ht="16.8" customHeight="1">
      <c r="A258" s="38"/>
      <c r="B258" s="44"/>
      <c r="C258" s="310" t="s">
        <v>512</v>
      </c>
      <c r="D258" s="310" t="s">
        <v>513</v>
      </c>
      <c r="E258" s="17" t="s">
        <v>190</v>
      </c>
      <c r="F258" s="311">
        <v>251.827</v>
      </c>
      <c r="G258" s="38"/>
      <c r="H258" s="44"/>
    </row>
    <row r="259" s="2" customFormat="1" ht="16.8" customHeight="1">
      <c r="A259" s="38"/>
      <c r="B259" s="44"/>
      <c r="C259" s="310" t="s">
        <v>471</v>
      </c>
      <c r="D259" s="310" t="s">
        <v>472</v>
      </c>
      <c r="E259" s="17" t="s">
        <v>194</v>
      </c>
      <c r="F259" s="311">
        <v>48.307000000000002</v>
      </c>
      <c r="G259" s="38"/>
      <c r="H259" s="44"/>
    </row>
    <row r="260" s="2" customFormat="1" ht="16.8" customHeight="1">
      <c r="A260" s="38"/>
      <c r="B260" s="44"/>
      <c r="C260" s="306" t="s">
        <v>1719</v>
      </c>
      <c r="D260" s="307" t="s">
        <v>1720</v>
      </c>
      <c r="E260" s="308" t="s">
        <v>190</v>
      </c>
      <c r="F260" s="309">
        <v>75.049999999999997</v>
      </c>
      <c r="G260" s="38"/>
      <c r="H260" s="44"/>
    </row>
    <row r="261" s="2" customFormat="1" ht="16.8" customHeight="1">
      <c r="A261" s="38"/>
      <c r="B261" s="44"/>
      <c r="C261" s="310" t="s">
        <v>1</v>
      </c>
      <c r="D261" s="310" t="s">
        <v>7160</v>
      </c>
      <c r="E261" s="17" t="s">
        <v>1</v>
      </c>
      <c r="F261" s="311">
        <v>33.07</v>
      </c>
      <c r="G261" s="38"/>
      <c r="H261" s="44"/>
    </row>
    <row r="262" s="2" customFormat="1" ht="16.8" customHeight="1">
      <c r="A262" s="38"/>
      <c r="B262" s="44"/>
      <c r="C262" s="310" t="s">
        <v>1</v>
      </c>
      <c r="D262" s="310" t="s">
        <v>7161</v>
      </c>
      <c r="E262" s="17" t="s">
        <v>1</v>
      </c>
      <c r="F262" s="311">
        <v>1.1799999999999999</v>
      </c>
      <c r="G262" s="38"/>
      <c r="H262" s="44"/>
    </row>
    <row r="263" s="2" customFormat="1" ht="16.8" customHeight="1">
      <c r="A263" s="38"/>
      <c r="B263" s="44"/>
      <c r="C263" s="310" t="s">
        <v>1</v>
      </c>
      <c r="D263" s="310" t="s">
        <v>7162</v>
      </c>
      <c r="E263" s="17" t="s">
        <v>1</v>
      </c>
      <c r="F263" s="311">
        <v>40.799999999999997</v>
      </c>
      <c r="G263" s="38"/>
      <c r="H263" s="44"/>
    </row>
    <row r="264" s="2" customFormat="1" ht="16.8" customHeight="1">
      <c r="A264" s="38"/>
      <c r="B264" s="44"/>
      <c r="C264" s="310" t="s">
        <v>1</v>
      </c>
      <c r="D264" s="310" t="s">
        <v>378</v>
      </c>
      <c r="E264" s="17" t="s">
        <v>1</v>
      </c>
      <c r="F264" s="311">
        <v>75.049999999999997</v>
      </c>
      <c r="G264" s="38"/>
      <c r="H264" s="44"/>
    </row>
    <row r="265" s="2" customFormat="1" ht="16.8" customHeight="1">
      <c r="A265" s="38"/>
      <c r="B265" s="44"/>
      <c r="C265" s="312" t="s">
        <v>7110</v>
      </c>
      <c r="D265" s="38"/>
      <c r="E265" s="38"/>
      <c r="F265" s="38"/>
      <c r="G265" s="38"/>
      <c r="H265" s="44"/>
    </row>
    <row r="266" s="2" customFormat="1" ht="16.8" customHeight="1">
      <c r="A266" s="38"/>
      <c r="B266" s="44"/>
      <c r="C266" s="310" t="s">
        <v>374</v>
      </c>
      <c r="D266" s="310" t="s">
        <v>375</v>
      </c>
      <c r="E266" s="17" t="s">
        <v>194</v>
      </c>
      <c r="F266" s="311">
        <v>194.47300000000001</v>
      </c>
      <c r="G266" s="38"/>
      <c r="H266" s="44"/>
    </row>
    <row r="267" s="2" customFormat="1" ht="16.8" customHeight="1">
      <c r="A267" s="38"/>
      <c r="B267" s="44"/>
      <c r="C267" s="310" t="s">
        <v>380</v>
      </c>
      <c r="D267" s="310" t="s">
        <v>381</v>
      </c>
      <c r="E267" s="17" t="s">
        <v>194</v>
      </c>
      <c r="F267" s="311">
        <v>200.98500000000001</v>
      </c>
      <c r="G267" s="38"/>
      <c r="H267" s="44"/>
    </row>
    <row r="268" s="2" customFormat="1">
      <c r="A268" s="38"/>
      <c r="B268" s="44"/>
      <c r="C268" s="310" t="s">
        <v>466</v>
      </c>
      <c r="D268" s="310" t="s">
        <v>467</v>
      </c>
      <c r="E268" s="17" t="s">
        <v>190</v>
      </c>
      <c r="F268" s="311">
        <v>243.97</v>
      </c>
      <c r="G268" s="38"/>
      <c r="H268" s="44"/>
    </row>
    <row r="269" s="2" customFormat="1" ht="16.8" customHeight="1">
      <c r="A269" s="38"/>
      <c r="B269" s="44"/>
      <c r="C269" s="310" t="s">
        <v>503</v>
      </c>
      <c r="D269" s="310" t="s">
        <v>504</v>
      </c>
      <c r="E269" s="17" t="s">
        <v>190</v>
      </c>
      <c r="F269" s="311">
        <v>598.16499999999996</v>
      </c>
      <c r="G269" s="38"/>
      <c r="H269" s="44"/>
    </row>
    <row r="270" s="2" customFormat="1" ht="16.8" customHeight="1">
      <c r="A270" s="38"/>
      <c r="B270" s="44"/>
      <c r="C270" s="310" t="s">
        <v>562</v>
      </c>
      <c r="D270" s="310" t="s">
        <v>563</v>
      </c>
      <c r="E270" s="17" t="s">
        <v>190</v>
      </c>
      <c r="F270" s="311">
        <v>201.51499999999999</v>
      </c>
      <c r="G270" s="38"/>
      <c r="H270" s="44"/>
    </row>
    <row r="271" s="2" customFormat="1" ht="16.8" customHeight="1">
      <c r="A271" s="38"/>
      <c r="B271" s="44"/>
      <c r="C271" s="310" t="s">
        <v>1383</v>
      </c>
      <c r="D271" s="310" t="s">
        <v>1384</v>
      </c>
      <c r="E271" s="17" t="s">
        <v>190</v>
      </c>
      <c r="F271" s="311">
        <v>243.97</v>
      </c>
      <c r="G271" s="38"/>
      <c r="H271" s="44"/>
    </row>
    <row r="272" s="2" customFormat="1" ht="16.8" customHeight="1">
      <c r="A272" s="38"/>
      <c r="B272" s="44"/>
      <c r="C272" s="310" t="s">
        <v>1680</v>
      </c>
      <c r="D272" s="310" t="s">
        <v>1681</v>
      </c>
      <c r="E272" s="17" t="s">
        <v>194</v>
      </c>
      <c r="F272" s="311">
        <v>465.05900000000003</v>
      </c>
      <c r="G272" s="38"/>
      <c r="H272" s="44"/>
    </row>
    <row r="273" s="2" customFormat="1" ht="16.8" customHeight="1">
      <c r="A273" s="38"/>
      <c r="B273" s="44"/>
      <c r="C273" s="310" t="s">
        <v>2268</v>
      </c>
      <c r="D273" s="310" t="s">
        <v>1459</v>
      </c>
      <c r="E273" s="17" t="s">
        <v>190</v>
      </c>
      <c r="F273" s="311">
        <v>243.97</v>
      </c>
      <c r="G273" s="38"/>
      <c r="H273" s="44"/>
    </row>
    <row r="274" s="2" customFormat="1" ht="16.8" customHeight="1">
      <c r="A274" s="38"/>
      <c r="B274" s="44"/>
      <c r="C274" s="310" t="s">
        <v>537</v>
      </c>
      <c r="D274" s="310" t="s">
        <v>538</v>
      </c>
      <c r="E274" s="17" t="s">
        <v>190</v>
      </c>
      <c r="F274" s="311">
        <v>78.802999999999997</v>
      </c>
      <c r="G274" s="38"/>
      <c r="H274" s="44"/>
    </row>
    <row r="275" s="2" customFormat="1" ht="16.8" customHeight="1">
      <c r="A275" s="38"/>
      <c r="B275" s="44"/>
      <c r="C275" s="310" t="s">
        <v>532</v>
      </c>
      <c r="D275" s="310" t="s">
        <v>533</v>
      </c>
      <c r="E275" s="17" t="s">
        <v>190</v>
      </c>
      <c r="F275" s="311">
        <v>101.136</v>
      </c>
      <c r="G275" s="38"/>
      <c r="H275" s="44"/>
    </row>
    <row r="276" s="2" customFormat="1" ht="16.8" customHeight="1">
      <c r="A276" s="38"/>
      <c r="B276" s="44"/>
      <c r="C276" s="310" t="s">
        <v>512</v>
      </c>
      <c r="D276" s="310" t="s">
        <v>513</v>
      </c>
      <c r="E276" s="17" t="s">
        <v>190</v>
      </c>
      <c r="F276" s="311">
        <v>251.827</v>
      </c>
      <c r="G276" s="38"/>
      <c r="H276" s="44"/>
    </row>
    <row r="277" s="2" customFormat="1" ht="16.8" customHeight="1">
      <c r="A277" s="38"/>
      <c r="B277" s="44"/>
      <c r="C277" s="310" t="s">
        <v>1449</v>
      </c>
      <c r="D277" s="310" t="s">
        <v>1450</v>
      </c>
      <c r="E277" s="17" t="s">
        <v>190</v>
      </c>
      <c r="F277" s="311">
        <v>75.049999999999997</v>
      </c>
      <c r="G277" s="38"/>
      <c r="H277" s="44"/>
    </row>
    <row r="278" s="2" customFormat="1" ht="16.8" customHeight="1">
      <c r="A278" s="38"/>
      <c r="B278" s="44"/>
      <c r="C278" s="310" t="s">
        <v>471</v>
      </c>
      <c r="D278" s="310" t="s">
        <v>472</v>
      </c>
      <c r="E278" s="17" t="s">
        <v>194</v>
      </c>
      <c r="F278" s="311">
        <v>48.307000000000002</v>
      </c>
      <c r="G278" s="38"/>
      <c r="H278" s="44"/>
    </row>
    <row r="279" s="2" customFormat="1" ht="16.8" customHeight="1">
      <c r="A279" s="38"/>
      <c r="B279" s="44"/>
      <c r="C279" s="306" t="s">
        <v>1723</v>
      </c>
      <c r="D279" s="307" t="s">
        <v>1724</v>
      </c>
      <c r="E279" s="308" t="s">
        <v>194</v>
      </c>
      <c r="F279" s="309">
        <v>260.82600000000002</v>
      </c>
      <c r="G279" s="38"/>
      <c r="H279" s="44"/>
    </row>
    <row r="280" s="2" customFormat="1" ht="16.8" customHeight="1">
      <c r="A280" s="38"/>
      <c r="B280" s="44"/>
      <c r="C280" s="310" t="s">
        <v>1</v>
      </c>
      <c r="D280" s="310" t="s">
        <v>7163</v>
      </c>
      <c r="E280" s="17" t="s">
        <v>1</v>
      </c>
      <c r="F280" s="311">
        <v>132.987</v>
      </c>
      <c r="G280" s="38"/>
      <c r="H280" s="44"/>
    </row>
    <row r="281" s="2" customFormat="1" ht="16.8" customHeight="1">
      <c r="A281" s="38"/>
      <c r="B281" s="44"/>
      <c r="C281" s="310" t="s">
        <v>1</v>
      </c>
      <c r="D281" s="310" t="s">
        <v>7164</v>
      </c>
      <c r="E281" s="17" t="s">
        <v>1</v>
      </c>
      <c r="F281" s="311">
        <v>12.837</v>
      </c>
      <c r="G281" s="38"/>
      <c r="H281" s="44"/>
    </row>
    <row r="282" s="2" customFormat="1" ht="16.8" customHeight="1">
      <c r="A282" s="38"/>
      <c r="B282" s="44"/>
      <c r="C282" s="310" t="s">
        <v>1</v>
      </c>
      <c r="D282" s="310" t="s">
        <v>7165</v>
      </c>
      <c r="E282" s="17" t="s">
        <v>1</v>
      </c>
      <c r="F282" s="311">
        <v>115.002</v>
      </c>
      <c r="G282" s="38"/>
      <c r="H282" s="44"/>
    </row>
    <row r="283" s="2" customFormat="1" ht="16.8" customHeight="1">
      <c r="A283" s="38"/>
      <c r="B283" s="44"/>
      <c r="C283" s="310" t="s">
        <v>1</v>
      </c>
      <c r="D283" s="310" t="s">
        <v>378</v>
      </c>
      <c r="E283" s="17" t="s">
        <v>1</v>
      </c>
      <c r="F283" s="311">
        <v>260.82600000000002</v>
      </c>
      <c r="G283" s="38"/>
      <c r="H283" s="44"/>
    </row>
    <row r="284" s="2" customFormat="1" ht="16.8" customHeight="1">
      <c r="A284" s="38"/>
      <c r="B284" s="44"/>
      <c r="C284" s="312" t="s">
        <v>7110</v>
      </c>
      <c r="D284" s="38"/>
      <c r="E284" s="38"/>
      <c r="F284" s="38"/>
      <c r="G284" s="38"/>
      <c r="H284" s="44"/>
    </row>
    <row r="285" s="2" customFormat="1" ht="16.8" customHeight="1">
      <c r="A285" s="38"/>
      <c r="B285" s="44"/>
      <c r="C285" s="310" t="s">
        <v>572</v>
      </c>
      <c r="D285" s="310" t="s">
        <v>573</v>
      </c>
      <c r="E285" s="17" t="s">
        <v>194</v>
      </c>
      <c r="F285" s="311">
        <v>260.82600000000002</v>
      </c>
      <c r="G285" s="38"/>
      <c r="H285" s="44"/>
    </row>
    <row r="286" s="2" customFormat="1" ht="16.8" customHeight="1">
      <c r="A286" s="38"/>
      <c r="B286" s="44"/>
      <c r="C286" s="306" t="s">
        <v>1726</v>
      </c>
      <c r="D286" s="307" t="s">
        <v>1727</v>
      </c>
      <c r="E286" s="308" t="s">
        <v>194</v>
      </c>
      <c r="F286" s="309">
        <v>793.82899999999995</v>
      </c>
      <c r="G286" s="38"/>
      <c r="H286" s="44"/>
    </row>
    <row r="287" s="2" customFormat="1" ht="16.8" customHeight="1">
      <c r="A287" s="38"/>
      <c r="B287" s="44"/>
      <c r="C287" s="310" t="s">
        <v>1</v>
      </c>
      <c r="D287" s="310" t="s">
        <v>7166</v>
      </c>
      <c r="E287" s="17" t="s">
        <v>1</v>
      </c>
      <c r="F287" s="311">
        <v>27.559999999999999</v>
      </c>
      <c r="G287" s="38"/>
      <c r="H287" s="44"/>
    </row>
    <row r="288" s="2" customFormat="1" ht="16.8" customHeight="1">
      <c r="A288" s="38"/>
      <c r="B288" s="44"/>
      <c r="C288" s="310" t="s">
        <v>1</v>
      </c>
      <c r="D288" s="310" t="s">
        <v>7167</v>
      </c>
      <c r="E288" s="17" t="s">
        <v>1</v>
      </c>
      <c r="F288" s="311">
        <v>306.55799999999999</v>
      </c>
      <c r="G288" s="38"/>
      <c r="H288" s="44"/>
    </row>
    <row r="289" s="2" customFormat="1" ht="16.8" customHeight="1">
      <c r="A289" s="38"/>
      <c r="B289" s="44"/>
      <c r="C289" s="310" t="s">
        <v>1</v>
      </c>
      <c r="D289" s="310" t="s">
        <v>7168</v>
      </c>
      <c r="E289" s="17" t="s">
        <v>1</v>
      </c>
      <c r="F289" s="311">
        <v>155.106</v>
      </c>
      <c r="G289" s="38"/>
      <c r="H289" s="44"/>
    </row>
    <row r="290" s="2" customFormat="1" ht="16.8" customHeight="1">
      <c r="A290" s="38"/>
      <c r="B290" s="44"/>
      <c r="C290" s="310" t="s">
        <v>1</v>
      </c>
      <c r="D290" s="310" t="s">
        <v>7169</v>
      </c>
      <c r="E290" s="17" t="s">
        <v>1</v>
      </c>
      <c r="F290" s="311">
        <v>304.60500000000002</v>
      </c>
      <c r="G290" s="38"/>
      <c r="H290" s="44"/>
    </row>
    <row r="291" s="2" customFormat="1" ht="16.8" customHeight="1">
      <c r="A291" s="38"/>
      <c r="B291" s="44"/>
      <c r="C291" s="310" t="s">
        <v>1</v>
      </c>
      <c r="D291" s="310" t="s">
        <v>378</v>
      </c>
      <c r="E291" s="17" t="s">
        <v>1</v>
      </c>
      <c r="F291" s="311">
        <v>793.82899999999995</v>
      </c>
      <c r="G291" s="38"/>
      <c r="H291" s="44"/>
    </row>
    <row r="292" s="2" customFormat="1" ht="16.8" customHeight="1">
      <c r="A292" s="38"/>
      <c r="B292" s="44"/>
      <c r="C292" s="312" t="s">
        <v>7110</v>
      </c>
      <c r="D292" s="38"/>
      <c r="E292" s="38"/>
      <c r="F292" s="38"/>
      <c r="G292" s="38"/>
      <c r="H292" s="44"/>
    </row>
    <row r="293" s="2" customFormat="1">
      <c r="A293" s="38"/>
      <c r="B293" s="44"/>
      <c r="C293" s="310" t="s">
        <v>666</v>
      </c>
      <c r="D293" s="310" t="s">
        <v>667</v>
      </c>
      <c r="E293" s="17" t="s">
        <v>194</v>
      </c>
      <c r="F293" s="311">
        <v>793.82899999999995</v>
      </c>
      <c r="G293" s="38"/>
      <c r="H293" s="44"/>
    </row>
    <row r="294" s="2" customFormat="1">
      <c r="A294" s="38"/>
      <c r="B294" s="44"/>
      <c r="C294" s="310" t="s">
        <v>670</v>
      </c>
      <c r="D294" s="310" t="s">
        <v>671</v>
      </c>
      <c r="E294" s="17" t="s">
        <v>194</v>
      </c>
      <c r="F294" s="311">
        <v>47629.739999999998</v>
      </c>
      <c r="G294" s="38"/>
      <c r="H294" s="44"/>
    </row>
    <row r="295" s="2" customFormat="1">
      <c r="A295" s="38"/>
      <c r="B295" s="44"/>
      <c r="C295" s="310" t="s">
        <v>675</v>
      </c>
      <c r="D295" s="310" t="s">
        <v>676</v>
      </c>
      <c r="E295" s="17" t="s">
        <v>194</v>
      </c>
      <c r="F295" s="311">
        <v>793.82899999999995</v>
      </c>
      <c r="G295" s="38"/>
      <c r="H295" s="44"/>
    </row>
    <row r="296" s="2" customFormat="1" ht="16.8" customHeight="1">
      <c r="A296" s="38"/>
      <c r="B296" s="44"/>
      <c r="C296" s="310" t="s">
        <v>679</v>
      </c>
      <c r="D296" s="310" t="s">
        <v>680</v>
      </c>
      <c r="E296" s="17" t="s">
        <v>194</v>
      </c>
      <c r="F296" s="311">
        <v>793.82899999999995</v>
      </c>
      <c r="G296" s="38"/>
      <c r="H296" s="44"/>
    </row>
    <row r="297" s="2" customFormat="1" ht="16.8" customHeight="1">
      <c r="A297" s="38"/>
      <c r="B297" s="44"/>
      <c r="C297" s="310" t="s">
        <v>683</v>
      </c>
      <c r="D297" s="310" t="s">
        <v>684</v>
      </c>
      <c r="E297" s="17" t="s">
        <v>194</v>
      </c>
      <c r="F297" s="311">
        <v>47629.739999999998</v>
      </c>
      <c r="G297" s="38"/>
      <c r="H297" s="44"/>
    </row>
    <row r="298" s="2" customFormat="1" ht="16.8" customHeight="1">
      <c r="A298" s="38"/>
      <c r="B298" s="44"/>
      <c r="C298" s="310" t="s">
        <v>687</v>
      </c>
      <c r="D298" s="310" t="s">
        <v>688</v>
      </c>
      <c r="E298" s="17" t="s">
        <v>194</v>
      </c>
      <c r="F298" s="311">
        <v>793.82899999999995</v>
      </c>
      <c r="G298" s="38"/>
      <c r="H298" s="44"/>
    </row>
    <row r="299" s="2" customFormat="1" ht="16.8" customHeight="1">
      <c r="A299" s="38"/>
      <c r="B299" s="44"/>
      <c r="C299" s="306" t="s">
        <v>1729</v>
      </c>
      <c r="D299" s="307" t="s">
        <v>1730</v>
      </c>
      <c r="E299" s="308" t="s">
        <v>194</v>
      </c>
      <c r="F299" s="309">
        <v>43.914999999999999</v>
      </c>
      <c r="G299" s="38"/>
      <c r="H299" s="44"/>
    </row>
    <row r="300" s="2" customFormat="1" ht="16.8" customHeight="1">
      <c r="A300" s="38"/>
      <c r="B300" s="44"/>
      <c r="C300" s="310" t="s">
        <v>1</v>
      </c>
      <c r="D300" s="310" t="s">
        <v>1828</v>
      </c>
      <c r="E300" s="17" t="s">
        <v>1</v>
      </c>
      <c r="F300" s="311">
        <v>43.914999999999999</v>
      </c>
      <c r="G300" s="38"/>
      <c r="H300" s="44"/>
    </row>
    <row r="301" s="2" customFormat="1" ht="16.8" customHeight="1">
      <c r="A301" s="38"/>
      <c r="B301" s="44"/>
      <c r="C301" s="312" t="s">
        <v>7110</v>
      </c>
      <c r="D301" s="38"/>
      <c r="E301" s="38"/>
      <c r="F301" s="38"/>
      <c r="G301" s="38"/>
      <c r="H301" s="44"/>
    </row>
    <row r="302" s="2" customFormat="1" ht="16.8" customHeight="1">
      <c r="A302" s="38"/>
      <c r="B302" s="44"/>
      <c r="C302" s="310" t="s">
        <v>558</v>
      </c>
      <c r="D302" s="310" t="s">
        <v>559</v>
      </c>
      <c r="E302" s="17" t="s">
        <v>194</v>
      </c>
      <c r="F302" s="311">
        <v>510.40699999999998</v>
      </c>
      <c r="G302" s="38"/>
      <c r="H302" s="44"/>
    </row>
    <row r="303" s="2" customFormat="1" ht="16.8" customHeight="1">
      <c r="A303" s="38"/>
      <c r="B303" s="44"/>
      <c r="C303" s="306" t="s">
        <v>1732</v>
      </c>
      <c r="D303" s="307" t="s">
        <v>1733</v>
      </c>
      <c r="E303" s="308" t="s">
        <v>190</v>
      </c>
      <c r="F303" s="309">
        <v>143.58000000000001</v>
      </c>
      <c r="G303" s="38"/>
      <c r="H303" s="44"/>
    </row>
    <row r="304" s="2" customFormat="1" ht="16.8" customHeight="1">
      <c r="A304" s="38"/>
      <c r="B304" s="44"/>
      <c r="C304" s="310" t="s">
        <v>1</v>
      </c>
      <c r="D304" s="310" t="s">
        <v>1734</v>
      </c>
      <c r="E304" s="17" t="s">
        <v>1</v>
      </c>
      <c r="F304" s="311">
        <v>143.58000000000001</v>
      </c>
      <c r="G304" s="38"/>
      <c r="H304" s="44"/>
    </row>
    <row r="305" s="2" customFormat="1" ht="16.8" customHeight="1">
      <c r="A305" s="38"/>
      <c r="B305" s="44"/>
      <c r="C305" s="312" t="s">
        <v>7110</v>
      </c>
      <c r="D305" s="38"/>
      <c r="E305" s="38"/>
      <c r="F305" s="38"/>
      <c r="G305" s="38"/>
      <c r="H305" s="44"/>
    </row>
    <row r="306" s="2" customFormat="1" ht="16.8" customHeight="1">
      <c r="A306" s="38"/>
      <c r="B306" s="44"/>
      <c r="C306" s="310" t="s">
        <v>399</v>
      </c>
      <c r="D306" s="310" t="s">
        <v>400</v>
      </c>
      <c r="E306" s="17" t="s">
        <v>194</v>
      </c>
      <c r="F306" s="311">
        <v>287.16000000000003</v>
      </c>
      <c r="G306" s="38"/>
      <c r="H306" s="44"/>
    </row>
    <row r="307" s="2" customFormat="1" ht="16.8" customHeight="1">
      <c r="A307" s="38"/>
      <c r="B307" s="44"/>
      <c r="C307" s="310" t="s">
        <v>942</v>
      </c>
      <c r="D307" s="310" t="s">
        <v>943</v>
      </c>
      <c r="E307" s="17" t="s">
        <v>194</v>
      </c>
      <c r="F307" s="311">
        <v>2148.3270000000002</v>
      </c>
      <c r="G307" s="38"/>
      <c r="H307" s="44"/>
    </row>
    <row r="308" s="2" customFormat="1" ht="16.8" customHeight="1">
      <c r="A308" s="38"/>
      <c r="B308" s="44"/>
      <c r="C308" s="310" t="s">
        <v>971</v>
      </c>
      <c r="D308" s="310" t="s">
        <v>972</v>
      </c>
      <c r="E308" s="17" t="s">
        <v>194</v>
      </c>
      <c r="F308" s="311">
        <v>1177.4980000000001</v>
      </c>
      <c r="G308" s="38"/>
      <c r="H308" s="44"/>
    </row>
    <row r="309" s="2" customFormat="1" ht="16.8" customHeight="1">
      <c r="A309" s="38"/>
      <c r="B309" s="44"/>
      <c r="C309" s="310" t="s">
        <v>2019</v>
      </c>
      <c r="D309" s="310" t="s">
        <v>2020</v>
      </c>
      <c r="E309" s="17" t="s">
        <v>194</v>
      </c>
      <c r="F309" s="311">
        <v>1196.9880000000001</v>
      </c>
      <c r="G309" s="38"/>
      <c r="H309" s="44"/>
    </row>
    <row r="310" s="2" customFormat="1" ht="16.8" customHeight="1">
      <c r="A310" s="38"/>
      <c r="B310" s="44"/>
      <c r="C310" s="310" t="s">
        <v>984</v>
      </c>
      <c r="D310" s="310" t="s">
        <v>985</v>
      </c>
      <c r="E310" s="17" t="s">
        <v>194</v>
      </c>
      <c r="F310" s="311">
        <v>1177.4980000000001</v>
      </c>
      <c r="G310" s="38"/>
      <c r="H310" s="44"/>
    </row>
    <row r="311" s="2" customFormat="1" ht="16.8" customHeight="1">
      <c r="A311" s="38"/>
      <c r="B311" s="44"/>
      <c r="C311" s="310" t="s">
        <v>984</v>
      </c>
      <c r="D311" s="310" t="s">
        <v>985</v>
      </c>
      <c r="E311" s="17" t="s">
        <v>194</v>
      </c>
      <c r="F311" s="311">
        <v>1048.011</v>
      </c>
      <c r="G311" s="38"/>
      <c r="H311" s="44"/>
    </row>
    <row r="312" s="2" customFormat="1" ht="16.8" customHeight="1">
      <c r="A312" s="38"/>
      <c r="B312" s="44"/>
      <c r="C312" s="310" t="s">
        <v>2057</v>
      </c>
      <c r="D312" s="310" t="s">
        <v>2058</v>
      </c>
      <c r="E312" s="17" t="s">
        <v>194</v>
      </c>
      <c r="F312" s="311">
        <v>1024.327</v>
      </c>
      <c r="G312" s="38"/>
      <c r="H312" s="44"/>
    </row>
    <row r="313" s="2" customFormat="1">
      <c r="A313" s="38"/>
      <c r="B313" s="44"/>
      <c r="C313" s="310" t="s">
        <v>1085</v>
      </c>
      <c r="D313" s="310" t="s">
        <v>1086</v>
      </c>
      <c r="E313" s="17" t="s">
        <v>194</v>
      </c>
      <c r="F313" s="311">
        <v>189.17699999999999</v>
      </c>
      <c r="G313" s="38"/>
      <c r="H313" s="44"/>
    </row>
    <row r="314" s="2" customFormat="1" ht="16.8" customHeight="1">
      <c r="A314" s="38"/>
      <c r="B314" s="44"/>
      <c r="C314" s="310" t="s">
        <v>1113</v>
      </c>
      <c r="D314" s="310" t="s">
        <v>1114</v>
      </c>
      <c r="E314" s="17" t="s">
        <v>190</v>
      </c>
      <c r="F314" s="311">
        <v>143.58000000000001</v>
      </c>
      <c r="G314" s="38"/>
      <c r="H314" s="44"/>
    </row>
    <row r="315" s="2" customFormat="1" ht="16.8" customHeight="1">
      <c r="A315" s="38"/>
      <c r="B315" s="44"/>
      <c r="C315" s="310" t="s">
        <v>1138</v>
      </c>
      <c r="D315" s="310" t="s">
        <v>1139</v>
      </c>
      <c r="E315" s="17" t="s">
        <v>190</v>
      </c>
      <c r="F315" s="311">
        <v>143.58000000000001</v>
      </c>
      <c r="G315" s="38"/>
      <c r="H315" s="44"/>
    </row>
    <row r="316" s="2" customFormat="1" ht="16.8" customHeight="1">
      <c r="A316" s="38"/>
      <c r="B316" s="44"/>
      <c r="C316" s="310" t="s">
        <v>2200</v>
      </c>
      <c r="D316" s="310" t="s">
        <v>2201</v>
      </c>
      <c r="E316" s="17" t="s">
        <v>190</v>
      </c>
      <c r="F316" s="311">
        <v>136.58000000000001</v>
      </c>
      <c r="G316" s="38"/>
      <c r="H316" s="44"/>
    </row>
    <row r="317" s="2" customFormat="1" ht="16.8" customHeight="1">
      <c r="A317" s="38"/>
      <c r="B317" s="44"/>
      <c r="C317" s="310" t="s">
        <v>1090</v>
      </c>
      <c r="D317" s="310" t="s">
        <v>1091</v>
      </c>
      <c r="E317" s="17" t="s">
        <v>194</v>
      </c>
      <c r="F317" s="311">
        <v>169.935</v>
      </c>
      <c r="G317" s="38"/>
      <c r="H317" s="44"/>
    </row>
    <row r="318" s="2" customFormat="1" ht="16.8" customHeight="1">
      <c r="A318" s="38"/>
      <c r="B318" s="44"/>
      <c r="C318" s="310" t="s">
        <v>1131</v>
      </c>
      <c r="D318" s="310" t="s">
        <v>1132</v>
      </c>
      <c r="E318" s="17" t="s">
        <v>319</v>
      </c>
      <c r="F318" s="311">
        <v>113.965</v>
      </c>
      <c r="G318" s="38"/>
      <c r="H318" s="44"/>
    </row>
    <row r="319" s="2" customFormat="1" ht="16.8" customHeight="1">
      <c r="A319" s="38"/>
      <c r="B319" s="44"/>
      <c r="C319" s="306" t="s">
        <v>1735</v>
      </c>
      <c r="D319" s="307" t="s">
        <v>1736</v>
      </c>
      <c r="E319" s="308" t="s">
        <v>194</v>
      </c>
      <c r="F319" s="309">
        <v>931</v>
      </c>
      <c r="G319" s="38"/>
      <c r="H319" s="44"/>
    </row>
    <row r="320" s="2" customFormat="1" ht="16.8" customHeight="1">
      <c r="A320" s="38"/>
      <c r="B320" s="44"/>
      <c r="C320" s="310" t="s">
        <v>1</v>
      </c>
      <c r="D320" s="310" t="s">
        <v>7170</v>
      </c>
      <c r="E320" s="17" t="s">
        <v>1</v>
      </c>
      <c r="F320" s="311">
        <v>931</v>
      </c>
      <c r="G320" s="38"/>
      <c r="H320" s="44"/>
    </row>
    <row r="321" s="2" customFormat="1" ht="16.8" customHeight="1">
      <c r="A321" s="38"/>
      <c r="B321" s="44"/>
      <c r="C321" s="312" t="s">
        <v>7110</v>
      </c>
      <c r="D321" s="38"/>
      <c r="E321" s="38"/>
      <c r="F321" s="38"/>
      <c r="G321" s="38"/>
      <c r="H321" s="44"/>
    </row>
    <row r="322" s="2" customFormat="1" ht="16.8" customHeight="1">
      <c r="A322" s="38"/>
      <c r="B322" s="44"/>
      <c r="C322" s="310" t="s">
        <v>942</v>
      </c>
      <c r="D322" s="310" t="s">
        <v>943</v>
      </c>
      <c r="E322" s="17" t="s">
        <v>194</v>
      </c>
      <c r="F322" s="311">
        <v>2148.3270000000002</v>
      </c>
      <c r="G322" s="38"/>
      <c r="H322" s="44"/>
    </row>
    <row r="323" s="2" customFormat="1" ht="16.8" customHeight="1">
      <c r="A323" s="38"/>
      <c r="B323" s="44"/>
      <c r="C323" s="310" t="s">
        <v>971</v>
      </c>
      <c r="D323" s="310" t="s">
        <v>972</v>
      </c>
      <c r="E323" s="17" t="s">
        <v>194</v>
      </c>
      <c r="F323" s="311">
        <v>1177.4980000000001</v>
      </c>
      <c r="G323" s="38"/>
      <c r="H323" s="44"/>
    </row>
    <row r="324" s="2" customFormat="1" ht="16.8" customHeight="1">
      <c r="A324" s="38"/>
      <c r="B324" s="44"/>
      <c r="C324" s="310" t="s">
        <v>2019</v>
      </c>
      <c r="D324" s="310" t="s">
        <v>2020</v>
      </c>
      <c r="E324" s="17" t="s">
        <v>194</v>
      </c>
      <c r="F324" s="311">
        <v>1196.9880000000001</v>
      </c>
      <c r="G324" s="38"/>
      <c r="H324" s="44"/>
    </row>
    <row r="325" s="2" customFormat="1" ht="16.8" customHeight="1">
      <c r="A325" s="38"/>
      <c r="B325" s="44"/>
      <c r="C325" s="310" t="s">
        <v>979</v>
      </c>
      <c r="D325" s="310" t="s">
        <v>980</v>
      </c>
      <c r="E325" s="17" t="s">
        <v>194</v>
      </c>
      <c r="F325" s="311">
        <v>931</v>
      </c>
      <c r="G325" s="38"/>
      <c r="H325" s="44"/>
    </row>
    <row r="326" s="2" customFormat="1" ht="16.8" customHeight="1">
      <c r="A326" s="38"/>
      <c r="B326" s="44"/>
      <c r="C326" s="310" t="s">
        <v>984</v>
      </c>
      <c r="D326" s="310" t="s">
        <v>985</v>
      </c>
      <c r="E326" s="17" t="s">
        <v>194</v>
      </c>
      <c r="F326" s="311">
        <v>1177.4980000000001</v>
      </c>
      <c r="G326" s="38"/>
      <c r="H326" s="44"/>
    </row>
    <row r="327" s="2" customFormat="1" ht="16.8" customHeight="1">
      <c r="A327" s="38"/>
      <c r="B327" s="44"/>
      <c r="C327" s="310" t="s">
        <v>984</v>
      </c>
      <c r="D327" s="310" t="s">
        <v>985</v>
      </c>
      <c r="E327" s="17" t="s">
        <v>194</v>
      </c>
      <c r="F327" s="311">
        <v>1048.011</v>
      </c>
      <c r="G327" s="38"/>
      <c r="H327" s="44"/>
    </row>
    <row r="328" s="2" customFormat="1" ht="16.8" customHeight="1">
      <c r="A328" s="38"/>
      <c r="B328" s="44"/>
      <c r="C328" s="310" t="s">
        <v>2057</v>
      </c>
      <c r="D328" s="310" t="s">
        <v>2058</v>
      </c>
      <c r="E328" s="17" t="s">
        <v>194</v>
      </c>
      <c r="F328" s="311">
        <v>1024.327</v>
      </c>
      <c r="G328" s="38"/>
      <c r="H328" s="44"/>
    </row>
    <row r="329" s="2" customFormat="1">
      <c r="A329" s="38"/>
      <c r="B329" s="44"/>
      <c r="C329" s="310" t="s">
        <v>2106</v>
      </c>
      <c r="D329" s="310" t="s">
        <v>2107</v>
      </c>
      <c r="E329" s="17" t="s">
        <v>194</v>
      </c>
      <c r="F329" s="311">
        <v>1862</v>
      </c>
      <c r="G329" s="38"/>
      <c r="H329" s="44"/>
    </row>
    <row r="330" s="2" customFormat="1" ht="16.8" customHeight="1">
      <c r="A330" s="38"/>
      <c r="B330" s="44"/>
      <c r="C330" s="310" t="s">
        <v>1100</v>
      </c>
      <c r="D330" s="310" t="s">
        <v>1101</v>
      </c>
      <c r="E330" s="17" t="s">
        <v>194</v>
      </c>
      <c r="F330" s="311">
        <v>931</v>
      </c>
      <c r="G330" s="38"/>
      <c r="H330" s="44"/>
    </row>
    <row r="331" s="2" customFormat="1" ht="16.8" customHeight="1">
      <c r="A331" s="38"/>
      <c r="B331" s="44"/>
      <c r="C331" s="310" t="s">
        <v>1122</v>
      </c>
      <c r="D331" s="310" t="s">
        <v>1123</v>
      </c>
      <c r="E331" s="17" t="s">
        <v>194</v>
      </c>
      <c r="F331" s="311">
        <v>931</v>
      </c>
      <c r="G331" s="38"/>
      <c r="H331" s="44"/>
    </row>
    <row r="332" s="2" customFormat="1" ht="16.8" customHeight="1">
      <c r="A332" s="38"/>
      <c r="B332" s="44"/>
      <c r="C332" s="310" t="s">
        <v>1127</v>
      </c>
      <c r="D332" s="310" t="s">
        <v>1128</v>
      </c>
      <c r="E332" s="17" t="s">
        <v>194</v>
      </c>
      <c r="F332" s="311">
        <v>931</v>
      </c>
      <c r="G332" s="38"/>
      <c r="H332" s="44"/>
    </row>
    <row r="333" s="2" customFormat="1">
      <c r="A333" s="38"/>
      <c r="B333" s="44"/>
      <c r="C333" s="310" t="s">
        <v>1142</v>
      </c>
      <c r="D333" s="310" t="s">
        <v>1143</v>
      </c>
      <c r="E333" s="17" t="s">
        <v>194</v>
      </c>
      <c r="F333" s="311">
        <v>931</v>
      </c>
      <c r="G333" s="38"/>
      <c r="H333" s="44"/>
    </row>
    <row r="334" s="2" customFormat="1" ht="16.8" customHeight="1">
      <c r="A334" s="38"/>
      <c r="B334" s="44"/>
      <c r="C334" s="310" t="s">
        <v>2139</v>
      </c>
      <c r="D334" s="310" t="s">
        <v>2140</v>
      </c>
      <c r="E334" s="17" t="s">
        <v>194</v>
      </c>
      <c r="F334" s="311">
        <v>931</v>
      </c>
      <c r="G334" s="38"/>
      <c r="H334" s="44"/>
    </row>
    <row r="335" s="2" customFormat="1" ht="16.8" customHeight="1">
      <c r="A335" s="38"/>
      <c r="B335" s="44"/>
      <c r="C335" s="310" t="s">
        <v>705</v>
      </c>
      <c r="D335" s="310" t="s">
        <v>706</v>
      </c>
      <c r="E335" s="17" t="s">
        <v>194</v>
      </c>
      <c r="F335" s="311">
        <v>931</v>
      </c>
      <c r="G335" s="38"/>
      <c r="H335" s="44"/>
    </row>
    <row r="336" s="2" customFormat="1" ht="16.8" customHeight="1">
      <c r="A336" s="38"/>
      <c r="B336" s="44"/>
      <c r="C336" s="310" t="s">
        <v>710</v>
      </c>
      <c r="D336" s="310" t="s">
        <v>711</v>
      </c>
      <c r="E336" s="17" t="s">
        <v>194</v>
      </c>
      <c r="F336" s="311">
        <v>931</v>
      </c>
      <c r="G336" s="38"/>
      <c r="H336" s="44"/>
    </row>
    <row r="337" s="2" customFormat="1" ht="16.8" customHeight="1">
      <c r="A337" s="38"/>
      <c r="B337" s="44"/>
      <c r="C337" s="310" t="s">
        <v>1912</v>
      </c>
      <c r="D337" s="310" t="s">
        <v>1913</v>
      </c>
      <c r="E337" s="17" t="s">
        <v>319</v>
      </c>
      <c r="F337" s="311">
        <v>111.72</v>
      </c>
      <c r="G337" s="38"/>
      <c r="H337" s="44"/>
    </row>
    <row r="338" s="2" customFormat="1">
      <c r="A338" s="38"/>
      <c r="B338" s="44"/>
      <c r="C338" s="310" t="s">
        <v>1916</v>
      </c>
      <c r="D338" s="310" t="s">
        <v>1917</v>
      </c>
      <c r="E338" s="17" t="s">
        <v>194</v>
      </c>
      <c r="F338" s="311">
        <v>931</v>
      </c>
      <c r="G338" s="38"/>
      <c r="H338" s="44"/>
    </row>
    <row r="339" s="2" customFormat="1" ht="16.8" customHeight="1">
      <c r="A339" s="38"/>
      <c r="B339" s="44"/>
      <c r="C339" s="310" t="s">
        <v>1109</v>
      </c>
      <c r="D339" s="310" t="s">
        <v>1110</v>
      </c>
      <c r="E339" s="17" t="s">
        <v>194</v>
      </c>
      <c r="F339" s="311">
        <v>864.14999999999998</v>
      </c>
      <c r="G339" s="38"/>
      <c r="H339" s="44"/>
    </row>
    <row r="340" s="2" customFormat="1" ht="16.8" customHeight="1">
      <c r="A340" s="38"/>
      <c r="B340" s="44"/>
      <c r="C340" s="310" t="s">
        <v>1131</v>
      </c>
      <c r="D340" s="310" t="s">
        <v>1132</v>
      </c>
      <c r="E340" s="17" t="s">
        <v>319</v>
      </c>
      <c r="F340" s="311">
        <v>113.965</v>
      </c>
      <c r="G340" s="38"/>
      <c r="H340" s="44"/>
    </row>
    <row r="341" s="2" customFormat="1">
      <c r="A341" s="38"/>
      <c r="B341" s="44"/>
      <c r="C341" s="310" t="s">
        <v>1104</v>
      </c>
      <c r="D341" s="310" t="s">
        <v>1105</v>
      </c>
      <c r="E341" s="17" t="s">
        <v>194</v>
      </c>
      <c r="F341" s="311">
        <v>977.54999999999995</v>
      </c>
      <c r="G341" s="38"/>
      <c r="H341" s="44"/>
    </row>
    <row r="342" s="2" customFormat="1" ht="16.8" customHeight="1">
      <c r="A342" s="38"/>
      <c r="B342" s="44"/>
      <c r="C342" s="306" t="s">
        <v>1738</v>
      </c>
      <c r="D342" s="307" t="s">
        <v>1739</v>
      </c>
      <c r="E342" s="308" t="s">
        <v>190</v>
      </c>
      <c r="F342" s="309">
        <v>126.465</v>
      </c>
      <c r="G342" s="38"/>
      <c r="H342" s="44"/>
    </row>
    <row r="343" s="2" customFormat="1" ht="16.8" customHeight="1">
      <c r="A343" s="38"/>
      <c r="B343" s="44"/>
      <c r="C343" s="310" t="s">
        <v>1</v>
      </c>
      <c r="D343" s="310" t="s">
        <v>7171</v>
      </c>
      <c r="E343" s="17" t="s">
        <v>1</v>
      </c>
      <c r="F343" s="311">
        <v>126.465</v>
      </c>
      <c r="G343" s="38"/>
      <c r="H343" s="44"/>
    </row>
    <row r="344" s="2" customFormat="1" ht="16.8" customHeight="1">
      <c r="A344" s="38"/>
      <c r="B344" s="44"/>
      <c r="C344" s="312" t="s">
        <v>7110</v>
      </c>
      <c r="D344" s="38"/>
      <c r="E344" s="38"/>
      <c r="F344" s="38"/>
      <c r="G344" s="38"/>
      <c r="H344" s="44"/>
    </row>
    <row r="345" s="2" customFormat="1" ht="16.8" customHeight="1">
      <c r="A345" s="38"/>
      <c r="B345" s="44"/>
      <c r="C345" s="310" t="s">
        <v>493</v>
      </c>
      <c r="D345" s="310" t="s">
        <v>494</v>
      </c>
      <c r="E345" s="17" t="s">
        <v>190</v>
      </c>
      <c r="F345" s="311">
        <v>105.19499999999999</v>
      </c>
      <c r="G345" s="38"/>
      <c r="H345" s="44"/>
    </row>
    <row r="346" s="2" customFormat="1" ht="16.8" customHeight="1">
      <c r="A346" s="38"/>
      <c r="B346" s="44"/>
      <c r="C346" s="310" t="s">
        <v>503</v>
      </c>
      <c r="D346" s="310" t="s">
        <v>504</v>
      </c>
      <c r="E346" s="17" t="s">
        <v>190</v>
      </c>
      <c r="F346" s="311">
        <v>598.16499999999996</v>
      </c>
      <c r="G346" s="38"/>
      <c r="H346" s="44"/>
    </row>
    <row r="347" s="2" customFormat="1" ht="16.8" customHeight="1">
      <c r="A347" s="38"/>
      <c r="B347" s="44"/>
      <c r="C347" s="310" t="s">
        <v>562</v>
      </c>
      <c r="D347" s="310" t="s">
        <v>563</v>
      </c>
      <c r="E347" s="17" t="s">
        <v>190</v>
      </c>
      <c r="F347" s="311">
        <v>201.51499999999999</v>
      </c>
      <c r="G347" s="38"/>
      <c r="H347" s="44"/>
    </row>
    <row r="348" s="2" customFormat="1" ht="16.8" customHeight="1">
      <c r="A348" s="38"/>
      <c r="B348" s="44"/>
      <c r="C348" s="310" t="s">
        <v>567</v>
      </c>
      <c r="D348" s="310" t="s">
        <v>568</v>
      </c>
      <c r="E348" s="17" t="s">
        <v>194</v>
      </c>
      <c r="F348" s="311">
        <v>189.69800000000001</v>
      </c>
      <c r="G348" s="38"/>
      <c r="H348" s="44"/>
    </row>
    <row r="349" s="2" customFormat="1" ht="16.8" customHeight="1">
      <c r="A349" s="38"/>
      <c r="B349" s="44"/>
      <c r="C349" s="310" t="s">
        <v>1269</v>
      </c>
      <c r="D349" s="310" t="s">
        <v>1270</v>
      </c>
      <c r="E349" s="17" t="s">
        <v>194</v>
      </c>
      <c r="F349" s="311">
        <v>75.879000000000005</v>
      </c>
      <c r="G349" s="38"/>
      <c r="H349" s="44"/>
    </row>
    <row r="350" s="2" customFormat="1" ht="16.8" customHeight="1">
      <c r="A350" s="38"/>
      <c r="B350" s="44"/>
      <c r="C350" s="310" t="s">
        <v>512</v>
      </c>
      <c r="D350" s="310" t="s">
        <v>513</v>
      </c>
      <c r="E350" s="17" t="s">
        <v>190</v>
      </c>
      <c r="F350" s="311">
        <v>251.827</v>
      </c>
      <c r="G350" s="38"/>
      <c r="H350" s="44"/>
    </row>
    <row r="351" s="2" customFormat="1" ht="16.8" customHeight="1">
      <c r="A351" s="38"/>
      <c r="B351" s="44"/>
      <c r="C351" s="306" t="s">
        <v>1741</v>
      </c>
      <c r="D351" s="307" t="s">
        <v>1742</v>
      </c>
      <c r="E351" s="308" t="s">
        <v>190</v>
      </c>
      <c r="F351" s="309">
        <v>21.27</v>
      </c>
      <c r="G351" s="38"/>
      <c r="H351" s="44"/>
    </row>
    <row r="352" s="2" customFormat="1" ht="16.8" customHeight="1">
      <c r="A352" s="38"/>
      <c r="B352" s="44"/>
      <c r="C352" s="310" t="s">
        <v>1</v>
      </c>
      <c r="D352" s="310" t="s">
        <v>7172</v>
      </c>
      <c r="E352" s="17" t="s">
        <v>1</v>
      </c>
      <c r="F352" s="311">
        <v>11.970000000000001</v>
      </c>
      <c r="G352" s="38"/>
      <c r="H352" s="44"/>
    </row>
    <row r="353" s="2" customFormat="1" ht="16.8" customHeight="1">
      <c r="A353" s="38"/>
      <c r="B353" s="44"/>
      <c r="C353" s="310" t="s">
        <v>1</v>
      </c>
      <c r="D353" s="310" t="s">
        <v>7173</v>
      </c>
      <c r="E353" s="17" t="s">
        <v>1</v>
      </c>
      <c r="F353" s="311">
        <v>6.1200000000000001</v>
      </c>
      <c r="G353" s="38"/>
      <c r="H353" s="44"/>
    </row>
    <row r="354" s="2" customFormat="1" ht="16.8" customHeight="1">
      <c r="A354" s="38"/>
      <c r="B354" s="44"/>
      <c r="C354" s="310" t="s">
        <v>1</v>
      </c>
      <c r="D354" s="310" t="s">
        <v>7174</v>
      </c>
      <c r="E354" s="17" t="s">
        <v>1</v>
      </c>
      <c r="F354" s="311">
        <v>3.1800000000000002</v>
      </c>
      <c r="G354" s="38"/>
      <c r="H354" s="44"/>
    </row>
    <row r="355" s="2" customFormat="1" ht="16.8" customHeight="1">
      <c r="A355" s="38"/>
      <c r="B355" s="44"/>
      <c r="C355" s="310" t="s">
        <v>1</v>
      </c>
      <c r="D355" s="310" t="s">
        <v>378</v>
      </c>
      <c r="E355" s="17" t="s">
        <v>1</v>
      </c>
      <c r="F355" s="311">
        <v>21.27</v>
      </c>
      <c r="G355" s="38"/>
      <c r="H355" s="44"/>
    </row>
    <row r="356" s="2" customFormat="1" ht="16.8" customHeight="1">
      <c r="A356" s="38"/>
      <c r="B356" s="44"/>
      <c r="C356" s="312" t="s">
        <v>7110</v>
      </c>
      <c r="D356" s="38"/>
      <c r="E356" s="38"/>
      <c r="F356" s="38"/>
      <c r="G356" s="38"/>
      <c r="H356" s="44"/>
    </row>
    <row r="357" s="2" customFormat="1" ht="16.8" customHeight="1">
      <c r="A357" s="38"/>
      <c r="B357" s="44"/>
      <c r="C357" s="310" t="s">
        <v>282</v>
      </c>
      <c r="D357" s="310" t="s">
        <v>283</v>
      </c>
      <c r="E357" s="17" t="s">
        <v>194</v>
      </c>
      <c r="F357" s="311">
        <v>66.293000000000006</v>
      </c>
      <c r="G357" s="38"/>
      <c r="H357" s="44"/>
    </row>
    <row r="358" s="2" customFormat="1" ht="16.8" customHeight="1">
      <c r="A358" s="38"/>
      <c r="B358" s="44"/>
      <c r="C358" s="310" t="s">
        <v>288</v>
      </c>
      <c r="D358" s="310" t="s">
        <v>289</v>
      </c>
      <c r="E358" s="17" t="s">
        <v>194</v>
      </c>
      <c r="F358" s="311">
        <v>66.293000000000006</v>
      </c>
      <c r="G358" s="38"/>
      <c r="H358" s="44"/>
    </row>
    <row r="359" s="2" customFormat="1" ht="16.8" customHeight="1">
      <c r="A359" s="38"/>
      <c r="B359" s="44"/>
      <c r="C359" s="310" t="s">
        <v>292</v>
      </c>
      <c r="D359" s="310" t="s">
        <v>293</v>
      </c>
      <c r="E359" s="17" t="s">
        <v>194</v>
      </c>
      <c r="F359" s="311">
        <v>10.635</v>
      </c>
      <c r="G359" s="38"/>
      <c r="H359" s="44"/>
    </row>
    <row r="360" s="2" customFormat="1">
      <c r="A360" s="38"/>
      <c r="B360" s="44"/>
      <c r="C360" s="310" t="s">
        <v>296</v>
      </c>
      <c r="D360" s="310" t="s">
        <v>297</v>
      </c>
      <c r="E360" s="17" t="s">
        <v>194</v>
      </c>
      <c r="F360" s="311">
        <v>21.27</v>
      </c>
      <c r="G360" s="38"/>
      <c r="H360" s="44"/>
    </row>
    <row r="361" s="2" customFormat="1">
      <c r="A361" s="38"/>
      <c r="B361" s="44"/>
      <c r="C361" s="310" t="s">
        <v>362</v>
      </c>
      <c r="D361" s="310" t="s">
        <v>363</v>
      </c>
      <c r="E361" s="17" t="s">
        <v>194</v>
      </c>
      <c r="F361" s="311">
        <v>21.27</v>
      </c>
      <c r="G361" s="38"/>
      <c r="H361" s="44"/>
    </row>
    <row r="362" s="2" customFormat="1" ht="16.8" customHeight="1">
      <c r="A362" s="38"/>
      <c r="B362" s="44"/>
      <c r="C362" s="310" t="s">
        <v>493</v>
      </c>
      <c r="D362" s="310" t="s">
        <v>494</v>
      </c>
      <c r="E362" s="17" t="s">
        <v>190</v>
      </c>
      <c r="F362" s="311">
        <v>105.19499999999999</v>
      </c>
      <c r="G362" s="38"/>
      <c r="H362" s="44"/>
    </row>
    <row r="363" s="2" customFormat="1" ht="16.8" customHeight="1">
      <c r="A363" s="38"/>
      <c r="B363" s="44"/>
      <c r="C363" s="310" t="s">
        <v>503</v>
      </c>
      <c r="D363" s="310" t="s">
        <v>504</v>
      </c>
      <c r="E363" s="17" t="s">
        <v>190</v>
      </c>
      <c r="F363" s="311">
        <v>598.16499999999996</v>
      </c>
      <c r="G363" s="38"/>
      <c r="H363" s="44"/>
    </row>
    <row r="364" s="2" customFormat="1" ht="16.8" customHeight="1">
      <c r="A364" s="38"/>
      <c r="B364" s="44"/>
      <c r="C364" s="310" t="s">
        <v>1867</v>
      </c>
      <c r="D364" s="310" t="s">
        <v>1868</v>
      </c>
      <c r="E364" s="17" t="s">
        <v>194</v>
      </c>
      <c r="F364" s="311">
        <v>6.3810000000000002</v>
      </c>
      <c r="G364" s="38"/>
      <c r="H364" s="44"/>
    </row>
    <row r="365" s="2" customFormat="1" ht="16.8" customHeight="1">
      <c r="A365" s="38"/>
      <c r="B365" s="44"/>
      <c r="C365" s="310" t="s">
        <v>656</v>
      </c>
      <c r="D365" s="310" t="s">
        <v>657</v>
      </c>
      <c r="E365" s="17" t="s">
        <v>190</v>
      </c>
      <c r="F365" s="311">
        <v>23.27</v>
      </c>
      <c r="G365" s="38"/>
      <c r="H365" s="44"/>
    </row>
    <row r="366" s="2" customFormat="1" ht="16.8" customHeight="1">
      <c r="A366" s="38"/>
      <c r="B366" s="44"/>
      <c r="C366" s="310" t="s">
        <v>661</v>
      </c>
      <c r="D366" s="310" t="s">
        <v>662</v>
      </c>
      <c r="E366" s="17" t="s">
        <v>190</v>
      </c>
      <c r="F366" s="311">
        <v>21.27</v>
      </c>
      <c r="G366" s="38"/>
      <c r="H366" s="44"/>
    </row>
    <row r="367" s="2" customFormat="1" ht="16.8" customHeight="1">
      <c r="A367" s="38"/>
      <c r="B367" s="44"/>
      <c r="C367" s="310" t="s">
        <v>532</v>
      </c>
      <c r="D367" s="310" t="s">
        <v>533</v>
      </c>
      <c r="E367" s="17" t="s">
        <v>190</v>
      </c>
      <c r="F367" s="311">
        <v>101.136</v>
      </c>
      <c r="G367" s="38"/>
      <c r="H367" s="44"/>
    </row>
    <row r="368" s="2" customFormat="1" ht="16.8" customHeight="1">
      <c r="A368" s="38"/>
      <c r="B368" s="44"/>
      <c r="C368" s="306" t="s">
        <v>1744</v>
      </c>
      <c r="D368" s="307" t="s">
        <v>1745</v>
      </c>
      <c r="E368" s="308" t="s">
        <v>194</v>
      </c>
      <c r="F368" s="309">
        <v>108</v>
      </c>
      <c r="G368" s="38"/>
      <c r="H368" s="44"/>
    </row>
    <row r="369" s="2" customFormat="1" ht="16.8" customHeight="1">
      <c r="A369" s="38"/>
      <c r="B369" s="44"/>
      <c r="C369" s="310" t="s">
        <v>1</v>
      </c>
      <c r="D369" s="310" t="s">
        <v>7175</v>
      </c>
      <c r="E369" s="17" t="s">
        <v>1</v>
      </c>
      <c r="F369" s="311">
        <v>108</v>
      </c>
      <c r="G369" s="38"/>
      <c r="H369" s="44"/>
    </row>
    <row r="370" s="2" customFormat="1" ht="16.8" customHeight="1">
      <c r="A370" s="38"/>
      <c r="B370" s="44"/>
      <c r="C370" s="312" t="s">
        <v>7110</v>
      </c>
      <c r="D370" s="38"/>
      <c r="E370" s="38"/>
      <c r="F370" s="38"/>
      <c r="G370" s="38"/>
      <c r="H370" s="44"/>
    </row>
    <row r="371" s="2" customFormat="1" ht="16.8" customHeight="1">
      <c r="A371" s="38"/>
      <c r="B371" s="44"/>
      <c r="C371" s="310" t="s">
        <v>2019</v>
      </c>
      <c r="D371" s="310" t="s">
        <v>2020</v>
      </c>
      <c r="E371" s="17" t="s">
        <v>194</v>
      </c>
      <c r="F371" s="311">
        <v>1196.9880000000001</v>
      </c>
      <c r="G371" s="38"/>
      <c r="H371" s="44"/>
    </row>
    <row r="372" s="2" customFormat="1" ht="16.8" customHeight="1">
      <c r="A372" s="38"/>
      <c r="B372" s="44"/>
      <c r="C372" s="310" t="s">
        <v>984</v>
      </c>
      <c r="D372" s="310" t="s">
        <v>985</v>
      </c>
      <c r="E372" s="17" t="s">
        <v>194</v>
      </c>
      <c r="F372" s="311">
        <v>1048.011</v>
      </c>
      <c r="G372" s="38"/>
      <c r="H372" s="44"/>
    </row>
    <row r="373" s="2" customFormat="1">
      <c r="A373" s="38"/>
      <c r="B373" s="44"/>
      <c r="C373" s="310" t="s">
        <v>1014</v>
      </c>
      <c r="D373" s="310" t="s">
        <v>1015</v>
      </c>
      <c r="E373" s="17" t="s">
        <v>194</v>
      </c>
      <c r="F373" s="311">
        <v>108</v>
      </c>
      <c r="G373" s="38"/>
      <c r="H373" s="44"/>
    </row>
    <row r="374" s="2" customFormat="1" ht="16.8" customHeight="1">
      <c r="A374" s="38"/>
      <c r="B374" s="44"/>
      <c r="C374" s="310" t="s">
        <v>1024</v>
      </c>
      <c r="D374" s="310" t="s">
        <v>1025</v>
      </c>
      <c r="E374" s="17" t="s">
        <v>194</v>
      </c>
      <c r="F374" s="311">
        <v>193.06</v>
      </c>
      <c r="G374" s="38"/>
      <c r="H374" s="44"/>
    </row>
    <row r="375" s="2" customFormat="1" ht="16.8" customHeight="1">
      <c r="A375" s="38"/>
      <c r="B375" s="44"/>
      <c r="C375" s="310" t="s">
        <v>1127</v>
      </c>
      <c r="D375" s="310" t="s">
        <v>1128</v>
      </c>
      <c r="E375" s="17" t="s">
        <v>194</v>
      </c>
      <c r="F375" s="311">
        <v>931</v>
      </c>
      <c r="G375" s="38"/>
      <c r="H375" s="44"/>
    </row>
    <row r="376" s="2" customFormat="1" ht="16.8" customHeight="1">
      <c r="A376" s="38"/>
      <c r="B376" s="44"/>
      <c r="C376" s="310" t="s">
        <v>1109</v>
      </c>
      <c r="D376" s="310" t="s">
        <v>1110</v>
      </c>
      <c r="E376" s="17" t="s">
        <v>194</v>
      </c>
      <c r="F376" s="311">
        <v>864.14999999999998</v>
      </c>
      <c r="G376" s="38"/>
      <c r="H376" s="44"/>
    </row>
    <row r="377" s="2" customFormat="1" ht="16.8" customHeight="1">
      <c r="A377" s="38"/>
      <c r="B377" s="44"/>
      <c r="C377" s="310" t="s">
        <v>2132</v>
      </c>
      <c r="D377" s="310" t="s">
        <v>2133</v>
      </c>
      <c r="E377" s="17" t="s">
        <v>319</v>
      </c>
      <c r="F377" s="311">
        <v>14.502000000000001</v>
      </c>
      <c r="G377" s="38"/>
      <c r="H377" s="44"/>
    </row>
    <row r="378" s="2" customFormat="1" ht="16.8" customHeight="1">
      <c r="A378" s="38"/>
      <c r="B378" s="44"/>
      <c r="C378" s="310" t="s">
        <v>1131</v>
      </c>
      <c r="D378" s="310" t="s">
        <v>1132</v>
      </c>
      <c r="E378" s="17" t="s">
        <v>319</v>
      </c>
      <c r="F378" s="311">
        <v>113.965</v>
      </c>
      <c r="G378" s="38"/>
      <c r="H378" s="44"/>
    </row>
    <row r="379" s="2" customFormat="1" ht="16.8" customHeight="1">
      <c r="A379" s="38"/>
      <c r="B379" s="44"/>
      <c r="C379" s="310" t="s">
        <v>2116</v>
      </c>
      <c r="D379" s="310" t="s">
        <v>2117</v>
      </c>
      <c r="E379" s="17" t="s">
        <v>194</v>
      </c>
      <c r="F379" s="311">
        <v>113.40000000000001</v>
      </c>
      <c r="G379" s="38"/>
      <c r="H379" s="44"/>
    </row>
    <row r="380" s="2" customFormat="1" ht="16.8" customHeight="1">
      <c r="A380" s="38"/>
      <c r="B380" s="44"/>
      <c r="C380" s="306" t="s">
        <v>1746</v>
      </c>
      <c r="D380" s="307" t="s">
        <v>1747</v>
      </c>
      <c r="E380" s="308" t="s">
        <v>190</v>
      </c>
      <c r="F380" s="309">
        <v>33</v>
      </c>
      <c r="G380" s="38"/>
      <c r="H380" s="44"/>
    </row>
    <row r="381" s="2" customFormat="1" ht="16.8" customHeight="1">
      <c r="A381" s="38"/>
      <c r="B381" s="44"/>
      <c r="C381" s="310" t="s">
        <v>1</v>
      </c>
      <c r="D381" s="310" t="s">
        <v>7176</v>
      </c>
      <c r="E381" s="17" t="s">
        <v>1</v>
      </c>
      <c r="F381" s="311">
        <v>33</v>
      </c>
      <c r="G381" s="38"/>
      <c r="H381" s="44"/>
    </row>
    <row r="382" s="2" customFormat="1" ht="16.8" customHeight="1">
      <c r="A382" s="38"/>
      <c r="B382" s="44"/>
      <c r="C382" s="312" t="s">
        <v>7110</v>
      </c>
      <c r="D382" s="38"/>
      <c r="E382" s="38"/>
      <c r="F382" s="38"/>
      <c r="G382" s="38"/>
      <c r="H382" s="44"/>
    </row>
    <row r="383" s="2" customFormat="1">
      <c r="A383" s="38"/>
      <c r="B383" s="44"/>
      <c r="C383" s="310" t="s">
        <v>1004</v>
      </c>
      <c r="D383" s="310" t="s">
        <v>1005</v>
      </c>
      <c r="E383" s="17" t="s">
        <v>190</v>
      </c>
      <c r="F383" s="311">
        <v>33</v>
      </c>
      <c r="G383" s="38"/>
      <c r="H383" s="44"/>
    </row>
    <row r="384" s="2" customFormat="1">
      <c r="A384" s="38"/>
      <c r="B384" s="44"/>
      <c r="C384" s="310" t="s">
        <v>1009</v>
      </c>
      <c r="D384" s="310" t="s">
        <v>1010</v>
      </c>
      <c r="E384" s="17" t="s">
        <v>190</v>
      </c>
      <c r="F384" s="311">
        <v>33</v>
      </c>
      <c r="G384" s="38"/>
      <c r="H384" s="44"/>
    </row>
    <row r="385" s="2" customFormat="1" ht="16.8" customHeight="1">
      <c r="A385" s="38"/>
      <c r="B385" s="44"/>
      <c r="C385" s="310" t="s">
        <v>1024</v>
      </c>
      <c r="D385" s="310" t="s">
        <v>1025</v>
      </c>
      <c r="E385" s="17" t="s">
        <v>194</v>
      </c>
      <c r="F385" s="311">
        <v>193.06</v>
      </c>
      <c r="G385" s="38"/>
      <c r="H385" s="44"/>
    </row>
    <row r="386" s="2" customFormat="1" ht="16.8" customHeight="1">
      <c r="A386" s="38"/>
      <c r="B386" s="44"/>
      <c r="C386" s="310" t="s">
        <v>1090</v>
      </c>
      <c r="D386" s="310" t="s">
        <v>1091</v>
      </c>
      <c r="E386" s="17" t="s">
        <v>194</v>
      </c>
      <c r="F386" s="311">
        <v>169.935</v>
      </c>
      <c r="G386" s="38"/>
      <c r="H386" s="44"/>
    </row>
    <row r="387" s="2" customFormat="1" ht="16.8" customHeight="1">
      <c r="A387" s="38"/>
      <c r="B387" s="44"/>
      <c r="C387" s="310" t="s">
        <v>2132</v>
      </c>
      <c r="D387" s="310" t="s">
        <v>2133</v>
      </c>
      <c r="E387" s="17" t="s">
        <v>319</v>
      </c>
      <c r="F387" s="311">
        <v>14.502000000000001</v>
      </c>
      <c r="G387" s="38"/>
      <c r="H387" s="44"/>
    </row>
    <row r="388" s="2" customFormat="1" ht="16.8" customHeight="1">
      <c r="A388" s="38"/>
      <c r="B388" s="44"/>
      <c r="C388" s="310" t="s">
        <v>1131</v>
      </c>
      <c r="D388" s="310" t="s">
        <v>1132</v>
      </c>
      <c r="E388" s="17" t="s">
        <v>319</v>
      </c>
      <c r="F388" s="311">
        <v>113.965</v>
      </c>
      <c r="G388" s="38"/>
      <c r="H388" s="44"/>
    </row>
    <row r="389" s="2" customFormat="1" ht="16.8" customHeight="1">
      <c r="A389" s="38"/>
      <c r="B389" s="44"/>
      <c r="C389" s="310" t="s">
        <v>2101</v>
      </c>
      <c r="D389" s="310" t="s">
        <v>2102</v>
      </c>
      <c r="E389" s="17" t="s">
        <v>194</v>
      </c>
      <c r="F389" s="311">
        <v>27.334</v>
      </c>
      <c r="G389" s="38"/>
      <c r="H389" s="44"/>
    </row>
    <row r="390" s="2" customFormat="1" ht="16.8" customHeight="1">
      <c r="A390" s="38"/>
      <c r="B390" s="44"/>
      <c r="C390" s="306" t="s">
        <v>1748</v>
      </c>
      <c r="D390" s="307" t="s">
        <v>1749</v>
      </c>
      <c r="E390" s="308" t="s">
        <v>194</v>
      </c>
      <c r="F390" s="309">
        <v>108.24</v>
      </c>
      <c r="G390" s="38"/>
      <c r="H390" s="44"/>
    </row>
    <row r="391" s="2" customFormat="1" ht="16.8" customHeight="1">
      <c r="A391" s="38"/>
      <c r="B391" s="44"/>
      <c r="C391" s="310" t="s">
        <v>1</v>
      </c>
      <c r="D391" s="310" t="s">
        <v>7177</v>
      </c>
      <c r="E391" s="17" t="s">
        <v>1</v>
      </c>
      <c r="F391" s="311">
        <v>108.24</v>
      </c>
      <c r="G391" s="38"/>
      <c r="H391" s="44"/>
    </row>
    <row r="392" s="2" customFormat="1" ht="16.8" customHeight="1">
      <c r="A392" s="38"/>
      <c r="B392" s="44"/>
      <c r="C392" s="312" t="s">
        <v>7110</v>
      </c>
      <c r="D392" s="38"/>
      <c r="E392" s="38"/>
      <c r="F392" s="38"/>
      <c r="G392" s="38"/>
      <c r="H392" s="44"/>
    </row>
    <row r="393" s="2" customFormat="1" ht="16.8" customHeight="1">
      <c r="A393" s="38"/>
      <c r="B393" s="44"/>
      <c r="C393" s="310" t="s">
        <v>374</v>
      </c>
      <c r="D393" s="310" t="s">
        <v>375</v>
      </c>
      <c r="E393" s="17" t="s">
        <v>194</v>
      </c>
      <c r="F393" s="311">
        <v>194.47300000000001</v>
      </c>
      <c r="G393" s="38"/>
      <c r="H393" s="44"/>
    </row>
    <row r="394" s="2" customFormat="1" ht="16.8" customHeight="1">
      <c r="A394" s="38"/>
      <c r="B394" s="44"/>
      <c r="C394" s="310" t="s">
        <v>380</v>
      </c>
      <c r="D394" s="310" t="s">
        <v>381</v>
      </c>
      <c r="E394" s="17" t="s">
        <v>194</v>
      </c>
      <c r="F394" s="311">
        <v>200.98500000000001</v>
      </c>
      <c r="G394" s="38"/>
      <c r="H394" s="44"/>
    </row>
    <row r="395" s="2" customFormat="1" ht="16.8" customHeight="1">
      <c r="A395" s="38"/>
      <c r="B395" s="44"/>
      <c r="C395" s="310" t="s">
        <v>1680</v>
      </c>
      <c r="D395" s="310" t="s">
        <v>1681</v>
      </c>
      <c r="E395" s="17" t="s">
        <v>194</v>
      </c>
      <c r="F395" s="311">
        <v>465.05900000000003</v>
      </c>
      <c r="G395" s="38"/>
      <c r="H395" s="44"/>
    </row>
    <row r="396" s="2" customFormat="1" ht="26.4" customHeight="1">
      <c r="A396" s="38"/>
      <c r="B396" s="44"/>
      <c r="C396" s="305" t="s">
        <v>7178</v>
      </c>
      <c r="D396" s="305" t="s">
        <v>91</v>
      </c>
      <c r="E396" s="38"/>
      <c r="F396" s="38"/>
      <c r="G396" s="38"/>
      <c r="H396" s="44"/>
    </row>
    <row r="397" s="2" customFormat="1" ht="16.8" customHeight="1">
      <c r="A397" s="38"/>
      <c r="B397" s="44"/>
      <c r="C397" s="306" t="s">
        <v>2405</v>
      </c>
      <c r="D397" s="307" t="s">
        <v>2406</v>
      </c>
      <c r="E397" s="308" t="s">
        <v>190</v>
      </c>
      <c r="F397" s="309">
        <v>40.57</v>
      </c>
      <c r="G397" s="38"/>
      <c r="H397" s="44"/>
    </row>
    <row r="398" s="2" customFormat="1" ht="16.8" customHeight="1">
      <c r="A398" s="38"/>
      <c r="B398" s="44"/>
      <c r="C398" s="310" t="s">
        <v>1</v>
      </c>
      <c r="D398" s="310" t="s">
        <v>7179</v>
      </c>
      <c r="E398" s="17" t="s">
        <v>1</v>
      </c>
      <c r="F398" s="311">
        <v>40.57</v>
      </c>
      <c r="G398" s="38"/>
      <c r="H398" s="44"/>
    </row>
    <row r="399" s="2" customFormat="1" ht="16.8" customHeight="1">
      <c r="A399" s="38"/>
      <c r="B399" s="44"/>
      <c r="C399" s="312" t="s">
        <v>7110</v>
      </c>
      <c r="D399" s="38"/>
      <c r="E399" s="38"/>
      <c r="F399" s="38"/>
      <c r="G399" s="38"/>
      <c r="H399" s="44"/>
    </row>
    <row r="400" s="2" customFormat="1" ht="16.8" customHeight="1">
      <c r="A400" s="38"/>
      <c r="B400" s="44"/>
      <c r="C400" s="310" t="s">
        <v>282</v>
      </c>
      <c r="D400" s="310" t="s">
        <v>283</v>
      </c>
      <c r="E400" s="17" t="s">
        <v>194</v>
      </c>
      <c r="F400" s="311">
        <v>20.285</v>
      </c>
      <c r="G400" s="38"/>
      <c r="H400" s="44"/>
    </row>
    <row r="401" s="2" customFormat="1" ht="16.8" customHeight="1">
      <c r="A401" s="38"/>
      <c r="B401" s="44"/>
      <c r="C401" s="310" t="s">
        <v>288</v>
      </c>
      <c r="D401" s="310" t="s">
        <v>289</v>
      </c>
      <c r="E401" s="17" t="s">
        <v>194</v>
      </c>
      <c r="F401" s="311">
        <v>24.969999999999999</v>
      </c>
      <c r="G401" s="38"/>
      <c r="H401" s="44"/>
    </row>
    <row r="402" s="2" customFormat="1" ht="16.8" customHeight="1">
      <c r="A402" s="38"/>
      <c r="B402" s="44"/>
      <c r="C402" s="310" t="s">
        <v>358</v>
      </c>
      <c r="D402" s="310" t="s">
        <v>359</v>
      </c>
      <c r="E402" s="17" t="s">
        <v>194</v>
      </c>
      <c r="F402" s="311">
        <v>20.285</v>
      </c>
      <c r="G402" s="38"/>
      <c r="H402" s="44"/>
    </row>
    <row r="403" s="2" customFormat="1" ht="16.8" customHeight="1">
      <c r="A403" s="38"/>
      <c r="B403" s="44"/>
      <c r="C403" s="310" t="s">
        <v>619</v>
      </c>
      <c r="D403" s="310" t="s">
        <v>620</v>
      </c>
      <c r="E403" s="17" t="s">
        <v>194</v>
      </c>
      <c r="F403" s="311">
        <v>20.285</v>
      </c>
      <c r="G403" s="38"/>
      <c r="H403" s="44"/>
    </row>
    <row r="404" s="2" customFormat="1" ht="16.8" customHeight="1">
      <c r="A404" s="38"/>
      <c r="B404" s="44"/>
      <c r="C404" s="306" t="s">
        <v>2408</v>
      </c>
      <c r="D404" s="307" t="s">
        <v>2409</v>
      </c>
      <c r="E404" s="308" t="s">
        <v>194</v>
      </c>
      <c r="F404" s="309">
        <v>33.131999999999998</v>
      </c>
      <c r="G404" s="38"/>
      <c r="H404" s="44"/>
    </row>
    <row r="405" s="2" customFormat="1" ht="16.8" customHeight="1">
      <c r="A405" s="38"/>
      <c r="B405" s="44"/>
      <c r="C405" s="310" t="s">
        <v>1</v>
      </c>
      <c r="D405" s="310" t="s">
        <v>7180</v>
      </c>
      <c r="E405" s="17" t="s">
        <v>1</v>
      </c>
      <c r="F405" s="311">
        <v>33.131999999999998</v>
      </c>
      <c r="G405" s="38"/>
      <c r="H405" s="44"/>
    </row>
    <row r="406" s="2" customFormat="1" ht="16.8" customHeight="1">
      <c r="A406" s="38"/>
      <c r="B406" s="44"/>
      <c r="C406" s="312" t="s">
        <v>7110</v>
      </c>
      <c r="D406" s="38"/>
      <c r="E406" s="38"/>
      <c r="F406" s="38"/>
      <c r="G406" s="38"/>
      <c r="H406" s="44"/>
    </row>
    <row r="407" s="2" customFormat="1" ht="16.8" customHeight="1">
      <c r="A407" s="38"/>
      <c r="B407" s="44"/>
      <c r="C407" s="310" t="s">
        <v>432</v>
      </c>
      <c r="D407" s="310" t="s">
        <v>433</v>
      </c>
      <c r="E407" s="17" t="s">
        <v>194</v>
      </c>
      <c r="F407" s="311">
        <v>33.131999999999998</v>
      </c>
      <c r="G407" s="38"/>
      <c r="H407" s="44"/>
    </row>
    <row r="408" s="2" customFormat="1" ht="16.8" customHeight="1">
      <c r="A408" s="38"/>
      <c r="B408" s="44"/>
      <c r="C408" s="310" t="s">
        <v>554</v>
      </c>
      <c r="D408" s="310" t="s">
        <v>555</v>
      </c>
      <c r="E408" s="17" t="s">
        <v>194</v>
      </c>
      <c r="F408" s="311">
        <v>33.131999999999998</v>
      </c>
      <c r="G408" s="38"/>
      <c r="H408" s="44"/>
    </row>
    <row r="409" s="2" customFormat="1" ht="16.8" customHeight="1">
      <c r="A409" s="38"/>
      <c r="B409" s="44"/>
      <c r="C409" s="310" t="s">
        <v>1652</v>
      </c>
      <c r="D409" s="310" t="s">
        <v>1653</v>
      </c>
      <c r="E409" s="17" t="s">
        <v>194</v>
      </c>
      <c r="F409" s="311">
        <v>33.131999999999998</v>
      </c>
      <c r="G409" s="38"/>
      <c r="H409" s="44"/>
    </row>
    <row r="410" s="2" customFormat="1" ht="16.8" customHeight="1">
      <c r="A410" s="38"/>
      <c r="B410" s="44"/>
      <c r="C410" s="306" t="s">
        <v>2411</v>
      </c>
      <c r="D410" s="307" t="s">
        <v>2412</v>
      </c>
      <c r="E410" s="308" t="s">
        <v>194</v>
      </c>
      <c r="F410" s="309">
        <v>33.131999999999998</v>
      </c>
      <c r="G410" s="38"/>
      <c r="H410" s="44"/>
    </row>
    <row r="411" s="2" customFormat="1" ht="16.8" customHeight="1">
      <c r="A411" s="38"/>
      <c r="B411" s="44"/>
      <c r="C411" s="310" t="s">
        <v>1</v>
      </c>
      <c r="D411" s="310" t="s">
        <v>7180</v>
      </c>
      <c r="E411" s="17" t="s">
        <v>1</v>
      </c>
      <c r="F411" s="311">
        <v>33.131999999999998</v>
      </c>
      <c r="G411" s="38"/>
      <c r="H411" s="44"/>
    </row>
    <row r="412" s="2" customFormat="1" ht="16.8" customHeight="1">
      <c r="A412" s="38"/>
      <c r="B412" s="44"/>
      <c r="C412" s="312" t="s">
        <v>7110</v>
      </c>
      <c r="D412" s="38"/>
      <c r="E412" s="38"/>
      <c r="F412" s="38"/>
      <c r="G412" s="38"/>
      <c r="H412" s="44"/>
    </row>
    <row r="413" s="2" customFormat="1" ht="16.8" customHeight="1">
      <c r="A413" s="38"/>
      <c r="B413" s="44"/>
      <c r="C413" s="310" t="s">
        <v>419</v>
      </c>
      <c r="D413" s="310" t="s">
        <v>420</v>
      </c>
      <c r="E413" s="17" t="s">
        <v>194</v>
      </c>
      <c r="F413" s="311">
        <v>33.131999999999998</v>
      </c>
      <c r="G413" s="38"/>
      <c r="H413" s="44"/>
    </row>
    <row r="414" s="2" customFormat="1" ht="16.8" customHeight="1">
      <c r="A414" s="38"/>
      <c r="B414" s="44"/>
      <c r="C414" s="310" t="s">
        <v>423</v>
      </c>
      <c r="D414" s="310" t="s">
        <v>424</v>
      </c>
      <c r="E414" s="17" t="s">
        <v>194</v>
      </c>
      <c r="F414" s="311">
        <v>33.131999999999998</v>
      </c>
      <c r="G414" s="38"/>
      <c r="H414" s="44"/>
    </row>
    <row r="415" s="2" customFormat="1">
      <c r="A415" s="38"/>
      <c r="B415" s="44"/>
      <c r="C415" s="310" t="s">
        <v>436</v>
      </c>
      <c r="D415" s="310" t="s">
        <v>437</v>
      </c>
      <c r="E415" s="17" t="s">
        <v>194</v>
      </c>
      <c r="F415" s="311">
        <v>160.292</v>
      </c>
      <c r="G415" s="38"/>
      <c r="H415" s="44"/>
    </row>
    <row r="416" s="2" customFormat="1">
      <c r="A416" s="38"/>
      <c r="B416" s="44"/>
      <c r="C416" s="310" t="s">
        <v>476</v>
      </c>
      <c r="D416" s="310" t="s">
        <v>477</v>
      </c>
      <c r="E416" s="17" t="s">
        <v>194</v>
      </c>
      <c r="F416" s="311">
        <v>160.292</v>
      </c>
      <c r="G416" s="38"/>
      <c r="H416" s="44"/>
    </row>
    <row r="417" s="2" customFormat="1" ht="16.8" customHeight="1">
      <c r="A417" s="38"/>
      <c r="B417" s="44"/>
      <c r="C417" s="310" t="s">
        <v>576</v>
      </c>
      <c r="D417" s="310" t="s">
        <v>577</v>
      </c>
      <c r="E417" s="17" t="s">
        <v>194</v>
      </c>
      <c r="F417" s="311">
        <v>204.797</v>
      </c>
      <c r="G417" s="38"/>
      <c r="H417" s="44"/>
    </row>
    <row r="418" s="2" customFormat="1" ht="16.8" customHeight="1">
      <c r="A418" s="38"/>
      <c r="B418" s="44"/>
      <c r="C418" s="310" t="s">
        <v>932</v>
      </c>
      <c r="D418" s="310" t="s">
        <v>933</v>
      </c>
      <c r="E418" s="17" t="s">
        <v>194</v>
      </c>
      <c r="F418" s="311">
        <v>33.131999999999998</v>
      </c>
      <c r="G418" s="38"/>
      <c r="H418" s="44"/>
    </row>
    <row r="419" s="2" customFormat="1" ht="16.8" customHeight="1">
      <c r="A419" s="38"/>
      <c r="B419" s="44"/>
      <c r="C419" s="310" t="s">
        <v>952</v>
      </c>
      <c r="D419" s="310" t="s">
        <v>953</v>
      </c>
      <c r="E419" s="17" t="s">
        <v>194</v>
      </c>
      <c r="F419" s="311">
        <v>33.131999999999998</v>
      </c>
      <c r="G419" s="38"/>
      <c r="H419" s="44"/>
    </row>
    <row r="420" s="2" customFormat="1" ht="16.8" customHeight="1">
      <c r="A420" s="38"/>
      <c r="B420" s="44"/>
      <c r="C420" s="310" t="s">
        <v>1812</v>
      </c>
      <c r="D420" s="310" t="s">
        <v>1813</v>
      </c>
      <c r="E420" s="17" t="s">
        <v>194</v>
      </c>
      <c r="F420" s="311">
        <v>34.789000000000001</v>
      </c>
      <c r="G420" s="38"/>
      <c r="H420" s="44"/>
    </row>
    <row r="421" s="2" customFormat="1" ht="16.8" customHeight="1">
      <c r="A421" s="38"/>
      <c r="B421" s="44"/>
      <c r="C421" s="306" t="s">
        <v>2413</v>
      </c>
      <c r="D421" s="307" t="s">
        <v>2414</v>
      </c>
      <c r="E421" s="308" t="s">
        <v>194</v>
      </c>
      <c r="F421" s="309">
        <v>127.16</v>
      </c>
      <c r="G421" s="38"/>
      <c r="H421" s="44"/>
    </row>
    <row r="422" s="2" customFormat="1" ht="16.8" customHeight="1">
      <c r="A422" s="38"/>
      <c r="B422" s="44"/>
      <c r="C422" s="310" t="s">
        <v>1</v>
      </c>
      <c r="D422" s="310" t="s">
        <v>7181</v>
      </c>
      <c r="E422" s="17" t="s">
        <v>1</v>
      </c>
      <c r="F422" s="311">
        <v>227.47</v>
      </c>
      <c r="G422" s="38"/>
      <c r="H422" s="44"/>
    </row>
    <row r="423" s="2" customFormat="1" ht="16.8" customHeight="1">
      <c r="A423" s="38"/>
      <c r="B423" s="44"/>
      <c r="C423" s="310" t="s">
        <v>1</v>
      </c>
      <c r="D423" s="310" t="s">
        <v>7182</v>
      </c>
      <c r="E423" s="17" t="s">
        <v>1</v>
      </c>
      <c r="F423" s="311">
        <v>-100.31</v>
      </c>
      <c r="G423" s="38"/>
      <c r="H423" s="44"/>
    </row>
    <row r="424" s="2" customFormat="1" ht="16.8" customHeight="1">
      <c r="A424" s="38"/>
      <c r="B424" s="44"/>
      <c r="C424" s="310" t="s">
        <v>1</v>
      </c>
      <c r="D424" s="310" t="s">
        <v>378</v>
      </c>
      <c r="E424" s="17" t="s">
        <v>1</v>
      </c>
      <c r="F424" s="311">
        <v>127.16</v>
      </c>
      <c r="G424" s="38"/>
      <c r="H424" s="44"/>
    </row>
    <row r="425" s="2" customFormat="1" ht="16.8" customHeight="1">
      <c r="A425" s="38"/>
      <c r="B425" s="44"/>
      <c r="C425" s="312" t="s">
        <v>7110</v>
      </c>
      <c r="D425" s="38"/>
      <c r="E425" s="38"/>
      <c r="F425" s="38"/>
      <c r="G425" s="38"/>
      <c r="H425" s="44"/>
    </row>
    <row r="426" s="2" customFormat="1" ht="16.8" customHeight="1">
      <c r="A426" s="38"/>
      <c r="B426" s="44"/>
      <c r="C426" s="310" t="s">
        <v>427</v>
      </c>
      <c r="D426" s="310" t="s">
        <v>428</v>
      </c>
      <c r="E426" s="17" t="s">
        <v>194</v>
      </c>
      <c r="F426" s="311">
        <v>190.79499999999999</v>
      </c>
      <c r="G426" s="38"/>
      <c r="H426" s="44"/>
    </row>
    <row r="427" s="2" customFormat="1">
      <c r="A427" s="38"/>
      <c r="B427" s="44"/>
      <c r="C427" s="310" t="s">
        <v>436</v>
      </c>
      <c r="D427" s="310" t="s">
        <v>437</v>
      </c>
      <c r="E427" s="17" t="s">
        <v>194</v>
      </c>
      <c r="F427" s="311">
        <v>160.292</v>
      </c>
      <c r="G427" s="38"/>
      <c r="H427" s="44"/>
    </row>
    <row r="428" s="2" customFormat="1">
      <c r="A428" s="38"/>
      <c r="B428" s="44"/>
      <c r="C428" s="310" t="s">
        <v>476</v>
      </c>
      <c r="D428" s="310" t="s">
        <v>477</v>
      </c>
      <c r="E428" s="17" t="s">
        <v>194</v>
      </c>
      <c r="F428" s="311">
        <v>160.292</v>
      </c>
      <c r="G428" s="38"/>
      <c r="H428" s="44"/>
    </row>
    <row r="429" s="2" customFormat="1" ht="16.8" customHeight="1">
      <c r="A429" s="38"/>
      <c r="B429" s="44"/>
      <c r="C429" s="310" t="s">
        <v>549</v>
      </c>
      <c r="D429" s="310" t="s">
        <v>550</v>
      </c>
      <c r="E429" s="17" t="s">
        <v>194</v>
      </c>
      <c r="F429" s="311">
        <v>171.66499999999999</v>
      </c>
      <c r="G429" s="38"/>
      <c r="H429" s="44"/>
    </row>
    <row r="430" s="2" customFormat="1" ht="16.8" customHeight="1">
      <c r="A430" s="38"/>
      <c r="B430" s="44"/>
      <c r="C430" s="310" t="s">
        <v>558</v>
      </c>
      <c r="D430" s="310" t="s">
        <v>559</v>
      </c>
      <c r="E430" s="17" t="s">
        <v>194</v>
      </c>
      <c r="F430" s="311">
        <v>193.02799999999999</v>
      </c>
      <c r="G430" s="38"/>
      <c r="H430" s="44"/>
    </row>
    <row r="431" s="2" customFormat="1" ht="16.8" customHeight="1">
      <c r="A431" s="38"/>
      <c r="B431" s="44"/>
      <c r="C431" s="310" t="s">
        <v>576</v>
      </c>
      <c r="D431" s="310" t="s">
        <v>577</v>
      </c>
      <c r="E431" s="17" t="s">
        <v>194</v>
      </c>
      <c r="F431" s="311">
        <v>204.797</v>
      </c>
      <c r="G431" s="38"/>
      <c r="H431" s="44"/>
    </row>
    <row r="432" s="2" customFormat="1" ht="16.8" customHeight="1">
      <c r="A432" s="38"/>
      <c r="B432" s="44"/>
      <c r="C432" s="310" t="s">
        <v>1816</v>
      </c>
      <c r="D432" s="310" t="s">
        <v>1817</v>
      </c>
      <c r="E432" s="17" t="s">
        <v>194</v>
      </c>
      <c r="F432" s="311">
        <v>133.518</v>
      </c>
      <c r="G432" s="38"/>
      <c r="H432" s="44"/>
    </row>
    <row r="433" s="2" customFormat="1" ht="16.8" customHeight="1">
      <c r="A433" s="38"/>
      <c r="B433" s="44"/>
      <c r="C433" s="306" t="s">
        <v>2416</v>
      </c>
      <c r="D433" s="307" t="s">
        <v>2417</v>
      </c>
      <c r="E433" s="308" t="s">
        <v>194</v>
      </c>
      <c r="F433" s="309">
        <v>44.505000000000003</v>
      </c>
      <c r="G433" s="38"/>
      <c r="H433" s="44"/>
    </row>
    <row r="434" s="2" customFormat="1" ht="16.8" customHeight="1">
      <c r="A434" s="38"/>
      <c r="B434" s="44"/>
      <c r="C434" s="310" t="s">
        <v>1</v>
      </c>
      <c r="D434" s="310" t="s">
        <v>7183</v>
      </c>
      <c r="E434" s="17" t="s">
        <v>1</v>
      </c>
      <c r="F434" s="311">
        <v>44.505000000000003</v>
      </c>
      <c r="G434" s="38"/>
      <c r="H434" s="44"/>
    </row>
    <row r="435" s="2" customFormat="1" ht="16.8" customHeight="1">
      <c r="A435" s="38"/>
      <c r="B435" s="44"/>
      <c r="C435" s="312" t="s">
        <v>7110</v>
      </c>
      <c r="D435" s="38"/>
      <c r="E435" s="38"/>
      <c r="F435" s="38"/>
      <c r="G435" s="38"/>
      <c r="H435" s="44"/>
    </row>
    <row r="436" s="2" customFormat="1" ht="16.8" customHeight="1">
      <c r="A436" s="38"/>
      <c r="B436" s="44"/>
      <c r="C436" s="310" t="s">
        <v>427</v>
      </c>
      <c r="D436" s="310" t="s">
        <v>428</v>
      </c>
      <c r="E436" s="17" t="s">
        <v>194</v>
      </c>
      <c r="F436" s="311">
        <v>190.79499999999999</v>
      </c>
      <c r="G436" s="38"/>
      <c r="H436" s="44"/>
    </row>
    <row r="437" s="2" customFormat="1">
      <c r="A437" s="38"/>
      <c r="B437" s="44"/>
      <c r="C437" s="310" t="s">
        <v>457</v>
      </c>
      <c r="D437" s="310" t="s">
        <v>458</v>
      </c>
      <c r="E437" s="17" t="s">
        <v>194</v>
      </c>
      <c r="F437" s="311">
        <v>44.505000000000003</v>
      </c>
      <c r="G437" s="38"/>
      <c r="H437" s="44"/>
    </row>
    <row r="438" s="2" customFormat="1">
      <c r="A438" s="38"/>
      <c r="B438" s="44"/>
      <c r="C438" s="310" t="s">
        <v>480</v>
      </c>
      <c r="D438" s="310" t="s">
        <v>481</v>
      </c>
      <c r="E438" s="17" t="s">
        <v>194</v>
      </c>
      <c r="F438" s="311">
        <v>44.505000000000003</v>
      </c>
      <c r="G438" s="38"/>
      <c r="H438" s="44"/>
    </row>
    <row r="439" s="2" customFormat="1" ht="16.8" customHeight="1">
      <c r="A439" s="38"/>
      <c r="B439" s="44"/>
      <c r="C439" s="310" t="s">
        <v>549</v>
      </c>
      <c r="D439" s="310" t="s">
        <v>550</v>
      </c>
      <c r="E439" s="17" t="s">
        <v>194</v>
      </c>
      <c r="F439" s="311">
        <v>171.66499999999999</v>
      </c>
      <c r="G439" s="38"/>
      <c r="H439" s="44"/>
    </row>
    <row r="440" s="2" customFormat="1" ht="16.8" customHeight="1">
      <c r="A440" s="38"/>
      <c r="B440" s="44"/>
      <c r="C440" s="310" t="s">
        <v>558</v>
      </c>
      <c r="D440" s="310" t="s">
        <v>559</v>
      </c>
      <c r="E440" s="17" t="s">
        <v>194</v>
      </c>
      <c r="F440" s="311">
        <v>193.02799999999999</v>
      </c>
      <c r="G440" s="38"/>
      <c r="H440" s="44"/>
    </row>
    <row r="441" s="2" customFormat="1" ht="16.8" customHeight="1">
      <c r="A441" s="38"/>
      <c r="B441" s="44"/>
      <c r="C441" s="310" t="s">
        <v>576</v>
      </c>
      <c r="D441" s="310" t="s">
        <v>577</v>
      </c>
      <c r="E441" s="17" t="s">
        <v>194</v>
      </c>
      <c r="F441" s="311">
        <v>204.797</v>
      </c>
      <c r="G441" s="38"/>
      <c r="H441" s="44"/>
    </row>
    <row r="442" s="2" customFormat="1" ht="16.8" customHeight="1">
      <c r="A442" s="38"/>
      <c r="B442" s="44"/>
      <c r="C442" s="306" t="s">
        <v>2419</v>
      </c>
      <c r="D442" s="307" t="s">
        <v>2420</v>
      </c>
      <c r="E442" s="308" t="s">
        <v>190</v>
      </c>
      <c r="F442" s="309">
        <v>106.28</v>
      </c>
      <c r="G442" s="38"/>
      <c r="H442" s="44"/>
    </row>
    <row r="443" s="2" customFormat="1" ht="16.8" customHeight="1">
      <c r="A443" s="38"/>
      <c r="B443" s="44"/>
      <c r="C443" s="310" t="s">
        <v>1</v>
      </c>
      <c r="D443" s="310" t="s">
        <v>7184</v>
      </c>
      <c r="E443" s="17" t="s">
        <v>1</v>
      </c>
      <c r="F443" s="311">
        <v>55.329999999999998</v>
      </c>
      <c r="G443" s="38"/>
      <c r="H443" s="44"/>
    </row>
    <row r="444" s="2" customFormat="1" ht="16.8" customHeight="1">
      <c r="A444" s="38"/>
      <c r="B444" s="44"/>
      <c r="C444" s="310" t="s">
        <v>1</v>
      </c>
      <c r="D444" s="310" t="s">
        <v>7185</v>
      </c>
      <c r="E444" s="17" t="s">
        <v>1</v>
      </c>
      <c r="F444" s="311">
        <v>16.5</v>
      </c>
      <c r="G444" s="38"/>
      <c r="H444" s="44"/>
    </row>
    <row r="445" s="2" customFormat="1" ht="16.8" customHeight="1">
      <c r="A445" s="38"/>
      <c r="B445" s="44"/>
      <c r="C445" s="310" t="s">
        <v>1</v>
      </c>
      <c r="D445" s="310" t="s">
        <v>7186</v>
      </c>
      <c r="E445" s="17" t="s">
        <v>1</v>
      </c>
      <c r="F445" s="311">
        <v>34.450000000000003</v>
      </c>
      <c r="G445" s="38"/>
      <c r="H445" s="44"/>
    </row>
    <row r="446" s="2" customFormat="1" ht="16.8" customHeight="1">
      <c r="A446" s="38"/>
      <c r="B446" s="44"/>
      <c r="C446" s="310" t="s">
        <v>1</v>
      </c>
      <c r="D446" s="310" t="s">
        <v>378</v>
      </c>
      <c r="E446" s="17" t="s">
        <v>1</v>
      </c>
      <c r="F446" s="311">
        <v>106.28</v>
      </c>
      <c r="G446" s="38"/>
      <c r="H446" s="44"/>
    </row>
    <row r="447" s="2" customFormat="1" ht="16.8" customHeight="1">
      <c r="A447" s="38"/>
      <c r="B447" s="44"/>
      <c r="C447" s="312" t="s">
        <v>7110</v>
      </c>
      <c r="D447" s="38"/>
      <c r="E447" s="38"/>
      <c r="F447" s="38"/>
      <c r="G447" s="38"/>
      <c r="H447" s="44"/>
    </row>
    <row r="448" s="2" customFormat="1" ht="16.8" customHeight="1">
      <c r="A448" s="38"/>
      <c r="B448" s="44"/>
      <c r="C448" s="310" t="s">
        <v>374</v>
      </c>
      <c r="D448" s="310" t="s">
        <v>375</v>
      </c>
      <c r="E448" s="17" t="s">
        <v>194</v>
      </c>
      <c r="F448" s="311">
        <v>43.786999999999999</v>
      </c>
      <c r="G448" s="38"/>
      <c r="H448" s="44"/>
    </row>
    <row r="449" s="2" customFormat="1" ht="16.8" customHeight="1">
      <c r="A449" s="38"/>
      <c r="B449" s="44"/>
      <c r="C449" s="310" t="s">
        <v>380</v>
      </c>
      <c r="D449" s="310" t="s">
        <v>381</v>
      </c>
      <c r="E449" s="17" t="s">
        <v>194</v>
      </c>
      <c r="F449" s="311">
        <v>43.786999999999999</v>
      </c>
      <c r="G449" s="38"/>
      <c r="H449" s="44"/>
    </row>
    <row r="450" s="2" customFormat="1" ht="16.8" customHeight="1">
      <c r="A450" s="38"/>
      <c r="B450" s="44"/>
      <c r="C450" s="310" t="s">
        <v>427</v>
      </c>
      <c r="D450" s="310" t="s">
        <v>428</v>
      </c>
      <c r="E450" s="17" t="s">
        <v>194</v>
      </c>
      <c r="F450" s="311">
        <v>190.79499999999999</v>
      </c>
      <c r="G450" s="38"/>
      <c r="H450" s="44"/>
    </row>
    <row r="451" s="2" customFormat="1">
      <c r="A451" s="38"/>
      <c r="B451" s="44"/>
      <c r="C451" s="310" t="s">
        <v>466</v>
      </c>
      <c r="D451" s="310" t="s">
        <v>467</v>
      </c>
      <c r="E451" s="17" t="s">
        <v>190</v>
      </c>
      <c r="F451" s="311">
        <v>133.52000000000001</v>
      </c>
      <c r="G451" s="38"/>
      <c r="H451" s="44"/>
    </row>
    <row r="452" s="2" customFormat="1" ht="16.8" customHeight="1">
      <c r="A452" s="38"/>
      <c r="B452" s="44"/>
      <c r="C452" s="310" t="s">
        <v>503</v>
      </c>
      <c r="D452" s="310" t="s">
        <v>504</v>
      </c>
      <c r="E452" s="17" t="s">
        <v>190</v>
      </c>
      <c r="F452" s="311">
        <v>349.47000000000003</v>
      </c>
      <c r="G452" s="38"/>
      <c r="H452" s="44"/>
    </row>
    <row r="453" s="2" customFormat="1" ht="16.8" customHeight="1">
      <c r="A453" s="38"/>
      <c r="B453" s="44"/>
      <c r="C453" s="310" t="s">
        <v>1383</v>
      </c>
      <c r="D453" s="310" t="s">
        <v>1384</v>
      </c>
      <c r="E453" s="17" t="s">
        <v>190</v>
      </c>
      <c r="F453" s="311">
        <v>133.52000000000001</v>
      </c>
      <c r="G453" s="38"/>
      <c r="H453" s="44"/>
    </row>
    <row r="454" s="2" customFormat="1" ht="16.8" customHeight="1">
      <c r="A454" s="38"/>
      <c r="B454" s="44"/>
      <c r="C454" s="310" t="s">
        <v>1680</v>
      </c>
      <c r="D454" s="310" t="s">
        <v>1681</v>
      </c>
      <c r="E454" s="17" t="s">
        <v>194</v>
      </c>
      <c r="F454" s="311">
        <v>146.024</v>
      </c>
      <c r="G454" s="38"/>
      <c r="H454" s="44"/>
    </row>
    <row r="455" s="2" customFormat="1" ht="16.8" customHeight="1">
      <c r="A455" s="38"/>
      <c r="B455" s="44"/>
      <c r="C455" s="310" t="s">
        <v>634</v>
      </c>
      <c r="D455" s="310" t="s">
        <v>635</v>
      </c>
      <c r="E455" s="17" t="s">
        <v>190</v>
      </c>
      <c r="F455" s="311">
        <v>106.28</v>
      </c>
      <c r="G455" s="38"/>
      <c r="H455" s="44"/>
    </row>
    <row r="456" s="2" customFormat="1" ht="16.8" customHeight="1">
      <c r="A456" s="38"/>
      <c r="B456" s="44"/>
      <c r="C456" s="310" t="s">
        <v>2789</v>
      </c>
      <c r="D456" s="310" t="s">
        <v>1459</v>
      </c>
      <c r="E456" s="17" t="s">
        <v>190</v>
      </c>
      <c r="F456" s="311">
        <v>133.52000000000001</v>
      </c>
      <c r="G456" s="38"/>
      <c r="H456" s="44"/>
    </row>
    <row r="457" s="2" customFormat="1" ht="16.8" customHeight="1">
      <c r="A457" s="38"/>
      <c r="B457" s="44"/>
      <c r="C457" s="310" t="s">
        <v>527</v>
      </c>
      <c r="D457" s="310" t="s">
        <v>528</v>
      </c>
      <c r="E457" s="17" t="s">
        <v>190</v>
      </c>
      <c r="F457" s="311">
        <v>111.59399999999999</v>
      </c>
      <c r="G457" s="38"/>
      <c r="H457" s="44"/>
    </row>
    <row r="458" s="2" customFormat="1" ht="16.8" customHeight="1">
      <c r="A458" s="38"/>
      <c r="B458" s="44"/>
      <c r="C458" s="310" t="s">
        <v>512</v>
      </c>
      <c r="D458" s="310" t="s">
        <v>513</v>
      </c>
      <c r="E458" s="17" t="s">
        <v>190</v>
      </c>
      <c r="F458" s="311">
        <v>181.58699999999999</v>
      </c>
      <c r="G458" s="38"/>
      <c r="H458" s="44"/>
    </row>
    <row r="459" s="2" customFormat="1" ht="16.8" customHeight="1">
      <c r="A459" s="38"/>
      <c r="B459" s="44"/>
      <c r="C459" s="310" t="s">
        <v>471</v>
      </c>
      <c r="D459" s="310" t="s">
        <v>472</v>
      </c>
      <c r="E459" s="17" t="s">
        <v>194</v>
      </c>
      <c r="F459" s="311">
        <v>26.437000000000001</v>
      </c>
      <c r="G459" s="38"/>
      <c r="H459" s="44"/>
    </row>
    <row r="460" s="2" customFormat="1" ht="16.8" customHeight="1">
      <c r="A460" s="38"/>
      <c r="B460" s="44"/>
      <c r="C460" s="306" t="s">
        <v>2422</v>
      </c>
      <c r="D460" s="307" t="s">
        <v>2423</v>
      </c>
      <c r="E460" s="308" t="s">
        <v>190</v>
      </c>
      <c r="F460" s="309">
        <v>27.239999999999998</v>
      </c>
      <c r="G460" s="38"/>
      <c r="H460" s="44"/>
    </row>
    <row r="461" s="2" customFormat="1" ht="16.8" customHeight="1">
      <c r="A461" s="38"/>
      <c r="B461" s="44"/>
      <c r="C461" s="310" t="s">
        <v>1</v>
      </c>
      <c r="D461" s="310" t="s">
        <v>7187</v>
      </c>
      <c r="E461" s="17" t="s">
        <v>1</v>
      </c>
      <c r="F461" s="311">
        <v>11.17</v>
      </c>
      <c r="G461" s="38"/>
      <c r="H461" s="44"/>
    </row>
    <row r="462" s="2" customFormat="1" ht="16.8" customHeight="1">
      <c r="A462" s="38"/>
      <c r="B462" s="44"/>
      <c r="C462" s="310" t="s">
        <v>1</v>
      </c>
      <c r="D462" s="310" t="s">
        <v>7188</v>
      </c>
      <c r="E462" s="17" t="s">
        <v>1</v>
      </c>
      <c r="F462" s="311">
        <v>5.2699999999999996</v>
      </c>
      <c r="G462" s="38"/>
      <c r="H462" s="44"/>
    </row>
    <row r="463" s="2" customFormat="1" ht="16.8" customHeight="1">
      <c r="A463" s="38"/>
      <c r="B463" s="44"/>
      <c r="C463" s="310" t="s">
        <v>1</v>
      </c>
      <c r="D463" s="310" t="s">
        <v>7189</v>
      </c>
      <c r="E463" s="17" t="s">
        <v>1</v>
      </c>
      <c r="F463" s="311">
        <v>10.800000000000001</v>
      </c>
      <c r="G463" s="38"/>
      <c r="H463" s="44"/>
    </row>
    <row r="464" s="2" customFormat="1" ht="16.8" customHeight="1">
      <c r="A464" s="38"/>
      <c r="B464" s="44"/>
      <c r="C464" s="310" t="s">
        <v>1</v>
      </c>
      <c r="D464" s="310" t="s">
        <v>378</v>
      </c>
      <c r="E464" s="17" t="s">
        <v>1</v>
      </c>
      <c r="F464" s="311">
        <v>27.239999999999998</v>
      </c>
      <c r="G464" s="38"/>
      <c r="H464" s="44"/>
    </row>
    <row r="465" s="2" customFormat="1" ht="16.8" customHeight="1">
      <c r="A465" s="38"/>
      <c r="B465" s="44"/>
      <c r="C465" s="312" t="s">
        <v>7110</v>
      </c>
      <c r="D465" s="38"/>
      <c r="E465" s="38"/>
      <c r="F465" s="38"/>
      <c r="G465" s="38"/>
      <c r="H465" s="44"/>
    </row>
    <row r="466" s="2" customFormat="1" ht="16.8" customHeight="1">
      <c r="A466" s="38"/>
      <c r="B466" s="44"/>
      <c r="C466" s="310" t="s">
        <v>374</v>
      </c>
      <c r="D466" s="310" t="s">
        <v>375</v>
      </c>
      <c r="E466" s="17" t="s">
        <v>194</v>
      </c>
      <c r="F466" s="311">
        <v>43.786999999999999</v>
      </c>
      <c r="G466" s="38"/>
      <c r="H466" s="44"/>
    </row>
    <row r="467" s="2" customFormat="1" ht="16.8" customHeight="1">
      <c r="A467" s="38"/>
      <c r="B467" s="44"/>
      <c r="C467" s="310" t="s">
        <v>380</v>
      </c>
      <c r="D467" s="310" t="s">
        <v>381</v>
      </c>
      <c r="E467" s="17" t="s">
        <v>194</v>
      </c>
      <c r="F467" s="311">
        <v>43.786999999999999</v>
      </c>
      <c r="G467" s="38"/>
      <c r="H467" s="44"/>
    </row>
    <row r="468" s="2" customFormat="1">
      <c r="A468" s="38"/>
      <c r="B468" s="44"/>
      <c r="C468" s="310" t="s">
        <v>466</v>
      </c>
      <c r="D468" s="310" t="s">
        <v>467</v>
      </c>
      <c r="E468" s="17" t="s">
        <v>190</v>
      </c>
      <c r="F468" s="311">
        <v>133.52000000000001</v>
      </c>
      <c r="G468" s="38"/>
      <c r="H468" s="44"/>
    </row>
    <row r="469" s="2" customFormat="1" ht="16.8" customHeight="1">
      <c r="A469" s="38"/>
      <c r="B469" s="44"/>
      <c r="C469" s="310" t="s">
        <v>503</v>
      </c>
      <c r="D469" s="310" t="s">
        <v>504</v>
      </c>
      <c r="E469" s="17" t="s">
        <v>190</v>
      </c>
      <c r="F469" s="311">
        <v>349.47000000000003</v>
      </c>
      <c r="G469" s="38"/>
      <c r="H469" s="44"/>
    </row>
    <row r="470" s="2" customFormat="1" ht="16.8" customHeight="1">
      <c r="A470" s="38"/>
      <c r="B470" s="44"/>
      <c r="C470" s="310" t="s">
        <v>562</v>
      </c>
      <c r="D470" s="310" t="s">
        <v>563</v>
      </c>
      <c r="E470" s="17" t="s">
        <v>190</v>
      </c>
      <c r="F470" s="311">
        <v>91.140000000000001</v>
      </c>
      <c r="G470" s="38"/>
      <c r="H470" s="44"/>
    </row>
    <row r="471" s="2" customFormat="1" ht="16.8" customHeight="1">
      <c r="A471" s="38"/>
      <c r="B471" s="44"/>
      <c r="C471" s="310" t="s">
        <v>1335</v>
      </c>
      <c r="D471" s="310" t="s">
        <v>1336</v>
      </c>
      <c r="E471" s="17" t="s">
        <v>190</v>
      </c>
      <c r="F471" s="311">
        <v>27.239999999999998</v>
      </c>
      <c r="G471" s="38"/>
      <c r="H471" s="44"/>
    </row>
    <row r="472" s="2" customFormat="1" ht="16.8" customHeight="1">
      <c r="A472" s="38"/>
      <c r="B472" s="44"/>
      <c r="C472" s="310" t="s">
        <v>1383</v>
      </c>
      <c r="D472" s="310" t="s">
        <v>1384</v>
      </c>
      <c r="E472" s="17" t="s">
        <v>190</v>
      </c>
      <c r="F472" s="311">
        <v>133.52000000000001</v>
      </c>
      <c r="G472" s="38"/>
      <c r="H472" s="44"/>
    </row>
    <row r="473" s="2" customFormat="1" ht="16.8" customHeight="1">
      <c r="A473" s="38"/>
      <c r="B473" s="44"/>
      <c r="C473" s="310" t="s">
        <v>1680</v>
      </c>
      <c r="D473" s="310" t="s">
        <v>1681</v>
      </c>
      <c r="E473" s="17" t="s">
        <v>194</v>
      </c>
      <c r="F473" s="311">
        <v>146.024</v>
      </c>
      <c r="G473" s="38"/>
      <c r="H473" s="44"/>
    </row>
    <row r="474" s="2" customFormat="1" ht="16.8" customHeight="1">
      <c r="A474" s="38"/>
      <c r="B474" s="44"/>
      <c r="C474" s="310" t="s">
        <v>2789</v>
      </c>
      <c r="D474" s="310" t="s">
        <v>1459</v>
      </c>
      <c r="E474" s="17" t="s">
        <v>190</v>
      </c>
      <c r="F474" s="311">
        <v>133.52000000000001</v>
      </c>
      <c r="G474" s="38"/>
      <c r="H474" s="44"/>
    </row>
    <row r="475" s="2" customFormat="1" ht="16.8" customHeight="1">
      <c r="A475" s="38"/>
      <c r="B475" s="44"/>
      <c r="C475" s="310" t="s">
        <v>537</v>
      </c>
      <c r="D475" s="310" t="s">
        <v>538</v>
      </c>
      <c r="E475" s="17" t="s">
        <v>190</v>
      </c>
      <c r="F475" s="311">
        <v>28.602</v>
      </c>
      <c r="G475" s="38"/>
      <c r="H475" s="44"/>
    </row>
    <row r="476" s="2" customFormat="1" ht="16.8" customHeight="1">
      <c r="A476" s="38"/>
      <c r="B476" s="44"/>
      <c r="C476" s="310" t="s">
        <v>532</v>
      </c>
      <c r="D476" s="310" t="s">
        <v>533</v>
      </c>
      <c r="E476" s="17" t="s">
        <v>190</v>
      </c>
      <c r="F476" s="311">
        <v>38.441000000000002</v>
      </c>
      <c r="G476" s="38"/>
      <c r="H476" s="44"/>
    </row>
    <row r="477" s="2" customFormat="1" ht="16.8" customHeight="1">
      <c r="A477" s="38"/>
      <c r="B477" s="44"/>
      <c r="C477" s="310" t="s">
        <v>512</v>
      </c>
      <c r="D477" s="310" t="s">
        <v>513</v>
      </c>
      <c r="E477" s="17" t="s">
        <v>190</v>
      </c>
      <c r="F477" s="311">
        <v>181.58699999999999</v>
      </c>
      <c r="G477" s="38"/>
      <c r="H477" s="44"/>
    </row>
    <row r="478" s="2" customFormat="1" ht="16.8" customHeight="1">
      <c r="A478" s="38"/>
      <c r="B478" s="44"/>
      <c r="C478" s="310" t="s">
        <v>1449</v>
      </c>
      <c r="D478" s="310" t="s">
        <v>1450</v>
      </c>
      <c r="E478" s="17" t="s">
        <v>190</v>
      </c>
      <c r="F478" s="311">
        <v>27.239999999999998</v>
      </c>
      <c r="G478" s="38"/>
      <c r="H478" s="44"/>
    </row>
    <row r="479" s="2" customFormat="1" ht="16.8" customHeight="1">
      <c r="A479" s="38"/>
      <c r="B479" s="44"/>
      <c r="C479" s="310" t="s">
        <v>471</v>
      </c>
      <c r="D479" s="310" t="s">
        <v>472</v>
      </c>
      <c r="E479" s="17" t="s">
        <v>194</v>
      </c>
      <c r="F479" s="311">
        <v>26.437000000000001</v>
      </c>
      <c r="G479" s="38"/>
      <c r="H479" s="44"/>
    </row>
    <row r="480" s="2" customFormat="1" ht="16.8" customHeight="1">
      <c r="A480" s="38"/>
      <c r="B480" s="44"/>
      <c r="C480" s="306" t="s">
        <v>2426</v>
      </c>
      <c r="D480" s="307" t="s">
        <v>2427</v>
      </c>
      <c r="E480" s="308" t="s">
        <v>194</v>
      </c>
      <c r="F480" s="309">
        <v>100.31</v>
      </c>
      <c r="G480" s="38"/>
      <c r="H480" s="44"/>
    </row>
    <row r="481" s="2" customFormat="1" ht="16.8" customHeight="1">
      <c r="A481" s="38"/>
      <c r="B481" s="44"/>
      <c r="C481" s="310" t="s">
        <v>1</v>
      </c>
      <c r="D481" s="310" t="s">
        <v>7190</v>
      </c>
      <c r="E481" s="17" t="s">
        <v>1</v>
      </c>
      <c r="F481" s="311">
        <v>52.322000000000003</v>
      </c>
      <c r="G481" s="38"/>
      <c r="H481" s="44"/>
    </row>
    <row r="482" s="2" customFormat="1" ht="16.8" customHeight="1">
      <c r="A482" s="38"/>
      <c r="B482" s="44"/>
      <c r="C482" s="310" t="s">
        <v>1</v>
      </c>
      <c r="D482" s="310" t="s">
        <v>7191</v>
      </c>
      <c r="E482" s="17" t="s">
        <v>1</v>
      </c>
      <c r="F482" s="311">
        <v>5.2679999999999998</v>
      </c>
      <c r="G482" s="38"/>
      <c r="H482" s="44"/>
    </row>
    <row r="483" s="2" customFormat="1" ht="16.8" customHeight="1">
      <c r="A483" s="38"/>
      <c r="B483" s="44"/>
      <c r="C483" s="310" t="s">
        <v>1</v>
      </c>
      <c r="D483" s="310" t="s">
        <v>7192</v>
      </c>
      <c r="E483" s="17" t="s">
        <v>1</v>
      </c>
      <c r="F483" s="311">
        <v>42.719999999999999</v>
      </c>
      <c r="G483" s="38"/>
      <c r="H483" s="44"/>
    </row>
    <row r="484" s="2" customFormat="1" ht="16.8" customHeight="1">
      <c r="A484" s="38"/>
      <c r="B484" s="44"/>
      <c r="C484" s="310" t="s">
        <v>1</v>
      </c>
      <c r="D484" s="310" t="s">
        <v>378</v>
      </c>
      <c r="E484" s="17" t="s">
        <v>1</v>
      </c>
      <c r="F484" s="311">
        <v>100.31</v>
      </c>
      <c r="G484" s="38"/>
      <c r="H484" s="44"/>
    </row>
    <row r="485" s="2" customFormat="1" ht="16.8" customHeight="1">
      <c r="A485" s="38"/>
      <c r="B485" s="44"/>
      <c r="C485" s="312" t="s">
        <v>7110</v>
      </c>
      <c r="D485" s="38"/>
      <c r="E485" s="38"/>
      <c r="F485" s="38"/>
      <c r="G485" s="38"/>
      <c r="H485" s="44"/>
    </row>
    <row r="486" s="2" customFormat="1" ht="16.8" customHeight="1">
      <c r="A486" s="38"/>
      <c r="B486" s="44"/>
      <c r="C486" s="310" t="s">
        <v>572</v>
      </c>
      <c r="D486" s="310" t="s">
        <v>573</v>
      </c>
      <c r="E486" s="17" t="s">
        <v>194</v>
      </c>
      <c r="F486" s="311">
        <v>100.31</v>
      </c>
      <c r="G486" s="38"/>
      <c r="H486" s="44"/>
    </row>
    <row r="487" s="2" customFormat="1" ht="16.8" customHeight="1">
      <c r="A487" s="38"/>
      <c r="B487" s="44"/>
      <c r="C487" s="306" t="s">
        <v>2429</v>
      </c>
      <c r="D487" s="307" t="s">
        <v>2430</v>
      </c>
      <c r="E487" s="308" t="s">
        <v>194</v>
      </c>
      <c r="F487" s="309">
        <v>438.33999999999998</v>
      </c>
      <c r="G487" s="38"/>
      <c r="H487" s="44"/>
    </row>
    <row r="488" s="2" customFormat="1" ht="16.8" customHeight="1">
      <c r="A488" s="38"/>
      <c r="B488" s="44"/>
      <c r="C488" s="310" t="s">
        <v>1</v>
      </c>
      <c r="D488" s="310" t="s">
        <v>7193</v>
      </c>
      <c r="E488" s="17" t="s">
        <v>1</v>
      </c>
      <c r="F488" s="311">
        <v>438.33999999999998</v>
      </c>
      <c r="G488" s="38"/>
      <c r="H488" s="44"/>
    </row>
    <row r="489" s="2" customFormat="1" ht="16.8" customHeight="1">
      <c r="A489" s="38"/>
      <c r="B489" s="44"/>
      <c r="C489" s="312" t="s">
        <v>7110</v>
      </c>
      <c r="D489" s="38"/>
      <c r="E489" s="38"/>
      <c r="F489" s="38"/>
      <c r="G489" s="38"/>
      <c r="H489" s="44"/>
    </row>
    <row r="490" s="2" customFormat="1">
      <c r="A490" s="38"/>
      <c r="B490" s="44"/>
      <c r="C490" s="310" t="s">
        <v>666</v>
      </c>
      <c r="D490" s="310" t="s">
        <v>667</v>
      </c>
      <c r="E490" s="17" t="s">
        <v>194</v>
      </c>
      <c r="F490" s="311">
        <v>497.74000000000001</v>
      </c>
      <c r="G490" s="38"/>
      <c r="H490" s="44"/>
    </row>
    <row r="491" s="2" customFormat="1">
      <c r="A491" s="38"/>
      <c r="B491" s="44"/>
      <c r="C491" s="310" t="s">
        <v>675</v>
      </c>
      <c r="D491" s="310" t="s">
        <v>676</v>
      </c>
      <c r="E491" s="17" t="s">
        <v>194</v>
      </c>
      <c r="F491" s="311">
        <v>497.74000000000001</v>
      </c>
      <c r="G491" s="38"/>
      <c r="H491" s="44"/>
    </row>
    <row r="492" s="2" customFormat="1" ht="16.8" customHeight="1">
      <c r="A492" s="38"/>
      <c r="B492" s="44"/>
      <c r="C492" s="310" t="s">
        <v>679</v>
      </c>
      <c r="D492" s="310" t="s">
        <v>680</v>
      </c>
      <c r="E492" s="17" t="s">
        <v>194</v>
      </c>
      <c r="F492" s="311">
        <v>438.33999999999998</v>
      </c>
      <c r="G492" s="38"/>
      <c r="H492" s="44"/>
    </row>
    <row r="493" s="2" customFormat="1" ht="16.8" customHeight="1">
      <c r="A493" s="38"/>
      <c r="B493" s="44"/>
      <c r="C493" s="310" t="s">
        <v>683</v>
      </c>
      <c r="D493" s="310" t="s">
        <v>684</v>
      </c>
      <c r="E493" s="17" t="s">
        <v>194</v>
      </c>
      <c r="F493" s="311">
        <v>13150.200000000001</v>
      </c>
      <c r="G493" s="38"/>
      <c r="H493" s="44"/>
    </row>
    <row r="494" s="2" customFormat="1" ht="16.8" customHeight="1">
      <c r="A494" s="38"/>
      <c r="B494" s="44"/>
      <c r="C494" s="310" t="s">
        <v>687</v>
      </c>
      <c r="D494" s="310" t="s">
        <v>688</v>
      </c>
      <c r="E494" s="17" t="s">
        <v>194</v>
      </c>
      <c r="F494" s="311">
        <v>438.33999999999998</v>
      </c>
      <c r="G494" s="38"/>
      <c r="H494" s="44"/>
    </row>
    <row r="495" s="2" customFormat="1" ht="16.8" customHeight="1">
      <c r="A495" s="38"/>
      <c r="B495" s="44"/>
      <c r="C495" s="306" t="s">
        <v>2432</v>
      </c>
      <c r="D495" s="307" t="s">
        <v>1730</v>
      </c>
      <c r="E495" s="308" t="s">
        <v>194</v>
      </c>
      <c r="F495" s="309">
        <v>21.363</v>
      </c>
      <c r="G495" s="38"/>
      <c r="H495" s="44"/>
    </row>
    <row r="496" s="2" customFormat="1" ht="16.8" customHeight="1">
      <c r="A496" s="38"/>
      <c r="B496" s="44"/>
      <c r="C496" s="310" t="s">
        <v>1</v>
      </c>
      <c r="D496" s="310" t="s">
        <v>7194</v>
      </c>
      <c r="E496" s="17" t="s">
        <v>1</v>
      </c>
      <c r="F496" s="311">
        <v>21.363</v>
      </c>
      <c r="G496" s="38"/>
      <c r="H496" s="44"/>
    </row>
    <row r="497" s="2" customFormat="1" ht="16.8" customHeight="1">
      <c r="A497" s="38"/>
      <c r="B497" s="44"/>
      <c r="C497" s="312" t="s">
        <v>7110</v>
      </c>
      <c r="D497" s="38"/>
      <c r="E497" s="38"/>
      <c r="F497" s="38"/>
      <c r="G497" s="38"/>
      <c r="H497" s="44"/>
    </row>
    <row r="498" s="2" customFormat="1" ht="16.8" customHeight="1">
      <c r="A498" s="38"/>
      <c r="B498" s="44"/>
      <c r="C498" s="310" t="s">
        <v>558</v>
      </c>
      <c r="D498" s="310" t="s">
        <v>559</v>
      </c>
      <c r="E498" s="17" t="s">
        <v>194</v>
      </c>
      <c r="F498" s="311">
        <v>193.02799999999999</v>
      </c>
      <c r="G498" s="38"/>
      <c r="H498" s="44"/>
    </row>
    <row r="499" s="2" customFormat="1" ht="16.8" customHeight="1">
      <c r="A499" s="38"/>
      <c r="B499" s="44"/>
      <c r="C499" s="306" t="s">
        <v>2434</v>
      </c>
      <c r="D499" s="307" t="s">
        <v>2435</v>
      </c>
      <c r="E499" s="308" t="s">
        <v>190</v>
      </c>
      <c r="F499" s="309">
        <v>60.219999999999999</v>
      </c>
      <c r="G499" s="38"/>
      <c r="H499" s="44"/>
    </row>
    <row r="500" s="2" customFormat="1" ht="16.8" customHeight="1">
      <c r="A500" s="38"/>
      <c r="B500" s="44"/>
      <c r="C500" s="310" t="s">
        <v>1</v>
      </c>
      <c r="D500" s="310" t="s">
        <v>7195</v>
      </c>
      <c r="E500" s="17" t="s">
        <v>1</v>
      </c>
      <c r="F500" s="311">
        <v>60.219999999999999</v>
      </c>
      <c r="G500" s="38"/>
      <c r="H500" s="44"/>
    </row>
    <row r="501" s="2" customFormat="1" ht="16.8" customHeight="1">
      <c r="A501" s="38"/>
      <c r="B501" s="44"/>
      <c r="C501" s="312" t="s">
        <v>7110</v>
      </c>
      <c r="D501" s="38"/>
      <c r="E501" s="38"/>
      <c r="F501" s="38"/>
      <c r="G501" s="38"/>
      <c r="H501" s="44"/>
    </row>
    <row r="502" s="2" customFormat="1" ht="16.8" customHeight="1">
      <c r="A502" s="38"/>
      <c r="B502" s="44"/>
      <c r="C502" s="310" t="s">
        <v>394</v>
      </c>
      <c r="D502" s="310" t="s">
        <v>395</v>
      </c>
      <c r="E502" s="17" t="s">
        <v>194</v>
      </c>
      <c r="F502" s="311">
        <v>102.237</v>
      </c>
      <c r="G502" s="38"/>
      <c r="H502" s="44"/>
    </row>
    <row r="503" s="2" customFormat="1" ht="16.8" customHeight="1">
      <c r="A503" s="38"/>
      <c r="B503" s="44"/>
      <c r="C503" s="310" t="s">
        <v>399</v>
      </c>
      <c r="D503" s="310" t="s">
        <v>400</v>
      </c>
      <c r="E503" s="17" t="s">
        <v>194</v>
      </c>
      <c r="F503" s="311">
        <v>120.44</v>
      </c>
      <c r="G503" s="38"/>
      <c r="H503" s="44"/>
    </row>
    <row r="504" s="2" customFormat="1" ht="16.8" customHeight="1">
      <c r="A504" s="38"/>
      <c r="B504" s="44"/>
      <c r="C504" s="310" t="s">
        <v>971</v>
      </c>
      <c r="D504" s="310" t="s">
        <v>972</v>
      </c>
      <c r="E504" s="17" t="s">
        <v>194</v>
      </c>
      <c r="F504" s="311">
        <v>278.02199999999999</v>
      </c>
      <c r="G504" s="38"/>
      <c r="H504" s="44"/>
    </row>
    <row r="505" s="2" customFormat="1" ht="16.8" customHeight="1">
      <c r="A505" s="38"/>
      <c r="B505" s="44"/>
      <c r="C505" s="310" t="s">
        <v>984</v>
      </c>
      <c r="D505" s="310" t="s">
        <v>985</v>
      </c>
      <c r="E505" s="17" t="s">
        <v>194</v>
      </c>
      <c r="F505" s="311">
        <v>278.02199999999999</v>
      </c>
      <c r="G505" s="38"/>
      <c r="H505" s="44"/>
    </row>
    <row r="506" s="2" customFormat="1">
      <c r="A506" s="38"/>
      <c r="B506" s="44"/>
      <c r="C506" s="310" t="s">
        <v>1014</v>
      </c>
      <c r="D506" s="310" t="s">
        <v>1015</v>
      </c>
      <c r="E506" s="17" t="s">
        <v>194</v>
      </c>
      <c r="F506" s="311">
        <v>301.762</v>
      </c>
      <c r="G506" s="38"/>
      <c r="H506" s="44"/>
    </row>
    <row r="507" s="2" customFormat="1" ht="16.8" customHeight="1">
      <c r="A507" s="38"/>
      <c r="B507" s="44"/>
      <c r="C507" s="310" t="s">
        <v>2057</v>
      </c>
      <c r="D507" s="310" t="s">
        <v>2058</v>
      </c>
      <c r="E507" s="17" t="s">
        <v>194</v>
      </c>
      <c r="F507" s="311">
        <v>279.12599999999998</v>
      </c>
      <c r="G507" s="38"/>
      <c r="H507" s="44"/>
    </row>
    <row r="508" s="2" customFormat="1" ht="16.8" customHeight="1">
      <c r="A508" s="38"/>
      <c r="B508" s="44"/>
      <c r="C508" s="310" t="s">
        <v>1024</v>
      </c>
      <c r="D508" s="310" t="s">
        <v>1025</v>
      </c>
      <c r="E508" s="17" t="s">
        <v>194</v>
      </c>
      <c r="F508" s="311">
        <v>303.916</v>
      </c>
      <c r="G508" s="38"/>
      <c r="H508" s="44"/>
    </row>
    <row r="509" s="2" customFormat="1">
      <c r="A509" s="38"/>
      <c r="B509" s="44"/>
      <c r="C509" s="310" t="s">
        <v>1085</v>
      </c>
      <c r="D509" s="310" t="s">
        <v>1086</v>
      </c>
      <c r="E509" s="17" t="s">
        <v>194</v>
      </c>
      <c r="F509" s="311">
        <v>37.939</v>
      </c>
      <c r="G509" s="38"/>
      <c r="H509" s="44"/>
    </row>
    <row r="510" s="2" customFormat="1" ht="16.8" customHeight="1">
      <c r="A510" s="38"/>
      <c r="B510" s="44"/>
      <c r="C510" s="310" t="s">
        <v>1138</v>
      </c>
      <c r="D510" s="310" t="s">
        <v>1139</v>
      </c>
      <c r="E510" s="17" t="s">
        <v>190</v>
      </c>
      <c r="F510" s="311">
        <v>60.219999999999999</v>
      </c>
      <c r="G510" s="38"/>
      <c r="H510" s="44"/>
    </row>
    <row r="511" s="2" customFormat="1" ht="16.8" customHeight="1">
      <c r="A511" s="38"/>
      <c r="B511" s="44"/>
      <c r="C511" s="310" t="s">
        <v>1680</v>
      </c>
      <c r="D511" s="310" t="s">
        <v>1681</v>
      </c>
      <c r="E511" s="17" t="s">
        <v>194</v>
      </c>
      <c r="F511" s="311">
        <v>146.024</v>
      </c>
      <c r="G511" s="38"/>
      <c r="H511" s="44"/>
    </row>
    <row r="512" s="2" customFormat="1" ht="16.8" customHeight="1">
      <c r="A512" s="38"/>
      <c r="B512" s="44"/>
      <c r="C512" s="306" t="s">
        <v>2437</v>
      </c>
      <c r="D512" s="307" t="s">
        <v>2438</v>
      </c>
      <c r="E512" s="308" t="s">
        <v>194</v>
      </c>
      <c r="F512" s="309">
        <v>217.80199999999999</v>
      </c>
      <c r="G512" s="38"/>
      <c r="H512" s="44"/>
    </row>
    <row r="513" s="2" customFormat="1" ht="16.8" customHeight="1">
      <c r="A513" s="38"/>
      <c r="B513" s="44"/>
      <c r="C513" s="310" t="s">
        <v>1</v>
      </c>
      <c r="D513" s="310" t="s">
        <v>7196</v>
      </c>
      <c r="E513" s="17" t="s">
        <v>1</v>
      </c>
      <c r="F513" s="311">
        <v>217.80199999999999</v>
      </c>
      <c r="G513" s="38"/>
      <c r="H513" s="44"/>
    </row>
    <row r="514" s="2" customFormat="1" ht="16.8" customHeight="1">
      <c r="A514" s="38"/>
      <c r="B514" s="44"/>
      <c r="C514" s="312" t="s">
        <v>7110</v>
      </c>
      <c r="D514" s="38"/>
      <c r="E514" s="38"/>
      <c r="F514" s="38"/>
      <c r="G514" s="38"/>
      <c r="H514" s="44"/>
    </row>
    <row r="515" s="2" customFormat="1" ht="16.8" customHeight="1">
      <c r="A515" s="38"/>
      <c r="B515" s="44"/>
      <c r="C515" s="310" t="s">
        <v>942</v>
      </c>
      <c r="D515" s="310" t="s">
        <v>943</v>
      </c>
      <c r="E515" s="17" t="s">
        <v>194</v>
      </c>
      <c r="F515" s="311">
        <v>435.60399999999998</v>
      </c>
      <c r="G515" s="38"/>
      <c r="H515" s="44"/>
    </row>
    <row r="516" s="2" customFormat="1" ht="16.8" customHeight="1">
      <c r="A516" s="38"/>
      <c r="B516" s="44"/>
      <c r="C516" s="310" t="s">
        <v>971</v>
      </c>
      <c r="D516" s="310" t="s">
        <v>972</v>
      </c>
      <c r="E516" s="17" t="s">
        <v>194</v>
      </c>
      <c r="F516" s="311">
        <v>278.02199999999999</v>
      </c>
      <c r="G516" s="38"/>
      <c r="H516" s="44"/>
    </row>
    <row r="517" s="2" customFormat="1" ht="16.8" customHeight="1">
      <c r="A517" s="38"/>
      <c r="B517" s="44"/>
      <c r="C517" s="310" t="s">
        <v>979</v>
      </c>
      <c r="D517" s="310" t="s">
        <v>980</v>
      </c>
      <c r="E517" s="17" t="s">
        <v>194</v>
      </c>
      <c r="F517" s="311">
        <v>217.80199999999999</v>
      </c>
      <c r="G517" s="38"/>
      <c r="H517" s="44"/>
    </row>
    <row r="518" s="2" customFormat="1" ht="16.8" customHeight="1">
      <c r="A518" s="38"/>
      <c r="B518" s="44"/>
      <c r="C518" s="310" t="s">
        <v>984</v>
      </c>
      <c r="D518" s="310" t="s">
        <v>985</v>
      </c>
      <c r="E518" s="17" t="s">
        <v>194</v>
      </c>
      <c r="F518" s="311">
        <v>278.02199999999999</v>
      </c>
      <c r="G518" s="38"/>
      <c r="H518" s="44"/>
    </row>
    <row r="519" s="2" customFormat="1">
      <c r="A519" s="38"/>
      <c r="B519" s="44"/>
      <c r="C519" s="310" t="s">
        <v>1014</v>
      </c>
      <c r="D519" s="310" t="s">
        <v>1015</v>
      </c>
      <c r="E519" s="17" t="s">
        <v>194</v>
      </c>
      <c r="F519" s="311">
        <v>301.762</v>
      </c>
      <c r="G519" s="38"/>
      <c r="H519" s="44"/>
    </row>
    <row r="520" s="2" customFormat="1" ht="16.8" customHeight="1">
      <c r="A520" s="38"/>
      <c r="B520" s="44"/>
      <c r="C520" s="310" t="s">
        <v>2057</v>
      </c>
      <c r="D520" s="310" t="s">
        <v>2058</v>
      </c>
      <c r="E520" s="17" t="s">
        <v>194</v>
      </c>
      <c r="F520" s="311">
        <v>279.12599999999998</v>
      </c>
      <c r="G520" s="38"/>
      <c r="H520" s="44"/>
    </row>
    <row r="521" s="2" customFormat="1" ht="16.8" customHeight="1">
      <c r="A521" s="38"/>
      <c r="B521" s="44"/>
      <c r="C521" s="310" t="s">
        <v>1024</v>
      </c>
      <c r="D521" s="310" t="s">
        <v>1025</v>
      </c>
      <c r="E521" s="17" t="s">
        <v>194</v>
      </c>
      <c r="F521" s="311">
        <v>303.916</v>
      </c>
      <c r="G521" s="38"/>
      <c r="H521" s="44"/>
    </row>
    <row r="522" s="2" customFormat="1">
      <c r="A522" s="38"/>
      <c r="B522" s="44"/>
      <c r="C522" s="310" t="s">
        <v>2106</v>
      </c>
      <c r="D522" s="310" t="s">
        <v>2107</v>
      </c>
      <c r="E522" s="17" t="s">
        <v>194</v>
      </c>
      <c r="F522" s="311">
        <v>217.80199999999999</v>
      </c>
      <c r="G522" s="38"/>
      <c r="H522" s="44"/>
    </row>
    <row r="523" s="2" customFormat="1" ht="16.8" customHeight="1">
      <c r="A523" s="38"/>
      <c r="B523" s="44"/>
      <c r="C523" s="310" t="s">
        <v>1100</v>
      </c>
      <c r="D523" s="310" t="s">
        <v>1101</v>
      </c>
      <c r="E523" s="17" t="s">
        <v>194</v>
      </c>
      <c r="F523" s="311">
        <v>217.80199999999999</v>
      </c>
      <c r="G523" s="38"/>
      <c r="H523" s="44"/>
    </row>
    <row r="524" s="2" customFormat="1" ht="16.8" customHeight="1">
      <c r="A524" s="38"/>
      <c r="B524" s="44"/>
      <c r="C524" s="310" t="s">
        <v>1122</v>
      </c>
      <c r="D524" s="310" t="s">
        <v>1123</v>
      </c>
      <c r="E524" s="17" t="s">
        <v>194</v>
      </c>
      <c r="F524" s="311">
        <v>217.80199999999999</v>
      </c>
      <c r="G524" s="38"/>
      <c r="H524" s="44"/>
    </row>
    <row r="525" s="2" customFormat="1" ht="16.8" customHeight="1">
      <c r="A525" s="38"/>
      <c r="B525" s="44"/>
      <c r="C525" s="310" t="s">
        <v>1127</v>
      </c>
      <c r="D525" s="310" t="s">
        <v>1128</v>
      </c>
      <c r="E525" s="17" t="s">
        <v>194</v>
      </c>
      <c r="F525" s="311">
        <v>236.97200000000001</v>
      </c>
      <c r="G525" s="38"/>
      <c r="H525" s="44"/>
    </row>
    <row r="526" s="2" customFormat="1">
      <c r="A526" s="38"/>
      <c r="B526" s="44"/>
      <c r="C526" s="310" t="s">
        <v>1142</v>
      </c>
      <c r="D526" s="310" t="s">
        <v>1143</v>
      </c>
      <c r="E526" s="17" t="s">
        <v>194</v>
      </c>
      <c r="F526" s="311">
        <v>217.80199999999999</v>
      </c>
      <c r="G526" s="38"/>
      <c r="H526" s="44"/>
    </row>
    <row r="527" s="2" customFormat="1" ht="16.8" customHeight="1">
      <c r="A527" s="38"/>
      <c r="B527" s="44"/>
      <c r="C527" s="310" t="s">
        <v>705</v>
      </c>
      <c r="D527" s="310" t="s">
        <v>706</v>
      </c>
      <c r="E527" s="17" t="s">
        <v>194</v>
      </c>
      <c r="F527" s="311">
        <v>217.80199999999999</v>
      </c>
      <c r="G527" s="38"/>
      <c r="H527" s="44"/>
    </row>
    <row r="528" s="2" customFormat="1" ht="16.8" customHeight="1">
      <c r="A528" s="38"/>
      <c r="B528" s="44"/>
      <c r="C528" s="310" t="s">
        <v>710</v>
      </c>
      <c r="D528" s="310" t="s">
        <v>711</v>
      </c>
      <c r="E528" s="17" t="s">
        <v>194</v>
      </c>
      <c r="F528" s="311">
        <v>217.80199999999999</v>
      </c>
      <c r="G528" s="38"/>
      <c r="H528" s="44"/>
    </row>
    <row r="529" s="2" customFormat="1" ht="16.8" customHeight="1">
      <c r="A529" s="38"/>
      <c r="B529" s="44"/>
      <c r="C529" s="310" t="s">
        <v>1912</v>
      </c>
      <c r="D529" s="310" t="s">
        <v>1913</v>
      </c>
      <c r="E529" s="17" t="s">
        <v>319</v>
      </c>
      <c r="F529" s="311">
        <v>26.135999999999999</v>
      </c>
      <c r="G529" s="38"/>
      <c r="H529" s="44"/>
    </row>
    <row r="530" s="2" customFormat="1">
      <c r="A530" s="38"/>
      <c r="B530" s="44"/>
      <c r="C530" s="310" t="s">
        <v>1916</v>
      </c>
      <c r="D530" s="310" t="s">
        <v>1917</v>
      </c>
      <c r="E530" s="17" t="s">
        <v>194</v>
      </c>
      <c r="F530" s="311">
        <v>217.80199999999999</v>
      </c>
      <c r="G530" s="38"/>
      <c r="H530" s="44"/>
    </row>
    <row r="531" s="2" customFormat="1" ht="16.8" customHeight="1">
      <c r="A531" s="38"/>
      <c r="B531" s="44"/>
      <c r="C531" s="310" t="s">
        <v>1109</v>
      </c>
      <c r="D531" s="310" t="s">
        <v>1110</v>
      </c>
      <c r="E531" s="17" t="s">
        <v>194</v>
      </c>
      <c r="F531" s="311">
        <v>228.69200000000001</v>
      </c>
      <c r="G531" s="38"/>
      <c r="H531" s="44"/>
    </row>
    <row r="532" s="2" customFormat="1" ht="16.8" customHeight="1">
      <c r="A532" s="38"/>
      <c r="B532" s="44"/>
      <c r="C532" s="310" t="s">
        <v>1131</v>
      </c>
      <c r="D532" s="310" t="s">
        <v>1132</v>
      </c>
      <c r="E532" s="17" t="s">
        <v>319</v>
      </c>
      <c r="F532" s="311">
        <v>30.669</v>
      </c>
      <c r="G532" s="38"/>
      <c r="H532" s="44"/>
    </row>
    <row r="533" s="2" customFormat="1">
      <c r="A533" s="38"/>
      <c r="B533" s="44"/>
      <c r="C533" s="310" t="s">
        <v>1104</v>
      </c>
      <c r="D533" s="310" t="s">
        <v>1105</v>
      </c>
      <c r="E533" s="17" t="s">
        <v>194</v>
      </c>
      <c r="F533" s="311">
        <v>228.69200000000001</v>
      </c>
      <c r="G533" s="38"/>
      <c r="H533" s="44"/>
    </row>
    <row r="534" s="2" customFormat="1" ht="16.8" customHeight="1">
      <c r="A534" s="38"/>
      <c r="B534" s="44"/>
      <c r="C534" s="306" t="s">
        <v>2440</v>
      </c>
      <c r="D534" s="307" t="s">
        <v>2441</v>
      </c>
      <c r="E534" s="308" t="s">
        <v>190</v>
      </c>
      <c r="F534" s="309">
        <v>63.899999999999999</v>
      </c>
      <c r="G534" s="38"/>
      <c r="H534" s="44"/>
    </row>
    <row r="535" s="2" customFormat="1" ht="16.8" customHeight="1">
      <c r="A535" s="38"/>
      <c r="B535" s="44"/>
      <c r="C535" s="310" t="s">
        <v>1</v>
      </c>
      <c r="D535" s="310" t="s">
        <v>7197</v>
      </c>
      <c r="E535" s="17" t="s">
        <v>1</v>
      </c>
      <c r="F535" s="311">
        <v>63.899999999999999</v>
      </c>
      <c r="G535" s="38"/>
      <c r="H535" s="44"/>
    </row>
    <row r="536" s="2" customFormat="1" ht="16.8" customHeight="1">
      <c r="A536" s="38"/>
      <c r="B536" s="44"/>
      <c r="C536" s="312" t="s">
        <v>7110</v>
      </c>
      <c r="D536" s="38"/>
      <c r="E536" s="38"/>
      <c r="F536" s="38"/>
      <c r="G536" s="38"/>
      <c r="H536" s="44"/>
    </row>
    <row r="537" s="2" customFormat="1" ht="16.8" customHeight="1">
      <c r="A537" s="38"/>
      <c r="B537" s="44"/>
      <c r="C537" s="310" t="s">
        <v>493</v>
      </c>
      <c r="D537" s="310" t="s">
        <v>494</v>
      </c>
      <c r="E537" s="17" t="s">
        <v>190</v>
      </c>
      <c r="F537" s="311">
        <v>54.530000000000001</v>
      </c>
      <c r="G537" s="38"/>
      <c r="H537" s="44"/>
    </row>
    <row r="538" s="2" customFormat="1" ht="16.8" customHeight="1">
      <c r="A538" s="38"/>
      <c r="B538" s="44"/>
      <c r="C538" s="310" t="s">
        <v>503</v>
      </c>
      <c r="D538" s="310" t="s">
        <v>504</v>
      </c>
      <c r="E538" s="17" t="s">
        <v>190</v>
      </c>
      <c r="F538" s="311">
        <v>349.47000000000003</v>
      </c>
      <c r="G538" s="38"/>
      <c r="H538" s="44"/>
    </row>
    <row r="539" s="2" customFormat="1" ht="16.8" customHeight="1">
      <c r="A539" s="38"/>
      <c r="B539" s="44"/>
      <c r="C539" s="310" t="s">
        <v>562</v>
      </c>
      <c r="D539" s="310" t="s">
        <v>563</v>
      </c>
      <c r="E539" s="17" t="s">
        <v>190</v>
      </c>
      <c r="F539" s="311">
        <v>91.140000000000001</v>
      </c>
      <c r="G539" s="38"/>
      <c r="H539" s="44"/>
    </row>
    <row r="540" s="2" customFormat="1" ht="16.8" customHeight="1">
      <c r="A540" s="38"/>
      <c r="B540" s="44"/>
      <c r="C540" s="310" t="s">
        <v>567</v>
      </c>
      <c r="D540" s="310" t="s">
        <v>568</v>
      </c>
      <c r="E540" s="17" t="s">
        <v>194</v>
      </c>
      <c r="F540" s="311">
        <v>95.849999999999994</v>
      </c>
      <c r="G540" s="38"/>
      <c r="H540" s="44"/>
    </row>
    <row r="541" s="2" customFormat="1">
      <c r="A541" s="38"/>
      <c r="B541" s="44"/>
      <c r="C541" s="310" t="s">
        <v>1014</v>
      </c>
      <c r="D541" s="310" t="s">
        <v>1015</v>
      </c>
      <c r="E541" s="17" t="s">
        <v>194</v>
      </c>
      <c r="F541" s="311">
        <v>301.762</v>
      </c>
      <c r="G541" s="38"/>
      <c r="H541" s="44"/>
    </row>
    <row r="542" s="2" customFormat="1" ht="16.8" customHeight="1">
      <c r="A542" s="38"/>
      <c r="B542" s="44"/>
      <c r="C542" s="310" t="s">
        <v>2057</v>
      </c>
      <c r="D542" s="310" t="s">
        <v>2058</v>
      </c>
      <c r="E542" s="17" t="s">
        <v>194</v>
      </c>
      <c r="F542" s="311">
        <v>279.12599999999998</v>
      </c>
      <c r="G542" s="38"/>
      <c r="H542" s="44"/>
    </row>
    <row r="543" s="2" customFormat="1" ht="16.8" customHeight="1">
      <c r="A543" s="38"/>
      <c r="B543" s="44"/>
      <c r="C543" s="310" t="s">
        <v>1127</v>
      </c>
      <c r="D543" s="310" t="s">
        <v>1128</v>
      </c>
      <c r="E543" s="17" t="s">
        <v>194</v>
      </c>
      <c r="F543" s="311">
        <v>236.97200000000001</v>
      </c>
      <c r="G543" s="38"/>
      <c r="H543" s="44"/>
    </row>
    <row r="544" s="2" customFormat="1" ht="16.8" customHeight="1">
      <c r="A544" s="38"/>
      <c r="B544" s="44"/>
      <c r="C544" s="310" t="s">
        <v>2200</v>
      </c>
      <c r="D544" s="310" t="s">
        <v>2201</v>
      </c>
      <c r="E544" s="17" t="s">
        <v>190</v>
      </c>
      <c r="F544" s="311">
        <v>63.899999999999999</v>
      </c>
      <c r="G544" s="38"/>
      <c r="H544" s="44"/>
    </row>
    <row r="545" s="2" customFormat="1" ht="16.8" customHeight="1">
      <c r="A545" s="38"/>
      <c r="B545" s="44"/>
      <c r="C545" s="310" t="s">
        <v>2538</v>
      </c>
      <c r="D545" s="310" t="s">
        <v>643</v>
      </c>
      <c r="E545" s="17" t="s">
        <v>190</v>
      </c>
      <c r="F545" s="311">
        <v>63.899999999999999</v>
      </c>
      <c r="G545" s="38"/>
      <c r="H545" s="44"/>
    </row>
    <row r="546" s="2" customFormat="1" ht="16.8" customHeight="1">
      <c r="A546" s="38"/>
      <c r="B546" s="44"/>
      <c r="C546" s="310" t="s">
        <v>2541</v>
      </c>
      <c r="D546" s="310" t="s">
        <v>648</v>
      </c>
      <c r="E546" s="17" t="s">
        <v>190</v>
      </c>
      <c r="F546" s="311">
        <v>63.899999999999999</v>
      </c>
      <c r="G546" s="38"/>
      <c r="H546" s="44"/>
    </row>
    <row r="547" s="2" customFormat="1" ht="16.8" customHeight="1">
      <c r="A547" s="38"/>
      <c r="B547" s="44"/>
      <c r="C547" s="310" t="s">
        <v>1269</v>
      </c>
      <c r="D547" s="310" t="s">
        <v>1270</v>
      </c>
      <c r="E547" s="17" t="s">
        <v>194</v>
      </c>
      <c r="F547" s="311">
        <v>38.340000000000003</v>
      </c>
      <c r="G547" s="38"/>
      <c r="H547" s="44"/>
    </row>
    <row r="548" s="2" customFormat="1" ht="16.8" customHeight="1">
      <c r="A548" s="38"/>
      <c r="B548" s="44"/>
      <c r="C548" s="310" t="s">
        <v>1131</v>
      </c>
      <c r="D548" s="310" t="s">
        <v>1132</v>
      </c>
      <c r="E548" s="17" t="s">
        <v>319</v>
      </c>
      <c r="F548" s="311">
        <v>30.669</v>
      </c>
      <c r="G548" s="38"/>
      <c r="H548" s="44"/>
    </row>
    <row r="549" s="2" customFormat="1" ht="16.8" customHeight="1">
      <c r="A549" s="38"/>
      <c r="B549" s="44"/>
      <c r="C549" s="310" t="s">
        <v>512</v>
      </c>
      <c r="D549" s="310" t="s">
        <v>513</v>
      </c>
      <c r="E549" s="17" t="s">
        <v>190</v>
      </c>
      <c r="F549" s="311">
        <v>181.58699999999999</v>
      </c>
      <c r="G549" s="38"/>
      <c r="H549" s="44"/>
    </row>
    <row r="550" s="2" customFormat="1" ht="16.8" customHeight="1">
      <c r="A550" s="38"/>
      <c r="B550" s="44"/>
      <c r="C550" s="310" t="s">
        <v>1834</v>
      </c>
      <c r="D550" s="310" t="s">
        <v>1835</v>
      </c>
      <c r="E550" s="17" t="s">
        <v>190</v>
      </c>
      <c r="F550" s="311">
        <v>59.982999999999997</v>
      </c>
      <c r="G550" s="38"/>
      <c r="H550" s="44"/>
    </row>
    <row r="551" s="2" customFormat="1" ht="16.8" customHeight="1">
      <c r="A551" s="38"/>
      <c r="B551" s="44"/>
      <c r="C551" s="306" t="s">
        <v>2443</v>
      </c>
      <c r="D551" s="307" t="s">
        <v>2444</v>
      </c>
      <c r="E551" s="308" t="s">
        <v>190</v>
      </c>
      <c r="F551" s="309">
        <v>9.3699999999999992</v>
      </c>
      <c r="G551" s="38"/>
      <c r="H551" s="44"/>
    </row>
    <row r="552" s="2" customFormat="1" ht="16.8" customHeight="1">
      <c r="A552" s="38"/>
      <c r="B552" s="44"/>
      <c r="C552" s="310" t="s">
        <v>1</v>
      </c>
      <c r="D552" s="310" t="s">
        <v>7198</v>
      </c>
      <c r="E552" s="17" t="s">
        <v>1</v>
      </c>
      <c r="F552" s="311">
        <v>4.1699999999999999</v>
      </c>
      <c r="G552" s="38"/>
      <c r="H552" s="44"/>
    </row>
    <row r="553" s="2" customFormat="1" ht="16.8" customHeight="1">
      <c r="A553" s="38"/>
      <c r="B553" s="44"/>
      <c r="C553" s="310" t="s">
        <v>1</v>
      </c>
      <c r="D553" s="310" t="s">
        <v>7199</v>
      </c>
      <c r="E553" s="17" t="s">
        <v>1</v>
      </c>
      <c r="F553" s="311">
        <v>1</v>
      </c>
      <c r="G553" s="38"/>
      <c r="H553" s="44"/>
    </row>
    <row r="554" s="2" customFormat="1" ht="16.8" customHeight="1">
      <c r="A554" s="38"/>
      <c r="B554" s="44"/>
      <c r="C554" s="310" t="s">
        <v>1</v>
      </c>
      <c r="D554" s="310" t="s">
        <v>7200</v>
      </c>
      <c r="E554" s="17" t="s">
        <v>1</v>
      </c>
      <c r="F554" s="311">
        <v>4.2000000000000002</v>
      </c>
      <c r="G554" s="38"/>
      <c r="H554" s="44"/>
    </row>
    <row r="555" s="2" customFormat="1" ht="16.8" customHeight="1">
      <c r="A555" s="38"/>
      <c r="B555" s="44"/>
      <c r="C555" s="310" t="s">
        <v>1</v>
      </c>
      <c r="D555" s="310" t="s">
        <v>378</v>
      </c>
      <c r="E555" s="17" t="s">
        <v>1</v>
      </c>
      <c r="F555" s="311">
        <v>9.3699999999999992</v>
      </c>
      <c r="G555" s="38"/>
      <c r="H555" s="44"/>
    </row>
    <row r="556" s="2" customFormat="1" ht="16.8" customHeight="1">
      <c r="A556" s="38"/>
      <c r="B556" s="44"/>
      <c r="C556" s="312" t="s">
        <v>7110</v>
      </c>
      <c r="D556" s="38"/>
      <c r="E556" s="38"/>
      <c r="F556" s="38"/>
      <c r="G556" s="38"/>
      <c r="H556" s="44"/>
    </row>
    <row r="557" s="2" customFormat="1" ht="16.8" customHeight="1">
      <c r="A557" s="38"/>
      <c r="B557" s="44"/>
      <c r="C557" s="310" t="s">
        <v>288</v>
      </c>
      <c r="D557" s="310" t="s">
        <v>289</v>
      </c>
      <c r="E557" s="17" t="s">
        <v>194</v>
      </c>
      <c r="F557" s="311">
        <v>24.969999999999999</v>
      </c>
      <c r="G557" s="38"/>
      <c r="H557" s="44"/>
    </row>
    <row r="558" s="2" customFormat="1" ht="16.8" customHeight="1">
      <c r="A558" s="38"/>
      <c r="B558" s="44"/>
      <c r="C558" s="310" t="s">
        <v>292</v>
      </c>
      <c r="D558" s="310" t="s">
        <v>293</v>
      </c>
      <c r="E558" s="17" t="s">
        <v>194</v>
      </c>
      <c r="F558" s="311">
        <v>4.6849999999999996</v>
      </c>
      <c r="G558" s="38"/>
      <c r="H558" s="44"/>
    </row>
    <row r="559" s="2" customFormat="1">
      <c r="A559" s="38"/>
      <c r="B559" s="44"/>
      <c r="C559" s="310" t="s">
        <v>296</v>
      </c>
      <c r="D559" s="310" t="s">
        <v>297</v>
      </c>
      <c r="E559" s="17" t="s">
        <v>194</v>
      </c>
      <c r="F559" s="311">
        <v>9.3699999999999992</v>
      </c>
      <c r="G559" s="38"/>
      <c r="H559" s="44"/>
    </row>
    <row r="560" s="2" customFormat="1">
      <c r="A560" s="38"/>
      <c r="B560" s="44"/>
      <c r="C560" s="310" t="s">
        <v>362</v>
      </c>
      <c r="D560" s="310" t="s">
        <v>363</v>
      </c>
      <c r="E560" s="17" t="s">
        <v>194</v>
      </c>
      <c r="F560" s="311">
        <v>9.3699999999999992</v>
      </c>
      <c r="G560" s="38"/>
      <c r="H560" s="44"/>
    </row>
    <row r="561" s="2" customFormat="1" ht="16.8" customHeight="1">
      <c r="A561" s="38"/>
      <c r="B561" s="44"/>
      <c r="C561" s="310" t="s">
        <v>394</v>
      </c>
      <c r="D561" s="310" t="s">
        <v>395</v>
      </c>
      <c r="E561" s="17" t="s">
        <v>194</v>
      </c>
      <c r="F561" s="311">
        <v>102.237</v>
      </c>
      <c r="G561" s="38"/>
      <c r="H561" s="44"/>
    </row>
    <row r="562" s="2" customFormat="1" ht="16.8" customHeight="1">
      <c r="A562" s="38"/>
      <c r="B562" s="44"/>
      <c r="C562" s="310" t="s">
        <v>493</v>
      </c>
      <c r="D562" s="310" t="s">
        <v>494</v>
      </c>
      <c r="E562" s="17" t="s">
        <v>190</v>
      </c>
      <c r="F562" s="311">
        <v>54.530000000000001</v>
      </c>
      <c r="G562" s="38"/>
      <c r="H562" s="44"/>
    </row>
    <row r="563" s="2" customFormat="1" ht="16.8" customHeight="1">
      <c r="A563" s="38"/>
      <c r="B563" s="44"/>
      <c r="C563" s="310" t="s">
        <v>503</v>
      </c>
      <c r="D563" s="310" t="s">
        <v>504</v>
      </c>
      <c r="E563" s="17" t="s">
        <v>190</v>
      </c>
      <c r="F563" s="311">
        <v>349.47000000000003</v>
      </c>
      <c r="G563" s="38"/>
      <c r="H563" s="44"/>
    </row>
    <row r="564" s="2" customFormat="1" ht="16.8" customHeight="1">
      <c r="A564" s="38"/>
      <c r="B564" s="44"/>
      <c r="C564" s="310" t="s">
        <v>1867</v>
      </c>
      <c r="D564" s="310" t="s">
        <v>1868</v>
      </c>
      <c r="E564" s="17" t="s">
        <v>194</v>
      </c>
      <c r="F564" s="311">
        <v>2.8109999999999999</v>
      </c>
      <c r="G564" s="38"/>
      <c r="H564" s="44"/>
    </row>
    <row r="565" s="2" customFormat="1" ht="16.8" customHeight="1">
      <c r="A565" s="38"/>
      <c r="B565" s="44"/>
      <c r="C565" s="310" t="s">
        <v>1680</v>
      </c>
      <c r="D565" s="310" t="s">
        <v>1681</v>
      </c>
      <c r="E565" s="17" t="s">
        <v>194</v>
      </c>
      <c r="F565" s="311">
        <v>146.024</v>
      </c>
      <c r="G565" s="38"/>
      <c r="H565" s="44"/>
    </row>
    <row r="566" s="2" customFormat="1" ht="16.8" customHeight="1">
      <c r="A566" s="38"/>
      <c r="B566" s="44"/>
      <c r="C566" s="310" t="s">
        <v>656</v>
      </c>
      <c r="D566" s="310" t="s">
        <v>657</v>
      </c>
      <c r="E566" s="17" t="s">
        <v>190</v>
      </c>
      <c r="F566" s="311">
        <v>11.369999999999999</v>
      </c>
      <c r="G566" s="38"/>
      <c r="H566" s="44"/>
    </row>
    <row r="567" s="2" customFormat="1" ht="16.8" customHeight="1">
      <c r="A567" s="38"/>
      <c r="B567" s="44"/>
      <c r="C567" s="310" t="s">
        <v>661</v>
      </c>
      <c r="D567" s="310" t="s">
        <v>662</v>
      </c>
      <c r="E567" s="17" t="s">
        <v>190</v>
      </c>
      <c r="F567" s="311">
        <v>10.369999999999999</v>
      </c>
      <c r="G567" s="38"/>
      <c r="H567" s="44"/>
    </row>
    <row r="568" s="2" customFormat="1" ht="16.8" customHeight="1">
      <c r="A568" s="38"/>
      <c r="B568" s="44"/>
      <c r="C568" s="310" t="s">
        <v>532</v>
      </c>
      <c r="D568" s="310" t="s">
        <v>533</v>
      </c>
      <c r="E568" s="17" t="s">
        <v>190</v>
      </c>
      <c r="F568" s="311">
        <v>38.441000000000002</v>
      </c>
      <c r="G568" s="38"/>
      <c r="H568" s="44"/>
    </row>
    <row r="569" s="2" customFormat="1" ht="16.8" customHeight="1">
      <c r="A569" s="38"/>
      <c r="B569" s="44"/>
      <c r="C569" s="310" t="s">
        <v>1834</v>
      </c>
      <c r="D569" s="310" t="s">
        <v>1835</v>
      </c>
      <c r="E569" s="17" t="s">
        <v>190</v>
      </c>
      <c r="F569" s="311">
        <v>59.982999999999997</v>
      </c>
      <c r="G569" s="38"/>
      <c r="H569" s="44"/>
    </row>
    <row r="570" s="2" customFormat="1" ht="26.4" customHeight="1">
      <c r="A570" s="38"/>
      <c r="B570" s="44"/>
      <c r="C570" s="305" t="s">
        <v>7201</v>
      </c>
      <c r="D570" s="305" t="s">
        <v>94</v>
      </c>
      <c r="E570" s="38"/>
      <c r="F570" s="38"/>
      <c r="G570" s="38"/>
      <c r="H570" s="44"/>
    </row>
    <row r="571" s="2" customFormat="1" ht="16.8" customHeight="1">
      <c r="A571" s="38"/>
      <c r="B571" s="44"/>
      <c r="C571" s="306" t="s">
        <v>2903</v>
      </c>
      <c r="D571" s="307" t="s">
        <v>2904</v>
      </c>
      <c r="E571" s="308" t="s">
        <v>190</v>
      </c>
      <c r="F571" s="309">
        <v>28.469999999999999</v>
      </c>
      <c r="G571" s="38"/>
      <c r="H571" s="44"/>
    </row>
    <row r="572" s="2" customFormat="1" ht="16.8" customHeight="1">
      <c r="A572" s="38"/>
      <c r="B572" s="44"/>
      <c r="C572" s="310" t="s">
        <v>1</v>
      </c>
      <c r="D572" s="310" t="s">
        <v>7202</v>
      </c>
      <c r="E572" s="17" t="s">
        <v>1</v>
      </c>
      <c r="F572" s="311">
        <v>28.469999999999999</v>
      </c>
      <c r="G572" s="38"/>
      <c r="H572" s="44"/>
    </row>
    <row r="573" s="2" customFormat="1" ht="16.8" customHeight="1">
      <c r="A573" s="38"/>
      <c r="B573" s="44"/>
      <c r="C573" s="312" t="s">
        <v>7110</v>
      </c>
      <c r="D573" s="38"/>
      <c r="E573" s="38"/>
      <c r="F573" s="38"/>
      <c r="G573" s="38"/>
      <c r="H573" s="44"/>
    </row>
    <row r="574" s="2" customFormat="1" ht="16.8" customHeight="1">
      <c r="A574" s="38"/>
      <c r="B574" s="44"/>
      <c r="C574" s="310" t="s">
        <v>282</v>
      </c>
      <c r="D574" s="310" t="s">
        <v>283</v>
      </c>
      <c r="E574" s="17" t="s">
        <v>194</v>
      </c>
      <c r="F574" s="311">
        <v>14.234999999999999</v>
      </c>
      <c r="G574" s="38"/>
      <c r="H574" s="44"/>
    </row>
    <row r="575" s="2" customFormat="1" ht="16.8" customHeight="1">
      <c r="A575" s="38"/>
      <c r="B575" s="44"/>
      <c r="C575" s="310" t="s">
        <v>288</v>
      </c>
      <c r="D575" s="310" t="s">
        <v>289</v>
      </c>
      <c r="E575" s="17" t="s">
        <v>194</v>
      </c>
      <c r="F575" s="311">
        <v>14.234999999999999</v>
      </c>
      <c r="G575" s="38"/>
      <c r="H575" s="44"/>
    </row>
    <row r="576" s="2" customFormat="1" ht="16.8" customHeight="1">
      <c r="A576" s="38"/>
      <c r="B576" s="44"/>
      <c r="C576" s="310" t="s">
        <v>301</v>
      </c>
      <c r="D576" s="310" t="s">
        <v>302</v>
      </c>
      <c r="E576" s="17" t="s">
        <v>194</v>
      </c>
      <c r="F576" s="311">
        <v>85.409999999999997</v>
      </c>
      <c r="G576" s="38"/>
      <c r="H576" s="44"/>
    </row>
    <row r="577" s="2" customFormat="1">
      <c r="A577" s="38"/>
      <c r="B577" s="44"/>
      <c r="C577" s="310" t="s">
        <v>314</v>
      </c>
      <c r="D577" s="310" t="s">
        <v>315</v>
      </c>
      <c r="E577" s="17" t="s">
        <v>194</v>
      </c>
      <c r="F577" s="311">
        <v>85.409999999999997</v>
      </c>
      <c r="G577" s="38"/>
      <c r="H577" s="44"/>
    </row>
    <row r="578" s="2" customFormat="1" ht="16.8" customHeight="1">
      <c r="A578" s="38"/>
      <c r="B578" s="44"/>
      <c r="C578" s="310" t="s">
        <v>358</v>
      </c>
      <c r="D578" s="310" t="s">
        <v>359</v>
      </c>
      <c r="E578" s="17" t="s">
        <v>194</v>
      </c>
      <c r="F578" s="311">
        <v>14.234999999999999</v>
      </c>
      <c r="G578" s="38"/>
      <c r="H578" s="44"/>
    </row>
    <row r="579" s="2" customFormat="1" ht="16.8" customHeight="1">
      <c r="A579" s="38"/>
      <c r="B579" s="44"/>
      <c r="C579" s="310" t="s">
        <v>619</v>
      </c>
      <c r="D579" s="310" t="s">
        <v>620</v>
      </c>
      <c r="E579" s="17" t="s">
        <v>194</v>
      </c>
      <c r="F579" s="311">
        <v>14.234999999999999</v>
      </c>
      <c r="G579" s="38"/>
      <c r="H579" s="44"/>
    </row>
    <row r="580" s="2" customFormat="1" ht="16.8" customHeight="1">
      <c r="A580" s="38"/>
      <c r="B580" s="44"/>
      <c r="C580" s="306" t="s">
        <v>2906</v>
      </c>
      <c r="D580" s="307" t="s">
        <v>2907</v>
      </c>
      <c r="E580" s="308" t="s">
        <v>194</v>
      </c>
      <c r="F580" s="309">
        <v>29.914999999999999</v>
      </c>
      <c r="G580" s="38"/>
      <c r="H580" s="44"/>
    </row>
    <row r="581" s="2" customFormat="1" ht="16.8" customHeight="1">
      <c r="A581" s="38"/>
      <c r="B581" s="44"/>
      <c r="C581" s="310" t="s">
        <v>1</v>
      </c>
      <c r="D581" s="310" t="s">
        <v>7203</v>
      </c>
      <c r="E581" s="17" t="s">
        <v>1</v>
      </c>
      <c r="F581" s="311">
        <v>9.7599999999999998</v>
      </c>
      <c r="G581" s="38"/>
      <c r="H581" s="44"/>
    </row>
    <row r="582" s="2" customFormat="1" ht="16.8" customHeight="1">
      <c r="A582" s="38"/>
      <c r="B582" s="44"/>
      <c r="C582" s="310" t="s">
        <v>1</v>
      </c>
      <c r="D582" s="310" t="s">
        <v>7204</v>
      </c>
      <c r="E582" s="17" t="s">
        <v>1</v>
      </c>
      <c r="F582" s="311">
        <v>16.91</v>
      </c>
      <c r="G582" s="38"/>
      <c r="H582" s="44"/>
    </row>
    <row r="583" s="2" customFormat="1" ht="16.8" customHeight="1">
      <c r="A583" s="38"/>
      <c r="B583" s="44"/>
      <c r="C583" s="310" t="s">
        <v>1</v>
      </c>
      <c r="D583" s="310" t="s">
        <v>7205</v>
      </c>
      <c r="E583" s="17" t="s">
        <v>1</v>
      </c>
      <c r="F583" s="311">
        <v>3.2450000000000001</v>
      </c>
      <c r="G583" s="38"/>
      <c r="H583" s="44"/>
    </row>
    <row r="584" s="2" customFormat="1" ht="16.8" customHeight="1">
      <c r="A584" s="38"/>
      <c r="B584" s="44"/>
      <c r="C584" s="310" t="s">
        <v>1</v>
      </c>
      <c r="D584" s="310" t="s">
        <v>378</v>
      </c>
      <c r="E584" s="17" t="s">
        <v>1</v>
      </c>
      <c r="F584" s="311">
        <v>29.914999999999999</v>
      </c>
      <c r="G584" s="38"/>
      <c r="H584" s="44"/>
    </row>
    <row r="585" s="2" customFormat="1" ht="16.8" customHeight="1">
      <c r="A585" s="38"/>
      <c r="B585" s="44"/>
      <c r="C585" s="312" t="s">
        <v>7110</v>
      </c>
      <c r="D585" s="38"/>
      <c r="E585" s="38"/>
      <c r="F585" s="38"/>
      <c r="G585" s="38"/>
      <c r="H585" s="44"/>
    </row>
    <row r="586" s="2" customFormat="1" ht="16.8" customHeight="1">
      <c r="A586" s="38"/>
      <c r="B586" s="44"/>
      <c r="C586" s="310" t="s">
        <v>432</v>
      </c>
      <c r="D586" s="310" t="s">
        <v>433</v>
      </c>
      <c r="E586" s="17" t="s">
        <v>194</v>
      </c>
      <c r="F586" s="311">
        <v>29.914999999999999</v>
      </c>
      <c r="G586" s="38"/>
      <c r="H586" s="44"/>
    </row>
    <row r="587" s="2" customFormat="1" ht="16.8" customHeight="1">
      <c r="A587" s="38"/>
      <c r="B587" s="44"/>
      <c r="C587" s="310" t="s">
        <v>554</v>
      </c>
      <c r="D587" s="310" t="s">
        <v>555</v>
      </c>
      <c r="E587" s="17" t="s">
        <v>194</v>
      </c>
      <c r="F587" s="311">
        <v>29.914999999999999</v>
      </c>
      <c r="G587" s="38"/>
      <c r="H587" s="44"/>
    </row>
    <row r="588" s="2" customFormat="1" ht="16.8" customHeight="1">
      <c r="A588" s="38"/>
      <c r="B588" s="44"/>
      <c r="C588" s="310" t="s">
        <v>1652</v>
      </c>
      <c r="D588" s="310" t="s">
        <v>1653</v>
      </c>
      <c r="E588" s="17" t="s">
        <v>194</v>
      </c>
      <c r="F588" s="311">
        <v>29.914999999999999</v>
      </c>
      <c r="G588" s="38"/>
      <c r="H588" s="44"/>
    </row>
    <row r="589" s="2" customFormat="1" ht="16.8" customHeight="1">
      <c r="A589" s="38"/>
      <c r="B589" s="44"/>
      <c r="C589" s="306" t="s">
        <v>2909</v>
      </c>
      <c r="D589" s="307" t="s">
        <v>2910</v>
      </c>
      <c r="E589" s="308" t="s">
        <v>194</v>
      </c>
      <c r="F589" s="309">
        <v>29.914999999999999</v>
      </c>
      <c r="G589" s="38"/>
      <c r="H589" s="44"/>
    </row>
    <row r="590" s="2" customFormat="1" ht="16.8" customHeight="1">
      <c r="A590" s="38"/>
      <c r="B590" s="44"/>
      <c r="C590" s="310" t="s">
        <v>1</v>
      </c>
      <c r="D590" s="310" t="s">
        <v>7203</v>
      </c>
      <c r="E590" s="17" t="s">
        <v>1</v>
      </c>
      <c r="F590" s="311">
        <v>9.7599999999999998</v>
      </c>
      <c r="G590" s="38"/>
      <c r="H590" s="44"/>
    </row>
    <row r="591" s="2" customFormat="1" ht="16.8" customHeight="1">
      <c r="A591" s="38"/>
      <c r="B591" s="44"/>
      <c r="C591" s="310" t="s">
        <v>1</v>
      </c>
      <c r="D591" s="310" t="s">
        <v>7204</v>
      </c>
      <c r="E591" s="17" t="s">
        <v>1</v>
      </c>
      <c r="F591" s="311">
        <v>16.91</v>
      </c>
      <c r="G591" s="38"/>
      <c r="H591" s="44"/>
    </row>
    <row r="592" s="2" customFormat="1" ht="16.8" customHeight="1">
      <c r="A592" s="38"/>
      <c r="B592" s="44"/>
      <c r="C592" s="310" t="s">
        <v>1</v>
      </c>
      <c r="D592" s="310" t="s">
        <v>7205</v>
      </c>
      <c r="E592" s="17" t="s">
        <v>1</v>
      </c>
      <c r="F592" s="311">
        <v>3.2450000000000001</v>
      </c>
      <c r="G592" s="38"/>
      <c r="H592" s="44"/>
    </row>
    <row r="593" s="2" customFormat="1" ht="16.8" customHeight="1">
      <c r="A593" s="38"/>
      <c r="B593" s="44"/>
      <c r="C593" s="310" t="s">
        <v>1</v>
      </c>
      <c r="D593" s="310" t="s">
        <v>378</v>
      </c>
      <c r="E593" s="17" t="s">
        <v>1</v>
      </c>
      <c r="F593" s="311">
        <v>29.914999999999999</v>
      </c>
      <c r="G593" s="38"/>
      <c r="H593" s="44"/>
    </row>
    <row r="594" s="2" customFormat="1" ht="16.8" customHeight="1">
      <c r="A594" s="38"/>
      <c r="B594" s="44"/>
      <c r="C594" s="312" t="s">
        <v>7110</v>
      </c>
      <c r="D594" s="38"/>
      <c r="E594" s="38"/>
      <c r="F594" s="38"/>
      <c r="G594" s="38"/>
      <c r="H594" s="44"/>
    </row>
    <row r="595" s="2" customFormat="1" ht="16.8" customHeight="1">
      <c r="A595" s="38"/>
      <c r="B595" s="44"/>
      <c r="C595" s="310" t="s">
        <v>419</v>
      </c>
      <c r="D595" s="310" t="s">
        <v>420</v>
      </c>
      <c r="E595" s="17" t="s">
        <v>194</v>
      </c>
      <c r="F595" s="311">
        <v>29.914999999999999</v>
      </c>
      <c r="G595" s="38"/>
      <c r="H595" s="44"/>
    </row>
    <row r="596" s="2" customFormat="1" ht="16.8" customHeight="1">
      <c r="A596" s="38"/>
      <c r="B596" s="44"/>
      <c r="C596" s="310" t="s">
        <v>423</v>
      </c>
      <c r="D596" s="310" t="s">
        <v>424</v>
      </c>
      <c r="E596" s="17" t="s">
        <v>194</v>
      </c>
      <c r="F596" s="311">
        <v>29.914999999999999</v>
      </c>
      <c r="G596" s="38"/>
      <c r="H596" s="44"/>
    </row>
    <row r="597" s="2" customFormat="1">
      <c r="A597" s="38"/>
      <c r="B597" s="44"/>
      <c r="C597" s="310" t="s">
        <v>436</v>
      </c>
      <c r="D597" s="310" t="s">
        <v>437</v>
      </c>
      <c r="E597" s="17" t="s">
        <v>194</v>
      </c>
      <c r="F597" s="311">
        <v>242.078</v>
      </c>
      <c r="G597" s="38"/>
      <c r="H597" s="44"/>
    </row>
    <row r="598" s="2" customFormat="1">
      <c r="A598" s="38"/>
      <c r="B598" s="44"/>
      <c r="C598" s="310" t="s">
        <v>476</v>
      </c>
      <c r="D598" s="310" t="s">
        <v>477</v>
      </c>
      <c r="E598" s="17" t="s">
        <v>194</v>
      </c>
      <c r="F598" s="311">
        <v>242.078</v>
      </c>
      <c r="G598" s="38"/>
      <c r="H598" s="44"/>
    </row>
    <row r="599" s="2" customFormat="1" ht="16.8" customHeight="1">
      <c r="A599" s="38"/>
      <c r="B599" s="44"/>
      <c r="C599" s="310" t="s">
        <v>576</v>
      </c>
      <c r="D599" s="310" t="s">
        <v>577</v>
      </c>
      <c r="E599" s="17" t="s">
        <v>194</v>
      </c>
      <c r="F599" s="311">
        <v>269.05900000000003</v>
      </c>
      <c r="G599" s="38"/>
      <c r="H599" s="44"/>
    </row>
    <row r="600" s="2" customFormat="1" ht="16.8" customHeight="1">
      <c r="A600" s="38"/>
      <c r="B600" s="44"/>
      <c r="C600" s="310" t="s">
        <v>932</v>
      </c>
      <c r="D600" s="310" t="s">
        <v>933</v>
      </c>
      <c r="E600" s="17" t="s">
        <v>194</v>
      </c>
      <c r="F600" s="311">
        <v>29.914999999999999</v>
      </c>
      <c r="G600" s="38"/>
      <c r="H600" s="44"/>
    </row>
    <row r="601" s="2" customFormat="1" ht="16.8" customHeight="1">
      <c r="A601" s="38"/>
      <c r="B601" s="44"/>
      <c r="C601" s="310" t="s">
        <v>952</v>
      </c>
      <c r="D601" s="310" t="s">
        <v>953</v>
      </c>
      <c r="E601" s="17" t="s">
        <v>194</v>
      </c>
      <c r="F601" s="311">
        <v>29.914999999999999</v>
      </c>
      <c r="G601" s="38"/>
      <c r="H601" s="44"/>
    </row>
    <row r="602" s="2" customFormat="1" ht="16.8" customHeight="1">
      <c r="A602" s="38"/>
      <c r="B602" s="44"/>
      <c r="C602" s="310" t="s">
        <v>936</v>
      </c>
      <c r="D602" s="310" t="s">
        <v>937</v>
      </c>
      <c r="E602" s="17" t="s">
        <v>938</v>
      </c>
      <c r="F602" s="311">
        <v>10.170999999999999</v>
      </c>
      <c r="G602" s="38"/>
      <c r="H602" s="44"/>
    </row>
    <row r="603" s="2" customFormat="1" ht="16.8" customHeight="1">
      <c r="A603" s="38"/>
      <c r="B603" s="44"/>
      <c r="C603" s="310" t="s">
        <v>441</v>
      </c>
      <c r="D603" s="310" t="s">
        <v>442</v>
      </c>
      <c r="E603" s="17" t="s">
        <v>194</v>
      </c>
      <c r="F603" s="311">
        <v>31.411000000000001</v>
      </c>
      <c r="G603" s="38"/>
      <c r="H603" s="44"/>
    </row>
    <row r="604" s="2" customFormat="1">
      <c r="A604" s="38"/>
      <c r="B604" s="44"/>
      <c r="C604" s="310" t="s">
        <v>956</v>
      </c>
      <c r="D604" s="310" t="s">
        <v>957</v>
      </c>
      <c r="E604" s="17" t="s">
        <v>194</v>
      </c>
      <c r="F604" s="311">
        <v>36.526000000000003</v>
      </c>
      <c r="G604" s="38"/>
      <c r="H604" s="44"/>
    </row>
    <row r="605" s="2" customFormat="1" ht="16.8" customHeight="1">
      <c r="A605" s="38"/>
      <c r="B605" s="44"/>
      <c r="C605" s="306" t="s">
        <v>2911</v>
      </c>
      <c r="D605" s="307" t="s">
        <v>2912</v>
      </c>
      <c r="E605" s="308" t="s">
        <v>194</v>
      </c>
      <c r="F605" s="309">
        <v>212.16300000000001</v>
      </c>
      <c r="G605" s="38"/>
      <c r="H605" s="44"/>
    </row>
    <row r="606" s="2" customFormat="1" ht="16.8" customHeight="1">
      <c r="A606" s="38"/>
      <c r="B606" s="44"/>
      <c r="C606" s="310" t="s">
        <v>1</v>
      </c>
      <c r="D606" s="310" t="s">
        <v>7206</v>
      </c>
      <c r="E606" s="17" t="s">
        <v>1</v>
      </c>
      <c r="F606" s="311">
        <v>84.445999999999998</v>
      </c>
      <c r="G606" s="38"/>
      <c r="H606" s="44"/>
    </row>
    <row r="607" s="2" customFormat="1" ht="16.8" customHeight="1">
      <c r="A607" s="38"/>
      <c r="B607" s="44"/>
      <c r="C607" s="310" t="s">
        <v>1</v>
      </c>
      <c r="D607" s="310" t="s">
        <v>7207</v>
      </c>
      <c r="E607" s="17" t="s">
        <v>1</v>
      </c>
      <c r="F607" s="311">
        <v>82.453999999999994</v>
      </c>
      <c r="G607" s="38"/>
      <c r="H607" s="44"/>
    </row>
    <row r="608" s="2" customFormat="1" ht="16.8" customHeight="1">
      <c r="A608" s="38"/>
      <c r="B608" s="44"/>
      <c r="C608" s="310" t="s">
        <v>1</v>
      </c>
      <c r="D608" s="310" t="s">
        <v>7208</v>
      </c>
      <c r="E608" s="17" t="s">
        <v>1</v>
      </c>
      <c r="F608" s="311">
        <v>72.244</v>
      </c>
      <c r="G608" s="38"/>
      <c r="H608" s="44"/>
    </row>
    <row r="609" s="2" customFormat="1" ht="16.8" customHeight="1">
      <c r="A609" s="38"/>
      <c r="B609" s="44"/>
      <c r="C609" s="310" t="s">
        <v>1</v>
      </c>
      <c r="D609" s="310" t="s">
        <v>7120</v>
      </c>
      <c r="E609" s="17" t="s">
        <v>1</v>
      </c>
      <c r="F609" s="311">
        <v>0</v>
      </c>
      <c r="G609" s="38"/>
      <c r="H609" s="44"/>
    </row>
    <row r="610" s="2" customFormat="1" ht="16.8" customHeight="1">
      <c r="A610" s="38"/>
      <c r="B610" s="44"/>
      <c r="C610" s="310" t="s">
        <v>1</v>
      </c>
      <c r="D610" s="310" t="s">
        <v>7209</v>
      </c>
      <c r="E610" s="17" t="s">
        <v>1</v>
      </c>
      <c r="F610" s="311">
        <v>-26.981000000000002</v>
      </c>
      <c r="G610" s="38"/>
      <c r="H610" s="44"/>
    </row>
    <row r="611" s="2" customFormat="1" ht="16.8" customHeight="1">
      <c r="A611" s="38"/>
      <c r="B611" s="44"/>
      <c r="C611" s="310" t="s">
        <v>1</v>
      </c>
      <c r="D611" s="310" t="s">
        <v>378</v>
      </c>
      <c r="E611" s="17" t="s">
        <v>1</v>
      </c>
      <c r="F611" s="311">
        <v>212.16300000000001</v>
      </c>
      <c r="G611" s="38"/>
      <c r="H611" s="44"/>
    </row>
    <row r="612" s="2" customFormat="1" ht="16.8" customHeight="1">
      <c r="A612" s="38"/>
      <c r="B612" s="44"/>
      <c r="C612" s="312" t="s">
        <v>7110</v>
      </c>
      <c r="D612" s="38"/>
      <c r="E612" s="38"/>
      <c r="F612" s="38"/>
      <c r="G612" s="38"/>
      <c r="H612" s="44"/>
    </row>
    <row r="613" s="2" customFormat="1" ht="16.8" customHeight="1">
      <c r="A613" s="38"/>
      <c r="B613" s="44"/>
      <c r="C613" s="310" t="s">
        <v>427</v>
      </c>
      <c r="D613" s="310" t="s">
        <v>428</v>
      </c>
      <c r="E613" s="17" t="s">
        <v>194</v>
      </c>
      <c r="F613" s="311">
        <v>265.83800000000002</v>
      </c>
      <c r="G613" s="38"/>
      <c r="H613" s="44"/>
    </row>
    <row r="614" s="2" customFormat="1">
      <c r="A614" s="38"/>
      <c r="B614" s="44"/>
      <c r="C614" s="310" t="s">
        <v>436</v>
      </c>
      <c r="D614" s="310" t="s">
        <v>437</v>
      </c>
      <c r="E614" s="17" t="s">
        <v>194</v>
      </c>
      <c r="F614" s="311">
        <v>242.078</v>
      </c>
      <c r="G614" s="38"/>
      <c r="H614" s="44"/>
    </row>
    <row r="615" s="2" customFormat="1">
      <c r="A615" s="38"/>
      <c r="B615" s="44"/>
      <c r="C615" s="310" t="s">
        <v>476</v>
      </c>
      <c r="D615" s="310" t="s">
        <v>477</v>
      </c>
      <c r="E615" s="17" t="s">
        <v>194</v>
      </c>
      <c r="F615" s="311">
        <v>242.078</v>
      </c>
      <c r="G615" s="38"/>
      <c r="H615" s="44"/>
    </row>
    <row r="616" s="2" customFormat="1" ht="16.8" customHeight="1">
      <c r="A616" s="38"/>
      <c r="B616" s="44"/>
      <c r="C616" s="310" t="s">
        <v>549</v>
      </c>
      <c r="D616" s="310" t="s">
        <v>550</v>
      </c>
      <c r="E616" s="17" t="s">
        <v>194</v>
      </c>
      <c r="F616" s="311">
        <v>239.14400000000001</v>
      </c>
      <c r="G616" s="38"/>
      <c r="H616" s="44"/>
    </row>
    <row r="617" s="2" customFormat="1" ht="16.8" customHeight="1">
      <c r="A617" s="38"/>
      <c r="B617" s="44"/>
      <c r="C617" s="310" t="s">
        <v>558</v>
      </c>
      <c r="D617" s="310" t="s">
        <v>559</v>
      </c>
      <c r="E617" s="17" t="s">
        <v>194</v>
      </c>
      <c r="F617" s="311">
        <v>265.83800000000002</v>
      </c>
      <c r="G617" s="38"/>
      <c r="H617" s="44"/>
    </row>
    <row r="618" s="2" customFormat="1" ht="16.8" customHeight="1">
      <c r="A618" s="38"/>
      <c r="B618" s="44"/>
      <c r="C618" s="310" t="s">
        <v>576</v>
      </c>
      <c r="D618" s="310" t="s">
        <v>577</v>
      </c>
      <c r="E618" s="17" t="s">
        <v>194</v>
      </c>
      <c r="F618" s="311">
        <v>269.05900000000003</v>
      </c>
      <c r="G618" s="38"/>
      <c r="H618" s="44"/>
    </row>
    <row r="619" s="2" customFormat="1" ht="16.8" customHeight="1">
      <c r="A619" s="38"/>
      <c r="B619" s="44"/>
      <c r="C619" s="310" t="s">
        <v>446</v>
      </c>
      <c r="D619" s="310" t="s">
        <v>447</v>
      </c>
      <c r="E619" s="17" t="s">
        <v>194</v>
      </c>
      <c r="F619" s="311">
        <v>222.77099999999999</v>
      </c>
      <c r="G619" s="38"/>
      <c r="H619" s="44"/>
    </row>
    <row r="620" s="2" customFormat="1" ht="16.8" customHeight="1">
      <c r="A620" s="38"/>
      <c r="B620" s="44"/>
      <c r="C620" s="306" t="s">
        <v>2914</v>
      </c>
      <c r="D620" s="307" t="s">
        <v>2915</v>
      </c>
      <c r="E620" s="308" t="s">
        <v>194</v>
      </c>
      <c r="F620" s="309">
        <v>26.981000000000002</v>
      </c>
      <c r="G620" s="38"/>
      <c r="H620" s="44"/>
    </row>
    <row r="621" s="2" customFormat="1" ht="16.8" customHeight="1">
      <c r="A621" s="38"/>
      <c r="B621" s="44"/>
      <c r="C621" s="310" t="s">
        <v>1</v>
      </c>
      <c r="D621" s="310" t="s">
        <v>7210</v>
      </c>
      <c r="E621" s="17" t="s">
        <v>1</v>
      </c>
      <c r="F621" s="311">
        <v>7.0380000000000003</v>
      </c>
      <c r="G621" s="38"/>
      <c r="H621" s="44"/>
    </row>
    <row r="622" s="2" customFormat="1" ht="16.8" customHeight="1">
      <c r="A622" s="38"/>
      <c r="B622" s="44"/>
      <c r="C622" s="310" t="s">
        <v>1</v>
      </c>
      <c r="D622" s="310" t="s">
        <v>7211</v>
      </c>
      <c r="E622" s="17" t="s">
        <v>1</v>
      </c>
      <c r="F622" s="311">
        <v>5.4539999999999997</v>
      </c>
      <c r="G622" s="38"/>
      <c r="H622" s="44"/>
    </row>
    <row r="623" s="2" customFormat="1" ht="16.8" customHeight="1">
      <c r="A623" s="38"/>
      <c r="B623" s="44"/>
      <c r="C623" s="310" t="s">
        <v>1</v>
      </c>
      <c r="D623" s="310" t="s">
        <v>7212</v>
      </c>
      <c r="E623" s="17" t="s">
        <v>1</v>
      </c>
      <c r="F623" s="311">
        <v>5.8410000000000002</v>
      </c>
      <c r="G623" s="38"/>
      <c r="H623" s="44"/>
    </row>
    <row r="624" s="2" customFormat="1" ht="16.8" customHeight="1">
      <c r="A624" s="38"/>
      <c r="B624" s="44"/>
      <c r="C624" s="310" t="s">
        <v>1</v>
      </c>
      <c r="D624" s="310" t="s">
        <v>7213</v>
      </c>
      <c r="E624" s="17" t="s">
        <v>1</v>
      </c>
      <c r="F624" s="311">
        <v>8.6479999999999997</v>
      </c>
      <c r="G624" s="38"/>
      <c r="H624" s="44"/>
    </row>
    <row r="625" s="2" customFormat="1" ht="16.8" customHeight="1">
      <c r="A625" s="38"/>
      <c r="B625" s="44"/>
      <c r="C625" s="310" t="s">
        <v>1</v>
      </c>
      <c r="D625" s="310" t="s">
        <v>378</v>
      </c>
      <c r="E625" s="17" t="s">
        <v>1</v>
      </c>
      <c r="F625" s="311">
        <v>26.981000000000002</v>
      </c>
      <c r="G625" s="38"/>
      <c r="H625" s="44"/>
    </row>
    <row r="626" s="2" customFormat="1" ht="16.8" customHeight="1">
      <c r="A626" s="38"/>
      <c r="B626" s="44"/>
      <c r="C626" s="312" t="s">
        <v>7110</v>
      </c>
      <c r="D626" s="38"/>
      <c r="E626" s="38"/>
      <c r="F626" s="38"/>
      <c r="G626" s="38"/>
      <c r="H626" s="44"/>
    </row>
    <row r="627" s="2" customFormat="1" ht="16.8" customHeight="1">
      <c r="A627" s="38"/>
      <c r="B627" s="44"/>
      <c r="C627" s="310" t="s">
        <v>427</v>
      </c>
      <c r="D627" s="310" t="s">
        <v>428</v>
      </c>
      <c r="E627" s="17" t="s">
        <v>194</v>
      </c>
      <c r="F627" s="311">
        <v>265.83800000000002</v>
      </c>
      <c r="G627" s="38"/>
      <c r="H627" s="44"/>
    </row>
    <row r="628" s="2" customFormat="1">
      <c r="A628" s="38"/>
      <c r="B628" s="44"/>
      <c r="C628" s="310" t="s">
        <v>457</v>
      </c>
      <c r="D628" s="310" t="s">
        <v>458</v>
      </c>
      <c r="E628" s="17" t="s">
        <v>194</v>
      </c>
      <c r="F628" s="311">
        <v>26.981000000000002</v>
      </c>
      <c r="G628" s="38"/>
      <c r="H628" s="44"/>
    </row>
    <row r="629" s="2" customFormat="1">
      <c r="A629" s="38"/>
      <c r="B629" s="44"/>
      <c r="C629" s="310" t="s">
        <v>480</v>
      </c>
      <c r="D629" s="310" t="s">
        <v>481</v>
      </c>
      <c r="E629" s="17" t="s">
        <v>194</v>
      </c>
      <c r="F629" s="311">
        <v>26.981000000000002</v>
      </c>
      <c r="G629" s="38"/>
      <c r="H629" s="44"/>
    </row>
    <row r="630" s="2" customFormat="1" ht="16.8" customHeight="1">
      <c r="A630" s="38"/>
      <c r="B630" s="44"/>
      <c r="C630" s="310" t="s">
        <v>549</v>
      </c>
      <c r="D630" s="310" t="s">
        <v>550</v>
      </c>
      <c r="E630" s="17" t="s">
        <v>194</v>
      </c>
      <c r="F630" s="311">
        <v>239.14400000000001</v>
      </c>
      <c r="G630" s="38"/>
      <c r="H630" s="44"/>
    </row>
    <row r="631" s="2" customFormat="1" ht="16.8" customHeight="1">
      <c r="A631" s="38"/>
      <c r="B631" s="44"/>
      <c r="C631" s="310" t="s">
        <v>558</v>
      </c>
      <c r="D631" s="310" t="s">
        <v>559</v>
      </c>
      <c r="E631" s="17" t="s">
        <v>194</v>
      </c>
      <c r="F631" s="311">
        <v>265.83800000000002</v>
      </c>
      <c r="G631" s="38"/>
      <c r="H631" s="44"/>
    </row>
    <row r="632" s="2" customFormat="1" ht="16.8" customHeight="1">
      <c r="A632" s="38"/>
      <c r="B632" s="44"/>
      <c r="C632" s="310" t="s">
        <v>576</v>
      </c>
      <c r="D632" s="310" t="s">
        <v>577</v>
      </c>
      <c r="E632" s="17" t="s">
        <v>194</v>
      </c>
      <c r="F632" s="311">
        <v>269.05900000000003</v>
      </c>
      <c r="G632" s="38"/>
      <c r="H632" s="44"/>
    </row>
    <row r="633" s="2" customFormat="1" ht="16.8" customHeight="1">
      <c r="A633" s="38"/>
      <c r="B633" s="44"/>
      <c r="C633" s="306" t="s">
        <v>2917</v>
      </c>
      <c r="D633" s="307" t="s">
        <v>2918</v>
      </c>
      <c r="E633" s="308" t="s">
        <v>190</v>
      </c>
      <c r="F633" s="309">
        <v>148.30000000000001</v>
      </c>
      <c r="G633" s="38"/>
      <c r="H633" s="44"/>
    </row>
    <row r="634" s="2" customFormat="1" ht="16.8" customHeight="1">
      <c r="A634" s="38"/>
      <c r="B634" s="44"/>
      <c r="C634" s="310" t="s">
        <v>1</v>
      </c>
      <c r="D634" s="310" t="s">
        <v>7214</v>
      </c>
      <c r="E634" s="17" t="s">
        <v>1</v>
      </c>
      <c r="F634" s="311">
        <v>65.400000000000006</v>
      </c>
      <c r="G634" s="38"/>
      <c r="H634" s="44"/>
    </row>
    <row r="635" s="2" customFormat="1" ht="16.8" customHeight="1">
      <c r="A635" s="38"/>
      <c r="B635" s="44"/>
      <c r="C635" s="310" t="s">
        <v>1</v>
      </c>
      <c r="D635" s="310" t="s">
        <v>7215</v>
      </c>
      <c r="E635" s="17" t="s">
        <v>1</v>
      </c>
      <c r="F635" s="311">
        <v>79.299999999999997</v>
      </c>
      <c r="G635" s="38"/>
      <c r="H635" s="44"/>
    </row>
    <row r="636" s="2" customFormat="1" ht="16.8" customHeight="1">
      <c r="A636" s="38"/>
      <c r="B636" s="44"/>
      <c r="C636" s="310" t="s">
        <v>1</v>
      </c>
      <c r="D636" s="310" t="s">
        <v>7216</v>
      </c>
      <c r="E636" s="17" t="s">
        <v>1</v>
      </c>
      <c r="F636" s="311">
        <v>3.6000000000000001</v>
      </c>
      <c r="G636" s="38"/>
      <c r="H636" s="44"/>
    </row>
    <row r="637" s="2" customFormat="1" ht="16.8" customHeight="1">
      <c r="A637" s="38"/>
      <c r="B637" s="44"/>
      <c r="C637" s="310" t="s">
        <v>1</v>
      </c>
      <c r="D637" s="310" t="s">
        <v>378</v>
      </c>
      <c r="E637" s="17" t="s">
        <v>1</v>
      </c>
      <c r="F637" s="311">
        <v>148.30000000000001</v>
      </c>
      <c r="G637" s="38"/>
      <c r="H637" s="44"/>
    </row>
    <row r="638" s="2" customFormat="1" ht="16.8" customHeight="1">
      <c r="A638" s="38"/>
      <c r="B638" s="44"/>
      <c r="C638" s="312" t="s">
        <v>7110</v>
      </c>
      <c r="D638" s="38"/>
      <c r="E638" s="38"/>
      <c r="F638" s="38"/>
      <c r="G638" s="38"/>
      <c r="H638" s="44"/>
    </row>
    <row r="639" s="2" customFormat="1" ht="16.8" customHeight="1">
      <c r="A639" s="38"/>
      <c r="B639" s="44"/>
      <c r="C639" s="310" t="s">
        <v>374</v>
      </c>
      <c r="D639" s="310" t="s">
        <v>375</v>
      </c>
      <c r="E639" s="17" t="s">
        <v>194</v>
      </c>
      <c r="F639" s="311">
        <v>47.554000000000002</v>
      </c>
      <c r="G639" s="38"/>
      <c r="H639" s="44"/>
    </row>
    <row r="640" s="2" customFormat="1" ht="16.8" customHeight="1">
      <c r="A640" s="38"/>
      <c r="B640" s="44"/>
      <c r="C640" s="310" t="s">
        <v>380</v>
      </c>
      <c r="D640" s="310" t="s">
        <v>381</v>
      </c>
      <c r="E640" s="17" t="s">
        <v>194</v>
      </c>
      <c r="F640" s="311">
        <v>47.554000000000002</v>
      </c>
      <c r="G640" s="38"/>
      <c r="H640" s="44"/>
    </row>
    <row r="641" s="2" customFormat="1" ht="16.8" customHeight="1">
      <c r="A641" s="38"/>
      <c r="B641" s="44"/>
      <c r="C641" s="310" t="s">
        <v>427</v>
      </c>
      <c r="D641" s="310" t="s">
        <v>428</v>
      </c>
      <c r="E641" s="17" t="s">
        <v>194</v>
      </c>
      <c r="F641" s="311">
        <v>265.83800000000002</v>
      </c>
      <c r="G641" s="38"/>
      <c r="H641" s="44"/>
    </row>
    <row r="642" s="2" customFormat="1">
      <c r="A642" s="38"/>
      <c r="B642" s="44"/>
      <c r="C642" s="310" t="s">
        <v>466</v>
      </c>
      <c r="D642" s="310" t="s">
        <v>467</v>
      </c>
      <c r="E642" s="17" t="s">
        <v>190</v>
      </c>
      <c r="F642" s="311">
        <v>203.28</v>
      </c>
      <c r="G642" s="38"/>
      <c r="H642" s="44"/>
    </row>
    <row r="643" s="2" customFormat="1" ht="16.8" customHeight="1">
      <c r="A643" s="38"/>
      <c r="B643" s="44"/>
      <c r="C643" s="310" t="s">
        <v>503</v>
      </c>
      <c r="D643" s="310" t="s">
        <v>504</v>
      </c>
      <c r="E643" s="17" t="s">
        <v>190</v>
      </c>
      <c r="F643" s="311">
        <v>460.98000000000002</v>
      </c>
      <c r="G643" s="38"/>
      <c r="H643" s="44"/>
    </row>
    <row r="644" s="2" customFormat="1" ht="16.8" customHeight="1">
      <c r="A644" s="38"/>
      <c r="B644" s="44"/>
      <c r="C644" s="310" t="s">
        <v>1383</v>
      </c>
      <c r="D644" s="310" t="s">
        <v>1384</v>
      </c>
      <c r="E644" s="17" t="s">
        <v>190</v>
      </c>
      <c r="F644" s="311">
        <v>203.28</v>
      </c>
      <c r="G644" s="38"/>
      <c r="H644" s="44"/>
    </row>
    <row r="645" s="2" customFormat="1" ht="16.8" customHeight="1">
      <c r="A645" s="38"/>
      <c r="B645" s="44"/>
      <c r="C645" s="310" t="s">
        <v>634</v>
      </c>
      <c r="D645" s="310" t="s">
        <v>635</v>
      </c>
      <c r="E645" s="17" t="s">
        <v>190</v>
      </c>
      <c r="F645" s="311">
        <v>148.30000000000001</v>
      </c>
      <c r="G645" s="38"/>
      <c r="H645" s="44"/>
    </row>
    <row r="646" s="2" customFormat="1" ht="16.8" customHeight="1">
      <c r="A646" s="38"/>
      <c r="B646" s="44"/>
      <c r="C646" s="310" t="s">
        <v>3321</v>
      </c>
      <c r="D646" s="310" t="s">
        <v>1459</v>
      </c>
      <c r="E646" s="17" t="s">
        <v>190</v>
      </c>
      <c r="F646" s="311">
        <v>203.28</v>
      </c>
      <c r="G646" s="38"/>
      <c r="H646" s="44"/>
    </row>
    <row r="647" s="2" customFormat="1" ht="16.8" customHeight="1">
      <c r="A647" s="38"/>
      <c r="B647" s="44"/>
      <c r="C647" s="310" t="s">
        <v>527</v>
      </c>
      <c r="D647" s="310" t="s">
        <v>528</v>
      </c>
      <c r="E647" s="17" t="s">
        <v>190</v>
      </c>
      <c r="F647" s="311">
        <v>155.715</v>
      </c>
      <c r="G647" s="38"/>
      <c r="H647" s="44"/>
    </row>
    <row r="648" s="2" customFormat="1" ht="16.8" customHeight="1">
      <c r="A648" s="38"/>
      <c r="B648" s="44"/>
      <c r="C648" s="310" t="s">
        <v>512</v>
      </c>
      <c r="D648" s="310" t="s">
        <v>513</v>
      </c>
      <c r="E648" s="17" t="s">
        <v>190</v>
      </c>
      <c r="F648" s="311">
        <v>191.226</v>
      </c>
      <c r="G648" s="38"/>
      <c r="H648" s="44"/>
    </row>
    <row r="649" s="2" customFormat="1" ht="16.8" customHeight="1">
      <c r="A649" s="38"/>
      <c r="B649" s="44"/>
      <c r="C649" s="310" t="s">
        <v>638</v>
      </c>
      <c r="D649" s="310" t="s">
        <v>639</v>
      </c>
      <c r="E649" s="17" t="s">
        <v>190</v>
      </c>
      <c r="F649" s="311">
        <v>155.715</v>
      </c>
      <c r="G649" s="38"/>
      <c r="H649" s="44"/>
    </row>
    <row r="650" s="2" customFormat="1" ht="16.8" customHeight="1">
      <c r="A650" s="38"/>
      <c r="B650" s="44"/>
      <c r="C650" s="310" t="s">
        <v>471</v>
      </c>
      <c r="D650" s="310" t="s">
        <v>472</v>
      </c>
      <c r="E650" s="17" t="s">
        <v>194</v>
      </c>
      <c r="F650" s="311">
        <v>40.249000000000002</v>
      </c>
      <c r="G650" s="38"/>
      <c r="H650" s="44"/>
    </row>
    <row r="651" s="2" customFormat="1" ht="16.8" customHeight="1">
      <c r="A651" s="38"/>
      <c r="B651" s="44"/>
      <c r="C651" s="306" t="s">
        <v>2920</v>
      </c>
      <c r="D651" s="307" t="s">
        <v>2921</v>
      </c>
      <c r="E651" s="308" t="s">
        <v>190</v>
      </c>
      <c r="F651" s="309">
        <v>54.979999999999997</v>
      </c>
      <c r="G651" s="38"/>
      <c r="H651" s="44"/>
    </row>
    <row r="652" s="2" customFormat="1" ht="16.8" customHeight="1">
      <c r="A652" s="38"/>
      <c r="B652" s="44"/>
      <c r="C652" s="310" t="s">
        <v>1</v>
      </c>
      <c r="D652" s="310" t="s">
        <v>7217</v>
      </c>
      <c r="E652" s="17" t="s">
        <v>1</v>
      </c>
      <c r="F652" s="311">
        <v>28.199999999999999</v>
      </c>
      <c r="G652" s="38"/>
      <c r="H652" s="44"/>
    </row>
    <row r="653" s="2" customFormat="1" ht="16.8" customHeight="1">
      <c r="A653" s="38"/>
      <c r="B653" s="44"/>
      <c r="C653" s="310" t="s">
        <v>1</v>
      </c>
      <c r="D653" s="310" t="s">
        <v>7218</v>
      </c>
      <c r="E653" s="17" t="s">
        <v>1</v>
      </c>
      <c r="F653" s="311">
        <v>24.379999999999999</v>
      </c>
      <c r="G653" s="38"/>
      <c r="H653" s="44"/>
    </row>
    <row r="654" s="2" customFormat="1" ht="16.8" customHeight="1">
      <c r="A654" s="38"/>
      <c r="B654" s="44"/>
      <c r="C654" s="310" t="s">
        <v>1</v>
      </c>
      <c r="D654" s="310" t="s">
        <v>7219</v>
      </c>
      <c r="E654" s="17" t="s">
        <v>1</v>
      </c>
      <c r="F654" s="311">
        <v>2.3999999999999999</v>
      </c>
      <c r="G654" s="38"/>
      <c r="H654" s="44"/>
    </row>
    <row r="655" s="2" customFormat="1" ht="16.8" customHeight="1">
      <c r="A655" s="38"/>
      <c r="B655" s="44"/>
      <c r="C655" s="310" t="s">
        <v>1</v>
      </c>
      <c r="D655" s="310" t="s">
        <v>378</v>
      </c>
      <c r="E655" s="17" t="s">
        <v>1</v>
      </c>
      <c r="F655" s="311">
        <v>54.979999999999997</v>
      </c>
      <c r="G655" s="38"/>
      <c r="H655" s="44"/>
    </row>
    <row r="656" s="2" customFormat="1" ht="16.8" customHeight="1">
      <c r="A656" s="38"/>
      <c r="B656" s="44"/>
      <c r="C656" s="312" t="s">
        <v>7110</v>
      </c>
      <c r="D656" s="38"/>
      <c r="E656" s="38"/>
      <c r="F656" s="38"/>
      <c r="G656" s="38"/>
      <c r="H656" s="44"/>
    </row>
    <row r="657" s="2" customFormat="1" ht="16.8" customHeight="1">
      <c r="A657" s="38"/>
      <c r="B657" s="44"/>
      <c r="C657" s="310" t="s">
        <v>374</v>
      </c>
      <c r="D657" s="310" t="s">
        <v>375</v>
      </c>
      <c r="E657" s="17" t="s">
        <v>194</v>
      </c>
      <c r="F657" s="311">
        <v>47.554000000000002</v>
      </c>
      <c r="G657" s="38"/>
      <c r="H657" s="44"/>
    </row>
    <row r="658" s="2" customFormat="1" ht="16.8" customHeight="1">
      <c r="A658" s="38"/>
      <c r="B658" s="44"/>
      <c r="C658" s="310" t="s">
        <v>380</v>
      </c>
      <c r="D658" s="310" t="s">
        <v>381</v>
      </c>
      <c r="E658" s="17" t="s">
        <v>194</v>
      </c>
      <c r="F658" s="311">
        <v>47.554000000000002</v>
      </c>
      <c r="G658" s="38"/>
      <c r="H658" s="44"/>
    </row>
    <row r="659" s="2" customFormat="1">
      <c r="A659" s="38"/>
      <c r="B659" s="44"/>
      <c r="C659" s="310" t="s">
        <v>466</v>
      </c>
      <c r="D659" s="310" t="s">
        <v>467</v>
      </c>
      <c r="E659" s="17" t="s">
        <v>190</v>
      </c>
      <c r="F659" s="311">
        <v>203.28</v>
      </c>
      <c r="G659" s="38"/>
      <c r="H659" s="44"/>
    </row>
    <row r="660" s="2" customFormat="1" ht="16.8" customHeight="1">
      <c r="A660" s="38"/>
      <c r="B660" s="44"/>
      <c r="C660" s="310" t="s">
        <v>503</v>
      </c>
      <c r="D660" s="310" t="s">
        <v>504</v>
      </c>
      <c r="E660" s="17" t="s">
        <v>190</v>
      </c>
      <c r="F660" s="311">
        <v>460.98000000000002</v>
      </c>
      <c r="G660" s="38"/>
      <c r="H660" s="44"/>
    </row>
    <row r="661" s="2" customFormat="1" ht="16.8" customHeight="1">
      <c r="A661" s="38"/>
      <c r="B661" s="44"/>
      <c r="C661" s="310" t="s">
        <v>562</v>
      </c>
      <c r="D661" s="310" t="s">
        <v>563</v>
      </c>
      <c r="E661" s="17" t="s">
        <v>190</v>
      </c>
      <c r="F661" s="311">
        <v>128.28</v>
      </c>
      <c r="G661" s="38"/>
      <c r="H661" s="44"/>
    </row>
    <row r="662" s="2" customFormat="1" ht="16.8" customHeight="1">
      <c r="A662" s="38"/>
      <c r="B662" s="44"/>
      <c r="C662" s="310" t="s">
        <v>1335</v>
      </c>
      <c r="D662" s="310" t="s">
        <v>1336</v>
      </c>
      <c r="E662" s="17" t="s">
        <v>190</v>
      </c>
      <c r="F662" s="311">
        <v>56.18</v>
      </c>
      <c r="G662" s="38"/>
      <c r="H662" s="44"/>
    </row>
    <row r="663" s="2" customFormat="1" ht="16.8" customHeight="1">
      <c r="A663" s="38"/>
      <c r="B663" s="44"/>
      <c r="C663" s="310" t="s">
        <v>1379</v>
      </c>
      <c r="D663" s="310" t="s">
        <v>1380</v>
      </c>
      <c r="E663" s="17" t="s">
        <v>354</v>
      </c>
      <c r="F663" s="311">
        <v>56.18</v>
      </c>
      <c r="G663" s="38"/>
      <c r="H663" s="44"/>
    </row>
    <row r="664" s="2" customFormat="1" ht="16.8" customHeight="1">
      <c r="A664" s="38"/>
      <c r="B664" s="44"/>
      <c r="C664" s="310" t="s">
        <v>1383</v>
      </c>
      <c r="D664" s="310" t="s">
        <v>1384</v>
      </c>
      <c r="E664" s="17" t="s">
        <v>190</v>
      </c>
      <c r="F664" s="311">
        <v>203.28</v>
      </c>
      <c r="G664" s="38"/>
      <c r="H664" s="44"/>
    </row>
    <row r="665" s="2" customFormat="1" ht="16.8" customHeight="1">
      <c r="A665" s="38"/>
      <c r="B665" s="44"/>
      <c r="C665" s="310" t="s">
        <v>3321</v>
      </c>
      <c r="D665" s="310" t="s">
        <v>1459</v>
      </c>
      <c r="E665" s="17" t="s">
        <v>190</v>
      </c>
      <c r="F665" s="311">
        <v>203.28</v>
      </c>
      <c r="G665" s="38"/>
      <c r="H665" s="44"/>
    </row>
    <row r="666" s="2" customFormat="1" ht="16.8" customHeight="1">
      <c r="A666" s="38"/>
      <c r="B666" s="44"/>
      <c r="C666" s="310" t="s">
        <v>537</v>
      </c>
      <c r="D666" s="310" t="s">
        <v>538</v>
      </c>
      <c r="E666" s="17" t="s">
        <v>190</v>
      </c>
      <c r="F666" s="311">
        <v>57.728999999999999</v>
      </c>
      <c r="G666" s="38"/>
      <c r="H666" s="44"/>
    </row>
    <row r="667" s="2" customFormat="1" ht="16.8" customHeight="1">
      <c r="A667" s="38"/>
      <c r="B667" s="44"/>
      <c r="C667" s="310" t="s">
        <v>532</v>
      </c>
      <c r="D667" s="310" t="s">
        <v>533</v>
      </c>
      <c r="E667" s="17" t="s">
        <v>190</v>
      </c>
      <c r="F667" s="311">
        <v>59.576999999999998</v>
      </c>
      <c r="G667" s="38"/>
      <c r="H667" s="44"/>
    </row>
    <row r="668" s="2" customFormat="1" ht="16.8" customHeight="1">
      <c r="A668" s="38"/>
      <c r="B668" s="44"/>
      <c r="C668" s="310" t="s">
        <v>512</v>
      </c>
      <c r="D668" s="310" t="s">
        <v>513</v>
      </c>
      <c r="E668" s="17" t="s">
        <v>190</v>
      </c>
      <c r="F668" s="311">
        <v>191.226</v>
      </c>
      <c r="G668" s="38"/>
      <c r="H668" s="44"/>
    </row>
    <row r="669" s="2" customFormat="1" ht="16.8" customHeight="1">
      <c r="A669" s="38"/>
      <c r="B669" s="44"/>
      <c r="C669" s="310" t="s">
        <v>1449</v>
      </c>
      <c r="D669" s="310" t="s">
        <v>1450</v>
      </c>
      <c r="E669" s="17" t="s">
        <v>190</v>
      </c>
      <c r="F669" s="311">
        <v>54.979999999999997</v>
      </c>
      <c r="G669" s="38"/>
      <c r="H669" s="44"/>
    </row>
    <row r="670" s="2" customFormat="1" ht="16.8" customHeight="1">
      <c r="A670" s="38"/>
      <c r="B670" s="44"/>
      <c r="C670" s="310" t="s">
        <v>471</v>
      </c>
      <c r="D670" s="310" t="s">
        <v>472</v>
      </c>
      <c r="E670" s="17" t="s">
        <v>194</v>
      </c>
      <c r="F670" s="311">
        <v>40.249000000000002</v>
      </c>
      <c r="G670" s="38"/>
      <c r="H670" s="44"/>
    </row>
    <row r="671" s="2" customFormat="1" ht="16.8" customHeight="1">
      <c r="A671" s="38"/>
      <c r="B671" s="44"/>
      <c r="C671" s="306" t="s">
        <v>2924</v>
      </c>
      <c r="D671" s="307" t="s">
        <v>2427</v>
      </c>
      <c r="E671" s="308" t="s">
        <v>194</v>
      </c>
      <c r="F671" s="309">
        <v>130.86699999999999</v>
      </c>
      <c r="G671" s="38"/>
      <c r="H671" s="44"/>
    </row>
    <row r="672" s="2" customFormat="1" ht="16.8" customHeight="1">
      <c r="A672" s="38"/>
      <c r="B672" s="44"/>
      <c r="C672" s="310" t="s">
        <v>1</v>
      </c>
      <c r="D672" s="310" t="s">
        <v>7220</v>
      </c>
      <c r="E672" s="17" t="s">
        <v>1</v>
      </c>
      <c r="F672" s="311">
        <v>66.834000000000003</v>
      </c>
      <c r="G672" s="38"/>
      <c r="H672" s="44"/>
    </row>
    <row r="673" s="2" customFormat="1" ht="16.8" customHeight="1">
      <c r="A673" s="38"/>
      <c r="B673" s="44"/>
      <c r="C673" s="310" t="s">
        <v>1</v>
      </c>
      <c r="D673" s="310" t="s">
        <v>7221</v>
      </c>
      <c r="E673" s="17" t="s">
        <v>1</v>
      </c>
      <c r="F673" s="311">
        <v>57.347999999999999</v>
      </c>
      <c r="G673" s="38"/>
      <c r="H673" s="44"/>
    </row>
    <row r="674" s="2" customFormat="1" ht="16.8" customHeight="1">
      <c r="A674" s="38"/>
      <c r="B674" s="44"/>
      <c r="C674" s="310" t="s">
        <v>1</v>
      </c>
      <c r="D674" s="310" t="s">
        <v>7222</v>
      </c>
      <c r="E674" s="17" t="s">
        <v>1</v>
      </c>
      <c r="F674" s="311">
        <v>1.44</v>
      </c>
      <c r="G674" s="38"/>
      <c r="H674" s="44"/>
    </row>
    <row r="675" s="2" customFormat="1" ht="16.8" customHeight="1">
      <c r="A675" s="38"/>
      <c r="B675" s="44"/>
      <c r="C675" s="310" t="s">
        <v>1</v>
      </c>
      <c r="D675" s="310" t="s">
        <v>7223</v>
      </c>
      <c r="E675" s="17" t="s">
        <v>1</v>
      </c>
      <c r="F675" s="311">
        <v>5.2450000000000001</v>
      </c>
      <c r="G675" s="38"/>
      <c r="H675" s="44"/>
    </row>
    <row r="676" s="2" customFormat="1" ht="16.8" customHeight="1">
      <c r="A676" s="38"/>
      <c r="B676" s="44"/>
      <c r="C676" s="310" t="s">
        <v>1</v>
      </c>
      <c r="D676" s="310" t="s">
        <v>378</v>
      </c>
      <c r="E676" s="17" t="s">
        <v>1</v>
      </c>
      <c r="F676" s="311">
        <v>130.86699999999999</v>
      </c>
      <c r="G676" s="38"/>
      <c r="H676" s="44"/>
    </row>
    <row r="677" s="2" customFormat="1" ht="16.8" customHeight="1">
      <c r="A677" s="38"/>
      <c r="B677" s="44"/>
      <c r="C677" s="312" t="s">
        <v>7110</v>
      </c>
      <c r="D677" s="38"/>
      <c r="E677" s="38"/>
      <c r="F677" s="38"/>
      <c r="G677" s="38"/>
      <c r="H677" s="44"/>
    </row>
    <row r="678" s="2" customFormat="1" ht="16.8" customHeight="1">
      <c r="A678" s="38"/>
      <c r="B678" s="44"/>
      <c r="C678" s="310" t="s">
        <v>572</v>
      </c>
      <c r="D678" s="310" t="s">
        <v>573</v>
      </c>
      <c r="E678" s="17" t="s">
        <v>194</v>
      </c>
      <c r="F678" s="311">
        <v>130.86699999999999</v>
      </c>
      <c r="G678" s="38"/>
      <c r="H678" s="44"/>
    </row>
    <row r="679" s="2" customFormat="1" ht="16.8" customHeight="1">
      <c r="A679" s="38"/>
      <c r="B679" s="44"/>
      <c r="C679" s="306" t="s">
        <v>2926</v>
      </c>
      <c r="D679" s="307" t="s">
        <v>2927</v>
      </c>
      <c r="E679" s="308" t="s">
        <v>194</v>
      </c>
      <c r="F679" s="309">
        <v>393.358</v>
      </c>
      <c r="G679" s="38"/>
      <c r="H679" s="44"/>
    </row>
    <row r="680" s="2" customFormat="1" ht="16.8" customHeight="1">
      <c r="A680" s="38"/>
      <c r="B680" s="44"/>
      <c r="C680" s="310" t="s">
        <v>1</v>
      </c>
      <c r="D680" s="310" t="s">
        <v>7224</v>
      </c>
      <c r="E680" s="17" t="s">
        <v>1</v>
      </c>
      <c r="F680" s="311">
        <v>159.47800000000001</v>
      </c>
      <c r="G680" s="38"/>
      <c r="H680" s="44"/>
    </row>
    <row r="681" s="2" customFormat="1" ht="16.8" customHeight="1">
      <c r="A681" s="38"/>
      <c r="B681" s="44"/>
      <c r="C681" s="310" t="s">
        <v>1</v>
      </c>
      <c r="D681" s="310" t="s">
        <v>7225</v>
      </c>
      <c r="E681" s="17" t="s">
        <v>1</v>
      </c>
      <c r="F681" s="311">
        <v>160.196</v>
      </c>
      <c r="G681" s="38"/>
      <c r="H681" s="44"/>
    </row>
    <row r="682" s="2" customFormat="1" ht="16.8" customHeight="1">
      <c r="A682" s="38"/>
      <c r="B682" s="44"/>
      <c r="C682" s="310" t="s">
        <v>1</v>
      </c>
      <c r="D682" s="310" t="s">
        <v>7226</v>
      </c>
      <c r="E682" s="17" t="s">
        <v>1</v>
      </c>
      <c r="F682" s="311">
        <v>73.683999999999998</v>
      </c>
      <c r="G682" s="38"/>
      <c r="H682" s="44"/>
    </row>
    <row r="683" s="2" customFormat="1" ht="16.8" customHeight="1">
      <c r="A683" s="38"/>
      <c r="B683" s="44"/>
      <c r="C683" s="310" t="s">
        <v>1</v>
      </c>
      <c r="D683" s="310" t="s">
        <v>378</v>
      </c>
      <c r="E683" s="17" t="s">
        <v>1</v>
      </c>
      <c r="F683" s="311">
        <v>393.358</v>
      </c>
      <c r="G683" s="38"/>
      <c r="H683" s="44"/>
    </row>
    <row r="684" s="2" customFormat="1" ht="16.8" customHeight="1">
      <c r="A684" s="38"/>
      <c r="B684" s="44"/>
      <c r="C684" s="312" t="s">
        <v>7110</v>
      </c>
      <c r="D684" s="38"/>
      <c r="E684" s="38"/>
      <c r="F684" s="38"/>
      <c r="G684" s="38"/>
      <c r="H684" s="44"/>
    </row>
    <row r="685" s="2" customFormat="1">
      <c r="A685" s="38"/>
      <c r="B685" s="44"/>
      <c r="C685" s="310" t="s">
        <v>666</v>
      </c>
      <c r="D685" s="310" t="s">
        <v>667</v>
      </c>
      <c r="E685" s="17" t="s">
        <v>194</v>
      </c>
      <c r="F685" s="311">
        <v>393.358</v>
      </c>
      <c r="G685" s="38"/>
      <c r="H685" s="44"/>
    </row>
    <row r="686" s="2" customFormat="1">
      <c r="A686" s="38"/>
      <c r="B686" s="44"/>
      <c r="C686" s="310" t="s">
        <v>670</v>
      </c>
      <c r="D686" s="310" t="s">
        <v>671</v>
      </c>
      <c r="E686" s="17" t="s">
        <v>194</v>
      </c>
      <c r="F686" s="311">
        <v>23601.48</v>
      </c>
      <c r="G686" s="38"/>
      <c r="H686" s="44"/>
    </row>
    <row r="687" s="2" customFormat="1">
      <c r="A687" s="38"/>
      <c r="B687" s="44"/>
      <c r="C687" s="310" t="s">
        <v>675</v>
      </c>
      <c r="D687" s="310" t="s">
        <v>676</v>
      </c>
      <c r="E687" s="17" t="s">
        <v>194</v>
      </c>
      <c r="F687" s="311">
        <v>393.358</v>
      </c>
      <c r="G687" s="38"/>
      <c r="H687" s="44"/>
    </row>
    <row r="688" s="2" customFormat="1" ht="16.8" customHeight="1">
      <c r="A688" s="38"/>
      <c r="B688" s="44"/>
      <c r="C688" s="310" t="s">
        <v>679</v>
      </c>
      <c r="D688" s="310" t="s">
        <v>680</v>
      </c>
      <c r="E688" s="17" t="s">
        <v>194</v>
      </c>
      <c r="F688" s="311">
        <v>393.358</v>
      </c>
      <c r="G688" s="38"/>
      <c r="H688" s="44"/>
    </row>
    <row r="689" s="2" customFormat="1" ht="16.8" customHeight="1">
      <c r="A689" s="38"/>
      <c r="B689" s="44"/>
      <c r="C689" s="310" t="s">
        <v>683</v>
      </c>
      <c r="D689" s="310" t="s">
        <v>684</v>
      </c>
      <c r="E689" s="17" t="s">
        <v>194</v>
      </c>
      <c r="F689" s="311">
        <v>23601.48</v>
      </c>
      <c r="G689" s="38"/>
      <c r="H689" s="44"/>
    </row>
    <row r="690" s="2" customFormat="1" ht="16.8" customHeight="1">
      <c r="A690" s="38"/>
      <c r="B690" s="44"/>
      <c r="C690" s="310" t="s">
        <v>687</v>
      </c>
      <c r="D690" s="310" t="s">
        <v>688</v>
      </c>
      <c r="E690" s="17" t="s">
        <v>194</v>
      </c>
      <c r="F690" s="311">
        <v>393.358</v>
      </c>
      <c r="G690" s="38"/>
      <c r="H690" s="44"/>
    </row>
    <row r="691" s="2" customFormat="1" ht="16.8" customHeight="1">
      <c r="A691" s="38"/>
      <c r="B691" s="44"/>
      <c r="C691" s="306" t="s">
        <v>2929</v>
      </c>
      <c r="D691" s="307" t="s">
        <v>2930</v>
      </c>
      <c r="E691" s="308" t="s">
        <v>194</v>
      </c>
      <c r="F691" s="309">
        <v>26.693999999999999</v>
      </c>
      <c r="G691" s="38"/>
      <c r="H691" s="44"/>
    </row>
    <row r="692" s="2" customFormat="1" ht="16.8" customHeight="1">
      <c r="A692" s="38"/>
      <c r="B692" s="44"/>
      <c r="C692" s="310" t="s">
        <v>1</v>
      </c>
      <c r="D692" s="310" t="s">
        <v>7227</v>
      </c>
      <c r="E692" s="17" t="s">
        <v>1</v>
      </c>
      <c r="F692" s="311">
        <v>26.693999999999999</v>
      </c>
      <c r="G692" s="38"/>
      <c r="H692" s="44"/>
    </row>
    <row r="693" s="2" customFormat="1" ht="16.8" customHeight="1">
      <c r="A693" s="38"/>
      <c r="B693" s="44"/>
      <c r="C693" s="312" t="s">
        <v>7110</v>
      </c>
      <c r="D693" s="38"/>
      <c r="E693" s="38"/>
      <c r="F693" s="38"/>
      <c r="G693" s="38"/>
      <c r="H693" s="44"/>
    </row>
    <row r="694" s="2" customFormat="1" ht="16.8" customHeight="1">
      <c r="A694" s="38"/>
      <c r="B694" s="44"/>
      <c r="C694" s="310" t="s">
        <v>558</v>
      </c>
      <c r="D694" s="310" t="s">
        <v>559</v>
      </c>
      <c r="E694" s="17" t="s">
        <v>194</v>
      </c>
      <c r="F694" s="311">
        <v>265.83800000000002</v>
      </c>
      <c r="G694" s="38"/>
      <c r="H694" s="44"/>
    </row>
    <row r="695" s="2" customFormat="1" ht="16.8" customHeight="1">
      <c r="A695" s="38"/>
      <c r="B695" s="44"/>
      <c r="C695" s="306" t="s">
        <v>2932</v>
      </c>
      <c r="D695" s="307" t="s">
        <v>2933</v>
      </c>
      <c r="E695" s="308" t="s">
        <v>190</v>
      </c>
      <c r="F695" s="309">
        <v>71.200000000000003</v>
      </c>
      <c r="G695" s="38"/>
      <c r="H695" s="44"/>
    </row>
    <row r="696" s="2" customFormat="1" ht="16.8" customHeight="1">
      <c r="A696" s="38"/>
      <c r="B696" s="44"/>
      <c r="C696" s="310" t="s">
        <v>1</v>
      </c>
      <c r="D696" s="310" t="s">
        <v>2934</v>
      </c>
      <c r="E696" s="17" t="s">
        <v>1</v>
      </c>
      <c r="F696" s="311">
        <v>71.200000000000003</v>
      </c>
      <c r="G696" s="38"/>
      <c r="H696" s="44"/>
    </row>
    <row r="697" s="2" customFormat="1" ht="16.8" customHeight="1">
      <c r="A697" s="38"/>
      <c r="B697" s="44"/>
      <c r="C697" s="312" t="s">
        <v>7110</v>
      </c>
      <c r="D697" s="38"/>
      <c r="E697" s="38"/>
      <c r="F697" s="38"/>
      <c r="G697" s="38"/>
      <c r="H697" s="44"/>
    </row>
    <row r="698" s="2" customFormat="1" ht="16.8" customHeight="1">
      <c r="A698" s="38"/>
      <c r="B698" s="44"/>
      <c r="C698" s="310" t="s">
        <v>394</v>
      </c>
      <c r="D698" s="310" t="s">
        <v>395</v>
      </c>
      <c r="E698" s="17" t="s">
        <v>194</v>
      </c>
      <c r="F698" s="311">
        <v>128.16</v>
      </c>
      <c r="G698" s="38"/>
      <c r="H698" s="44"/>
    </row>
    <row r="699" s="2" customFormat="1" ht="16.8" customHeight="1">
      <c r="A699" s="38"/>
      <c r="B699" s="44"/>
      <c r="C699" s="310" t="s">
        <v>399</v>
      </c>
      <c r="D699" s="310" t="s">
        <v>400</v>
      </c>
      <c r="E699" s="17" t="s">
        <v>194</v>
      </c>
      <c r="F699" s="311">
        <v>142.40000000000001</v>
      </c>
      <c r="G699" s="38"/>
      <c r="H699" s="44"/>
    </row>
    <row r="700" s="2" customFormat="1" ht="16.8" customHeight="1">
      <c r="A700" s="38"/>
      <c r="B700" s="44"/>
      <c r="C700" s="310" t="s">
        <v>503</v>
      </c>
      <c r="D700" s="310" t="s">
        <v>504</v>
      </c>
      <c r="E700" s="17" t="s">
        <v>190</v>
      </c>
      <c r="F700" s="311">
        <v>460.98000000000002</v>
      </c>
      <c r="G700" s="38"/>
      <c r="H700" s="44"/>
    </row>
    <row r="701" s="2" customFormat="1" ht="16.8" customHeight="1">
      <c r="A701" s="38"/>
      <c r="B701" s="44"/>
      <c r="C701" s="310" t="s">
        <v>971</v>
      </c>
      <c r="D701" s="310" t="s">
        <v>972</v>
      </c>
      <c r="E701" s="17" t="s">
        <v>194</v>
      </c>
      <c r="F701" s="311">
        <v>398.904</v>
      </c>
      <c r="G701" s="38"/>
      <c r="H701" s="44"/>
    </row>
    <row r="702" s="2" customFormat="1" ht="16.8" customHeight="1">
      <c r="A702" s="38"/>
      <c r="B702" s="44"/>
      <c r="C702" s="310" t="s">
        <v>984</v>
      </c>
      <c r="D702" s="310" t="s">
        <v>985</v>
      </c>
      <c r="E702" s="17" t="s">
        <v>194</v>
      </c>
      <c r="F702" s="311">
        <v>398.904</v>
      </c>
      <c r="G702" s="38"/>
      <c r="H702" s="44"/>
    </row>
    <row r="703" s="2" customFormat="1">
      <c r="A703" s="38"/>
      <c r="B703" s="44"/>
      <c r="C703" s="310" t="s">
        <v>1014</v>
      </c>
      <c r="D703" s="310" t="s">
        <v>1015</v>
      </c>
      <c r="E703" s="17" t="s">
        <v>194</v>
      </c>
      <c r="F703" s="311">
        <v>426.382</v>
      </c>
      <c r="G703" s="38"/>
      <c r="H703" s="44"/>
    </row>
    <row r="704" s="2" customFormat="1" ht="16.8" customHeight="1">
      <c r="A704" s="38"/>
      <c r="B704" s="44"/>
      <c r="C704" s="310" t="s">
        <v>1024</v>
      </c>
      <c r="D704" s="310" t="s">
        <v>1025</v>
      </c>
      <c r="E704" s="17" t="s">
        <v>194</v>
      </c>
      <c r="F704" s="311">
        <v>426.382</v>
      </c>
      <c r="G704" s="38"/>
      <c r="H704" s="44"/>
    </row>
    <row r="705" s="2" customFormat="1">
      <c r="A705" s="38"/>
      <c r="B705" s="44"/>
      <c r="C705" s="310" t="s">
        <v>1085</v>
      </c>
      <c r="D705" s="310" t="s">
        <v>1086</v>
      </c>
      <c r="E705" s="17" t="s">
        <v>194</v>
      </c>
      <c r="F705" s="311">
        <v>71.200000000000003</v>
      </c>
      <c r="G705" s="38"/>
      <c r="H705" s="44"/>
    </row>
    <row r="706" s="2" customFormat="1" ht="16.8" customHeight="1">
      <c r="A706" s="38"/>
      <c r="B706" s="44"/>
      <c r="C706" s="310" t="s">
        <v>1113</v>
      </c>
      <c r="D706" s="310" t="s">
        <v>1114</v>
      </c>
      <c r="E706" s="17" t="s">
        <v>190</v>
      </c>
      <c r="F706" s="311">
        <v>71.200000000000003</v>
      </c>
      <c r="G706" s="38"/>
      <c r="H706" s="44"/>
    </row>
    <row r="707" s="2" customFormat="1" ht="16.8" customHeight="1">
      <c r="A707" s="38"/>
      <c r="B707" s="44"/>
      <c r="C707" s="310" t="s">
        <v>1680</v>
      </c>
      <c r="D707" s="310" t="s">
        <v>1681</v>
      </c>
      <c r="E707" s="17" t="s">
        <v>194</v>
      </c>
      <c r="F707" s="311">
        <v>696.33600000000001</v>
      </c>
      <c r="G707" s="38"/>
      <c r="H707" s="44"/>
    </row>
    <row r="708" s="2" customFormat="1">
      <c r="A708" s="38"/>
      <c r="B708" s="44"/>
      <c r="C708" s="310" t="s">
        <v>1685</v>
      </c>
      <c r="D708" s="310" t="s">
        <v>1686</v>
      </c>
      <c r="E708" s="17" t="s">
        <v>194</v>
      </c>
      <c r="F708" s="311">
        <v>696.33600000000001</v>
      </c>
      <c r="G708" s="38"/>
      <c r="H708" s="44"/>
    </row>
    <row r="709" s="2" customFormat="1" ht="16.8" customHeight="1">
      <c r="A709" s="38"/>
      <c r="B709" s="44"/>
      <c r="C709" s="310" t="s">
        <v>1090</v>
      </c>
      <c r="D709" s="310" t="s">
        <v>1091</v>
      </c>
      <c r="E709" s="17" t="s">
        <v>194</v>
      </c>
      <c r="F709" s="311">
        <v>74.760000000000005</v>
      </c>
      <c r="G709" s="38"/>
      <c r="H709" s="44"/>
    </row>
    <row r="710" s="2" customFormat="1" ht="16.8" customHeight="1">
      <c r="A710" s="38"/>
      <c r="B710" s="44"/>
      <c r="C710" s="310" t="s">
        <v>512</v>
      </c>
      <c r="D710" s="310" t="s">
        <v>513</v>
      </c>
      <c r="E710" s="17" t="s">
        <v>190</v>
      </c>
      <c r="F710" s="311">
        <v>191.226</v>
      </c>
      <c r="G710" s="38"/>
      <c r="H710" s="44"/>
    </row>
    <row r="711" s="2" customFormat="1" ht="16.8" customHeight="1">
      <c r="A711" s="38"/>
      <c r="B711" s="44"/>
      <c r="C711" s="306" t="s">
        <v>2935</v>
      </c>
      <c r="D711" s="307" t="s">
        <v>2936</v>
      </c>
      <c r="E711" s="308" t="s">
        <v>194</v>
      </c>
      <c r="F711" s="309">
        <v>315.60000000000002</v>
      </c>
      <c r="G711" s="38"/>
      <c r="H711" s="44"/>
    </row>
    <row r="712" s="2" customFormat="1" ht="16.8" customHeight="1">
      <c r="A712" s="38"/>
      <c r="B712" s="44"/>
      <c r="C712" s="310" t="s">
        <v>1</v>
      </c>
      <c r="D712" s="310" t="s">
        <v>2937</v>
      </c>
      <c r="E712" s="17" t="s">
        <v>1</v>
      </c>
      <c r="F712" s="311">
        <v>315.60000000000002</v>
      </c>
      <c r="G712" s="38"/>
      <c r="H712" s="44"/>
    </row>
    <row r="713" s="2" customFormat="1" ht="16.8" customHeight="1">
      <c r="A713" s="38"/>
      <c r="B713" s="44"/>
      <c r="C713" s="312" t="s">
        <v>7110</v>
      </c>
      <c r="D713" s="38"/>
      <c r="E713" s="38"/>
      <c r="F713" s="38"/>
      <c r="G713" s="38"/>
      <c r="H713" s="44"/>
    </row>
    <row r="714" s="2" customFormat="1" ht="16.8" customHeight="1">
      <c r="A714" s="38"/>
      <c r="B714" s="44"/>
      <c r="C714" s="310" t="s">
        <v>947</v>
      </c>
      <c r="D714" s="310" t="s">
        <v>948</v>
      </c>
      <c r="E714" s="17" t="s">
        <v>194</v>
      </c>
      <c r="F714" s="311">
        <v>315.60000000000002</v>
      </c>
      <c r="G714" s="38"/>
      <c r="H714" s="44"/>
    </row>
    <row r="715" s="2" customFormat="1" ht="16.8" customHeight="1">
      <c r="A715" s="38"/>
      <c r="B715" s="44"/>
      <c r="C715" s="310" t="s">
        <v>971</v>
      </c>
      <c r="D715" s="310" t="s">
        <v>972</v>
      </c>
      <c r="E715" s="17" t="s">
        <v>194</v>
      </c>
      <c r="F715" s="311">
        <v>398.904</v>
      </c>
      <c r="G715" s="38"/>
      <c r="H715" s="44"/>
    </row>
    <row r="716" s="2" customFormat="1" ht="16.8" customHeight="1">
      <c r="A716" s="38"/>
      <c r="B716" s="44"/>
      <c r="C716" s="310" t="s">
        <v>984</v>
      </c>
      <c r="D716" s="310" t="s">
        <v>985</v>
      </c>
      <c r="E716" s="17" t="s">
        <v>194</v>
      </c>
      <c r="F716" s="311">
        <v>398.904</v>
      </c>
      <c r="G716" s="38"/>
      <c r="H716" s="44"/>
    </row>
    <row r="717" s="2" customFormat="1">
      <c r="A717" s="38"/>
      <c r="B717" s="44"/>
      <c r="C717" s="310" t="s">
        <v>1014</v>
      </c>
      <c r="D717" s="310" t="s">
        <v>1015</v>
      </c>
      <c r="E717" s="17" t="s">
        <v>194</v>
      </c>
      <c r="F717" s="311">
        <v>426.382</v>
      </c>
      <c r="G717" s="38"/>
      <c r="H717" s="44"/>
    </row>
    <row r="718" s="2" customFormat="1" ht="16.8" customHeight="1">
      <c r="A718" s="38"/>
      <c r="B718" s="44"/>
      <c r="C718" s="310" t="s">
        <v>1024</v>
      </c>
      <c r="D718" s="310" t="s">
        <v>1025</v>
      </c>
      <c r="E718" s="17" t="s">
        <v>194</v>
      </c>
      <c r="F718" s="311">
        <v>426.382</v>
      </c>
      <c r="G718" s="38"/>
      <c r="H718" s="44"/>
    </row>
    <row r="719" s="2" customFormat="1" ht="16.8" customHeight="1">
      <c r="A719" s="38"/>
      <c r="B719" s="44"/>
      <c r="C719" s="310" t="s">
        <v>1100</v>
      </c>
      <c r="D719" s="310" t="s">
        <v>1101</v>
      </c>
      <c r="E719" s="17" t="s">
        <v>194</v>
      </c>
      <c r="F719" s="311">
        <v>315.60000000000002</v>
      </c>
      <c r="G719" s="38"/>
      <c r="H719" s="44"/>
    </row>
    <row r="720" s="2" customFormat="1" ht="16.8" customHeight="1">
      <c r="A720" s="38"/>
      <c r="B720" s="44"/>
      <c r="C720" s="310" t="s">
        <v>1122</v>
      </c>
      <c r="D720" s="310" t="s">
        <v>1123</v>
      </c>
      <c r="E720" s="17" t="s">
        <v>194</v>
      </c>
      <c r="F720" s="311">
        <v>315.60000000000002</v>
      </c>
      <c r="G720" s="38"/>
      <c r="H720" s="44"/>
    </row>
    <row r="721" s="2" customFormat="1" ht="16.8" customHeight="1">
      <c r="A721" s="38"/>
      <c r="B721" s="44"/>
      <c r="C721" s="310" t="s">
        <v>1127</v>
      </c>
      <c r="D721" s="310" t="s">
        <v>1128</v>
      </c>
      <c r="E721" s="17" t="s">
        <v>194</v>
      </c>
      <c r="F721" s="311">
        <v>315.60000000000002</v>
      </c>
      <c r="G721" s="38"/>
      <c r="H721" s="44"/>
    </row>
    <row r="722" s="2" customFormat="1">
      <c r="A722" s="38"/>
      <c r="B722" s="44"/>
      <c r="C722" s="310" t="s">
        <v>1142</v>
      </c>
      <c r="D722" s="310" t="s">
        <v>1143</v>
      </c>
      <c r="E722" s="17" t="s">
        <v>194</v>
      </c>
      <c r="F722" s="311">
        <v>315.60000000000002</v>
      </c>
      <c r="G722" s="38"/>
      <c r="H722" s="44"/>
    </row>
    <row r="723" s="2" customFormat="1" ht="16.8" customHeight="1">
      <c r="A723" s="38"/>
      <c r="B723" s="44"/>
      <c r="C723" s="310" t="s">
        <v>705</v>
      </c>
      <c r="D723" s="310" t="s">
        <v>706</v>
      </c>
      <c r="E723" s="17" t="s">
        <v>194</v>
      </c>
      <c r="F723" s="311">
        <v>631.20000000000005</v>
      </c>
      <c r="G723" s="38"/>
      <c r="H723" s="44"/>
    </row>
    <row r="724" s="2" customFormat="1" ht="16.8" customHeight="1">
      <c r="A724" s="38"/>
      <c r="B724" s="44"/>
      <c r="C724" s="310" t="s">
        <v>710</v>
      </c>
      <c r="D724" s="310" t="s">
        <v>711</v>
      </c>
      <c r="E724" s="17" t="s">
        <v>194</v>
      </c>
      <c r="F724" s="311">
        <v>315.60000000000002</v>
      </c>
      <c r="G724" s="38"/>
      <c r="H724" s="44"/>
    </row>
    <row r="725" s="2" customFormat="1" ht="16.8" customHeight="1">
      <c r="A725" s="38"/>
      <c r="B725" s="44"/>
      <c r="C725" s="310" t="s">
        <v>936</v>
      </c>
      <c r="D725" s="310" t="s">
        <v>937</v>
      </c>
      <c r="E725" s="17" t="s">
        <v>938</v>
      </c>
      <c r="F725" s="311">
        <v>10.170999999999999</v>
      </c>
      <c r="G725" s="38"/>
      <c r="H725" s="44"/>
    </row>
    <row r="726" s="2" customFormat="1" ht="16.8" customHeight="1">
      <c r="A726" s="38"/>
      <c r="B726" s="44"/>
      <c r="C726" s="310" t="s">
        <v>1109</v>
      </c>
      <c r="D726" s="310" t="s">
        <v>1110</v>
      </c>
      <c r="E726" s="17" t="s">
        <v>194</v>
      </c>
      <c r="F726" s="311">
        <v>331.38</v>
      </c>
      <c r="G726" s="38"/>
      <c r="H726" s="44"/>
    </row>
    <row r="727" s="2" customFormat="1" ht="16.8" customHeight="1">
      <c r="A727" s="38"/>
      <c r="B727" s="44"/>
      <c r="C727" s="310" t="s">
        <v>1131</v>
      </c>
      <c r="D727" s="310" t="s">
        <v>1132</v>
      </c>
      <c r="E727" s="17" t="s">
        <v>319</v>
      </c>
      <c r="F727" s="311">
        <v>44.619</v>
      </c>
      <c r="G727" s="38"/>
      <c r="H727" s="44"/>
    </row>
    <row r="728" s="2" customFormat="1">
      <c r="A728" s="38"/>
      <c r="B728" s="44"/>
      <c r="C728" s="310" t="s">
        <v>1104</v>
      </c>
      <c r="D728" s="310" t="s">
        <v>1105</v>
      </c>
      <c r="E728" s="17" t="s">
        <v>194</v>
      </c>
      <c r="F728" s="311">
        <v>331.38</v>
      </c>
      <c r="G728" s="38"/>
      <c r="H728" s="44"/>
    </row>
    <row r="729" s="2" customFormat="1">
      <c r="A729" s="38"/>
      <c r="B729" s="44"/>
      <c r="C729" s="310" t="s">
        <v>956</v>
      </c>
      <c r="D729" s="310" t="s">
        <v>957</v>
      </c>
      <c r="E729" s="17" t="s">
        <v>194</v>
      </c>
      <c r="F729" s="311">
        <v>36.526000000000003</v>
      </c>
      <c r="G729" s="38"/>
      <c r="H729" s="44"/>
    </row>
    <row r="730" s="2" customFormat="1" ht="16.8" customHeight="1">
      <c r="A730" s="38"/>
      <c r="B730" s="44"/>
      <c r="C730" s="306" t="s">
        <v>2938</v>
      </c>
      <c r="D730" s="307" t="s">
        <v>2441</v>
      </c>
      <c r="E730" s="308" t="s">
        <v>190</v>
      </c>
      <c r="F730" s="309">
        <v>73.299999999999997</v>
      </c>
      <c r="G730" s="38"/>
      <c r="H730" s="44"/>
    </row>
    <row r="731" s="2" customFormat="1" ht="16.8" customHeight="1">
      <c r="A731" s="38"/>
      <c r="B731" s="44"/>
      <c r="C731" s="310" t="s">
        <v>1</v>
      </c>
      <c r="D731" s="310" t="s">
        <v>2939</v>
      </c>
      <c r="E731" s="17" t="s">
        <v>1</v>
      </c>
      <c r="F731" s="311">
        <v>73.299999999999997</v>
      </c>
      <c r="G731" s="38"/>
      <c r="H731" s="44"/>
    </row>
    <row r="732" s="2" customFormat="1" ht="16.8" customHeight="1">
      <c r="A732" s="38"/>
      <c r="B732" s="44"/>
      <c r="C732" s="312" t="s">
        <v>7110</v>
      </c>
      <c r="D732" s="38"/>
      <c r="E732" s="38"/>
      <c r="F732" s="38"/>
      <c r="G732" s="38"/>
      <c r="H732" s="44"/>
    </row>
    <row r="733" s="2" customFormat="1" ht="16.8" customHeight="1">
      <c r="A733" s="38"/>
      <c r="B733" s="44"/>
      <c r="C733" s="310" t="s">
        <v>562</v>
      </c>
      <c r="D733" s="310" t="s">
        <v>563</v>
      </c>
      <c r="E733" s="17" t="s">
        <v>190</v>
      </c>
      <c r="F733" s="311">
        <v>128.28</v>
      </c>
      <c r="G733" s="38"/>
      <c r="H733" s="44"/>
    </row>
    <row r="734" s="2" customFormat="1">
      <c r="A734" s="38"/>
      <c r="B734" s="44"/>
      <c r="C734" s="310" t="s">
        <v>1014</v>
      </c>
      <c r="D734" s="310" t="s">
        <v>1015</v>
      </c>
      <c r="E734" s="17" t="s">
        <v>194</v>
      </c>
      <c r="F734" s="311">
        <v>426.382</v>
      </c>
      <c r="G734" s="38"/>
      <c r="H734" s="44"/>
    </row>
    <row r="735" s="2" customFormat="1" ht="16.8" customHeight="1">
      <c r="A735" s="38"/>
      <c r="B735" s="44"/>
      <c r="C735" s="310" t="s">
        <v>1024</v>
      </c>
      <c r="D735" s="310" t="s">
        <v>1025</v>
      </c>
      <c r="E735" s="17" t="s">
        <v>194</v>
      </c>
      <c r="F735" s="311">
        <v>426.382</v>
      </c>
      <c r="G735" s="38"/>
      <c r="H735" s="44"/>
    </row>
    <row r="736" s="2" customFormat="1" ht="16.8" customHeight="1">
      <c r="A736" s="38"/>
      <c r="B736" s="44"/>
      <c r="C736" s="310" t="s">
        <v>1138</v>
      </c>
      <c r="D736" s="310" t="s">
        <v>1139</v>
      </c>
      <c r="E736" s="17" t="s">
        <v>190</v>
      </c>
      <c r="F736" s="311">
        <v>73.299999999999997</v>
      </c>
      <c r="G736" s="38"/>
      <c r="H736" s="44"/>
    </row>
    <row r="737" s="2" customFormat="1" ht="16.8" customHeight="1">
      <c r="A737" s="38"/>
      <c r="B737" s="44"/>
      <c r="C737" s="310" t="s">
        <v>1269</v>
      </c>
      <c r="D737" s="310" t="s">
        <v>1270</v>
      </c>
      <c r="E737" s="17" t="s">
        <v>194</v>
      </c>
      <c r="F737" s="311">
        <v>39.582000000000001</v>
      </c>
      <c r="G737" s="38"/>
      <c r="H737" s="44"/>
    </row>
    <row r="738" s="2" customFormat="1" ht="16.8" customHeight="1">
      <c r="A738" s="38"/>
      <c r="B738" s="44"/>
      <c r="C738" s="310" t="s">
        <v>1131</v>
      </c>
      <c r="D738" s="310" t="s">
        <v>1132</v>
      </c>
      <c r="E738" s="17" t="s">
        <v>319</v>
      </c>
      <c r="F738" s="311">
        <v>44.619</v>
      </c>
      <c r="G738" s="38"/>
      <c r="H738" s="44"/>
    </row>
    <row r="739" s="2" customFormat="1" ht="26.4" customHeight="1">
      <c r="A739" s="38"/>
      <c r="B739" s="44"/>
      <c r="C739" s="305" t="s">
        <v>7228</v>
      </c>
      <c r="D739" s="305" t="s">
        <v>97</v>
      </c>
      <c r="E739" s="38"/>
      <c r="F739" s="38"/>
      <c r="G739" s="38"/>
      <c r="H739" s="44"/>
    </row>
    <row r="740" s="2" customFormat="1" ht="16.8" customHeight="1">
      <c r="A740" s="38"/>
      <c r="B740" s="44"/>
      <c r="C740" s="306" t="s">
        <v>3408</v>
      </c>
      <c r="D740" s="307" t="s">
        <v>3409</v>
      </c>
      <c r="E740" s="308" t="s">
        <v>190</v>
      </c>
      <c r="F740" s="309">
        <v>62.539999999999999</v>
      </c>
      <c r="G740" s="38"/>
      <c r="H740" s="44"/>
    </row>
    <row r="741" s="2" customFormat="1" ht="16.8" customHeight="1">
      <c r="A741" s="38"/>
      <c r="B741" s="44"/>
      <c r="C741" s="310" t="s">
        <v>1</v>
      </c>
      <c r="D741" s="310" t="s">
        <v>7229</v>
      </c>
      <c r="E741" s="17" t="s">
        <v>1</v>
      </c>
      <c r="F741" s="311">
        <v>16.23</v>
      </c>
      <c r="G741" s="38"/>
      <c r="H741" s="44"/>
    </row>
    <row r="742" s="2" customFormat="1" ht="16.8" customHeight="1">
      <c r="A742" s="38"/>
      <c r="B742" s="44"/>
      <c r="C742" s="310" t="s">
        <v>1</v>
      </c>
      <c r="D742" s="310" t="s">
        <v>7230</v>
      </c>
      <c r="E742" s="17" t="s">
        <v>1</v>
      </c>
      <c r="F742" s="311">
        <v>30.620000000000001</v>
      </c>
      <c r="G742" s="38"/>
      <c r="H742" s="44"/>
    </row>
    <row r="743" s="2" customFormat="1" ht="16.8" customHeight="1">
      <c r="A743" s="38"/>
      <c r="B743" s="44"/>
      <c r="C743" s="310" t="s">
        <v>1</v>
      </c>
      <c r="D743" s="310" t="s">
        <v>7231</v>
      </c>
      <c r="E743" s="17" t="s">
        <v>1</v>
      </c>
      <c r="F743" s="311">
        <v>15.69</v>
      </c>
      <c r="G743" s="38"/>
      <c r="H743" s="44"/>
    </row>
    <row r="744" s="2" customFormat="1" ht="16.8" customHeight="1">
      <c r="A744" s="38"/>
      <c r="B744" s="44"/>
      <c r="C744" s="310" t="s">
        <v>1</v>
      </c>
      <c r="D744" s="310" t="s">
        <v>378</v>
      </c>
      <c r="E744" s="17" t="s">
        <v>1</v>
      </c>
      <c r="F744" s="311">
        <v>62.539999999999999</v>
      </c>
      <c r="G744" s="38"/>
      <c r="H744" s="44"/>
    </row>
    <row r="745" s="2" customFormat="1" ht="16.8" customHeight="1">
      <c r="A745" s="38"/>
      <c r="B745" s="44"/>
      <c r="C745" s="312" t="s">
        <v>7110</v>
      </c>
      <c r="D745" s="38"/>
      <c r="E745" s="38"/>
      <c r="F745" s="38"/>
      <c r="G745" s="38"/>
      <c r="H745" s="44"/>
    </row>
    <row r="746" s="2" customFormat="1" ht="16.8" customHeight="1">
      <c r="A746" s="38"/>
      <c r="B746" s="44"/>
      <c r="C746" s="310" t="s">
        <v>282</v>
      </c>
      <c r="D746" s="310" t="s">
        <v>283</v>
      </c>
      <c r="E746" s="17" t="s">
        <v>194</v>
      </c>
      <c r="F746" s="311">
        <v>31.27</v>
      </c>
      <c r="G746" s="38"/>
      <c r="H746" s="44"/>
    </row>
    <row r="747" s="2" customFormat="1" ht="16.8" customHeight="1">
      <c r="A747" s="38"/>
      <c r="B747" s="44"/>
      <c r="C747" s="310" t="s">
        <v>288</v>
      </c>
      <c r="D747" s="310" t="s">
        <v>289</v>
      </c>
      <c r="E747" s="17" t="s">
        <v>194</v>
      </c>
      <c r="F747" s="311">
        <v>33.155000000000001</v>
      </c>
      <c r="G747" s="38"/>
      <c r="H747" s="44"/>
    </row>
    <row r="748" s="2" customFormat="1" ht="16.8" customHeight="1">
      <c r="A748" s="38"/>
      <c r="B748" s="44"/>
      <c r="C748" s="310" t="s">
        <v>301</v>
      </c>
      <c r="D748" s="310" t="s">
        <v>302</v>
      </c>
      <c r="E748" s="17" t="s">
        <v>194</v>
      </c>
      <c r="F748" s="311">
        <v>176.31</v>
      </c>
      <c r="G748" s="38"/>
      <c r="H748" s="44"/>
    </row>
    <row r="749" s="2" customFormat="1">
      <c r="A749" s="38"/>
      <c r="B749" s="44"/>
      <c r="C749" s="310" t="s">
        <v>314</v>
      </c>
      <c r="D749" s="310" t="s">
        <v>315</v>
      </c>
      <c r="E749" s="17" t="s">
        <v>194</v>
      </c>
      <c r="F749" s="311">
        <v>176.31</v>
      </c>
      <c r="G749" s="38"/>
      <c r="H749" s="44"/>
    </row>
    <row r="750" s="2" customFormat="1" ht="16.8" customHeight="1">
      <c r="A750" s="38"/>
      <c r="B750" s="44"/>
      <c r="C750" s="310" t="s">
        <v>358</v>
      </c>
      <c r="D750" s="310" t="s">
        <v>359</v>
      </c>
      <c r="E750" s="17" t="s">
        <v>194</v>
      </c>
      <c r="F750" s="311">
        <v>33.155000000000001</v>
      </c>
      <c r="G750" s="38"/>
      <c r="H750" s="44"/>
    </row>
    <row r="751" s="2" customFormat="1" ht="16.8" customHeight="1">
      <c r="A751" s="38"/>
      <c r="B751" s="44"/>
      <c r="C751" s="310" t="s">
        <v>493</v>
      </c>
      <c r="D751" s="310" t="s">
        <v>494</v>
      </c>
      <c r="E751" s="17" t="s">
        <v>190</v>
      </c>
      <c r="F751" s="311">
        <v>58.770000000000003</v>
      </c>
      <c r="G751" s="38"/>
      <c r="H751" s="44"/>
    </row>
    <row r="752" s="2" customFormat="1" ht="16.8" customHeight="1">
      <c r="A752" s="38"/>
      <c r="B752" s="44"/>
      <c r="C752" s="310" t="s">
        <v>619</v>
      </c>
      <c r="D752" s="310" t="s">
        <v>620</v>
      </c>
      <c r="E752" s="17" t="s">
        <v>194</v>
      </c>
      <c r="F752" s="311">
        <v>31.27</v>
      </c>
      <c r="G752" s="38"/>
      <c r="H752" s="44"/>
    </row>
    <row r="753" s="2" customFormat="1" ht="16.8" customHeight="1">
      <c r="A753" s="38"/>
      <c r="B753" s="44"/>
      <c r="C753" s="306" t="s">
        <v>3411</v>
      </c>
      <c r="D753" s="307" t="s">
        <v>3412</v>
      </c>
      <c r="E753" s="308" t="s">
        <v>194</v>
      </c>
      <c r="F753" s="309">
        <v>37.524000000000001</v>
      </c>
      <c r="G753" s="38"/>
      <c r="H753" s="44"/>
    </row>
    <row r="754" s="2" customFormat="1" ht="16.8" customHeight="1">
      <c r="A754" s="38"/>
      <c r="B754" s="44"/>
      <c r="C754" s="310" t="s">
        <v>1</v>
      </c>
      <c r="D754" s="310" t="s">
        <v>7232</v>
      </c>
      <c r="E754" s="17" t="s">
        <v>1</v>
      </c>
      <c r="F754" s="311">
        <v>37.524000000000001</v>
      </c>
      <c r="G754" s="38"/>
      <c r="H754" s="44"/>
    </row>
    <row r="755" s="2" customFormat="1" ht="16.8" customHeight="1">
      <c r="A755" s="38"/>
      <c r="B755" s="44"/>
      <c r="C755" s="312" t="s">
        <v>7110</v>
      </c>
      <c r="D755" s="38"/>
      <c r="E755" s="38"/>
      <c r="F755" s="38"/>
      <c r="G755" s="38"/>
      <c r="H755" s="44"/>
    </row>
    <row r="756" s="2" customFormat="1" ht="16.8" customHeight="1">
      <c r="A756" s="38"/>
      <c r="B756" s="44"/>
      <c r="C756" s="310" t="s">
        <v>432</v>
      </c>
      <c r="D756" s="310" t="s">
        <v>433</v>
      </c>
      <c r="E756" s="17" t="s">
        <v>194</v>
      </c>
      <c r="F756" s="311">
        <v>37.524000000000001</v>
      </c>
      <c r="G756" s="38"/>
      <c r="H756" s="44"/>
    </row>
    <row r="757" s="2" customFormat="1" ht="16.8" customHeight="1">
      <c r="A757" s="38"/>
      <c r="B757" s="44"/>
      <c r="C757" s="310" t="s">
        <v>554</v>
      </c>
      <c r="D757" s="310" t="s">
        <v>555</v>
      </c>
      <c r="E757" s="17" t="s">
        <v>194</v>
      </c>
      <c r="F757" s="311">
        <v>37.524000000000001</v>
      </c>
      <c r="G757" s="38"/>
      <c r="H757" s="44"/>
    </row>
    <row r="758" s="2" customFormat="1" ht="16.8" customHeight="1">
      <c r="A758" s="38"/>
      <c r="B758" s="44"/>
      <c r="C758" s="310" t="s">
        <v>1652</v>
      </c>
      <c r="D758" s="310" t="s">
        <v>1653</v>
      </c>
      <c r="E758" s="17" t="s">
        <v>194</v>
      </c>
      <c r="F758" s="311">
        <v>37.524000000000001</v>
      </c>
      <c r="G758" s="38"/>
      <c r="H758" s="44"/>
    </row>
    <row r="759" s="2" customFormat="1" ht="16.8" customHeight="1">
      <c r="A759" s="38"/>
      <c r="B759" s="44"/>
      <c r="C759" s="306" t="s">
        <v>3414</v>
      </c>
      <c r="D759" s="307" t="s">
        <v>2412</v>
      </c>
      <c r="E759" s="308" t="s">
        <v>194</v>
      </c>
      <c r="F759" s="309">
        <v>37.524000000000001</v>
      </c>
      <c r="G759" s="38"/>
      <c r="H759" s="44"/>
    </row>
    <row r="760" s="2" customFormat="1" ht="16.8" customHeight="1">
      <c r="A760" s="38"/>
      <c r="B760" s="44"/>
      <c r="C760" s="310" t="s">
        <v>1</v>
      </c>
      <c r="D760" s="310" t="s">
        <v>7232</v>
      </c>
      <c r="E760" s="17" t="s">
        <v>1</v>
      </c>
      <c r="F760" s="311">
        <v>37.524000000000001</v>
      </c>
      <c r="G760" s="38"/>
      <c r="H760" s="44"/>
    </row>
    <row r="761" s="2" customFormat="1" ht="16.8" customHeight="1">
      <c r="A761" s="38"/>
      <c r="B761" s="44"/>
      <c r="C761" s="312" t="s">
        <v>7110</v>
      </c>
      <c r="D761" s="38"/>
      <c r="E761" s="38"/>
      <c r="F761" s="38"/>
      <c r="G761" s="38"/>
      <c r="H761" s="44"/>
    </row>
    <row r="762" s="2" customFormat="1" ht="16.8" customHeight="1">
      <c r="A762" s="38"/>
      <c r="B762" s="44"/>
      <c r="C762" s="310" t="s">
        <v>419</v>
      </c>
      <c r="D762" s="310" t="s">
        <v>420</v>
      </c>
      <c r="E762" s="17" t="s">
        <v>194</v>
      </c>
      <c r="F762" s="311">
        <v>37.524000000000001</v>
      </c>
      <c r="G762" s="38"/>
      <c r="H762" s="44"/>
    </row>
    <row r="763" s="2" customFormat="1" ht="16.8" customHeight="1">
      <c r="A763" s="38"/>
      <c r="B763" s="44"/>
      <c r="C763" s="310" t="s">
        <v>423</v>
      </c>
      <c r="D763" s="310" t="s">
        <v>424</v>
      </c>
      <c r="E763" s="17" t="s">
        <v>194</v>
      </c>
      <c r="F763" s="311">
        <v>37.524000000000001</v>
      </c>
      <c r="G763" s="38"/>
      <c r="H763" s="44"/>
    </row>
    <row r="764" s="2" customFormat="1">
      <c r="A764" s="38"/>
      <c r="B764" s="44"/>
      <c r="C764" s="310" t="s">
        <v>436</v>
      </c>
      <c r="D764" s="310" t="s">
        <v>437</v>
      </c>
      <c r="E764" s="17" t="s">
        <v>194</v>
      </c>
      <c r="F764" s="311">
        <v>249.98599999999999</v>
      </c>
      <c r="G764" s="38"/>
      <c r="H764" s="44"/>
    </row>
    <row r="765" s="2" customFormat="1">
      <c r="A765" s="38"/>
      <c r="B765" s="44"/>
      <c r="C765" s="310" t="s">
        <v>476</v>
      </c>
      <c r="D765" s="310" t="s">
        <v>477</v>
      </c>
      <c r="E765" s="17" t="s">
        <v>194</v>
      </c>
      <c r="F765" s="311">
        <v>249.98599999999999</v>
      </c>
      <c r="G765" s="38"/>
      <c r="H765" s="44"/>
    </row>
    <row r="766" s="2" customFormat="1" ht="16.8" customHeight="1">
      <c r="A766" s="38"/>
      <c r="B766" s="44"/>
      <c r="C766" s="310" t="s">
        <v>576</v>
      </c>
      <c r="D766" s="310" t="s">
        <v>577</v>
      </c>
      <c r="E766" s="17" t="s">
        <v>194</v>
      </c>
      <c r="F766" s="311">
        <v>306.27199999999999</v>
      </c>
      <c r="G766" s="38"/>
      <c r="H766" s="44"/>
    </row>
    <row r="767" s="2" customFormat="1" ht="16.8" customHeight="1">
      <c r="A767" s="38"/>
      <c r="B767" s="44"/>
      <c r="C767" s="310" t="s">
        <v>932</v>
      </c>
      <c r="D767" s="310" t="s">
        <v>933</v>
      </c>
      <c r="E767" s="17" t="s">
        <v>194</v>
      </c>
      <c r="F767" s="311">
        <v>37.524000000000001</v>
      </c>
      <c r="G767" s="38"/>
      <c r="H767" s="44"/>
    </row>
    <row r="768" s="2" customFormat="1" ht="16.8" customHeight="1">
      <c r="A768" s="38"/>
      <c r="B768" s="44"/>
      <c r="C768" s="310" t="s">
        <v>952</v>
      </c>
      <c r="D768" s="310" t="s">
        <v>953</v>
      </c>
      <c r="E768" s="17" t="s">
        <v>194</v>
      </c>
      <c r="F768" s="311">
        <v>37.524000000000001</v>
      </c>
      <c r="G768" s="38"/>
      <c r="H768" s="44"/>
    </row>
    <row r="769" s="2" customFormat="1" ht="16.8" customHeight="1">
      <c r="A769" s="38"/>
      <c r="B769" s="44"/>
      <c r="C769" s="310" t="s">
        <v>1812</v>
      </c>
      <c r="D769" s="310" t="s">
        <v>1813</v>
      </c>
      <c r="E769" s="17" t="s">
        <v>194</v>
      </c>
      <c r="F769" s="311">
        <v>39.399999999999999</v>
      </c>
      <c r="G769" s="38"/>
      <c r="H769" s="44"/>
    </row>
    <row r="770" s="2" customFormat="1" ht="16.8" customHeight="1">
      <c r="A770" s="38"/>
      <c r="B770" s="44"/>
      <c r="C770" s="306" t="s">
        <v>3415</v>
      </c>
      <c r="D770" s="307" t="s">
        <v>2414</v>
      </c>
      <c r="E770" s="308" t="s">
        <v>194</v>
      </c>
      <c r="F770" s="309">
        <v>212.46199999999999</v>
      </c>
      <c r="G770" s="38"/>
      <c r="H770" s="44"/>
    </row>
    <row r="771" s="2" customFormat="1" ht="16.8" customHeight="1">
      <c r="A771" s="38"/>
      <c r="B771" s="44"/>
      <c r="C771" s="310" t="s">
        <v>1</v>
      </c>
      <c r="D771" s="310" t="s">
        <v>7233</v>
      </c>
      <c r="E771" s="17" t="s">
        <v>1</v>
      </c>
      <c r="F771" s="311">
        <v>106.40000000000001</v>
      </c>
      <c r="G771" s="38"/>
      <c r="H771" s="44"/>
    </row>
    <row r="772" s="2" customFormat="1" ht="16.8" customHeight="1">
      <c r="A772" s="38"/>
      <c r="B772" s="44"/>
      <c r="C772" s="310" t="s">
        <v>1</v>
      </c>
      <c r="D772" s="310" t="s">
        <v>7234</v>
      </c>
      <c r="E772" s="17" t="s">
        <v>1</v>
      </c>
      <c r="F772" s="311">
        <v>162.898</v>
      </c>
      <c r="G772" s="38"/>
      <c r="H772" s="44"/>
    </row>
    <row r="773" s="2" customFormat="1" ht="16.8" customHeight="1">
      <c r="A773" s="38"/>
      <c r="B773" s="44"/>
      <c r="C773" s="310" t="s">
        <v>1</v>
      </c>
      <c r="D773" s="310" t="s">
        <v>7235</v>
      </c>
      <c r="E773" s="17" t="s">
        <v>1</v>
      </c>
      <c r="F773" s="311">
        <v>83.471000000000004</v>
      </c>
      <c r="G773" s="38"/>
      <c r="H773" s="44"/>
    </row>
    <row r="774" s="2" customFormat="1" ht="16.8" customHeight="1">
      <c r="A774" s="38"/>
      <c r="B774" s="44"/>
      <c r="C774" s="310" t="s">
        <v>1</v>
      </c>
      <c r="D774" s="310" t="s">
        <v>7236</v>
      </c>
      <c r="E774" s="17" t="s">
        <v>1</v>
      </c>
      <c r="F774" s="311">
        <v>-140.30699999999999</v>
      </c>
      <c r="G774" s="38"/>
      <c r="H774" s="44"/>
    </row>
    <row r="775" s="2" customFormat="1" ht="16.8" customHeight="1">
      <c r="A775" s="38"/>
      <c r="B775" s="44"/>
      <c r="C775" s="310" t="s">
        <v>1</v>
      </c>
      <c r="D775" s="310" t="s">
        <v>378</v>
      </c>
      <c r="E775" s="17" t="s">
        <v>1</v>
      </c>
      <c r="F775" s="311">
        <v>212.46199999999999</v>
      </c>
      <c r="G775" s="38"/>
      <c r="H775" s="44"/>
    </row>
    <row r="776" s="2" customFormat="1" ht="16.8" customHeight="1">
      <c r="A776" s="38"/>
      <c r="B776" s="44"/>
      <c r="C776" s="312" t="s">
        <v>7110</v>
      </c>
      <c r="D776" s="38"/>
      <c r="E776" s="38"/>
      <c r="F776" s="38"/>
      <c r="G776" s="38"/>
      <c r="H776" s="44"/>
    </row>
    <row r="777" s="2" customFormat="1" ht="16.8" customHeight="1">
      <c r="A777" s="38"/>
      <c r="B777" s="44"/>
      <c r="C777" s="310" t="s">
        <v>427</v>
      </c>
      <c r="D777" s="310" t="s">
        <v>428</v>
      </c>
      <c r="E777" s="17" t="s">
        <v>194</v>
      </c>
      <c r="F777" s="311">
        <v>280.22800000000001</v>
      </c>
      <c r="G777" s="38"/>
      <c r="H777" s="44"/>
    </row>
    <row r="778" s="2" customFormat="1">
      <c r="A778" s="38"/>
      <c r="B778" s="44"/>
      <c r="C778" s="310" t="s">
        <v>436</v>
      </c>
      <c r="D778" s="310" t="s">
        <v>437</v>
      </c>
      <c r="E778" s="17" t="s">
        <v>194</v>
      </c>
      <c r="F778" s="311">
        <v>249.98599999999999</v>
      </c>
      <c r="G778" s="38"/>
      <c r="H778" s="44"/>
    </row>
    <row r="779" s="2" customFormat="1">
      <c r="A779" s="38"/>
      <c r="B779" s="44"/>
      <c r="C779" s="310" t="s">
        <v>476</v>
      </c>
      <c r="D779" s="310" t="s">
        <v>477</v>
      </c>
      <c r="E779" s="17" t="s">
        <v>194</v>
      </c>
      <c r="F779" s="311">
        <v>249.98599999999999</v>
      </c>
      <c r="G779" s="38"/>
      <c r="H779" s="44"/>
    </row>
    <row r="780" s="2" customFormat="1" ht="16.8" customHeight="1">
      <c r="A780" s="38"/>
      <c r="B780" s="44"/>
      <c r="C780" s="310" t="s">
        <v>549</v>
      </c>
      <c r="D780" s="310" t="s">
        <v>550</v>
      </c>
      <c r="E780" s="17" t="s">
        <v>194</v>
      </c>
      <c r="F780" s="311">
        <v>268.74799999999999</v>
      </c>
      <c r="G780" s="38"/>
      <c r="H780" s="44"/>
    </row>
    <row r="781" s="2" customFormat="1" ht="16.8" customHeight="1">
      <c r="A781" s="38"/>
      <c r="B781" s="44"/>
      <c r="C781" s="310" t="s">
        <v>558</v>
      </c>
      <c r="D781" s="310" t="s">
        <v>559</v>
      </c>
      <c r="E781" s="17" t="s">
        <v>194</v>
      </c>
      <c r="F781" s="311">
        <v>286.88099999999997</v>
      </c>
      <c r="G781" s="38"/>
      <c r="H781" s="44"/>
    </row>
    <row r="782" s="2" customFormat="1" ht="16.8" customHeight="1">
      <c r="A782" s="38"/>
      <c r="B782" s="44"/>
      <c r="C782" s="310" t="s">
        <v>576</v>
      </c>
      <c r="D782" s="310" t="s">
        <v>577</v>
      </c>
      <c r="E782" s="17" t="s">
        <v>194</v>
      </c>
      <c r="F782" s="311">
        <v>306.27199999999999</v>
      </c>
      <c r="G782" s="38"/>
      <c r="H782" s="44"/>
    </row>
    <row r="783" s="2" customFormat="1" ht="16.8" customHeight="1">
      <c r="A783" s="38"/>
      <c r="B783" s="44"/>
      <c r="C783" s="310" t="s">
        <v>1816</v>
      </c>
      <c r="D783" s="310" t="s">
        <v>1817</v>
      </c>
      <c r="E783" s="17" t="s">
        <v>194</v>
      </c>
      <c r="F783" s="311">
        <v>223.08500000000001</v>
      </c>
      <c r="G783" s="38"/>
      <c r="H783" s="44"/>
    </row>
    <row r="784" s="2" customFormat="1" ht="16.8" customHeight="1">
      <c r="A784" s="38"/>
      <c r="B784" s="44"/>
      <c r="C784" s="306" t="s">
        <v>3417</v>
      </c>
      <c r="D784" s="307" t="s">
        <v>3418</v>
      </c>
      <c r="E784" s="308" t="s">
        <v>194</v>
      </c>
      <c r="F784" s="309">
        <v>56.286000000000001</v>
      </c>
      <c r="G784" s="38"/>
      <c r="H784" s="44"/>
    </row>
    <row r="785" s="2" customFormat="1" ht="16.8" customHeight="1">
      <c r="A785" s="38"/>
      <c r="B785" s="44"/>
      <c r="C785" s="310" t="s">
        <v>1</v>
      </c>
      <c r="D785" s="310" t="s">
        <v>7237</v>
      </c>
      <c r="E785" s="17" t="s">
        <v>1</v>
      </c>
      <c r="F785" s="311">
        <v>56.286000000000001</v>
      </c>
      <c r="G785" s="38"/>
      <c r="H785" s="44"/>
    </row>
    <row r="786" s="2" customFormat="1" ht="16.8" customHeight="1">
      <c r="A786" s="38"/>
      <c r="B786" s="44"/>
      <c r="C786" s="312" t="s">
        <v>7110</v>
      </c>
      <c r="D786" s="38"/>
      <c r="E786" s="38"/>
      <c r="F786" s="38"/>
      <c r="G786" s="38"/>
      <c r="H786" s="44"/>
    </row>
    <row r="787" s="2" customFormat="1" ht="16.8" customHeight="1">
      <c r="A787" s="38"/>
      <c r="B787" s="44"/>
      <c r="C787" s="310" t="s">
        <v>427</v>
      </c>
      <c r="D787" s="310" t="s">
        <v>428</v>
      </c>
      <c r="E787" s="17" t="s">
        <v>194</v>
      </c>
      <c r="F787" s="311">
        <v>280.22800000000001</v>
      </c>
      <c r="G787" s="38"/>
      <c r="H787" s="44"/>
    </row>
    <row r="788" s="2" customFormat="1">
      <c r="A788" s="38"/>
      <c r="B788" s="44"/>
      <c r="C788" s="310" t="s">
        <v>457</v>
      </c>
      <c r="D788" s="310" t="s">
        <v>458</v>
      </c>
      <c r="E788" s="17" t="s">
        <v>194</v>
      </c>
      <c r="F788" s="311">
        <v>56.286000000000001</v>
      </c>
      <c r="G788" s="38"/>
      <c r="H788" s="44"/>
    </row>
    <row r="789" s="2" customFormat="1">
      <c r="A789" s="38"/>
      <c r="B789" s="44"/>
      <c r="C789" s="310" t="s">
        <v>480</v>
      </c>
      <c r="D789" s="310" t="s">
        <v>481</v>
      </c>
      <c r="E789" s="17" t="s">
        <v>194</v>
      </c>
      <c r="F789" s="311">
        <v>56.286000000000001</v>
      </c>
      <c r="G789" s="38"/>
      <c r="H789" s="44"/>
    </row>
    <row r="790" s="2" customFormat="1" ht="16.8" customHeight="1">
      <c r="A790" s="38"/>
      <c r="B790" s="44"/>
      <c r="C790" s="310" t="s">
        <v>549</v>
      </c>
      <c r="D790" s="310" t="s">
        <v>550</v>
      </c>
      <c r="E790" s="17" t="s">
        <v>194</v>
      </c>
      <c r="F790" s="311">
        <v>268.74799999999999</v>
      </c>
      <c r="G790" s="38"/>
      <c r="H790" s="44"/>
    </row>
    <row r="791" s="2" customFormat="1" ht="16.8" customHeight="1">
      <c r="A791" s="38"/>
      <c r="B791" s="44"/>
      <c r="C791" s="310" t="s">
        <v>558</v>
      </c>
      <c r="D791" s="310" t="s">
        <v>559</v>
      </c>
      <c r="E791" s="17" t="s">
        <v>194</v>
      </c>
      <c r="F791" s="311">
        <v>286.88099999999997</v>
      </c>
      <c r="G791" s="38"/>
      <c r="H791" s="44"/>
    </row>
    <row r="792" s="2" customFormat="1" ht="16.8" customHeight="1">
      <c r="A792" s="38"/>
      <c r="B792" s="44"/>
      <c r="C792" s="310" t="s">
        <v>576</v>
      </c>
      <c r="D792" s="310" t="s">
        <v>577</v>
      </c>
      <c r="E792" s="17" t="s">
        <v>194</v>
      </c>
      <c r="F792" s="311">
        <v>306.27199999999999</v>
      </c>
      <c r="G792" s="38"/>
      <c r="H792" s="44"/>
    </row>
    <row r="793" s="2" customFormat="1" ht="16.8" customHeight="1">
      <c r="A793" s="38"/>
      <c r="B793" s="44"/>
      <c r="C793" s="306" t="s">
        <v>3420</v>
      </c>
      <c r="D793" s="307" t="s">
        <v>3421</v>
      </c>
      <c r="E793" s="308" t="s">
        <v>190</v>
      </c>
      <c r="F793" s="309">
        <v>71.75</v>
      </c>
      <c r="G793" s="38"/>
      <c r="H793" s="44"/>
    </row>
    <row r="794" s="2" customFormat="1" ht="16.8" customHeight="1">
      <c r="A794" s="38"/>
      <c r="B794" s="44"/>
      <c r="C794" s="310" t="s">
        <v>1</v>
      </c>
      <c r="D794" s="310" t="s">
        <v>7238</v>
      </c>
      <c r="E794" s="17" t="s">
        <v>1</v>
      </c>
      <c r="F794" s="311">
        <v>36.590000000000003</v>
      </c>
      <c r="G794" s="38"/>
      <c r="H794" s="44"/>
    </row>
    <row r="795" s="2" customFormat="1" ht="16.8" customHeight="1">
      <c r="A795" s="38"/>
      <c r="B795" s="44"/>
      <c r="C795" s="310" t="s">
        <v>1</v>
      </c>
      <c r="D795" s="310" t="s">
        <v>7239</v>
      </c>
      <c r="E795" s="17" t="s">
        <v>1</v>
      </c>
      <c r="F795" s="311">
        <v>35.159999999999997</v>
      </c>
      <c r="G795" s="38"/>
      <c r="H795" s="44"/>
    </row>
    <row r="796" s="2" customFormat="1" ht="16.8" customHeight="1">
      <c r="A796" s="38"/>
      <c r="B796" s="44"/>
      <c r="C796" s="310" t="s">
        <v>1</v>
      </c>
      <c r="D796" s="310" t="s">
        <v>378</v>
      </c>
      <c r="E796" s="17" t="s">
        <v>1</v>
      </c>
      <c r="F796" s="311">
        <v>71.75</v>
      </c>
      <c r="G796" s="38"/>
      <c r="H796" s="44"/>
    </row>
    <row r="797" s="2" customFormat="1" ht="16.8" customHeight="1">
      <c r="A797" s="38"/>
      <c r="B797" s="44"/>
      <c r="C797" s="312" t="s">
        <v>7110</v>
      </c>
      <c r="D797" s="38"/>
      <c r="E797" s="38"/>
      <c r="F797" s="38"/>
      <c r="G797" s="38"/>
      <c r="H797" s="44"/>
    </row>
    <row r="798" s="2" customFormat="1" ht="16.8" customHeight="1">
      <c r="A798" s="38"/>
      <c r="B798" s="44"/>
      <c r="C798" s="310" t="s">
        <v>374</v>
      </c>
      <c r="D798" s="310" t="s">
        <v>375</v>
      </c>
      <c r="E798" s="17" t="s">
        <v>194</v>
      </c>
      <c r="F798" s="311">
        <v>101.27500000000001</v>
      </c>
      <c r="G798" s="38"/>
      <c r="H798" s="44"/>
    </row>
    <row r="799" s="2" customFormat="1" ht="16.8" customHeight="1">
      <c r="A799" s="38"/>
      <c r="B799" s="44"/>
      <c r="C799" s="310" t="s">
        <v>380</v>
      </c>
      <c r="D799" s="310" t="s">
        <v>381</v>
      </c>
      <c r="E799" s="17" t="s">
        <v>194</v>
      </c>
      <c r="F799" s="311">
        <v>101.27500000000001</v>
      </c>
      <c r="G799" s="38"/>
      <c r="H799" s="44"/>
    </row>
    <row r="800" s="2" customFormat="1" ht="16.8" customHeight="1">
      <c r="A800" s="38"/>
      <c r="B800" s="44"/>
      <c r="C800" s="310" t="s">
        <v>427</v>
      </c>
      <c r="D800" s="310" t="s">
        <v>428</v>
      </c>
      <c r="E800" s="17" t="s">
        <v>194</v>
      </c>
      <c r="F800" s="311">
        <v>280.22800000000001</v>
      </c>
      <c r="G800" s="38"/>
      <c r="H800" s="44"/>
    </row>
    <row r="801" s="2" customFormat="1">
      <c r="A801" s="38"/>
      <c r="B801" s="44"/>
      <c r="C801" s="310" t="s">
        <v>466</v>
      </c>
      <c r="D801" s="310" t="s">
        <v>467</v>
      </c>
      <c r="E801" s="17" t="s">
        <v>190</v>
      </c>
      <c r="F801" s="311">
        <v>113.33</v>
      </c>
      <c r="G801" s="38"/>
      <c r="H801" s="44"/>
    </row>
    <row r="802" s="2" customFormat="1" ht="16.8" customHeight="1">
      <c r="A802" s="38"/>
      <c r="B802" s="44"/>
      <c r="C802" s="310" t="s">
        <v>503</v>
      </c>
      <c r="D802" s="310" t="s">
        <v>504</v>
      </c>
      <c r="E802" s="17" t="s">
        <v>190</v>
      </c>
      <c r="F802" s="311">
        <v>283.22000000000003</v>
      </c>
      <c r="G802" s="38"/>
      <c r="H802" s="44"/>
    </row>
    <row r="803" s="2" customFormat="1" ht="16.8" customHeight="1">
      <c r="A803" s="38"/>
      <c r="B803" s="44"/>
      <c r="C803" s="310" t="s">
        <v>1383</v>
      </c>
      <c r="D803" s="310" t="s">
        <v>1384</v>
      </c>
      <c r="E803" s="17" t="s">
        <v>190</v>
      </c>
      <c r="F803" s="311">
        <v>113.33</v>
      </c>
      <c r="G803" s="38"/>
      <c r="H803" s="44"/>
    </row>
    <row r="804" s="2" customFormat="1" ht="16.8" customHeight="1">
      <c r="A804" s="38"/>
      <c r="B804" s="44"/>
      <c r="C804" s="310" t="s">
        <v>1680</v>
      </c>
      <c r="D804" s="310" t="s">
        <v>1681</v>
      </c>
      <c r="E804" s="17" t="s">
        <v>194</v>
      </c>
      <c r="F804" s="311">
        <v>313.39999999999998</v>
      </c>
      <c r="G804" s="38"/>
      <c r="H804" s="44"/>
    </row>
    <row r="805" s="2" customFormat="1" ht="16.8" customHeight="1">
      <c r="A805" s="38"/>
      <c r="B805" s="44"/>
      <c r="C805" s="310" t="s">
        <v>634</v>
      </c>
      <c r="D805" s="310" t="s">
        <v>635</v>
      </c>
      <c r="E805" s="17" t="s">
        <v>190</v>
      </c>
      <c r="F805" s="311">
        <v>71.75</v>
      </c>
      <c r="G805" s="38"/>
      <c r="H805" s="44"/>
    </row>
    <row r="806" s="2" customFormat="1" ht="16.8" customHeight="1">
      <c r="A806" s="38"/>
      <c r="B806" s="44"/>
      <c r="C806" s="310" t="s">
        <v>3803</v>
      </c>
      <c r="D806" s="310" t="s">
        <v>1459</v>
      </c>
      <c r="E806" s="17" t="s">
        <v>190</v>
      </c>
      <c r="F806" s="311">
        <v>113.33</v>
      </c>
      <c r="G806" s="38"/>
      <c r="H806" s="44"/>
    </row>
    <row r="807" s="2" customFormat="1" ht="16.8" customHeight="1">
      <c r="A807" s="38"/>
      <c r="B807" s="44"/>
      <c r="C807" s="310" t="s">
        <v>527</v>
      </c>
      <c r="D807" s="310" t="s">
        <v>528</v>
      </c>
      <c r="E807" s="17" t="s">
        <v>190</v>
      </c>
      <c r="F807" s="311">
        <v>75.337999999999994</v>
      </c>
      <c r="G807" s="38"/>
      <c r="H807" s="44"/>
    </row>
    <row r="808" s="2" customFormat="1" ht="16.8" customHeight="1">
      <c r="A808" s="38"/>
      <c r="B808" s="44"/>
      <c r="C808" s="310" t="s">
        <v>512</v>
      </c>
      <c r="D808" s="310" t="s">
        <v>513</v>
      </c>
      <c r="E808" s="17" t="s">
        <v>190</v>
      </c>
      <c r="F808" s="311">
        <v>115.101</v>
      </c>
      <c r="G808" s="38"/>
      <c r="H808" s="44"/>
    </row>
    <row r="809" s="2" customFormat="1" ht="16.8" customHeight="1">
      <c r="A809" s="38"/>
      <c r="B809" s="44"/>
      <c r="C809" s="310" t="s">
        <v>471</v>
      </c>
      <c r="D809" s="310" t="s">
        <v>472</v>
      </c>
      <c r="E809" s="17" t="s">
        <v>194</v>
      </c>
      <c r="F809" s="311">
        <v>19.946000000000002</v>
      </c>
      <c r="G809" s="38"/>
      <c r="H809" s="44"/>
    </row>
    <row r="810" s="2" customFormat="1" ht="16.8" customHeight="1">
      <c r="A810" s="38"/>
      <c r="B810" s="44"/>
      <c r="C810" s="306" t="s">
        <v>3423</v>
      </c>
      <c r="D810" s="307" t="s">
        <v>3424</v>
      </c>
      <c r="E810" s="308" t="s">
        <v>190</v>
      </c>
      <c r="F810" s="309">
        <v>41.579999999999998</v>
      </c>
      <c r="G810" s="38"/>
      <c r="H810" s="44"/>
    </row>
    <row r="811" s="2" customFormat="1" ht="16.8" customHeight="1">
      <c r="A811" s="38"/>
      <c r="B811" s="44"/>
      <c r="C811" s="310" t="s">
        <v>1</v>
      </c>
      <c r="D811" s="310" t="s">
        <v>7240</v>
      </c>
      <c r="E811" s="17" t="s">
        <v>1</v>
      </c>
      <c r="F811" s="311">
        <v>12.380000000000001</v>
      </c>
      <c r="G811" s="38"/>
      <c r="H811" s="44"/>
    </row>
    <row r="812" s="2" customFormat="1" ht="16.8" customHeight="1">
      <c r="A812" s="38"/>
      <c r="B812" s="44"/>
      <c r="C812" s="310" t="s">
        <v>1</v>
      </c>
      <c r="D812" s="310" t="s">
        <v>7241</v>
      </c>
      <c r="E812" s="17" t="s">
        <v>1</v>
      </c>
      <c r="F812" s="311">
        <v>29.199999999999999</v>
      </c>
      <c r="G812" s="38"/>
      <c r="H812" s="44"/>
    </row>
    <row r="813" s="2" customFormat="1" ht="16.8" customHeight="1">
      <c r="A813" s="38"/>
      <c r="B813" s="44"/>
      <c r="C813" s="310" t="s">
        <v>1</v>
      </c>
      <c r="D813" s="310" t="s">
        <v>378</v>
      </c>
      <c r="E813" s="17" t="s">
        <v>1</v>
      </c>
      <c r="F813" s="311">
        <v>41.579999999999998</v>
      </c>
      <c r="G813" s="38"/>
      <c r="H813" s="44"/>
    </row>
    <row r="814" s="2" customFormat="1" ht="16.8" customHeight="1">
      <c r="A814" s="38"/>
      <c r="B814" s="44"/>
      <c r="C814" s="312" t="s">
        <v>7110</v>
      </c>
      <c r="D814" s="38"/>
      <c r="E814" s="38"/>
      <c r="F814" s="38"/>
      <c r="G814" s="38"/>
      <c r="H814" s="44"/>
    </row>
    <row r="815" s="2" customFormat="1" ht="16.8" customHeight="1">
      <c r="A815" s="38"/>
      <c r="B815" s="44"/>
      <c r="C815" s="310" t="s">
        <v>374</v>
      </c>
      <c r="D815" s="310" t="s">
        <v>375</v>
      </c>
      <c r="E815" s="17" t="s">
        <v>194</v>
      </c>
      <c r="F815" s="311">
        <v>101.27500000000001</v>
      </c>
      <c r="G815" s="38"/>
      <c r="H815" s="44"/>
    </row>
    <row r="816" s="2" customFormat="1" ht="16.8" customHeight="1">
      <c r="A816" s="38"/>
      <c r="B816" s="44"/>
      <c r="C816" s="310" t="s">
        <v>380</v>
      </c>
      <c r="D816" s="310" t="s">
        <v>381</v>
      </c>
      <c r="E816" s="17" t="s">
        <v>194</v>
      </c>
      <c r="F816" s="311">
        <v>101.27500000000001</v>
      </c>
      <c r="G816" s="38"/>
      <c r="H816" s="44"/>
    </row>
    <row r="817" s="2" customFormat="1">
      <c r="A817" s="38"/>
      <c r="B817" s="44"/>
      <c r="C817" s="310" t="s">
        <v>466</v>
      </c>
      <c r="D817" s="310" t="s">
        <v>467</v>
      </c>
      <c r="E817" s="17" t="s">
        <v>190</v>
      </c>
      <c r="F817" s="311">
        <v>113.33</v>
      </c>
      <c r="G817" s="38"/>
      <c r="H817" s="44"/>
    </row>
    <row r="818" s="2" customFormat="1" ht="16.8" customHeight="1">
      <c r="A818" s="38"/>
      <c r="B818" s="44"/>
      <c r="C818" s="310" t="s">
        <v>503</v>
      </c>
      <c r="D818" s="310" t="s">
        <v>504</v>
      </c>
      <c r="E818" s="17" t="s">
        <v>190</v>
      </c>
      <c r="F818" s="311">
        <v>283.22000000000003</v>
      </c>
      <c r="G818" s="38"/>
      <c r="H818" s="44"/>
    </row>
    <row r="819" s="2" customFormat="1" ht="16.8" customHeight="1">
      <c r="A819" s="38"/>
      <c r="B819" s="44"/>
      <c r="C819" s="310" t="s">
        <v>562</v>
      </c>
      <c r="D819" s="310" t="s">
        <v>563</v>
      </c>
      <c r="E819" s="17" t="s">
        <v>190</v>
      </c>
      <c r="F819" s="311">
        <v>108.03</v>
      </c>
      <c r="G819" s="38"/>
      <c r="H819" s="44"/>
    </row>
    <row r="820" s="2" customFormat="1" ht="16.8" customHeight="1">
      <c r="A820" s="38"/>
      <c r="B820" s="44"/>
      <c r="C820" s="310" t="s">
        <v>1335</v>
      </c>
      <c r="D820" s="310" t="s">
        <v>1336</v>
      </c>
      <c r="E820" s="17" t="s">
        <v>190</v>
      </c>
      <c r="F820" s="311">
        <v>41.579999999999998</v>
      </c>
      <c r="G820" s="38"/>
      <c r="H820" s="44"/>
    </row>
    <row r="821" s="2" customFormat="1" ht="16.8" customHeight="1">
      <c r="A821" s="38"/>
      <c r="B821" s="44"/>
      <c r="C821" s="310" t="s">
        <v>1383</v>
      </c>
      <c r="D821" s="310" t="s">
        <v>1384</v>
      </c>
      <c r="E821" s="17" t="s">
        <v>190</v>
      </c>
      <c r="F821" s="311">
        <v>113.33</v>
      </c>
      <c r="G821" s="38"/>
      <c r="H821" s="44"/>
    </row>
    <row r="822" s="2" customFormat="1" ht="16.8" customHeight="1">
      <c r="A822" s="38"/>
      <c r="B822" s="44"/>
      <c r="C822" s="310" t="s">
        <v>1680</v>
      </c>
      <c r="D822" s="310" t="s">
        <v>1681</v>
      </c>
      <c r="E822" s="17" t="s">
        <v>194</v>
      </c>
      <c r="F822" s="311">
        <v>313.39999999999998</v>
      </c>
      <c r="G822" s="38"/>
      <c r="H822" s="44"/>
    </row>
    <row r="823" s="2" customFormat="1" ht="16.8" customHeight="1">
      <c r="A823" s="38"/>
      <c r="B823" s="44"/>
      <c r="C823" s="310" t="s">
        <v>3803</v>
      </c>
      <c r="D823" s="310" t="s">
        <v>1459</v>
      </c>
      <c r="E823" s="17" t="s">
        <v>190</v>
      </c>
      <c r="F823" s="311">
        <v>113.33</v>
      </c>
      <c r="G823" s="38"/>
      <c r="H823" s="44"/>
    </row>
    <row r="824" s="2" customFormat="1" ht="16.8" customHeight="1">
      <c r="A824" s="38"/>
      <c r="B824" s="44"/>
      <c r="C824" s="310" t="s">
        <v>537</v>
      </c>
      <c r="D824" s="310" t="s">
        <v>538</v>
      </c>
      <c r="E824" s="17" t="s">
        <v>190</v>
      </c>
      <c r="F824" s="311">
        <v>43.658999999999999</v>
      </c>
      <c r="G824" s="38"/>
      <c r="H824" s="44"/>
    </row>
    <row r="825" s="2" customFormat="1" ht="16.8" customHeight="1">
      <c r="A825" s="38"/>
      <c r="B825" s="44"/>
      <c r="C825" s="310" t="s">
        <v>532</v>
      </c>
      <c r="D825" s="310" t="s">
        <v>533</v>
      </c>
      <c r="E825" s="17" t="s">
        <v>190</v>
      </c>
      <c r="F825" s="311">
        <v>47.618000000000002</v>
      </c>
      <c r="G825" s="38"/>
      <c r="H825" s="44"/>
    </row>
    <row r="826" s="2" customFormat="1" ht="16.8" customHeight="1">
      <c r="A826" s="38"/>
      <c r="B826" s="44"/>
      <c r="C826" s="310" t="s">
        <v>512</v>
      </c>
      <c r="D826" s="310" t="s">
        <v>513</v>
      </c>
      <c r="E826" s="17" t="s">
        <v>190</v>
      </c>
      <c r="F826" s="311">
        <v>115.101</v>
      </c>
      <c r="G826" s="38"/>
      <c r="H826" s="44"/>
    </row>
    <row r="827" s="2" customFormat="1" ht="16.8" customHeight="1">
      <c r="A827" s="38"/>
      <c r="B827" s="44"/>
      <c r="C827" s="310" t="s">
        <v>1449</v>
      </c>
      <c r="D827" s="310" t="s">
        <v>1450</v>
      </c>
      <c r="E827" s="17" t="s">
        <v>190</v>
      </c>
      <c r="F827" s="311">
        <v>41.579999999999998</v>
      </c>
      <c r="G827" s="38"/>
      <c r="H827" s="44"/>
    </row>
    <row r="828" s="2" customFormat="1" ht="16.8" customHeight="1">
      <c r="A828" s="38"/>
      <c r="B828" s="44"/>
      <c r="C828" s="310" t="s">
        <v>471</v>
      </c>
      <c r="D828" s="310" t="s">
        <v>472</v>
      </c>
      <c r="E828" s="17" t="s">
        <v>194</v>
      </c>
      <c r="F828" s="311">
        <v>19.946000000000002</v>
      </c>
      <c r="G828" s="38"/>
      <c r="H828" s="44"/>
    </row>
    <row r="829" s="2" customFormat="1" ht="16.8" customHeight="1">
      <c r="A829" s="38"/>
      <c r="B829" s="44"/>
      <c r="C829" s="306" t="s">
        <v>3427</v>
      </c>
      <c r="D829" s="307" t="s">
        <v>3428</v>
      </c>
      <c r="E829" s="308" t="s">
        <v>194</v>
      </c>
      <c r="F829" s="309">
        <v>140.30699999999999</v>
      </c>
      <c r="G829" s="38"/>
      <c r="H829" s="44"/>
    </row>
    <row r="830" s="2" customFormat="1" ht="16.8" customHeight="1">
      <c r="A830" s="38"/>
      <c r="B830" s="44"/>
      <c r="C830" s="310" t="s">
        <v>1</v>
      </c>
      <c r="D830" s="310" t="s">
        <v>7242</v>
      </c>
      <c r="E830" s="17" t="s">
        <v>1</v>
      </c>
      <c r="F830" s="311">
        <v>53.290999999999997</v>
      </c>
      <c r="G830" s="38"/>
      <c r="H830" s="44"/>
    </row>
    <row r="831" s="2" customFormat="1" ht="16.8" customHeight="1">
      <c r="A831" s="38"/>
      <c r="B831" s="44"/>
      <c r="C831" s="310" t="s">
        <v>1</v>
      </c>
      <c r="D831" s="310" t="s">
        <v>7243</v>
      </c>
      <c r="E831" s="17" t="s">
        <v>1</v>
      </c>
      <c r="F831" s="311">
        <v>87.016000000000005</v>
      </c>
      <c r="G831" s="38"/>
      <c r="H831" s="44"/>
    </row>
    <row r="832" s="2" customFormat="1" ht="16.8" customHeight="1">
      <c r="A832" s="38"/>
      <c r="B832" s="44"/>
      <c r="C832" s="310" t="s">
        <v>1</v>
      </c>
      <c r="D832" s="310" t="s">
        <v>378</v>
      </c>
      <c r="E832" s="17" t="s">
        <v>1</v>
      </c>
      <c r="F832" s="311">
        <v>140.30699999999999</v>
      </c>
      <c r="G832" s="38"/>
      <c r="H832" s="44"/>
    </row>
    <row r="833" s="2" customFormat="1" ht="16.8" customHeight="1">
      <c r="A833" s="38"/>
      <c r="B833" s="44"/>
      <c r="C833" s="312" t="s">
        <v>7110</v>
      </c>
      <c r="D833" s="38"/>
      <c r="E833" s="38"/>
      <c r="F833" s="38"/>
      <c r="G833" s="38"/>
      <c r="H833" s="44"/>
    </row>
    <row r="834" s="2" customFormat="1" ht="16.8" customHeight="1">
      <c r="A834" s="38"/>
      <c r="B834" s="44"/>
      <c r="C834" s="310" t="s">
        <v>572</v>
      </c>
      <c r="D834" s="310" t="s">
        <v>573</v>
      </c>
      <c r="E834" s="17" t="s">
        <v>194</v>
      </c>
      <c r="F834" s="311">
        <v>140.30699999999999</v>
      </c>
      <c r="G834" s="38"/>
      <c r="H834" s="44"/>
    </row>
    <row r="835" s="2" customFormat="1" ht="16.8" customHeight="1">
      <c r="A835" s="38"/>
      <c r="B835" s="44"/>
      <c r="C835" s="306" t="s">
        <v>3430</v>
      </c>
      <c r="D835" s="307" t="s">
        <v>2430</v>
      </c>
      <c r="E835" s="308" t="s">
        <v>194</v>
      </c>
      <c r="F835" s="309">
        <v>411.12200000000001</v>
      </c>
      <c r="G835" s="38"/>
      <c r="H835" s="44"/>
    </row>
    <row r="836" s="2" customFormat="1" ht="16.8" customHeight="1">
      <c r="A836" s="38"/>
      <c r="B836" s="44"/>
      <c r="C836" s="310" t="s">
        <v>1</v>
      </c>
      <c r="D836" s="310" t="s">
        <v>7244</v>
      </c>
      <c r="E836" s="17" t="s">
        <v>1</v>
      </c>
      <c r="F836" s="311">
        <v>124</v>
      </c>
      <c r="G836" s="38"/>
      <c r="H836" s="44"/>
    </row>
    <row r="837" s="2" customFormat="1" ht="16.8" customHeight="1">
      <c r="A837" s="38"/>
      <c r="B837" s="44"/>
      <c r="C837" s="310" t="s">
        <v>1</v>
      </c>
      <c r="D837" s="310" t="s">
        <v>7245</v>
      </c>
      <c r="E837" s="17" t="s">
        <v>1</v>
      </c>
      <c r="F837" s="311">
        <v>189.84399999999999</v>
      </c>
      <c r="G837" s="38"/>
      <c r="H837" s="44"/>
    </row>
    <row r="838" s="2" customFormat="1" ht="16.8" customHeight="1">
      <c r="A838" s="38"/>
      <c r="B838" s="44"/>
      <c r="C838" s="310" t="s">
        <v>1</v>
      </c>
      <c r="D838" s="310" t="s">
        <v>7246</v>
      </c>
      <c r="E838" s="17" t="s">
        <v>1</v>
      </c>
      <c r="F838" s="311">
        <v>97.278000000000006</v>
      </c>
      <c r="G838" s="38"/>
      <c r="H838" s="44"/>
    </row>
    <row r="839" s="2" customFormat="1" ht="16.8" customHeight="1">
      <c r="A839" s="38"/>
      <c r="B839" s="44"/>
      <c r="C839" s="310" t="s">
        <v>1</v>
      </c>
      <c r="D839" s="310" t="s">
        <v>378</v>
      </c>
      <c r="E839" s="17" t="s">
        <v>1</v>
      </c>
      <c r="F839" s="311">
        <v>411.12200000000001</v>
      </c>
      <c r="G839" s="38"/>
      <c r="H839" s="44"/>
    </row>
    <row r="840" s="2" customFormat="1" ht="16.8" customHeight="1">
      <c r="A840" s="38"/>
      <c r="B840" s="44"/>
      <c r="C840" s="312" t="s">
        <v>7110</v>
      </c>
      <c r="D840" s="38"/>
      <c r="E840" s="38"/>
      <c r="F840" s="38"/>
      <c r="G840" s="38"/>
      <c r="H840" s="44"/>
    </row>
    <row r="841" s="2" customFormat="1">
      <c r="A841" s="38"/>
      <c r="B841" s="44"/>
      <c r="C841" s="310" t="s">
        <v>666</v>
      </c>
      <c r="D841" s="310" t="s">
        <v>667</v>
      </c>
      <c r="E841" s="17" t="s">
        <v>194</v>
      </c>
      <c r="F841" s="311">
        <v>411.12200000000001</v>
      </c>
      <c r="G841" s="38"/>
      <c r="H841" s="44"/>
    </row>
    <row r="842" s="2" customFormat="1">
      <c r="A842" s="38"/>
      <c r="B842" s="44"/>
      <c r="C842" s="310" t="s">
        <v>670</v>
      </c>
      <c r="D842" s="310" t="s">
        <v>671</v>
      </c>
      <c r="E842" s="17" t="s">
        <v>194</v>
      </c>
      <c r="F842" s="311">
        <v>16444.880000000001</v>
      </c>
      <c r="G842" s="38"/>
      <c r="H842" s="44"/>
    </row>
    <row r="843" s="2" customFormat="1">
      <c r="A843" s="38"/>
      <c r="B843" s="44"/>
      <c r="C843" s="310" t="s">
        <v>675</v>
      </c>
      <c r="D843" s="310" t="s">
        <v>676</v>
      </c>
      <c r="E843" s="17" t="s">
        <v>194</v>
      </c>
      <c r="F843" s="311">
        <v>411.12200000000001</v>
      </c>
      <c r="G843" s="38"/>
      <c r="H843" s="44"/>
    </row>
    <row r="844" s="2" customFormat="1" ht="16.8" customHeight="1">
      <c r="A844" s="38"/>
      <c r="B844" s="44"/>
      <c r="C844" s="310" t="s">
        <v>679</v>
      </c>
      <c r="D844" s="310" t="s">
        <v>680</v>
      </c>
      <c r="E844" s="17" t="s">
        <v>194</v>
      </c>
      <c r="F844" s="311">
        <v>411.12200000000001</v>
      </c>
      <c r="G844" s="38"/>
      <c r="H844" s="44"/>
    </row>
    <row r="845" s="2" customFormat="1" ht="16.8" customHeight="1">
      <c r="A845" s="38"/>
      <c r="B845" s="44"/>
      <c r="C845" s="310" t="s">
        <v>683</v>
      </c>
      <c r="D845" s="310" t="s">
        <v>684</v>
      </c>
      <c r="E845" s="17" t="s">
        <v>194</v>
      </c>
      <c r="F845" s="311">
        <v>16444.880000000001</v>
      </c>
      <c r="G845" s="38"/>
      <c r="H845" s="44"/>
    </row>
    <row r="846" s="2" customFormat="1" ht="16.8" customHeight="1">
      <c r="A846" s="38"/>
      <c r="B846" s="44"/>
      <c r="C846" s="310" t="s">
        <v>687</v>
      </c>
      <c r="D846" s="310" t="s">
        <v>688</v>
      </c>
      <c r="E846" s="17" t="s">
        <v>194</v>
      </c>
      <c r="F846" s="311">
        <v>411.12200000000001</v>
      </c>
      <c r="G846" s="38"/>
      <c r="H846" s="44"/>
    </row>
    <row r="847" s="2" customFormat="1" ht="16.8" customHeight="1">
      <c r="A847" s="38"/>
      <c r="B847" s="44"/>
      <c r="C847" s="306" t="s">
        <v>3432</v>
      </c>
      <c r="D847" s="307" t="s">
        <v>3433</v>
      </c>
      <c r="E847" s="308" t="s">
        <v>194</v>
      </c>
      <c r="F847" s="309">
        <v>18.132999999999999</v>
      </c>
      <c r="G847" s="38"/>
      <c r="H847" s="44"/>
    </row>
    <row r="848" s="2" customFormat="1" ht="16.8" customHeight="1">
      <c r="A848" s="38"/>
      <c r="B848" s="44"/>
      <c r="C848" s="310" t="s">
        <v>1</v>
      </c>
      <c r="D848" s="310" t="s">
        <v>3534</v>
      </c>
      <c r="E848" s="17" t="s">
        <v>1</v>
      </c>
      <c r="F848" s="311">
        <v>18.132999999999999</v>
      </c>
      <c r="G848" s="38"/>
      <c r="H848" s="44"/>
    </row>
    <row r="849" s="2" customFormat="1" ht="16.8" customHeight="1">
      <c r="A849" s="38"/>
      <c r="B849" s="44"/>
      <c r="C849" s="312" t="s">
        <v>7110</v>
      </c>
      <c r="D849" s="38"/>
      <c r="E849" s="38"/>
      <c r="F849" s="38"/>
      <c r="G849" s="38"/>
      <c r="H849" s="44"/>
    </row>
    <row r="850" s="2" customFormat="1" ht="16.8" customHeight="1">
      <c r="A850" s="38"/>
      <c r="B850" s="44"/>
      <c r="C850" s="310" t="s">
        <v>558</v>
      </c>
      <c r="D850" s="310" t="s">
        <v>559</v>
      </c>
      <c r="E850" s="17" t="s">
        <v>194</v>
      </c>
      <c r="F850" s="311">
        <v>286.88099999999997</v>
      </c>
      <c r="G850" s="38"/>
      <c r="H850" s="44"/>
    </row>
    <row r="851" s="2" customFormat="1" ht="16.8" customHeight="1">
      <c r="A851" s="38"/>
      <c r="B851" s="44"/>
      <c r="C851" s="306" t="s">
        <v>3435</v>
      </c>
      <c r="D851" s="307" t="s">
        <v>3436</v>
      </c>
      <c r="E851" s="308" t="s">
        <v>190</v>
      </c>
      <c r="F851" s="309">
        <v>90.140000000000001</v>
      </c>
      <c r="G851" s="38"/>
      <c r="H851" s="44"/>
    </row>
    <row r="852" s="2" customFormat="1" ht="16.8" customHeight="1">
      <c r="A852" s="38"/>
      <c r="B852" s="44"/>
      <c r="C852" s="310" t="s">
        <v>1</v>
      </c>
      <c r="D852" s="310" t="s">
        <v>7247</v>
      </c>
      <c r="E852" s="17" t="s">
        <v>1</v>
      </c>
      <c r="F852" s="311">
        <v>90.140000000000001</v>
      </c>
      <c r="G852" s="38"/>
      <c r="H852" s="44"/>
    </row>
    <row r="853" s="2" customFormat="1" ht="16.8" customHeight="1">
      <c r="A853" s="38"/>
      <c r="B853" s="44"/>
      <c r="C853" s="312" t="s">
        <v>7110</v>
      </c>
      <c r="D853" s="38"/>
      <c r="E853" s="38"/>
      <c r="F853" s="38"/>
      <c r="G853" s="38"/>
      <c r="H853" s="44"/>
    </row>
    <row r="854" s="2" customFormat="1" ht="16.8" customHeight="1">
      <c r="A854" s="38"/>
      <c r="B854" s="44"/>
      <c r="C854" s="310" t="s">
        <v>394</v>
      </c>
      <c r="D854" s="310" t="s">
        <v>395</v>
      </c>
      <c r="E854" s="17" t="s">
        <v>194</v>
      </c>
      <c r="F854" s="311">
        <v>166.69399999999999</v>
      </c>
      <c r="G854" s="38"/>
      <c r="H854" s="44"/>
    </row>
    <row r="855" s="2" customFormat="1" ht="16.8" customHeight="1">
      <c r="A855" s="38"/>
      <c r="B855" s="44"/>
      <c r="C855" s="310" t="s">
        <v>399</v>
      </c>
      <c r="D855" s="310" t="s">
        <v>400</v>
      </c>
      <c r="E855" s="17" t="s">
        <v>194</v>
      </c>
      <c r="F855" s="311">
        <v>180.28</v>
      </c>
      <c r="G855" s="38"/>
      <c r="H855" s="44"/>
    </row>
    <row r="856" s="2" customFormat="1" ht="16.8" customHeight="1">
      <c r="A856" s="38"/>
      <c r="B856" s="44"/>
      <c r="C856" s="310" t="s">
        <v>971</v>
      </c>
      <c r="D856" s="310" t="s">
        <v>972</v>
      </c>
      <c r="E856" s="17" t="s">
        <v>194</v>
      </c>
      <c r="F856" s="311">
        <v>538.68200000000002</v>
      </c>
      <c r="G856" s="38"/>
      <c r="H856" s="44"/>
    </row>
    <row r="857" s="2" customFormat="1" ht="16.8" customHeight="1">
      <c r="A857" s="38"/>
      <c r="B857" s="44"/>
      <c r="C857" s="310" t="s">
        <v>979</v>
      </c>
      <c r="D857" s="310" t="s">
        <v>980</v>
      </c>
      <c r="E857" s="17" t="s">
        <v>194</v>
      </c>
      <c r="F857" s="311">
        <v>407.15600000000001</v>
      </c>
      <c r="G857" s="38"/>
      <c r="H857" s="44"/>
    </row>
    <row r="858" s="2" customFormat="1" ht="16.8" customHeight="1">
      <c r="A858" s="38"/>
      <c r="B858" s="44"/>
      <c r="C858" s="310" t="s">
        <v>984</v>
      </c>
      <c r="D858" s="310" t="s">
        <v>985</v>
      </c>
      <c r="E858" s="17" t="s">
        <v>194</v>
      </c>
      <c r="F858" s="311">
        <v>538.68200000000002</v>
      </c>
      <c r="G858" s="38"/>
      <c r="H858" s="44"/>
    </row>
    <row r="859" s="2" customFormat="1">
      <c r="A859" s="38"/>
      <c r="B859" s="44"/>
      <c r="C859" s="310" t="s">
        <v>1014</v>
      </c>
      <c r="D859" s="310" t="s">
        <v>1015</v>
      </c>
      <c r="E859" s="17" t="s">
        <v>194</v>
      </c>
      <c r="F859" s="311">
        <v>481.01499999999999</v>
      </c>
      <c r="G859" s="38"/>
      <c r="H859" s="44"/>
    </row>
    <row r="860" s="2" customFormat="1" ht="16.8" customHeight="1">
      <c r="A860" s="38"/>
      <c r="B860" s="44"/>
      <c r="C860" s="310" t="s">
        <v>2057</v>
      </c>
      <c r="D860" s="310" t="s">
        <v>2058</v>
      </c>
      <c r="E860" s="17" t="s">
        <v>194</v>
      </c>
      <c r="F860" s="311">
        <v>434.19799999999998</v>
      </c>
      <c r="G860" s="38"/>
      <c r="H860" s="44"/>
    </row>
    <row r="861" s="2" customFormat="1" ht="16.8" customHeight="1">
      <c r="A861" s="38"/>
      <c r="B861" s="44"/>
      <c r="C861" s="310" t="s">
        <v>1024</v>
      </c>
      <c r="D861" s="310" t="s">
        <v>1025</v>
      </c>
      <c r="E861" s="17" t="s">
        <v>194</v>
      </c>
      <c r="F861" s="311">
        <v>445.01499999999999</v>
      </c>
      <c r="G861" s="38"/>
      <c r="H861" s="44"/>
    </row>
    <row r="862" s="2" customFormat="1" ht="16.8" customHeight="1">
      <c r="A862" s="38"/>
      <c r="B862" s="44"/>
      <c r="C862" s="310" t="s">
        <v>1113</v>
      </c>
      <c r="D862" s="310" t="s">
        <v>1114</v>
      </c>
      <c r="E862" s="17" t="s">
        <v>190</v>
      </c>
      <c r="F862" s="311">
        <v>162.13999999999999</v>
      </c>
      <c r="G862" s="38"/>
      <c r="H862" s="44"/>
    </row>
    <row r="863" s="2" customFormat="1" ht="16.8" customHeight="1">
      <c r="A863" s="38"/>
      <c r="B863" s="44"/>
      <c r="C863" s="310" t="s">
        <v>1138</v>
      </c>
      <c r="D863" s="310" t="s">
        <v>1139</v>
      </c>
      <c r="E863" s="17" t="s">
        <v>190</v>
      </c>
      <c r="F863" s="311">
        <v>90.140000000000001</v>
      </c>
      <c r="G863" s="38"/>
      <c r="H863" s="44"/>
    </row>
    <row r="864" s="2" customFormat="1" ht="16.8" customHeight="1">
      <c r="A864" s="38"/>
      <c r="B864" s="44"/>
      <c r="C864" s="310" t="s">
        <v>2200</v>
      </c>
      <c r="D864" s="310" t="s">
        <v>2201</v>
      </c>
      <c r="E864" s="17" t="s">
        <v>190</v>
      </c>
      <c r="F864" s="311">
        <v>90.140000000000001</v>
      </c>
      <c r="G864" s="38"/>
      <c r="H864" s="44"/>
    </row>
    <row r="865" s="2" customFormat="1" ht="16.8" customHeight="1">
      <c r="A865" s="38"/>
      <c r="B865" s="44"/>
      <c r="C865" s="310" t="s">
        <v>1680</v>
      </c>
      <c r="D865" s="310" t="s">
        <v>1681</v>
      </c>
      <c r="E865" s="17" t="s">
        <v>194</v>
      </c>
      <c r="F865" s="311">
        <v>313.39999999999998</v>
      </c>
      <c r="G865" s="38"/>
      <c r="H865" s="44"/>
    </row>
    <row r="866" s="2" customFormat="1" ht="16.8" customHeight="1">
      <c r="A866" s="38"/>
      <c r="B866" s="44"/>
      <c r="C866" s="310" t="s">
        <v>1269</v>
      </c>
      <c r="D866" s="310" t="s">
        <v>1270</v>
      </c>
      <c r="E866" s="17" t="s">
        <v>194</v>
      </c>
      <c r="F866" s="311">
        <v>50.478000000000002</v>
      </c>
      <c r="G866" s="38"/>
      <c r="H866" s="44"/>
    </row>
    <row r="867" s="2" customFormat="1" ht="16.8" customHeight="1">
      <c r="A867" s="38"/>
      <c r="B867" s="44"/>
      <c r="C867" s="310" t="s">
        <v>1090</v>
      </c>
      <c r="D867" s="310" t="s">
        <v>1091</v>
      </c>
      <c r="E867" s="17" t="s">
        <v>194</v>
      </c>
      <c r="F867" s="311">
        <v>64.879999999999995</v>
      </c>
      <c r="G867" s="38"/>
      <c r="H867" s="44"/>
    </row>
    <row r="868" s="2" customFormat="1" ht="16.8" customHeight="1">
      <c r="A868" s="38"/>
      <c r="B868" s="44"/>
      <c r="C868" s="310" t="s">
        <v>1131</v>
      </c>
      <c r="D868" s="310" t="s">
        <v>1132</v>
      </c>
      <c r="E868" s="17" t="s">
        <v>319</v>
      </c>
      <c r="F868" s="311">
        <v>25.907</v>
      </c>
      <c r="G868" s="38"/>
      <c r="H868" s="44"/>
    </row>
    <row r="869" s="2" customFormat="1" ht="16.8" customHeight="1">
      <c r="A869" s="38"/>
      <c r="B869" s="44"/>
      <c r="C869" s="306" t="s">
        <v>3438</v>
      </c>
      <c r="D869" s="307" t="s">
        <v>1736</v>
      </c>
      <c r="E869" s="308" t="s">
        <v>194</v>
      </c>
      <c r="F869" s="309">
        <v>371.10000000000002</v>
      </c>
      <c r="G869" s="38"/>
      <c r="H869" s="44"/>
    </row>
    <row r="870" s="2" customFormat="1" ht="16.8" customHeight="1">
      <c r="A870" s="38"/>
      <c r="B870" s="44"/>
      <c r="C870" s="310" t="s">
        <v>1</v>
      </c>
      <c r="D870" s="310" t="s">
        <v>7248</v>
      </c>
      <c r="E870" s="17" t="s">
        <v>1</v>
      </c>
      <c r="F870" s="311">
        <v>371.10000000000002</v>
      </c>
      <c r="G870" s="38"/>
      <c r="H870" s="44"/>
    </row>
    <row r="871" s="2" customFormat="1" ht="16.8" customHeight="1">
      <c r="A871" s="38"/>
      <c r="B871" s="44"/>
      <c r="C871" s="312" t="s">
        <v>7110</v>
      </c>
      <c r="D871" s="38"/>
      <c r="E871" s="38"/>
      <c r="F871" s="38"/>
      <c r="G871" s="38"/>
      <c r="H871" s="44"/>
    </row>
    <row r="872" s="2" customFormat="1" ht="16.8" customHeight="1">
      <c r="A872" s="38"/>
      <c r="B872" s="44"/>
      <c r="C872" s="310" t="s">
        <v>942</v>
      </c>
      <c r="D872" s="310" t="s">
        <v>943</v>
      </c>
      <c r="E872" s="17" t="s">
        <v>194</v>
      </c>
      <c r="F872" s="311">
        <v>371.10000000000002</v>
      </c>
      <c r="G872" s="38"/>
      <c r="H872" s="44"/>
    </row>
    <row r="873" s="2" customFormat="1" ht="16.8" customHeight="1">
      <c r="A873" s="38"/>
      <c r="B873" s="44"/>
      <c r="C873" s="310" t="s">
        <v>971</v>
      </c>
      <c r="D873" s="310" t="s">
        <v>972</v>
      </c>
      <c r="E873" s="17" t="s">
        <v>194</v>
      </c>
      <c r="F873" s="311">
        <v>538.68200000000002</v>
      </c>
      <c r="G873" s="38"/>
      <c r="H873" s="44"/>
    </row>
    <row r="874" s="2" customFormat="1" ht="16.8" customHeight="1">
      <c r="A874" s="38"/>
      <c r="B874" s="44"/>
      <c r="C874" s="310" t="s">
        <v>979</v>
      </c>
      <c r="D874" s="310" t="s">
        <v>980</v>
      </c>
      <c r="E874" s="17" t="s">
        <v>194</v>
      </c>
      <c r="F874" s="311">
        <v>407.15600000000001</v>
      </c>
      <c r="G874" s="38"/>
      <c r="H874" s="44"/>
    </row>
    <row r="875" s="2" customFormat="1" ht="16.8" customHeight="1">
      <c r="A875" s="38"/>
      <c r="B875" s="44"/>
      <c r="C875" s="310" t="s">
        <v>984</v>
      </c>
      <c r="D875" s="310" t="s">
        <v>985</v>
      </c>
      <c r="E875" s="17" t="s">
        <v>194</v>
      </c>
      <c r="F875" s="311">
        <v>538.68200000000002</v>
      </c>
      <c r="G875" s="38"/>
      <c r="H875" s="44"/>
    </row>
    <row r="876" s="2" customFormat="1">
      <c r="A876" s="38"/>
      <c r="B876" s="44"/>
      <c r="C876" s="310" t="s">
        <v>1014</v>
      </c>
      <c r="D876" s="310" t="s">
        <v>1015</v>
      </c>
      <c r="E876" s="17" t="s">
        <v>194</v>
      </c>
      <c r="F876" s="311">
        <v>481.01499999999999</v>
      </c>
      <c r="G876" s="38"/>
      <c r="H876" s="44"/>
    </row>
    <row r="877" s="2" customFormat="1" ht="16.8" customHeight="1">
      <c r="A877" s="38"/>
      <c r="B877" s="44"/>
      <c r="C877" s="310" t="s">
        <v>2057</v>
      </c>
      <c r="D877" s="310" t="s">
        <v>2058</v>
      </c>
      <c r="E877" s="17" t="s">
        <v>194</v>
      </c>
      <c r="F877" s="311">
        <v>434.19799999999998</v>
      </c>
      <c r="G877" s="38"/>
      <c r="H877" s="44"/>
    </row>
    <row r="878" s="2" customFormat="1" ht="16.8" customHeight="1">
      <c r="A878" s="38"/>
      <c r="B878" s="44"/>
      <c r="C878" s="310" t="s">
        <v>1024</v>
      </c>
      <c r="D878" s="310" t="s">
        <v>1025</v>
      </c>
      <c r="E878" s="17" t="s">
        <v>194</v>
      </c>
      <c r="F878" s="311">
        <v>445.01499999999999</v>
      </c>
      <c r="G878" s="38"/>
      <c r="H878" s="44"/>
    </row>
    <row r="879" s="2" customFormat="1">
      <c r="A879" s="38"/>
      <c r="B879" s="44"/>
      <c r="C879" s="310" t="s">
        <v>2106</v>
      </c>
      <c r="D879" s="310" t="s">
        <v>2107</v>
      </c>
      <c r="E879" s="17" t="s">
        <v>194</v>
      </c>
      <c r="F879" s="311">
        <v>371.10000000000002</v>
      </c>
      <c r="G879" s="38"/>
      <c r="H879" s="44"/>
    </row>
    <row r="880" s="2" customFormat="1" ht="16.8" customHeight="1">
      <c r="A880" s="38"/>
      <c r="B880" s="44"/>
      <c r="C880" s="310" t="s">
        <v>1100</v>
      </c>
      <c r="D880" s="310" t="s">
        <v>1101</v>
      </c>
      <c r="E880" s="17" t="s">
        <v>194</v>
      </c>
      <c r="F880" s="311">
        <v>371.10000000000002</v>
      </c>
      <c r="G880" s="38"/>
      <c r="H880" s="44"/>
    </row>
    <row r="881" s="2" customFormat="1" ht="16.8" customHeight="1">
      <c r="A881" s="38"/>
      <c r="B881" s="44"/>
      <c r="C881" s="310" t="s">
        <v>1122</v>
      </c>
      <c r="D881" s="310" t="s">
        <v>1123</v>
      </c>
      <c r="E881" s="17" t="s">
        <v>194</v>
      </c>
      <c r="F881" s="311">
        <v>371.10000000000002</v>
      </c>
      <c r="G881" s="38"/>
      <c r="H881" s="44"/>
    </row>
    <row r="882" s="2" customFormat="1">
      <c r="A882" s="38"/>
      <c r="B882" s="44"/>
      <c r="C882" s="310" t="s">
        <v>1142</v>
      </c>
      <c r="D882" s="310" t="s">
        <v>1143</v>
      </c>
      <c r="E882" s="17" t="s">
        <v>194</v>
      </c>
      <c r="F882" s="311">
        <v>371.10000000000002</v>
      </c>
      <c r="G882" s="38"/>
      <c r="H882" s="44"/>
    </row>
    <row r="883" s="2" customFormat="1" ht="16.8" customHeight="1">
      <c r="A883" s="38"/>
      <c r="B883" s="44"/>
      <c r="C883" s="310" t="s">
        <v>705</v>
      </c>
      <c r="D883" s="310" t="s">
        <v>706</v>
      </c>
      <c r="E883" s="17" t="s">
        <v>194</v>
      </c>
      <c r="F883" s="311">
        <v>371.10000000000002</v>
      </c>
      <c r="G883" s="38"/>
      <c r="H883" s="44"/>
    </row>
    <row r="884" s="2" customFormat="1" ht="16.8" customHeight="1">
      <c r="A884" s="38"/>
      <c r="B884" s="44"/>
      <c r="C884" s="310" t="s">
        <v>710</v>
      </c>
      <c r="D884" s="310" t="s">
        <v>711</v>
      </c>
      <c r="E884" s="17" t="s">
        <v>194</v>
      </c>
      <c r="F884" s="311">
        <v>371.10000000000002</v>
      </c>
      <c r="G884" s="38"/>
      <c r="H884" s="44"/>
    </row>
    <row r="885" s="2" customFormat="1" ht="16.8" customHeight="1">
      <c r="A885" s="38"/>
      <c r="B885" s="44"/>
      <c r="C885" s="310" t="s">
        <v>3606</v>
      </c>
      <c r="D885" s="310" t="s">
        <v>3607</v>
      </c>
      <c r="E885" s="17" t="s">
        <v>319</v>
      </c>
      <c r="F885" s="311">
        <v>66.798000000000002</v>
      </c>
      <c r="G885" s="38"/>
      <c r="H885" s="44"/>
    </row>
    <row r="886" s="2" customFormat="1">
      <c r="A886" s="38"/>
      <c r="B886" s="44"/>
      <c r="C886" s="310" t="s">
        <v>1916</v>
      </c>
      <c r="D886" s="310" t="s">
        <v>1917</v>
      </c>
      <c r="E886" s="17" t="s">
        <v>194</v>
      </c>
      <c r="F886" s="311">
        <v>371.10000000000002</v>
      </c>
      <c r="G886" s="38"/>
      <c r="H886" s="44"/>
    </row>
    <row r="887" s="2" customFormat="1">
      <c r="A887" s="38"/>
      <c r="B887" s="44"/>
      <c r="C887" s="310" t="s">
        <v>1104</v>
      </c>
      <c r="D887" s="310" t="s">
        <v>1105</v>
      </c>
      <c r="E887" s="17" t="s">
        <v>194</v>
      </c>
      <c r="F887" s="311">
        <v>389.65499999999997</v>
      </c>
      <c r="G887" s="38"/>
      <c r="H887" s="44"/>
    </row>
    <row r="888" s="2" customFormat="1" ht="16.8" customHeight="1">
      <c r="A888" s="38"/>
      <c r="B888" s="44"/>
      <c r="C888" s="306" t="s">
        <v>3440</v>
      </c>
      <c r="D888" s="307" t="s">
        <v>3441</v>
      </c>
      <c r="E888" s="308" t="s">
        <v>190</v>
      </c>
      <c r="F888" s="309">
        <v>66.450000000000003</v>
      </c>
      <c r="G888" s="38"/>
      <c r="H888" s="44"/>
    </row>
    <row r="889" s="2" customFormat="1" ht="16.8" customHeight="1">
      <c r="A889" s="38"/>
      <c r="B889" s="44"/>
      <c r="C889" s="310" t="s">
        <v>1</v>
      </c>
      <c r="D889" s="310" t="s">
        <v>7249</v>
      </c>
      <c r="E889" s="17" t="s">
        <v>1</v>
      </c>
      <c r="F889" s="311">
        <v>20</v>
      </c>
      <c r="G889" s="38"/>
      <c r="H889" s="44"/>
    </row>
    <row r="890" s="2" customFormat="1" ht="16.8" customHeight="1">
      <c r="A890" s="38"/>
      <c r="B890" s="44"/>
      <c r="C890" s="310" t="s">
        <v>1</v>
      </c>
      <c r="D890" s="310" t="s">
        <v>7250</v>
      </c>
      <c r="E890" s="17" t="s">
        <v>1</v>
      </c>
      <c r="F890" s="311">
        <v>30.780000000000001</v>
      </c>
      <c r="G890" s="38"/>
      <c r="H890" s="44"/>
    </row>
    <row r="891" s="2" customFormat="1" ht="16.8" customHeight="1">
      <c r="A891" s="38"/>
      <c r="B891" s="44"/>
      <c r="C891" s="310" t="s">
        <v>1</v>
      </c>
      <c r="D891" s="310" t="s">
        <v>7251</v>
      </c>
      <c r="E891" s="17" t="s">
        <v>1</v>
      </c>
      <c r="F891" s="311">
        <v>15.67</v>
      </c>
      <c r="G891" s="38"/>
      <c r="H891" s="44"/>
    </row>
    <row r="892" s="2" customFormat="1" ht="16.8" customHeight="1">
      <c r="A892" s="38"/>
      <c r="B892" s="44"/>
      <c r="C892" s="310" t="s">
        <v>1</v>
      </c>
      <c r="D892" s="310" t="s">
        <v>378</v>
      </c>
      <c r="E892" s="17" t="s">
        <v>1</v>
      </c>
      <c r="F892" s="311">
        <v>66.450000000000003</v>
      </c>
      <c r="G892" s="38"/>
      <c r="H892" s="44"/>
    </row>
    <row r="893" s="2" customFormat="1" ht="16.8" customHeight="1">
      <c r="A893" s="38"/>
      <c r="B893" s="44"/>
      <c r="C893" s="312" t="s">
        <v>7110</v>
      </c>
      <c r="D893" s="38"/>
      <c r="E893" s="38"/>
      <c r="F893" s="38"/>
      <c r="G893" s="38"/>
      <c r="H893" s="44"/>
    </row>
    <row r="894" s="2" customFormat="1" ht="16.8" customHeight="1">
      <c r="A894" s="38"/>
      <c r="B894" s="44"/>
      <c r="C894" s="310" t="s">
        <v>503</v>
      </c>
      <c r="D894" s="310" t="s">
        <v>504</v>
      </c>
      <c r="E894" s="17" t="s">
        <v>190</v>
      </c>
      <c r="F894" s="311">
        <v>283.22000000000003</v>
      </c>
      <c r="G894" s="38"/>
      <c r="H894" s="44"/>
    </row>
    <row r="895" s="2" customFormat="1" ht="16.8" customHeight="1">
      <c r="A895" s="38"/>
      <c r="B895" s="44"/>
      <c r="C895" s="310" t="s">
        <v>562</v>
      </c>
      <c r="D895" s="310" t="s">
        <v>563</v>
      </c>
      <c r="E895" s="17" t="s">
        <v>190</v>
      </c>
      <c r="F895" s="311">
        <v>108.03</v>
      </c>
      <c r="G895" s="38"/>
      <c r="H895" s="44"/>
    </row>
    <row r="896" s="2" customFormat="1" ht="16.8" customHeight="1">
      <c r="A896" s="38"/>
      <c r="B896" s="44"/>
      <c r="C896" s="310" t="s">
        <v>567</v>
      </c>
      <c r="D896" s="310" t="s">
        <v>568</v>
      </c>
      <c r="E896" s="17" t="s">
        <v>194</v>
      </c>
      <c r="F896" s="311">
        <v>99.674999999999997</v>
      </c>
      <c r="G896" s="38"/>
      <c r="H896" s="44"/>
    </row>
    <row r="897" s="2" customFormat="1" ht="16.8" customHeight="1">
      <c r="A897" s="38"/>
      <c r="B897" s="44"/>
      <c r="C897" s="310" t="s">
        <v>512</v>
      </c>
      <c r="D897" s="310" t="s">
        <v>513</v>
      </c>
      <c r="E897" s="17" t="s">
        <v>190</v>
      </c>
      <c r="F897" s="311">
        <v>115.101</v>
      </c>
      <c r="G897" s="38"/>
      <c r="H897" s="44"/>
    </row>
    <row r="898" s="2" customFormat="1" ht="16.8" customHeight="1">
      <c r="A898" s="38"/>
      <c r="B898" s="44"/>
      <c r="C898" s="306" t="s">
        <v>3443</v>
      </c>
      <c r="D898" s="307" t="s">
        <v>2444</v>
      </c>
      <c r="E898" s="308" t="s">
        <v>190</v>
      </c>
      <c r="F898" s="309">
        <v>3.77</v>
      </c>
      <c r="G898" s="38"/>
      <c r="H898" s="44"/>
    </row>
    <row r="899" s="2" customFormat="1" ht="16.8" customHeight="1">
      <c r="A899" s="38"/>
      <c r="B899" s="44"/>
      <c r="C899" s="310" t="s">
        <v>1</v>
      </c>
      <c r="D899" s="310" t="s">
        <v>3444</v>
      </c>
      <c r="E899" s="17" t="s">
        <v>1</v>
      </c>
      <c r="F899" s="311">
        <v>3.77</v>
      </c>
      <c r="G899" s="38"/>
      <c r="H899" s="44"/>
    </row>
    <row r="900" s="2" customFormat="1" ht="16.8" customHeight="1">
      <c r="A900" s="38"/>
      <c r="B900" s="44"/>
      <c r="C900" s="312" t="s">
        <v>7110</v>
      </c>
      <c r="D900" s="38"/>
      <c r="E900" s="38"/>
      <c r="F900" s="38"/>
      <c r="G900" s="38"/>
      <c r="H900" s="44"/>
    </row>
    <row r="901" s="2" customFormat="1" ht="16.8" customHeight="1">
      <c r="A901" s="38"/>
      <c r="B901" s="44"/>
      <c r="C901" s="310" t="s">
        <v>292</v>
      </c>
      <c r="D901" s="310" t="s">
        <v>293</v>
      </c>
      <c r="E901" s="17" t="s">
        <v>194</v>
      </c>
      <c r="F901" s="311">
        <v>1.885</v>
      </c>
      <c r="G901" s="38"/>
      <c r="H901" s="44"/>
    </row>
    <row r="902" s="2" customFormat="1">
      <c r="A902" s="38"/>
      <c r="B902" s="44"/>
      <c r="C902" s="310" t="s">
        <v>296</v>
      </c>
      <c r="D902" s="310" t="s">
        <v>297</v>
      </c>
      <c r="E902" s="17" t="s">
        <v>194</v>
      </c>
      <c r="F902" s="311">
        <v>3.77</v>
      </c>
      <c r="G902" s="38"/>
      <c r="H902" s="44"/>
    </row>
    <row r="903" s="2" customFormat="1">
      <c r="A903" s="38"/>
      <c r="B903" s="44"/>
      <c r="C903" s="310" t="s">
        <v>362</v>
      </c>
      <c r="D903" s="310" t="s">
        <v>3504</v>
      </c>
      <c r="E903" s="17" t="s">
        <v>194</v>
      </c>
      <c r="F903" s="311">
        <v>3.77</v>
      </c>
      <c r="G903" s="38"/>
      <c r="H903" s="44"/>
    </row>
    <row r="904" s="2" customFormat="1" ht="16.8" customHeight="1">
      <c r="A904" s="38"/>
      <c r="B904" s="44"/>
      <c r="C904" s="310" t="s">
        <v>503</v>
      </c>
      <c r="D904" s="310" t="s">
        <v>504</v>
      </c>
      <c r="E904" s="17" t="s">
        <v>190</v>
      </c>
      <c r="F904" s="311">
        <v>283.22000000000003</v>
      </c>
      <c r="G904" s="38"/>
      <c r="H904" s="44"/>
    </row>
    <row r="905" s="2" customFormat="1" ht="16.8" customHeight="1">
      <c r="A905" s="38"/>
      <c r="B905" s="44"/>
      <c r="C905" s="310" t="s">
        <v>656</v>
      </c>
      <c r="D905" s="310" t="s">
        <v>657</v>
      </c>
      <c r="E905" s="17" t="s">
        <v>190</v>
      </c>
      <c r="F905" s="311">
        <v>5.7699999999999996</v>
      </c>
      <c r="G905" s="38"/>
      <c r="H905" s="44"/>
    </row>
    <row r="906" s="2" customFormat="1" ht="16.8" customHeight="1">
      <c r="A906" s="38"/>
      <c r="B906" s="44"/>
      <c r="C906" s="310" t="s">
        <v>661</v>
      </c>
      <c r="D906" s="310" t="s">
        <v>662</v>
      </c>
      <c r="E906" s="17" t="s">
        <v>190</v>
      </c>
      <c r="F906" s="311">
        <v>4.7699999999999996</v>
      </c>
      <c r="G906" s="38"/>
      <c r="H906" s="44"/>
    </row>
    <row r="907" s="2" customFormat="1" ht="16.8" customHeight="1">
      <c r="A907" s="38"/>
      <c r="B907" s="44"/>
      <c r="C907" s="310" t="s">
        <v>532</v>
      </c>
      <c r="D907" s="310" t="s">
        <v>533</v>
      </c>
      <c r="E907" s="17" t="s">
        <v>190</v>
      </c>
      <c r="F907" s="311">
        <v>47.618000000000002</v>
      </c>
      <c r="G907" s="38"/>
      <c r="H907" s="44"/>
    </row>
    <row r="908" s="2" customFormat="1" ht="16.8" customHeight="1">
      <c r="A908" s="38"/>
      <c r="B908" s="44"/>
      <c r="C908" s="306" t="s">
        <v>3445</v>
      </c>
      <c r="D908" s="307" t="s">
        <v>3446</v>
      </c>
      <c r="E908" s="308" t="s">
        <v>194</v>
      </c>
      <c r="F908" s="309">
        <v>186.15299999999999</v>
      </c>
      <c r="G908" s="38"/>
      <c r="H908" s="44"/>
    </row>
    <row r="909" s="2" customFormat="1" ht="16.8" customHeight="1">
      <c r="A909" s="38"/>
      <c r="B909" s="44"/>
      <c r="C909" s="310" t="s">
        <v>1</v>
      </c>
      <c r="D909" s="310" t="s">
        <v>7252</v>
      </c>
      <c r="E909" s="17" t="s">
        <v>1</v>
      </c>
      <c r="F909" s="311">
        <v>186.15299999999999</v>
      </c>
      <c r="G909" s="38"/>
      <c r="H909" s="44"/>
    </row>
    <row r="910" s="2" customFormat="1" ht="16.8" customHeight="1">
      <c r="A910" s="38"/>
      <c r="B910" s="44"/>
      <c r="C910" s="312" t="s">
        <v>7110</v>
      </c>
      <c r="D910" s="38"/>
      <c r="E910" s="38"/>
      <c r="F910" s="38"/>
      <c r="G910" s="38"/>
      <c r="H910" s="44"/>
    </row>
    <row r="911" s="2" customFormat="1" ht="16.8" customHeight="1">
      <c r="A911" s="38"/>
      <c r="B911" s="44"/>
      <c r="C911" s="310" t="s">
        <v>1127</v>
      </c>
      <c r="D911" s="310" t="s">
        <v>1128</v>
      </c>
      <c r="E911" s="17" t="s">
        <v>194</v>
      </c>
      <c r="F911" s="311">
        <v>371.10000000000002</v>
      </c>
      <c r="G911" s="38"/>
      <c r="H911" s="44"/>
    </row>
    <row r="912" s="2" customFormat="1" ht="16.8" customHeight="1">
      <c r="A912" s="38"/>
      <c r="B912" s="44"/>
      <c r="C912" s="310" t="s">
        <v>2132</v>
      </c>
      <c r="D912" s="310" t="s">
        <v>2133</v>
      </c>
      <c r="E912" s="17" t="s">
        <v>319</v>
      </c>
      <c r="F912" s="311">
        <v>24.832000000000001</v>
      </c>
      <c r="G912" s="38"/>
      <c r="H912" s="44"/>
    </row>
    <row r="913" s="2" customFormat="1" ht="16.8" customHeight="1">
      <c r="A913" s="38"/>
      <c r="B913" s="44"/>
      <c r="C913" s="310" t="s">
        <v>2116</v>
      </c>
      <c r="D913" s="310" t="s">
        <v>2117</v>
      </c>
      <c r="E913" s="17" t="s">
        <v>194</v>
      </c>
      <c r="F913" s="311">
        <v>195.46100000000001</v>
      </c>
      <c r="G913" s="38"/>
      <c r="H913" s="44"/>
    </row>
    <row r="914" s="2" customFormat="1" ht="16.8" customHeight="1">
      <c r="A914" s="38"/>
      <c r="B914" s="44"/>
      <c r="C914" s="306" t="s">
        <v>3448</v>
      </c>
      <c r="D914" s="307" t="s">
        <v>3449</v>
      </c>
      <c r="E914" s="308" t="s">
        <v>190</v>
      </c>
      <c r="F914" s="309">
        <v>45.149999999999999</v>
      </c>
      <c r="G914" s="38"/>
      <c r="H914" s="44"/>
    </row>
    <row r="915" s="2" customFormat="1" ht="16.8" customHeight="1">
      <c r="A915" s="38"/>
      <c r="B915" s="44"/>
      <c r="C915" s="310" t="s">
        <v>1</v>
      </c>
      <c r="D915" s="310" t="s">
        <v>7253</v>
      </c>
      <c r="E915" s="17" t="s">
        <v>1</v>
      </c>
      <c r="F915" s="311">
        <v>45.149999999999999</v>
      </c>
      <c r="G915" s="38"/>
      <c r="H915" s="44"/>
    </row>
    <row r="916" s="2" customFormat="1" ht="16.8" customHeight="1">
      <c r="A916" s="38"/>
      <c r="B916" s="44"/>
      <c r="C916" s="312" t="s">
        <v>7110</v>
      </c>
      <c r="D916" s="38"/>
      <c r="E916" s="38"/>
      <c r="F916" s="38"/>
      <c r="G916" s="38"/>
      <c r="H916" s="44"/>
    </row>
    <row r="917" s="2" customFormat="1" ht="16.8" customHeight="1">
      <c r="A917" s="38"/>
      <c r="B917" s="44"/>
      <c r="C917" s="310" t="s">
        <v>1090</v>
      </c>
      <c r="D917" s="310" t="s">
        <v>1091</v>
      </c>
      <c r="E917" s="17" t="s">
        <v>194</v>
      </c>
      <c r="F917" s="311">
        <v>64.879999999999995</v>
      </c>
      <c r="G917" s="38"/>
      <c r="H917" s="44"/>
    </row>
    <row r="918" s="2" customFormat="1" ht="16.8" customHeight="1">
      <c r="A918" s="38"/>
      <c r="B918" s="44"/>
      <c r="C918" s="310" t="s">
        <v>2132</v>
      </c>
      <c r="D918" s="310" t="s">
        <v>2133</v>
      </c>
      <c r="E918" s="17" t="s">
        <v>319</v>
      </c>
      <c r="F918" s="311">
        <v>24.832000000000001</v>
      </c>
      <c r="G918" s="38"/>
      <c r="H918" s="44"/>
    </row>
    <row r="919" s="2" customFormat="1" ht="16.8" customHeight="1">
      <c r="A919" s="38"/>
      <c r="B919" s="44"/>
      <c r="C919" s="310" t="s">
        <v>1131</v>
      </c>
      <c r="D919" s="310" t="s">
        <v>1132</v>
      </c>
      <c r="E919" s="17" t="s">
        <v>319</v>
      </c>
      <c r="F919" s="311">
        <v>25.907</v>
      </c>
      <c r="G919" s="38"/>
      <c r="H919" s="44"/>
    </row>
    <row r="920" s="2" customFormat="1" ht="16.8" customHeight="1">
      <c r="A920" s="38"/>
      <c r="B920" s="44"/>
      <c r="C920" s="310" t="s">
        <v>2101</v>
      </c>
      <c r="D920" s="310" t="s">
        <v>2102</v>
      </c>
      <c r="E920" s="17" t="s">
        <v>194</v>
      </c>
      <c r="F920" s="311">
        <v>82.688000000000002</v>
      </c>
      <c r="G920" s="38"/>
      <c r="H920" s="44"/>
    </row>
    <row r="921" s="2" customFormat="1" ht="16.8" customHeight="1">
      <c r="A921" s="38"/>
      <c r="B921" s="44"/>
      <c r="C921" s="306" t="s">
        <v>3451</v>
      </c>
      <c r="D921" s="307" t="s">
        <v>3452</v>
      </c>
      <c r="E921" s="308" t="s">
        <v>194</v>
      </c>
      <c r="F921" s="309">
        <v>38.880000000000003</v>
      </c>
      <c r="G921" s="38"/>
      <c r="H921" s="44"/>
    </row>
    <row r="922" s="2" customFormat="1" ht="16.8" customHeight="1">
      <c r="A922" s="38"/>
      <c r="B922" s="44"/>
      <c r="C922" s="310" t="s">
        <v>1</v>
      </c>
      <c r="D922" s="310" t="s">
        <v>7254</v>
      </c>
      <c r="E922" s="17" t="s">
        <v>1</v>
      </c>
      <c r="F922" s="311">
        <v>38.880000000000003</v>
      </c>
      <c r="G922" s="38"/>
      <c r="H922" s="44"/>
    </row>
    <row r="923" s="2" customFormat="1" ht="16.8" customHeight="1">
      <c r="A923" s="38"/>
      <c r="B923" s="44"/>
      <c r="C923" s="312" t="s">
        <v>7110</v>
      </c>
      <c r="D923" s="38"/>
      <c r="E923" s="38"/>
      <c r="F923" s="38"/>
      <c r="G923" s="38"/>
      <c r="H923" s="44"/>
    </row>
    <row r="924" s="2" customFormat="1" ht="16.8" customHeight="1">
      <c r="A924" s="38"/>
      <c r="B924" s="44"/>
      <c r="C924" s="310" t="s">
        <v>374</v>
      </c>
      <c r="D924" s="310" t="s">
        <v>375</v>
      </c>
      <c r="E924" s="17" t="s">
        <v>194</v>
      </c>
      <c r="F924" s="311">
        <v>101.27500000000001</v>
      </c>
      <c r="G924" s="38"/>
      <c r="H924" s="44"/>
    </row>
    <row r="925" s="2" customFormat="1" ht="16.8" customHeight="1">
      <c r="A925" s="38"/>
      <c r="B925" s="44"/>
      <c r="C925" s="310" t="s">
        <v>380</v>
      </c>
      <c r="D925" s="310" t="s">
        <v>381</v>
      </c>
      <c r="E925" s="17" t="s">
        <v>194</v>
      </c>
      <c r="F925" s="311">
        <v>101.27500000000001</v>
      </c>
      <c r="G925" s="38"/>
      <c r="H925" s="44"/>
    </row>
    <row r="926" s="2" customFormat="1" ht="16.8" customHeight="1">
      <c r="A926" s="38"/>
      <c r="B926" s="44"/>
      <c r="C926" s="310" t="s">
        <v>1680</v>
      </c>
      <c r="D926" s="310" t="s">
        <v>1681</v>
      </c>
      <c r="E926" s="17" t="s">
        <v>194</v>
      </c>
      <c r="F926" s="311">
        <v>313.39999999999998</v>
      </c>
      <c r="G926" s="38"/>
      <c r="H926" s="44"/>
    </row>
    <row r="927" s="2" customFormat="1" ht="16.8" customHeight="1">
      <c r="A927" s="38"/>
      <c r="B927" s="44"/>
      <c r="C927" s="306" t="s">
        <v>3454</v>
      </c>
      <c r="D927" s="307" t="s">
        <v>3455</v>
      </c>
      <c r="E927" s="308" t="s">
        <v>194</v>
      </c>
      <c r="F927" s="309">
        <v>184.947</v>
      </c>
      <c r="G927" s="38"/>
      <c r="H927" s="44"/>
    </row>
    <row r="928" s="2" customFormat="1" ht="16.8" customHeight="1">
      <c r="A928" s="38"/>
      <c r="B928" s="44"/>
      <c r="C928" s="310" t="s">
        <v>1</v>
      </c>
      <c r="D928" s="310" t="s">
        <v>7255</v>
      </c>
      <c r="E928" s="17" t="s">
        <v>1</v>
      </c>
      <c r="F928" s="311">
        <v>184.947</v>
      </c>
      <c r="G928" s="38"/>
      <c r="H928" s="44"/>
    </row>
    <row r="929" s="2" customFormat="1" ht="16.8" customHeight="1">
      <c r="A929" s="38"/>
      <c r="B929" s="44"/>
      <c r="C929" s="312" t="s">
        <v>7110</v>
      </c>
      <c r="D929" s="38"/>
      <c r="E929" s="38"/>
      <c r="F929" s="38"/>
      <c r="G929" s="38"/>
      <c r="H929" s="44"/>
    </row>
    <row r="930" s="2" customFormat="1" ht="16.8" customHeight="1">
      <c r="A930" s="38"/>
      <c r="B930" s="44"/>
      <c r="C930" s="310" t="s">
        <v>1127</v>
      </c>
      <c r="D930" s="310" t="s">
        <v>1128</v>
      </c>
      <c r="E930" s="17" t="s">
        <v>194</v>
      </c>
      <c r="F930" s="311">
        <v>371.10000000000002</v>
      </c>
      <c r="G930" s="38"/>
      <c r="H930" s="44"/>
    </row>
    <row r="931" s="2" customFormat="1" ht="16.8" customHeight="1">
      <c r="A931" s="38"/>
      <c r="B931" s="44"/>
      <c r="C931" s="310" t="s">
        <v>1109</v>
      </c>
      <c r="D931" s="310" t="s">
        <v>1110</v>
      </c>
      <c r="E931" s="17" t="s">
        <v>194</v>
      </c>
      <c r="F931" s="311">
        <v>194.19399999999999</v>
      </c>
      <c r="G931" s="38"/>
      <c r="H931" s="44"/>
    </row>
    <row r="932" s="2" customFormat="1" ht="16.8" customHeight="1">
      <c r="A932" s="38"/>
      <c r="B932" s="44"/>
      <c r="C932" s="310" t="s">
        <v>1131</v>
      </c>
      <c r="D932" s="310" t="s">
        <v>1132</v>
      </c>
      <c r="E932" s="17" t="s">
        <v>319</v>
      </c>
      <c r="F932" s="311">
        <v>25.907</v>
      </c>
      <c r="G932" s="38"/>
      <c r="H932" s="44"/>
    </row>
    <row r="933" s="2" customFormat="1" ht="16.8" customHeight="1">
      <c r="A933" s="38"/>
      <c r="B933" s="44"/>
      <c r="C933" s="306" t="s">
        <v>4729</v>
      </c>
      <c r="D933" s="307" t="s">
        <v>4730</v>
      </c>
      <c r="E933" s="308" t="s">
        <v>190</v>
      </c>
      <c r="F933" s="309">
        <v>117.5</v>
      </c>
      <c r="G933" s="38"/>
      <c r="H933" s="44"/>
    </row>
    <row r="934" s="2" customFormat="1" ht="16.8" customHeight="1">
      <c r="A934" s="38"/>
      <c r="B934" s="44"/>
      <c r="C934" s="310" t="s">
        <v>1</v>
      </c>
      <c r="D934" s="310" t="s">
        <v>7256</v>
      </c>
      <c r="E934" s="17" t="s">
        <v>1</v>
      </c>
      <c r="F934" s="311">
        <v>78.099999999999994</v>
      </c>
      <c r="G934" s="38"/>
      <c r="H934" s="44"/>
    </row>
    <row r="935" s="2" customFormat="1" ht="16.8" customHeight="1">
      <c r="A935" s="38"/>
      <c r="B935" s="44"/>
      <c r="C935" s="310" t="s">
        <v>1</v>
      </c>
      <c r="D935" s="310" t="s">
        <v>7257</v>
      </c>
      <c r="E935" s="17" t="s">
        <v>1</v>
      </c>
      <c r="F935" s="311">
        <v>39.399999999999999</v>
      </c>
      <c r="G935" s="38"/>
      <c r="H935" s="44"/>
    </row>
    <row r="936" s="2" customFormat="1" ht="16.8" customHeight="1">
      <c r="A936" s="38"/>
      <c r="B936" s="44"/>
      <c r="C936" s="310" t="s">
        <v>1</v>
      </c>
      <c r="D936" s="310" t="s">
        <v>378</v>
      </c>
      <c r="E936" s="17" t="s">
        <v>1</v>
      </c>
      <c r="F936" s="311">
        <v>117.5</v>
      </c>
      <c r="G936" s="38"/>
      <c r="H936" s="44"/>
    </row>
    <row r="937" s="2" customFormat="1" ht="26.4" customHeight="1">
      <c r="A937" s="38"/>
      <c r="B937" s="44"/>
      <c r="C937" s="305" t="s">
        <v>7258</v>
      </c>
      <c r="D937" s="305" t="s">
        <v>100</v>
      </c>
      <c r="E937" s="38"/>
      <c r="F937" s="38"/>
      <c r="G937" s="38"/>
      <c r="H937" s="44"/>
    </row>
    <row r="938" s="2" customFormat="1" ht="16.8" customHeight="1">
      <c r="A938" s="38"/>
      <c r="B938" s="44"/>
      <c r="C938" s="306" t="s">
        <v>3866</v>
      </c>
      <c r="D938" s="307" t="s">
        <v>3867</v>
      </c>
      <c r="E938" s="308" t="s">
        <v>190</v>
      </c>
      <c r="F938" s="309">
        <v>60.340000000000003</v>
      </c>
      <c r="G938" s="38"/>
      <c r="H938" s="44"/>
    </row>
    <row r="939" s="2" customFormat="1" ht="16.8" customHeight="1">
      <c r="A939" s="38"/>
      <c r="B939" s="44"/>
      <c r="C939" s="310" t="s">
        <v>1</v>
      </c>
      <c r="D939" s="310" t="s">
        <v>7259</v>
      </c>
      <c r="E939" s="17" t="s">
        <v>1</v>
      </c>
      <c r="F939" s="311">
        <v>60.340000000000003</v>
      </c>
      <c r="G939" s="38"/>
      <c r="H939" s="44"/>
    </row>
    <row r="940" s="2" customFormat="1" ht="16.8" customHeight="1">
      <c r="A940" s="38"/>
      <c r="B940" s="44"/>
      <c r="C940" s="312" t="s">
        <v>7110</v>
      </c>
      <c r="D940" s="38"/>
      <c r="E940" s="38"/>
      <c r="F940" s="38"/>
      <c r="G940" s="38"/>
      <c r="H940" s="44"/>
    </row>
    <row r="941" s="2" customFormat="1" ht="16.8" customHeight="1">
      <c r="A941" s="38"/>
      <c r="B941" s="44"/>
      <c r="C941" s="310" t="s">
        <v>282</v>
      </c>
      <c r="D941" s="310" t="s">
        <v>283</v>
      </c>
      <c r="E941" s="17" t="s">
        <v>194</v>
      </c>
      <c r="F941" s="311">
        <v>30.170000000000002</v>
      </c>
      <c r="G941" s="38"/>
      <c r="H941" s="44"/>
    </row>
    <row r="942" s="2" customFormat="1" ht="16.8" customHeight="1">
      <c r="A942" s="38"/>
      <c r="B942" s="44"/>
      <c r="C942" s="310" t="s">
        <v>288</v>
      </c>
      <c r="D942" s="310" t="s">
        <v>289</v>
      </c>
      <c r="E942" s="17" t="s">
        <v>194</v>
      </c>
      <c r="F942" s="311">
        <v>35.837000000000003</v>
      </c>
      <c r="G942" s="38"/>
      <c r="H942" s="44"/>
    </row>
    <row r="943" s="2" customFormat="1" ht="16.8" customHeight="1">
      <c r="A943" s="38"/>
      <c r="B943" s="44"/>
      <c r="C943" s="310" t="s">
        <v>301</v>
      </c>
      <c r="D943" s="310" t="s">
        <v>302</v>
      </c>
      <c r="E943" s="17" t="s">
        <v>194</v>
      </c>
      <c r="F943" s="311">
        <v>181.02000000000001</v>
      </c>
      <c r="G943" s="38"/>
      <c r="H943" s="44"/>
    </row>
    <row r="944" s="2" customFormat="1">
      <c r="A944" s="38"/>
      <c r="B944" s="44"/>
      <c r="C944" s="310" t="s">
        <v>314</v>
      </c>
      <c r="D944" s="310" t="s">
        <v>315</v>
      </c>
      <c r="E944" s="17" t="s">
        <v>194</v>
      </c>
      <c r="F944" s="311">
        <v>181.02000000000001</v>
      </c>
      <c r="G944" s="38"/>
      <c r="H944" s="44"/>
    </row>
    <row r="945" s="2" customFormat="1" ht="16.8" customHeight="1">
      <c r="A945" s="38"/>
      <c r="B945" s="44"/>
      <c r="C945" s="310" t="s">
        <v>358</v>
      </c>
      <c r="D945" s="310" t="s">
        <v>359</v>
      </c>
      <c r="E945" s="17" t="s">
        <v>194</v>
      </c>
      <c r="F945" s="311">
        <v>30.170000000000002</v>
      </c>
      <c r="G945" s="38"/>
      <c r="H945" s="44"/>
    </row>
    <row r="946" s="2" customFormat="1" ht="16.8" customHeight="1">
      <c r="A946" s="38"/>
      <c r="B946" s="44"/>
      <c r="C946" s="310" t="s">
        <v>394</v>
      </c>
      <c r="D946" s="310" t="s">
        <v>395</v>
      </c>
      <c r="E946" s="17" t="s">
        <v>194</v>
      </c>
      <c r="F946" s="311">
        <v>292.11000000000001</v>
      </c>
      <c r="G946" s="38"/>
      <c r="H946" s="44"/>
    </row>
    <row r="947" s="2" customFormat="1" ht="16.8" customHeight="1">
      <c r="A947" s="38"/>
      <c r="B947" s="44"/>
      <c r="C947" s="310" t="s">
        <v>493</v>
      </c>
      <c r="D947" s="310" t="s">
        <v>494</v>
      </c>
      <c r="E947" s="17" t="s">
        <v>190</v>
      </c>
      <c r="F947" s="311">
        <v>60.340000000000003</v>
      </c>
      <c r="G947" s="38"/>
      <c r="H947" s="44"/>
    </row>
    <row r="948" s="2" customFormat="1" ht="16.8" customHeight="1">
      <c r="A948" s="38"/>
      <c r="B948" s="44"/>
      <c r="C948" s="310" t="s">
        <v>619</v>
      </c>
      <c r="D948" s="310" t="s">
        <v>620</v>
      </c>
      <c r="E948" s="17" t="s">
        <v>194</v>
      </c>
      <c r="F948" s="311">
        <v>30.170000000000002</v>
      </c>
      <c r="G948" s="38"/>
      <c r="H948" s="44"/>
    </row>
    <row r="949" s="2" customFormat="1" ht="16.8" customHeight="1">
      <c r="A949" s="38"/>
      <c r="B949" s="44"/>
      <c r="C949" s="310" t="s">
        <v>1680</v>
      </c>
      <c r="D949" s="310" t="s">
        <v>1681</v>
      </c>
      <c r="E949" s="17" t="s">
        <v>194</v>
      </c>
      <c r="F949" s="311">
        <v>409.42000000000002</v>
      </c>
      <c r="G949" s="38"/>
      <c r="H949" s="44"/>
    </row>
    <row r="950" s="2" customFormat="1" ht="16.8" customHeight="1">
      <c r="A950" s="38"/>
      <c r="B950" s="44"/>
      <c r="C950" s="306" t="s">
        <v>3869</v>
      </c>
      <c r="D950" s="307" t="s">
        <v>3870</v>
      </c>
      <c r="E950" s="308" t="s">
        <v>194</v>
      </c>
      <c r="F950" s="309">
        <v>36.204000000000001</v>
      </c>
      <c r="G950" s="38"/>
      <c r="H950" s="44"/>
    </row>
    <row r="951" s="2" customFormat="1" ht="16.8" customHeight="1">
      <c r="A951" s="38"/>
      <c r="B951" s="44"/>
      <c r="C951" s="310" t="s">
        <v>1</v>
      </c>
      <c r="D951" s="310" t="s">
        <v>7260</v>
      </c>
      <c r="E951" s="17" t="s">
        <v>1</v>
      </c>
      <c r="F951" s="311">
        <v>36.204000000000001</v>
      </c>
      <c r="G951" s="38"/>
      <c r="H951" s="44"/>
    </row>
    <row r="952" s="2" customFormat="1" ht="16.8" customHeight="1">
      <c r="A952" s="38"/>
      <c r="B952" s="44"/>
      <c r="C952" s="312" t="s">
        <v>7110</v>
      </c>
      <c r="D952" s="38"/>
      <c r="E952" s="38"/>
      <c r="F952" s="38"/>
      <c r="G952" s="38"/>
      <c r="H952" s="44"/>
    </row>
    <row r="953" s="2" customFormat="1" ht="16.8" customHeight="1">
      <c r="A953" s="38"/>
      <c r="B953" s="44"/>
      <c r="C953" s="310" t="s">
        <v>432</v>
      </c>
      <c r="D953" s="310" t="s">
        <v>433</v>
      </c>
      <c r="E953" s="17" t="s">
        <v>194</v>
      </c>
      <c r="F953" s="311">
        <v>36.204000000000001</v>
      </c>
      <c r="G953" s="38"/>
      <c r="H953" s="44"/>
    </row>
    <row r="954" s="2" customFormat="1" ht="16.8" customHeight="1">
      <c r="A954" s="38"/>
      <c r="B954" s="44"/>
      <c r="C954" s="310" t="s">
        <v>554</v>
      </c>
      <c r="D954" s="310" t="s">
        <v>555</v>
      </c>
      <c r="E954" s="17" t="s">
        <v>194</v>
      </c>
      <c r="F954" s="311">
        <v>36.204000000000001</v>
      </c>
      <c r="G954" s="38"/>
      <c r="H954" s="44"/>
    </row>
    <row r="955" s="2" customFormat="1" ht="16.8" customHeight="1">
      <c r="A955" s="38"/>
      <c r="B955" s="44"/>
      <c r="C955" s="310" t="s">
        <v>1652</v>
      </c>
      <c r="D955" s="310" t="s">
        <v>1653</v>
      </c>
      <c r="E955" s="17" t="s">
        <v>194</v>
      </c>
      <c r="F955" s="311">
        <v>36.204000000000001</v>
      </c>
      <c r="G955" s="38"/>
      <c r="H955" s="44"/>
    </row>
    <row r="956" s="2" customFormat="1" ht="16.8" customHeight="1">
      <c r="A956" s="38"/>
      <c r="B956" s="44"/>
      <c r="C956" s="306" t="s">
        <v>3872</v>
      </c>
      <c r="D956" s="307" t="s">
        <v>3873</v>
      </c>
      <c r="E956" s="308" t="s">
        <v>194</v>
      </c>
      <c r="F956" s="309">
        <v>36.204000000000001</v>
      </c>
      <c r="G956" s="38"/>
      <c r="H956" s="44"/>
    </row>
    <row r="957" s="2" customFormat="1" ht="16.8" customHeight="1">
      <c r="A957" s="38"/>
      <c r="B957" s="44"/>
      <c r="C957" s="310" t="s">
        <v>1</v>
      </c>
      <c r="D957" s="310" t="s">
        <v>7260</v>
      </c>
      <c r="E957" s="17" t="s">
        <v>1</v>
      </c>
      <c r="F957" s="311">
        <v>36.204000000000001</v>
      </c>
      <c r="G957" s="38"/>
      <c r="H957" s="44"/>
    </row>
    <row r="958" s="2" customFormat="1" ht="16.8" customHeight="1">
      <c r="A958" s="38"/>
      <c r="B958" s="44"/>
      <c r="C958" s="312" t="s">
        <v>7110</v>
      </c>
      <c r="D958" s="38"/>
      <c r="E958" s="38"/>
      <c r="F958" s="38"/>
      <c r="G958" s="38"/>
      <c r="H958" s="44"/>
    </row>
    <row r="959" s="2" customFormat="1" ht="16.8" customHeight="1">
      <c r="A959" s="38"/>
      <c r="B959" s="44"/>
      <c r="C959" s="310" t="s">
        <v>419</v>
      </c>
      <c r="D959" s="310" t="s">
        <v>420</v>
      </c>
      <c r="E959" s="17" t="s">
        <v>194</v>
      </c>
      <c r="F959" s="311">
        <v>36.204000000000001</v>
      </c>
      <c r="G959" s="38"/>
      <c r="H959" s="44"/>
    </row>
    <row r="960" s="2" customFormat="1" ht="16.8" customHeight="1">
      <c r="A960" s="38"/>
      <c r="B960" s="44"/>
      <c r="C960" s="310" t="s">
        <v>423</v>
      </c>
      <c r="D960" s="310" t="s">
        <v>424</v>
      </c>
      <c r="E960" s="17" t="s">
        <v>194</v>
      </c>
      <c r="F960" s="311">
        <v>36.204000000000001</v>
      </c>
      <c r="G960" s="38"/>
      <c r="H960" s="44"/>
    </row>
    <row r="961" s="2" customFormat="1">
      <c r="A961" s="38"/>
      <c r="B961" s="44"/>
      <c r="C961" s="310" t="s">
        <v>436</v>
      </c>
      <c r="D961" s="310" t="s">
        <v>437</v>
      </c>
      <c r="E961" s="17" t="s">
        <v>194</v>
      </c>
      <c r="F961" s="311">
        <v>453.68299999999999</v>
      </c>
      <c r="G961" s="38"/>
      <c r="H961" s="44"/>
    </row>
    <row r="962" s="2" customFormat="1">
      <c r="A962" s="38"/>
      <c r="B962" s="44"/>
      <c r="C962" s="310" t="s">
        <v>476</v>
      </c>
      <c r="D962" s="310" t="s">
        <v>477</v>
      </c>
      <c r="E962" s="17" t="s">
        <v>194</v>
      </c>
      <c r="F962" s="311">
        <v>453.68299999999999</v>
      </c>
      <c r="G962" s="38"/>
      <c r="H962" s="44"/>
    </row>
    <row r="963" s="2" customFormat="1" ht="16.8" customHeight="1">
      <c r="A963" s="38"/>
      <c r="B963" s="44"/>
      <c r="C963" s="310" t="s">
        <v>576</v>
      </c>
      <c r="D963" s="310" t="s">
        <v>577</v>
      </c>
      <c r="E963" s="17" t="s">
        <v>194</v>
      </c>
      <c r="F963" s="311">
        <v>493.08100000000002</v>
      </c>
      <c r="G963" s="38"/>
      <c r="H963" s="44"/>
    </row>
    <row r="964" s="2" customFormat="1" ht="16.8" customHeight="1">
      <c r="A964" s="38"/>
      <c r="B964" s="44"/>
      <c r="C964" s="310" t="s">
        <v>932</v>
      </c>
      <c r="D964" s="310" t="s">
        <v>933</v>
      </c>
      <c r="E964" s="17" t="s">
        <v>194</v>
      </c>
      <c r="F964" s="311">
        <v>44.704999999999998</v>
      </c>
      <c r="G964" s="38"/>
      <c r="H964" s="44"/>
    </row>
    <row r="965" s="2" customFormat="1" ht="16.8" customHeight="1">
      <c r="A965" s="38"/>
      <c r="B965" s="44"/>
      <c r="C965" s="310" t="s">
        <v>952</v>
      </c>
      <c r="D965" s="310" t="s">
        <v>953</v>
      </c>
      <c r="E965" s="17" t="s">
        <v>194</v>
      </c>
      <c r="F965" s="311">
        <v>44.704999999999998</v>
      </c>
      <c r="G965" s="38"/>
      <c r="H965" s="44"/>
    </row>
    <row r="966" s="2" customFormat="1" ht="16.8" customHeight="1">
      <c r="A966" s="38"/>
      <c r="B966" s="44"/>
      <c r="C966" s="310" t="s">
        <v>1812</v>
      </c>
      <c r="D966" s="310" t="s">
        <v>1813</v>
      </c>
      <c r="E966" s="17" t="s">
        <v>194</v>
      </c>
      <c r="F966" s="311">
        <v>38.014000000000003</v>
      </c>
      <c r="G966" s="38"/>
      <c r="H966" s="44"/>
    </row>
    <row r="967" s="2" customFormat="1" ht="16.8" customHeight="1">
      <c r="A967" s="38"/>
      <c r="B967" s="44"/>
      <c r="C967" s="306" t="s">
        <v>3874</v>
      </c>
      <c r="D967" s="307" t="s">
        <v>3875</v>
      </c>
      <c r="E967" s="308" t="s">
        <v>194</v>
      </c>
      <c r="F967" s="309">
        <v>417.47899999999998</v>
      </c>
      <c r="G967" s="38"/>
      <c r="H967" s="44"/>
    </row>
    <row r="968" s="2" customFormat="1" ht="16.8" customHeight="1">
      <c r="A968" s="38"/>
      <c r="B968" s="44"/>
      <c r="C968" s="310" t="s">
        <v>1</v>
      </c>
      <c r="D968" s="310" t="s">
        <v>7261</v>
      </c>
      <c r="E968" s="17" t="s">
        <v>1</v>
      </c>
      <c r="F968" s="311">
        <v>174.13499999999999</v>
      </c>
      <c r="G968" s="38"/>
      <c r="H968" s="44"/>
    </row>
    <row r="969" s="2" customFormat="1" ht="16.8" customHeight="1">
      <c r="A969" s="38"/>
      <c r="B969" s="44"/>
      <c r="C969" s="310" t="s">
        <v>1</v>
      </c>
      <c r="D969" s="310" t="s">
        <v>7262</v>
      </c>
      <c r="E969" s="17" t="s">
        <v>1</v>
      </c>
      <c r="F969" s="311">
        <v>163.215</v>
      </c>
      <c r="G969" s="38"/>
      <c r="H969" s="44"/>
    </row>
    <row r="970" s="2" customFormat="1" ht="16.8" customHeight="1">
      <c r="A970" s="38"/>
      <c r="B970" s="44"/>
      <c r="C970" s="310" t="s">
        <v>1</v>
      </c>
      <c r="D970" s="310" t="s">
        <v>7263</v>
      </c>
      <c r="E970" s="17" t="s">
        <v>1</v>
      </c>
      <c r="F970" s="311">
        <v>41.786000000000001</v>
      </c>
      <c r="G970" s="38"/>
      <c r="H970" s="44"/>
    </row>
    <row r="971" s="2" customFormat="1" ht="16.8" customHeight="1">
      <c r="A971" s="38"/>
      <c r="B971" s="44"/>
      <c r="C971" s="310" t="s">
        <v>1</v>
      </c>
      <c r="D971" s="310" t="s">
        <v>7264</v>
      </c>
      <c r="E971" s="17" t="s">
        <v>1</v>
      </c>
      <c r="F971" s="311">
        <v>38.343000000000004</v>
      </c>
      <c r="G971" s="38"/>
      <c r="H971" s="44"/>
    </row>
    <row r="972" s="2" customFormat="1" ht="16.8" customHeight="1">
      <c r="A972" s="38"/>
      <c r="B972" s="44"/>
      <c r="C972" s="310" t="s">
        <v>1</v>
      </c>
      <c r="D972" s="310" t="s">
        <v>378</v>
      </c>
      <c r="E972" s="17" t="s">
        <v>1</v>
      </c>
      <c r="F972" s="311">
        <v>417.47899999999998</v>
      </c>
      <c r="G972" s="38"/>
      <c r="H972" s="44"/>
    </row>
    <row r="973" s="2" customFormat="1" ht="16.8" customHeight="1">
      <c r="A973" s="38"/>
      <c r="B973" s="44"/>
      <c r="C973" s="312" t="s">
        <v>7110</v>
      </c>
      <c r="D973" s="38"/>
      <c r="E973" s="38"/>
      <c r="F973" s="38"/>
      <c r="G973" s="38"/>
      <c r="H973" s="44"/>
    </row>
    <row r="974" s="2" customFormat="1" ht="16.8" customHeight="1">
      <c r="A974" s="38"/>
      <c r="B974" s="44"/>
      <c r="C974" s="310" t="s">
        <v>427</v>
      </c>
      <c r="D974" s="310" t="s">
        <v>428</v>
      </c>
      <c r="E974" s="17" t="s">
        <v>194</v>
      </c>
      <c r="F974" s="311">
        <v>477.38999999999999</v>
      </c>
      <c r="G974" s="38"/>
      <c r="H974" s="44"/>
    </row>
    <row r="975" s="2" customFormat="1">
      <c r="A975" s="38"/>
      <c r="B975" s="44"/>
      <c r="C975" s="310" t="s">
        <v>436</v>
      </c>
      <c r="D975" s="310" t="s">
        <v>437</v>
      </c>
      <c r="E975" s="17" t="s">
        <v>194</v>
      </c>
      <c r="F975" s="311">
        <v>453.68299999999999</v>
      </c>
      <c r="G975" s="38"/>
      <c r="H975" s="44"/>
    </row>
    <row r="976" s="2" customFormat="1">
      <c r="A976" s="38"/>
      <c r="B976" s="44"/>
      <c r="C976" s="310" t="s">
        <v>476</v>
      </c>
      <c r="D976" s="310" t="s">
        <v>477</v>
      </c>
      <c r="E976" s="17" t="s">
        <v>194</v>
      </c>
      <c r="F976" s="311">
        <v>453.68299999999999</v>
      </c>
      <c r="G976" s="38"/>
      <c r="H976" s="44"/>
    </row>
    <row r="977" s="2" customFormat="1" ht="16.8" customHeight="1">
      <c r="A977" s="38"/>
      <c r="B977" s="44"/>
      <c r="C977" s="310" t="s">
        <v>549</v>
      </c>
      <c r="D977" s="310" t="s">
        <v>550</v>
      </c>
      <c r="E977" s="17" t="s">
        <v>194</v>
      </c>
      <c r="F977" s="311">
        <v>456.87700000000001</v>
      </c>
      <c r="G977" s="38"/>
      <c r="H977" s="44"/>
    </row>
    <row r="978" s="2" customFormat="1" ht="16.8" customHeight="1">
      <c r="A978" s="38"/>
      <c r="B978" s="44"/>
      <c r="C978" s="310" t="s">
        <v>558</v>
      </c>
      <c r="D978" s="310" t="s">
        <v>559</v>
      </c>
      <c r="E978" s="17" t="s">
        <v>194</v>
      </c>
      <c r="F978" s="311">
        <v>483.322</v>
      </c>
      <c r="G978" s="38"/>
      <c r="H978" s="44"/>
    </row>
    <row r="979" s="2" customFormat="1" ht="16.8" customHeight="1">
      <c r="A979" s="38"/>
      <c r="B979" s="44"/>
      <c r="C979" s="310" t="s">
        <v>576</v>
      </c>
      <c r="D979" s="310" t="s">
        <v>577</v>
      </c>
      <c r="E979" s="17" t="s">
        <v>194</v>
      </c>
      <c r="F979" s="311">
        <v>493.08100000000002</v>
      </c>
      <c r="G979" s="38"/>
      <c r="H979" s="44"/>
    </row>
    <row r="980" s="2" customFormat="1" ht="16.8" customHeight="1">
      <c r="A980" s="38"/>
      <c r="B980" s="44"/>
      <c r="C980" s="310" t="s">
        <v>1816</v>
      </c>
      <c r="D980" s="310" t="s">
        <v>1817</v>
      </c>
      <c r="E980" s="17" t="s">
        <v>194</v>
      </c>
      <c r="F980" s="311">
        <v>438.35300000000001</v>
      </c>
      <c r="G980" s="38"/>
      <c r="H980" s="44"/>
    </row>
    <row r="981" s="2" customFormat="1" ht="16.8" customHeight="1">
      <c r="A981" s="38"/>
      <c r="B981" s="44"/>
      <c r="C981" s="306" t="s">
        <v>3877</v>
      </c>
      <c r="D981" s="307" t="s">
        <v>2417</v>
      </c>
      <c r="E981" s="308" t="s">
        <v>194</v>
      </c>
      <c r="F981" s="309">
        <v>39.398000000000003</v>
      </c>
      <c r="G981" s="38"/>
      <c r="H981" s="44"/>
    </row>
    <row r="982" s="2" customFormat="1" ht="16.8" customHeight="1">
      <c r="A982" s="38"/>
      <c r="B982" s="44"/>
      <c r="C982" s="310" t="s">
        <v>1</v>
      </c>
      <c r="D982" s="310" t="s">
        <v>7265</v>
      </c>
      <c r="E982" s="17" t="s">
        <v>1</v>
      </c>
      <c r="F982" s="311">
        <v>39.398000000000003</v>
      </c>
      <c r="G982" s="38"/>
      <c r="H982" s="44"/>
    </row>
    <row r="983" s="2" customFormat="1" ht="16.8" customHeight="1">
      <c r="A983" s="38"/>
      <c r="B983" s="44"/>
      <c r="C983" s="312" t="s">
        <v>7110</v>
      </c>
      <c r="D983" s="38"/>
      <c r="E983" s="38"/>
      <c r="F983" s="38"/>
      <c r="G983" s="38"/>
      <c r="H983" s="44"/>
    </row>
    <row r="984" s="2" customFormat="1" ht="16.8" customHeight="1">
      <c r="A984" s="38"/>
      <c r="B984" s="44"/>
      <c r="C984" s="310" t="s">
        <v>427</v>
      </c>
      <c r="D984" s="310" t="s">
        <v>428</v>
      </c>
      <c r="E984" s="17" t="s">
        <v>194</v>
      </c>
      <c r="F984" s="311">
        <v>477.38999999999999</v>
      </c>
      <c r="G984" s="38"/>
      <c r="H984" s="44"/>
    </row>
    <row r="985" s="2" customFormat="1">
      <c r="A985" s="38"/>
      <c r="B985" s="44"/>
      <c r="C985" s="310" t="s">
        <v>457</v>
      </c>
      <c r="D985" s="310" t="s">
        <v>458</v>
      </c>
      <c r="E985" s="17" t="s">
        <v>194</v>
      </c>
      <c r="F985" s="311">
        <v>39.398000000000003</v>
      </c>
      <c r="G985" s="38"/>
      <c r="H985" s="44"/>
    </row>
    <row r="986" s="2" customFormat="1">
      <c r="A986" s="38"/>
      <c r="B986" s="44"/>
      <c r="C986" s="310" t="s">
        <v>480</v>
      </c>
      <c r="D986" s="310" t="s">
        <v>481</v>
      </c>
      <c r="E986" s="17" t="s">
        <v>194</v>
      </c>
      <c r="F986" s="311">
        <v>39.398000000000003</v>
      </c>
      <c r="G986" s="38"/>
      <c r="H986" s="44"/>
    </row>
    <row r="987" s="2" customFormat="1" ht="16.8" customHeight="1">
      <c r="A987" s="38"/>
      <c r="B987" s="44"/>
      <c r="C987" s="310" t="s">
        <v>549</v>
      </c>
      <c r="D987" s="310" t="s">
        <v>550</v>
      </c>
      <c r="E987" s="17" t="s">
        <v>194</v>
      </c>
      <c r="F987" s="311">
        <v>456.87700000000001</v>
      </c>
      <c r="G987" s="38"/>
      <c r="H987" s="44"/>
    </row>
    <row r="988" s="2" customFormat="1" ht="16.8" customHeight="1">
      <c r="A988" s="38"/>
      <c r="B988" s="44"/>
      <c r="C988" s="310" t="s">
        <v>558</v>
      </c>
      <c r="D988" s="310" t="s">
        <v>559</v>
      </c>
      <c r="E988" s="17" t="s">
        <v>194</v>
      </c>
      <c r="F988" s="311">
        <v>483.322</v>
      </c>
      <c r="G988" s="38"/>
      <c r="H988" s="44"/>
    </row>
    <row r="989" s="2" customFormat="1" ht="16.8" customHeight="1">
      <c r="A989" s="38"/>
      <c r="B989" s="44"/>
      <c r="C989" s="310" t="s">
        <v>576</v>
      </c>
      <c r="D989" s="310" t="s">
        <v>577</v>
      </c>
      <c r="E989" s="17" t="s">
        <v>194</v>
      </c>
      <c r="F989" s="311">
        <v>493.08100000000002</v>
      </c>
      <c r="G989" s="38"/>
      <c r="H989" s="44"/>
    </row>
    <row r="990" s="2" customFormat="1" ht="16.8" customHeight="1">
      <c r="A990" s="38"/>
      <c r="B990" s="44"/>
      <c r="C990" s="306" t="s">
        <v>3879</v>
      </c>
      <c r="D990" s="307" t="s">
        <v>3880</v>
      </c>
      <c r="E990" s="308" t="s">
        <v>190</v>
      </c>
      <c r="F990" s="309">
        <v>113.95999999999999</v>
      </c>
      <c r="G990" s="38"/>
      <c r="H990" s="44"/>
    </row>
    <row r="991" s="2" customFormat="1" ht="16.8" customHeight="1">
      <c r="A991" s="38"/>
      <c r="B991" s="44"/>
      <c r="C991" s="310" t="s">
        <v>1</v>
      </c>
      <c r="D991" s="310" t="s">
        <v>7266</v>
      </c>
      <c r="E991" s="17" t="s">
        <v>1</v>
      </c>
      <c r="F991" s="311">
        <v>113.95999999999999</v>
      </c>
      <c r="G991" s="38"/>
      <c r="H991" s="44"/>
    </row>
    <row r="992" s="2" customFormat="1" ht="16.8" customHeight="1">
      <c r="A992" s="38"/>
      <c r="B992" s="44"/>
      <c r="C992" s="312" t="s">
        <v>7110</v>
      </c>
      <c r="D992" s="38"/>
      <c r="E992" s="38"/>
      <c r="F992" s="38"/>
      <c r="G992" s="38"/>
      <c r="H992" s="44"/>
    </row>
    <row r="993" s="2" customFormat="1" ht="16.8" customHeight="1">
      <c r="A993" s="38"/>
      <c r="B993" s="44"/>
      <c r="C993" s="310" t="s">
        <v>374</v>
      </c>
      <c r="D993" s="310" t="s">
        <v>375</v>
      </c>
      <c r="E993" s="17" t="s">
        <v>194</v>
      </c>
      <c r="F993" s="311">
        <v>117.31</v>
      </c>
      <c r="G993" s="38"/>
      <c r="H993" s="44"/>
    </row>
    <row r="994" s="2" customFormat="1" ht="16.8" customHeight="1">
      <c r="A994" s="38"/>
      <c r="B994" s="44"/>
      <c r="C994" s="310" t="s">
        <v>380</v>
      </c>
      <c r="D994" s="310" t="s">
        <v>381</v>
      </c>
      <c r="E994" s="17" t="s">
        <v>194</v>
      </c>
      <c r="F994" s="311">
        <v>117.31</v>
      </c>
      <c r="G994" s="38"/>
      <c r="H994" s="44"/>
    </row>
    <row r="995" s="2" customFormat="1" ht="16.8" customHeight="1">
      <c r="A995" s="38"/>
      <c r="B995" s="44"/>
      <c r="C995" s="310" t="s">
        <v>427</v>
      </c>
      <c r="D995" s="310" t="s">
        <v>428</v>
      </c>
      <c r="E995" s="17" t="s">
        <v>194</v>
      </c>
      <c r="F995" s="311">
        <v>477.38999999999999</v>
      </c>
      <c r="G995" s="38"/>
      <c r="H995" s="44"/>
    </row>
    <row r="996" s="2" customFormat="1">
      <c r="A996" s="38"/>
      <c r="B996" s="44"/>
      <c r="C996" s="310" t="s">
        <v>466</v>
      </c>
      <c r="D996" s="310" t="s">
        <v>467</v>
      </c>
      <c r="E996" s="17" t="s">
        <v>190</v>
      </c>
      <c r="F996" s="311">
        <v>165.28</v>
      </c>
      <c r="G996" s="38"/>
      <c r="H996" s="44"/>
    </row>
    <row r="997" s="2" customFormat="1" ht="16.8" customHeight="1">
      <c r="A997" s="38"/>
      <c r="B997" s="44"/>
      <c r="C997" s="310" t="s">
        <v>503</v>
      </c>
      <c r="D997" s="310" t="s">
        <v>504</v>
      </c>
      <c r="E997" s="17" t="s">
        <v>190</v>
      </c>
      <c r="F997" s="311">
        <v>410.99400000000003</v>
      </c>
      <c r="G997" s="38"/>
      <c r="H997" s="44"/>
    </row>
    <row r="998" s="2" customFormat="1" ht="16.8" customHeight="1">
      <c r="A998" s="38"/>
      <c r="B998" s="44"/>
      <c r="C998" s="310" t="s">
        <v>1383</v>
      </c>
      <c r="D998" s="310" t="s">
        <v>1384</v>
      </c>
      <c r="E998" s="17" t="s">
        <v>190</v>
      </c>
      <c r="F998" s="311">
        <v>165.28</v>
      </c>
      <c r="G998" s="38"/>
      <c r="H998" s="44"/>
    </row>
    <row r="999" s="2" customFormat="1" ht="16.8" customHeight="1">
      <c r="A999" s="38"/>
      <c r="B999" s="44"/>
      <c r="C999" s="310" t="s">
        <v>1680</v>
      </c>
      <c r="D999" s="310" t="s">
        <v>1681</v>
      </c>
      <c r="E999" s="17" t="s">
        <v>194</v>
      </c>
      <c r="F999" s="311">
        <v>409.42000000000002</v>
      </c>
      <c r="G999" s="38"/>
      <c r="H999" s="44"/>
    </row>
    <row r="1000" s="2" customFormat="1" ht="16.8" customHeight="1">
      <c r="A1000" s="38"/>
      <c r="B1000" s="44"/>
      <c r="C1000" s="310" t="s">
        <v>634</v>
      </c>
      <c r="D1000" s="310" t="s">
        <v>635</v>
      </c>
      <c r="E1000" s="17" t="s">
        <v>190</v>
      </c>
      <c r="F1000" s="311">
        <v>113.95999999999999</v>
      </c>
      <c r="G1000" s="38"/>
      <c r="H1000" s="44"/>
    </row>
    <row r="1001" s="2" customFormat="1" ht="16.8" customHeight="1">
      <c r="A1001" s="38"/>
      <c r="B1001" s="44"/>
      <c r="C1001" s="310" t="s">
        <v>4246</v>
      </c>
      <c r="D1001" s="310" t="s">
        <v>1459</v>
      </c>
      <c r="E1001" s="17" t="s">
        <v>190</v>
      </c>
      <c r="F1001" s="311">
        <v>165.28</v>
      </c>
      <c r="G1001" s="38"/>
      <c r="H1001" s="44"/>
    </row>
    <row r="1002" s="2" customFormat="1" ht="16.8" customHeight="1">
      <c r="A1002" s="38"/>
      <c r="B1002" s="44"/>
      <c r="C1002" s="310" t="s">
        <v>527</v>
      </c>
      <c r="D1002" s="310" t="s">
        <v>528</v>
      </c>
      <c r="E1002" s="17" t="s">
        <v>190</v>
      </c>
      <c r="F1002" s="311">
        <v>119.658</v>
      </c>
      <c r="G1002" s="38"/>
      <c r="H1002" s="44"/>
    </row>
    <row r="1003" s="2" customFormat="1" ht="16.8" customHeight="1">
      <c r="A1003" s="38"/>
      <c r="B1003" s="44"/>
      <c r="C1003" s="310" t="s">
        <v>512</v>
      </c>
      <c r="D1003" s="310" t="s">
        <v>513</v>
      </c>
      <c r="E1003" s="17" t="s">
        <v>190</v>
      </c>
      <c r="F1003" s="311">
        <v>189.52500000000001</v>
      </c>
      <c r="G1003" s="38"/>
      <c r="H1003" s="44"/>
    </row>
    <row r="1004" s="2" customFormat="1" ht="16.8" customHeight="1">
      <c r="A1004" s="38"/>
      <c r="B1004" s="44"/>
      <c r="C1004" s="310" t="s">
        <v>471</v>
      </c>
      <c r="D1004" s="310" t="s">
        <v>472</v>
      </c>
      <c r="E1004" s="17" t="s">
        <v>194</v>
      </c>
      <c r="F1004" s="311">
        <v>29.09</v>
      </c>
      <c r="G1004" s="38"/>
      <c r="H1004" s="44"/>
    </row>
    <row r="1005" s="2" customFormat="1" ht="16.8" customHeight="1">
      <c r="A1005" s="38"/>
      <c r="B1005" s="44"/>
      <c r="C1005" s="306" t="s">
        <v>3882</v>
      </c>
      <c r="D1005" s="307" t="s">
        <v>1720</v>
      </c>
      <c r="E1005" s="308" t="s">
        <v>190</v>
      </c>
      <c r="F1005" s="309">
        <v>51.32</v>
      </c>
      <c r="G1005" s="38"/>
      <c r="H1005" s="44"/>
    </row>
    <row r="1006" s="2" customFormat="1" ht="16.8" customHeight="1">
      <c r="A1006" s="38"/>
      <c r="B1006" s="44"/>
      <c r="C1006" s="310" t="s">
        <v>1</v>
      </c>
      <c r="D1006" s="310" t="s">
        <v>7267</v>
      </c>
      <c r="E1006" s="17" t="s">
        <v>1</v>
      </c>
      <c r="F1006" s="311">
        <v>51.32</v>
      </c>
      <c r="G1006" s="38"/>
      <c r="H1006" s="44"/>
    </row>
    <row r="1007" s="2" customFormat="1" ht="16.8" customHeight="1">
      <c r="A1007" s="38"/>
      <c r="B1007" s="44"/>
      <c r="C1007" s="312" t="s">
        <v>7110</v>
      </c>
      <c r="D1007" s="38"/>
      <c r="E1007" s="38"/>
      <c r="F1007" s="38"/>
      <c r="G1007" s="38"/>
      <c r="H1007" s="44"/>
    </row>
    <row r="1008" s="2" customFormat="1" ht="16.8" customHeight="1">
      <c r="A1008" s="38"/>
      <c r="B1008" s="44"/>
      <c r="C1008" s="310" t="s">
        <v>374</v>
      </c>
      <c r="D1008" s="310" t="s">
        <v>375</v>
      </c>
      <c r="E1008" s="17" t="s">
        <v>194</v>
      </c>
      <c r="F1008" s="311">
        <v>117.31</v>
      </c>
      <c r="G1008" s="38"/>
      <c r="H1008" s="44"/>
    </row>
    <row r="1009" s="2" customFormat="1" ht="16.8" customHeight="1">
      <c r="A1009" s="38"/>
      <c r="B1009" s="44"/>
      <c r="C1009" s="310" t="s">
        <v>380</v>
      </c>
      <c r="D1009" s="310" t="s">
        <v>381</v>
      </c>
      <c r="E1009" s="17" t="s">
        <v>194</v>
      </c>
      <c r="F1009" s="311">
        <v>117.31</v>
      </c>
      <c r="G1009" s="38"/>
      <c r="H1009" s="44"/>
    </row>
    <row r="1010" s="2" customFormat="1">
      <c r="A1010" s="38"/>
      <c r="B1010" s="44"/>
      <c r="C1010" s="310" t="s">
        <v>466</v>
      </c>
      <c r="D1010" s="310" t="s">
        <v>467</v>
      </c>
      <c r="E1010" s="17" t="s">
        <v>190</v>
      </c>
      <c r="F1010" s="311">
        <v>165.28</v>
      </c>
      <c r="G1010" s="38"/>
      <c r="H1010" s="44"/>
    </row>
    <row r="1011" s="2" customFormat="1" ht="16.8" customHeight="1">
      <c r="A1011" s="38"/>
      <c r="B1011" s="44"/>
      <c r="C1011" s="310" t="s">
        <v>503</v>
      </c>
      <c r="D1011" s="310" t="s">
        <v>504</v>
      </c>
      <c r="E1011" s="17" t="s">
        <v>190</v>
      </c>
      <c r="F1011" s="311">
        <v>410.99400000000003</v>
      </c>
      <c r="G1011" s="38"/>
      <c r="H1011" s="44"/>
    </row>
    <row r="1012" s="2" customFormat="1" ht="16.8" customHeight="1">
      <c r="A1012" s="38"/>
      <c r="B1012" s="44"/>
      <c r="C1012" s="310" t="s">
        <v>562</v>
      </c>
      <c r="D1012" s="310" t="s">
        <v>563</v>
      </c>
      <c r="E1012" s="17" t="s">
        <v>190</v>
      </c>
      <c r="F1012" s="311">
        <v>157.18000000000001</v>
      </c>
      <c r="G1012" s="38"/>
      <c r="H1012" s="44"/>
    </row>
    <row r="1013" s="2" customFormat="1" ht="16.8" customHeight="1">
      <c r="A1013" s="38"/>
      <c r="B1013" s="44"/>
      <c r="C1013" s="310" t="s">
        <v>1335</v>
      </c>
      <c r="D1013" s="310" t="s">
        <v>1336</v>
      </c>
      <c r="E1013" s="17" t="s">
        <v>190</v>
      </c>
      <c r="F1013" s="311">
        <v>51.32</v>
      </c>
      <c r="G1013" s="38"/>
      <c r="H1013" s="44"/>
    </row>
    <row r="1014" s="2" customFormat="1" ht="16.8" customHeight="1">
      <c r="A1014" s="38"/>
      <c r="B1014" s="44"/>
      <c r="C1014" s="310" t="s">
        <v>1383</v>
      </c>
      <c r="D1014" s="310" t="s">
        <v>1384</v>
      </c>
      <c r="E1014" s="17" t="s">
        <v>190</v>
      </c>
      <c r="F1014" s="311">
        <v>165.28</v>
      </c>
      <c r="G1014" s="38"/>
      <c r="H1014" s="44"/>
    </row>
    <row r="1015" s="2" customFormat="1" ht="16.8" customHeight="1">
      <c r="A1015" s="38"/>
      <c r="B1015" s="44"/>
      <c r="C1015" s="310" t="s">
        <v>1680</v>
      </c>
      <c r="D1015" s="310" t="s">
        <v>1681</v>
      </c>
      <c r="E1015" s="17" t="s">
        <v>194</v>
      </c>
      <c r="F1015" s="311">
        <v>409.42000000000002</v>
      </c>
      <c r="G1015" s="38"/>
      <c r="H1015" s="44"/>
    </row>
    <row r="1016" s="2" customFormat="1" ht="16.8" customHeight="1">
      <c r="A1016" s="38"/>
      <c r="B1016" s="44"/>
      <c r="C1016" s="310" t="s">
        <v>4246</v>
      </c>
      <c r="D1016" s="310" t="s">
        <v>1459</v>
      </c>
      <c r="E1016" s="17" t="s">
        <v>190</v>
      </c>
      <c r="F1016" s="311">
        <v>165.28</v>
      </c>
      <c r="G1016" s="38"/>
      <c r="H1016" s="44"/>
    </row>
    <row r="1017" s="2" customFormat="1" ht="16.8" customHeight="1">
      <c r="A1017" s="38"/>
      <c r="B1017" s="44"/>
      <c r="C1017" s="310" t="s">
        <v>537</v>
      </c>
      <c r="D1017" s="310" t="s">
        <v>538</v>
      </c>
      <c r="E1017" s="17" t="s">
        <v>190</v>
      </c>
      <c r="F1017" s="311">
        <v>53.886000000000003</v>
      </c>
      <c r="G1017" s="38"/>
      <c r="H1017" s="44"/>
    </row>
    <row r="1018" s="2" customFormat="1" ht="16.8" customHeight="1">
      <c r="A1018" s="38"/>
      <c r="B1018" s="44"/>
      <c r="C1018" s="310" t="s">
        <v>532</v>
      </c>
      <c r="D1018" s="310" t="s">
        <v>533</v>
      </c>
      <c r="E1018" s="17" t="s">
        <v>190</v>
      </c>
      <c r="F1018" s="311">
        <v>65.787000000000006</v>
      </c>
      <c r="G1018" s="38"/>
      <c r="H1018" s="44"/>
    </row>
    <row r="1019" s="2" customFormat="1" ht="16.8" customHeight="1">
      <c r="A1019" s="38"/>
      <c r="B1019" s="44"/>
      <c r="C1019" s="310" t="s">
        <v>512</v>
      </c>
      <c r="D1019" s="310" t="s">
        <v>513</v>
      </c>
      <c r="E1019" s="17" t="s">
        <v>190</v>
      </c>
      <c r="F1019" s="311">
        <v>189.52500000000001</v>
      </c>
      <c r="G1019" s="38"/>
      <c r="H1019" s="44"/>
    </row>
    <row r="1020" s="2" customFormat="1" ht="16.8" customHeight="1">
      <c r="A1020" s="38"/>
      <c r="B1020" s="44"/>
      <c r="C1020" s="310" t="s">
        <v>1449</v>
      </c>
      <c r="D1020" s="310" t="s">
        <v>1450</v>
      </c>
      <c r="E1020" s="17" t="s">
        <v>190</v>
      </c>
      <c r="F1020" s="311">
        <v>51.32</v>
      </c>
      <c r="G1020" s="38"/>
      <c r="H1020" s="44"/>
    </row>
    <row r="1021" s="2" customFormat="1" ht="16.8" customHeight="1">
      <c r="A1021" s="38"/>
      <c r="B1021" s="44"/>
      <c r="C1021" s="310" t="s">
        <v>471</v>
      </c>
      <c r="D1021" s="310" t="s">
        <v>472</v>
      </c>
      <c r="E1021" s="17" t="s">
        <v>194</v>
      </c>
      <c r="F1021" s="311">
        <v>29.09</v>
      </c>
      <c r="G1021" s="38"/>
      <c r="H1021" s="44"/>
    </row>
    <row r="1022" s="2" customFormat="1" ht="16.8" customHeight="1">
      <c r="A1022" s="38"/>
      <c r="B1022" s="44"/>
      <c r="C1022" s="306" t="s">
        <v>3885</v>
      </c>
      <c r="D1022" s="307" t="s">
        <v>3886</v>
      </c>
      <c r="E1022" s="308" t="s">
        <v>194</v>
      </c>
      <c r="F1022" s="309">
        <v>215.435</v>
      </c>
      <c r="G1022" s="38"/>
      <c r="H1022" s="44"/>
    </row>
    <row r="1023" s="2" customFormat="1" ht="16.8" customHeight="1">
      <c r="A1023" s="38"/>
      <c r="B1023" s="44"/>
      <c r="C1023" s="310" t="s">
        <v>1</v>
      </c>
      <c r="D1023" s="310" t="s">
        <v>7268</v>
      </c>
      <c r="E1023" s="17" t="s">
        <v>1</v>
      </c>
      <c r="F1023" s="311">
        <v>215.435</v>
      </c>
      <c r="G1023" s="38"/>
      <c r="H1023" s="44"/>
    </row>
    <row r="1024" s="2" customFormat="1" ht="16.8" customHeight="1">
      <c r="A1024" s="38"/>
      <c r="B1024" s="44"/>
      <c r="C1024" s="312" t="s">
        <v>7110</v>
      </c>
      <c r="D1024" s="38"/>
      <c r="E1024" s="38"/>
      <c r="F1024" s="38"/>
      <c r="G1024" s="38"/>
      <c r="H1024" s="44"/>
    </row>
    <row r="1025" s="2" customFormat="1" ht="16.8" customHeight="1">
      <c r="A1025" s="38"/>
      <c r="B1025" s="44"/>
      <c r="C1025" s="310" t="s">
        <v>572</v>
      </c>
      <c r="D1025" s="310" t="s">
        <v>573</v>
      </c>
      <c r="E1025" s="17" t="s">
        <v>194</v>
      </c>
      <c r="F1025" s="311">
        <v>215.435</v>
      </c>
      <c r="G1025" s="38"/>
      <c r="H1025" s="44"/>
    </row>
    <row r="1026" s="2" customFormat="1" ht="16.8" customHeight="1">
      <c r="A1026" s="38"/>
      <c r="B1026" s="44"/>
      <c r="C1026" s="306" t="s">
        <v>3888</v>
      </c>
      <c r="D1026" s="307" t="s">
        <v>3889</v>
      </c>
      <c r="E1026" s="308" t="s">
        <v>194</v>
      </c>
      <c r="F1026" s="309">
        <v>731.96400000000006</v>
      </c>
      <c r="G1026" s="38"/>
      <c r="H1026" s="44"/>
    </row>
    <row r="1027" s="2" customFormat="1" ht="16.8" customHeight="1">
      <c r="A1027" s="38"/>
      <c r="B1027" s="44"/>
      <c r="C1027" s="310" t="s">
        <v>1</v>
      </c>
      <c r="D1027" s="310" t="s">
        <v>7269</v>
      </c>
      <c r="E1027" s="17" t="s">
        <v>1</v>
      </c>
      <c r="F1027" s="311">
        <v>731.96400000000006</v>
      </c>
      <c r="G1027" s="38"/>
      <c r="H1027" s="44"/>
    </row>
    <row r="1028" s="2" customFormat="1" ht="16.8" customHeight="1">
      <c r="A1028" s="38"/>
      <c r="B1028" s="44"/>
      <c r="C1028" s="312" t="s">
        <v>7110</v>
      </c>
      <c r="D1028" s="38"/>
      <c r="E1028" s="38"/>
      <c r="F1028" s="38"/>
      <c r="G1028" s="38"/>
      <c r="H1028" s="44"/>
    </row>
    <row r="1029" s="2" customFormat="1">
      <c r="A1029" s="38"/>
      <c r="B1029" s="44"/>
      <c r="C1029" s="310" t="s">
        <v>666</v>
      </c>
      <c r="D1029" s="310" t="s">
        <v>667</v>
      </c>
      <c r="E1029" s="17" t="s">
        <v>194</v>
      </c>
      <c r="F1029" s="311">
        <v>731.96400000000006</v>
      </c>
      <c r="G1029" s="38"/>
      <c r="H1029" s="44"/>
    </row>
    <row r="1030" s="2" customFormat="1">
      <c r="A1030" s="38"/>
      <c r="B1030" s="44"/>
      <c r="C1030" s="310" t="s">
        <v>670</v>
      </c>
      <c r="D1030" s="310" t="s">
        <v>671</v>
      </c>
      <c r="E1030" s="17" t="s">
        <v>194</v>
      </c>
      <c r="F1030" s="311">
        <v>43917.839999999997</v>
      </c>
      <c r="G1030" s="38"/>
      <c r="H1030" s="44"/>
    </row>
    <row r="1031" s="2" customFormat="1">
      <c r="A1031" s="38"/>
      <c r="B1031" s="44"/>
      <c r="C1031" s="310" t="s">
        <v>675</v>
      </c>
      <c r="D1031" s="310" t="s">
        <v>676</v>
      </c>
      <c r="E1031" s="17" t="s">
        <v>194</v>
      </c>
      <c r="F1031" s="311">
        <v>731.96400000000006</v>
      </c>
      <c r="G1031" s="38"/>
      <c r="H1031" s="44"/>
    </row>
    <row r="1032" s="2" customFormat="1" ht="16.8" customHeight="1">
      <c r="A1032" s="38"/>
      <c r="B1032" s="44"/>
      <c r="C1032" s="310" t="s">
        <v>679</v>
      </c>
      <c r="D1032" s="310" t="s">
        <v>680</v>
      </c>
      <c r="E1032" s="17" t="s">
        <v>194</v>
      </c>
      <c r="F1032" s="311">
        <v>731.96400000000006</v>
      </c>
      <c r="G1032" s="38"/>
      <c r="H1032" s="44"/>
    </row>
    <row r="1033" s="2" customFormat="1" ht="16.8" customHeight="1">
      <c r="A1033" s="38"/>
      <c r="B1033" s="44"/>
      <c r="C1033" s="310" t="s">
        <v>683</v>
      </c>
      <c r="D1033" s="310" t="s">
        <v>684</v>
      </c>
      <c r="E1033" s="17" t="s">
        <v>194</v>
      </c>
      <c r="F1033" s="311">
        <v>43917.839999999997</v>
      </c>
      <c r="G1033" s="38"/>
      <c r="H1033" s="44"/>
    </row>
    <row r="1034" s="2" customFormat="1" ht="16.8" customHeight="1">
      <c r="A1034" s="38"/>
      <c r="B1034" s="44"/>
      <c r="C1034" s="310" t="s">
        <v>687</v>
      </c>
      <c r="D1034" s="310" t="s">
        <v>688</v>
      </c>
      <c r="E1034" s="17" t="s">
        <v>194</v>
      </c>
      <c r="F1034" s="311">
        <v>731.96400000000006</v>
      </c>
      <c r="G1034" s="38"/>
      <c r="H1034" s="44"/>
    </row>
    <row r="1035" s="2" customFormat="1" ht="16.8" customHeight="1">
      <c r="A1035" s="38"/>
      <c r="B1035" s="44"/>
      <c r="C1035" s="306" t="s">
        <v>3891</v>
      </c>
      <c r="D1035" s="307" t="s">
        <v>3433</v>
      </c>
      <c r="E1035" s="308" t="s">
        <v>194</v>
      </c>
      <c r="F1035" s="309">
        <v>26.445</v>
      </c>
      <c r="G1035" s="38"/>
      <c r="H1035" s="44"/>
    </row>
    <row r="1036" s="2" customFormat="1" ht="16.8" customHeight="1">
      <c r="A1036" s="38"/>
      <c r="B1036" s="44"/>
      <c r="C1036" s="310" t="s">
        <v>1</v>
      </c>
      <c r="D1036" s="310" t="s">
        <v>3996</v>
      </c>
      <c r="E1036" s="17" t="s">
        <v>1</v>
      </c>
      <c r="F1036" s="311">
        <v>26.445</v>
      </c>
      <c r="G1036" s="38"/>
      <c r="H1036" s="44"/>
    </row>
    <row r="1037" s="2" customFormat="1" ht="16.8" customHeight="1">
      <c r="A1037" s="38"/>
      <c r="B1037" s="44"/>
      <c r="C1037" s="312" t="s">
        <v>7110</v>
      </c>
      <c r="D1037" s="38"/>
      <c r="E1037" s="38"/>
      <c r="F1037" s="38"/>
      <c r="G1037" s="38"/>
      <c r="H1037" s="44"/>
    </row>
    <row r="1038" s="2" customFormat="1" ht="16.8" customHeight="1">
      <c r="A1038" s="38"/>
      <c r="B1038" s="44"/>
      <c r="C1038" s="310" t="s">
        <v>558</v>
      </c>
      <c r="D1038" s="310" t="s">
        <v>559</v>
      </c>
      <c r="E1038" s="17" t="s">
        <v>194</v>
      </c>
      <c r="F1038" s="311">
        <v>483.322</v>
      </c>
      <c r="G1038" s="38"/>
      <c r="H1038" s="44"/>
    </row>
    <row r="1039" s="2" customFormat="1" ht="16.8" customHeight="1">
      <c r="A1039" s="38"/>
      <c r="B1039" s="44"/>
      <c r="C1039" s="306" t="s">
        <v>3893</v>
      </c>
      <c r="D1039" s="307" t="s">
        <v>3894</v>
      </c>
      <c r="E1039" s="308" t="s">
        <v>190</v>
      </c>
      <c r="F1039" s="309">
        <v>102.24</v>
      </c>
      <c r="G1039" s="38"/>
      <c r="H1039" s="44"/>
    </row>
    <row r="1040" s="2" customFormat="1" ht="16.8" customHeight="1">
      <c r="A1040" s="38"/>
      <c r="B1040" s="44"/>
      <c r="C1040" s="310" t="s">
        <v>1</v>
      </c>
      <c r="D1040" s="310" t="s">
        <v>7270</v>
      </c>
      <c r="E1040" s="17" t="s">
        <v>1</v>
      </c>
      <c r="F1040" s="311">
        <v>102.24</v>
      </c>
      <c r="G1040" s="38"/>
      <c r="H1040" s="44"/>
    </row>
    <row r="1041" s="2" customFormat="1" ht="16.8" customHeight="1">
      <c r="A1041" s="38"/>
      <c r="B1041" s="44"/>
      <c r="C1041" s="312" t="s">
        <v>7110</v>
      </c>
      <c r="D1041" s="38"/>
      <c r="E1041" s="38"/>
      <c r="F1041" s="38"/>
      <c r="G1041" s="38"/>
      <c r="H1041" s="44"/>
    </row>
    <row r="1042" s="2" customFormat="1" ht="16.8" customHeight="1">
      <c r="A1042" s="38"/>
      <c r="B1042" s="44"/>
      <c r="C1042" s="310" t="s">
        <v>971</v>
      </c>
      <c r="D1042" s="310" t="s">
        <v>972</v>
      </c>
      <c r="E1042" s="17" t="s">
        <v>194</v>
      </c>
      <c r="F1042" s="311">
        <v>506.42200000000003</v>
      </c>
      <c r="G1042" s="38"/>
      <c r="H1042" s="44"/>
    </row>
    <row r="1043" s="2" customFormat="1" ht="16.8" customHeight="1">
      <c r="A1043" s="38"/>
      <c r="B1043" s="44"/>
      <c r="C1043" s="310" t="s">
        <v>979</v>
      </c>
      <c r="D1043" s="310" t="s">
        <v>980</v>
      </c>
      <c r="E1043" s="17" t="s">
        <v>194</v>
      </c>
      <c r="F1043" s="311">
        <v>506.42200000000003</v>
      </c>
      <c r="G1043" s="38"/>
      <c r="H1043" s="44"/>
    </row>
    <row r="1044" s="2" customFormat="1">
      <c r="A1044" s="38"/>
      <c r="B1044" s="44"/>
      <c r="C1044" s="310" t="s">
        <v>4162</v>
      </c>
      <c r="D1044" s="310" t="s">
        <v>4163</v>
      </c>
      <c r="E1044" s="17" t="s">
        <v>194</v>
      </c>
      <c r="F1044" s="311">
        <v>506.42200000000003</v>
      </c>
      <c r="G1044" s="38"/>
      <c r="H1044" s="44"/>
    </row>
    <row r="1045" s="2" customFormat="1" ht="16.8" customHeight="1">
      <c r="A1045" s="38"/>
      <c r="B1045" s="44"/>
      <c r="C1045" s="310" t="s">
        <v>984</v>
      </c>
      <c r="D1045" s="310" t="s">
        <v>985</v>
      </c>
      <c r="E1045" s="17" t="s">
        <v>194</v>
      </c>
      <c r="F1045" s="311">
        <v>506.42200000000003</v>
      </c>
      <c r="G1045" s="38"/>
      <c r="H1045" s="44"/>
    </row>
    <row r="1046" s="2" customFormat="1">
      <c r="A1046" s="38"/>
      <c r="B1046" s="44"/>
      <c r="C1046" s="310" t="s">
        <v>1014</v>
      </c>
      <c r="D1046" s="310" t="s">
        <v>1015</v>
      </c>
      <c r="E1046" s="17" t="s">
        <v>194</v>
      </c>
      <c r="F1046" s="311">
        <v>545.25599999999997</v>
      </c>
      <c r="G1046" s="38"/>
      <c r="H1046" s="44"/>
    </row>
    <row r="1047" s="2" customFormat="1" ht="16.8" customHeight="1">
      <c r="A1047" s="38"/>
      <c r="B1047" s="44"/>
      <c r="C1047" s="310" t="s">
        <v>1024</v>
      </c>
      <c r="D1047" s="310" t="s">
        <v>1025</v>
      </c>
      <c r="E1047" s="17" t="s">
        <v>194</v>
      </c>
      <c r="F1047" s="311">
        <v>545.25599999999997</v>
      </c>
      <c r="G1047" s="38"/>
      <c r="H1047" s="44"/>
    </row>
    <row r="1048" s="2" customFormat="1">
      <c r="A1048" s="38"/>
      <c r="B1048" s="44"/>
      <c r="C1048" s="310" t="s">
        <v>1085</v>
      </c>
      <c r="D1048" s="310" t="s">
        <v>1086</v>
      </c>
      <c r="E1048" s="17" t="s">
        <v>194</v>
      </c>
      <c r="F1048" s="311">
        <v>61.344000000000001</v>
      </c>
      <c r="G1048" s="38"/>
      <c r="H1048" s="44"/>
    </row>
    <row r="1049" s="2" customFormat="1" ht="16.8" customHeight="1">
      <c r="A1049" s="38"/>
      <c r="B1049" s="44"/>
      <c r="C1049" s="310" t="s">
        <v>1138</v>
      </c>
      <c r="D1049" s="310" t="s">
        <v>1139</v>
      </c>
      <c r="E1049" s="17" t="s">
        <v>190</v>
      </c>
      <c r="F1049" s="311">
        <v>102.24</v>
      </c>
      <c r="G1049" s="38"/>
      <c r="H1049" s="44"/>
    </row>
    <row r="1050" s="2" customFormat="1" ht="16.8" customHeight="1">
      <c r="A1050" s="38"/>
      <c r="B1050" s="44"/>
      <c r="C1050" s="310" t="s">
        <v>1131</v>
      </c>
      <c r="D1050" s="310" t="s">
        <v>1132</v>
      </c>
      <c r="E1050" s="17" t="s">
        <v>319</v>
      </c>
      <c r="F1050" s="311">
        <v>60.859999999999999</v>
      </c>
      <c r="G1050" s="38"/>
      <c r="H1050" s="44"/>
    </row>
    <row r="1051" s="2" customFormat="1" ht="16.8" customHeight="1">
      <c r="A1051" s="38"/>
      <c r="B1051" s="44"/>
      <c r="C1051" s="306" t="s">
        <v>3896</v>
      </c>
      <c r="D1051" s="307" t="s">
        <v>3897</v>
      </c>
      <c r="E1051" s="308" t="s">
        <v>194</v>
      </c>
      <c r="F1051" s="309">
        <v>434.85399999999998</v>
      </c>
      <c r="G1051" s="38"/>
      <c r="H1051" s="44"/>
    </row>
    <row r="1052" s="2" customFormat="1" ht="16.8" customHeight="1">
      <c r="A1052" s="38"/>
      <c r="B1052" s="44"/>
      <c r="C1052" s="310" t="s">
        <v>1</v>
      </c>
      <c r="D1052" s="310" t="s">
        <v>7271</v>
      </c>
      <c r="E1052" s="17" t="s">
        <v>1</v>
      </c>
      <c r="F1052" s="311">
        <v>434.85399999999998</v>
      </c>
      <c r="G1052" s="38"/>
      <c r="H1052" s="44"/>
    </row>
    <row r="1053" s="2" customFormat="1" ht="16.8" customHeight="1">
      <c r="A1053" s="38"/>
      <c r="B1053" s="44"/>
      <c r="C1053" s="312" t="s">
        <v>7110</v>
      </c>
      <c r="D1053" s="38"/>
      <c r="E1053" s="38"/>
      <c r="F1053" s="38"/>
      <c r="G1053" s="38"/>
      <c r="H1053" s="44"/>
    </row>
    <row r="1054" s="2" customFormat="1" ht="16.8" customHeight="1">
      <c r="A1054" s="38"/>
      <c r="B1054" s="44"/>
      <c r="C1054" s="310" t="s">
        <v>942</v>
      </c>
      <c r="D1054" s="310" t="s">
        <v>943</v>
      </c>
      <c r="E1054" s="17" t="s">
        <v>194</v>
      </c>
      <c r="F1054" s="311">
        <v>434.85399999999998</v>
      </c>
      <c r="G1054" s="38"/>
      <c r="H1054" s="44"/>
    </row>
    <row r="1055" s="2" customFormat="1" ht="16.8" customHeight="1">
      <c r="A1055" s="38"/>
      <c r="B1055" s="44"/>
      <c r="C1055" s="310" t="s">
        <v>971</v>
      </c>
      <c r="D1055" s="310" t="s">
        <v>972</v>
      </c>
      <c r="E1055" s="17" t="s">
        <v>194</v>
      </c>
      <c r="F1055" s="311">
        <v>506.42200000000003</v>
      </c>
      <c r="G1055" s="38"/>
      <c r="H1055" s="44"/>
    </row>
    <row r="1056" s="2" customFormat="1" ht="16.8" customHeight="1">
      <c r="A1056" s="38"/>
      <c r="B1056" s="44"/>
      <c r="C1056" s="310" t="s">
        <v>979</v>
      </c>
      <c r="D1056" s="310" t="s">
        <v>980</v>
      </c>
      <c r="E1056" s="17" t="s">
        <v>194</v>
      </c>
      <c r="F1056" s="311">
        <v>506.42200000000003</v>
      </c>
      <c r="G1056" s="38"/>
      <c r="H1056" s="44"/>
    </row>
    <row r="1057" s="2" customFormat="1">
      <c r="A1057" s="38"/>
      <c r="B1057" s="44"/>
      <c r="C1057" s="310" t="s">
        <v>4162</v>
      </c>
      <c r="D1057" s="310" t="s">
        <v>4163</v>
      </c>
      <c r="E1057" s="17" t="s">
        <v>194</v>
      </c>
      <c r="F1057" s="311">
        <v>506.42200000000003</v>
      </c>
      <c r="G1057" s="38"/>
      <c r="H1057" s="44"/>
    </row>
    <row r="1058" s="2" customFormat="1" ht="16.8" customHeight="1">
      <c r="A1058" s="38"/>
      <c r="B1058" s="44"/>
      <c r="C1058" s="310" t="s">
        <v>984</v>
      </c>
      <c r="D1058" s="310" t="s">
        <v>985</v>
      </c>
      <c r="E1058" s="17" t="s">
        <v>194</v>
      </c>
      <c r="F1058" s="311">
        <v>506.42200000000003</v>
      </c>
      <c r="G1058" s="38"/>
      <c r="H1058" s="44"/>
    </row>
    <row r="1059" s="2" customFormat="1">
      <c r="A1059" s="38"/>
      <c r="B1059" s="44"/>
      <c r="C1059" s="310" t="s">
        <v>1014</v>
      </c>
      <c r="D1059" s="310" t="s">
        <v>1015</v>
      </c>
      <c r="E1059" s="17" t="s">
        <v>194</v>
      </c>
      <c r="F1059" s="311">
        <v>545.25599999999997</v>
      </c>
      <c r="G1059" s="38"/>
      <c r="H1059" s="44"/>
    </row>
    <row r="1060" s="2" customFormat="1" ht="16.8" customHeight="1">
      <c r="A1060" s="38"/>
      <c r="B1060" s="44"/>
      <c r="C1060" s="310" t="s">
        <v>1024</v>
      </c>
      <c r="D1060" s="310" t="s">
        <v>1025</v>
      </c>
      <c r="E1060" s="17" t="s">
        <v>194</v>
      </c>
      <c r="F1060" s="311">
        <v>545.25599999999997</v>
      </c>
      <c r="G1060" s="38"/>
      <c r="H1060" s="44"/>
    </row>
    <row r="1061" s="2" customFormat="1">
      <c r="A1061" s="38"/>
      <c r="B1061" s="44"/>
      <c r="C1061" s="310" t="s">
        <v>2106</v>
      </c>
      <c r="D1061" s="310" t="s">
        <v>2107</v>
      </c>
      <c r="E1061" s="17" t="s">
        <v>194</v>
      </c>
      <c r="F1061" s="311">
        <v>434.85399999999998</v>
      </c>
      <c r="G1061" s="38"/>
      <c r="H1061" s="44"/>
    </row>
    <row r="1062" s="2" customFormat="1" ht="16.8" customHeight="1">
      <c r="A1062" s="38"/>
      <c r="B1062" s="44"/>
      <c r="C1062" s="310" t="s">
        <v>1100</v>
      </c>
      <c r="D1062" s="310" t="s">
        <v>1101</v>
      </c>
      <c r="E1062" s="17" t="s">
        <v>194</v>
      </c>
      <c r="F1062" s="311">
        <v>434.85399999999998</v>
      </c>
      <c r="G1062" s="38"/>
      <c r="H1062" s="44"/>
    </row>
    <row r="1063" s="2" customFormat="1" ht="16.8" customHeight="1">
      <c r="A1063" s="38"/>
      <c r="B1063" s="44"/>
      <c r="C1063" s="310" t="s">
        <v>1122</v>
      </c>
      <c r="D1063" s="310" t="s">
        <v>1123</v>
      </c>
      <c r="E1063" s="17" t="s">
        <v>194</v>
      </c>
      <c r="F1063" s="311">
        <v>434.85399999999998</v>
      </c>
      <c r="G1063" s="38"/>
      <c r="H1063" s="44"/>
    </row>
    <row r="1064" s="2" customFormat="1" ht="16.8" customHeight="1">
      <c r="A1064" s="38"/>
      <c r="B1064" s="44"/>
      <c r="C1064" s="310" t="s">
        <v>1127</v>
      </c>
      <c r="D1064" s="310" t="s">
        <v>1128</v>
      </c>
      <c r="E1064" s="17" t="s">
        <v>194</v>
      </c>
      <c r="F1064" s="311">
        <v>434.85399999999998</v>
      </c>
      <c r="G1064" s="38"/>
      <c r="H1064" s="44"/>
    </row>
    <row r="1065" s="2" customFormat="1">
      <c r="A1065" s="38"/>
      <c r="B1065" s="44"/>
      <c r="C1065" s="310" t="s">
        <v>1142</v>
      </c>
      <c r="D1065" s="310" t="s">
        <v>1143</v>
      </c>
      <c r="E1065" s="17" t="s">
        <v>194</v>
      </c>
      <c r="F1065" s="311">
        <v>434.85399999999998</v>
      </c>
      <c r="G1065" s="38"/>
      <c r="H1065" s="44"/>
    </row>
    <row r="1066" s="2" customFormat="1" ht="16.8" customHeight="1">
      <c r="A1066" s="38"/>
      <c r="B1066" s="44"/>
      <c r="C1066" s="310" t="s">
        <v>705</v>
      </c>
      <c r="D1066" s="310" t="s">
        <v>706</v>
      </c>
      <c r="E1066" s="17" t="s">
        <v>194</v>
      </c>
      <c r="F1066" s="311">
        <v>434.85399999999998</v>
      </c>
      <c r="G1066" s="38"/>
      <c r="H1066" s="44"/>
    </row>
    <row r="1067" s="2" customFormat="1" ht="16.8" customHeight="1">
      <c r="A1067" s="38"/>
      <c r="B1067" s="44"/>
      <c r="C1067" s="310" t="s">
        <v>710</v>
      </c>
      <c r="D1067" s="310" t="s">
        <v>711</v>
      </c>
      <c r="E1067" s="17" t="s">
        <v>194</v>
      </c>
      <c r="F1067" s="311">
        <v>434.85399999999998</v>
      </c>
      <c r="G1067" s="38"/>
      <c r="H1067" s="44"/>
    </row>
    <row r="1068" s="2" customFormat="1" ht="16.8" customHeight="1">
      <c r="A1068" s="38"/>
      <c r="B1068" s="44"/>
      <c r="C1068" s="310" t="s">
        <v>1912</v>
      </c>
      <c r="D1068" s="310" t="s">
        <v>1913</v>
      </c>
      <c r="E1068" s="17" t="s">
        <v>319</v>
      </c>
      <c r="F1068" s="311">
        <v>78.274000000000001</v>
      </c>
      <c r="G1068" s="38"/>
      <c r="H1068" s="44"/>
    </row>
    <row r="1069" s="2" customFormat="1">
      <c r="A1069" s="38"/>
      <c r="B1069" s="44"/>
      <c r="C1069" s="310" t="s">
        <v>1916</v>
      </c>
      <c r="D1069" s="310" t="s">
        <v>1917</v>
      </c>
      <c r="E1069" s="17" t="s">
        <v>194</v>
      </c>
      <c r="F1069" s="311">
        <v>434.85399999999998</v>
      </c>
      <c r="G1069" s="38"/>
      <c r="H1069" s="44"/>
    </row>
    <row r="1070" s="2" customFormat="1" ht="16.8" customHeight="1">
      <c r="A1070" s="38"/>
      <c r="B1070" s="44"/>
      <c r="C1070" s="310" t="s">
        <v>1109</v>
      </c>
      <c r="D1070" s="310" t="s">
        <v>1110</v>
      </c>
      <c r="E1070" s="17" t="s">
        <v>194</v>
      </c>
      <c r="F1070" s="311">
        <v>456.59699999999998</v>
      </c>
      <c r="G1070" s="38"/>
      <c r="H1070" s="44"/>
    </row>
    <row r="1071" s="2" customFormat="1" ht="16.8" customHeight="1">
      <c r="A1071" s="38"/>
      <c r="B1071" s="44"/>
      <c r="C1071" s="310" t="s">
        <v>1131</v>
      </c>
      <c r="D1071" s="310" t="s">
        <v>1132</v>
      </c>
      <c r="E1071" s="17" t="s">
        <v>319</v>
      </c>
      <c r="F1071" s="311">
        <v>60.859999999999999</v>
      </c>
      <c r="G1071" s="38"/>
      <c r="H1071" s="44"/>
    </row>
    <row r="1072" s="2" customFormat="1">
      <c r="A1072" s="38"/>
      <c r="B1072" s="44"/>
      <c r="C1072" s="310" t="s">
        <v>1104</v>
      </c>
      <c r="D1072" s="310" t="s">
        <v>1105</v>
      </c>
      <c r="E1072" s="17" t="s">
        <v>194</v>
      </c>
      <c r="F1072" s="311">
        <v>456.59699999999998</v>
      </c>
      <c r="G1072" s="38"/>
      <c r="H1072" s="44"/>
    </row>
    <row r="1073" s="2" customFormat="1" ht="16.8" customHeight="1">
      <c r="A1073" s="38"/>
      <c r="B1073" s="44"/>
      <c r="C1073" s="306" t="s">
        <v>3899</v>
      </c>
      <c r="D1073" s="307" t="s">
        <v>3900</v>
      </c>
      <c r="E1073" s="308" t="s">
        <v>190</v>
      </c>
      <c r="F1073" s="309">
        <v>105.86</v>
      </c>
      <c r="G1073" s="38"/>
      <c r="H1073" s="44"/>
    </row>
    <row r="1074" s="2" customFormat="1" ht="16.8" customHeight="1">
      <c r="A1074" s="38"/>
      <c r="B1074" s="44"/>
      <c r="C1074" s="310" t="s">
        <v>1</v>
      </c>
      <c r="D1074" s="310" t="s">
        <v>3901</v>
      </c>
      <c r="E1074" s="17" t="s">
        <v>1</v>
      </c>
      <c r="F1074" s="311">
        <v>105.86</v>
      </c>
      <c r="G1074" s="38"/>
      <c r="H1074" s="44"/>
    </row>
    <row r="1075" s="2" customFormat="1" ht="16.8" customHeight="1">
      <c r="A1075" s="38"/>
      <c r="B1075" s="44"/>
      <c r="C1075" s="312" t="s">
        <v>7110</v>
      </c>
      <c r="D1075" s="38"/>
      <c r="E1075" s="38"/>
      <c r="F1075" s="38"/>
      <c r="G1075" s="38"/>
      <c r="H1075" s="44"/>
    </row>
    <row r="1076" s="2" customFormat="1" ht="16.8" customHeight="1">
      <c r="A1076" s="38"/>
      <c r="B1076" s="44"/>
      <c r="C1076" s="310" t="s">
        <v>503</v>
      </c>
      <c r="D1076" s="310" t="s">
        <v>504</v>
      </c>
      <c r="E1076" s="17" t="s">
        <v>190</v>
      </c>
      <c r="F1076" s="311">
        <v>410.99400000000003</v>
      </c>
      <c r="G1076" s="38"/>
      <c r="H1076" s="44"/>
    </row>
    <row r="1077" s="2" customFormat="1" ht="16.8" customHeight="1">
      <c r="A1077" s="38"/>
      <c r="B1077" s="44"/>
      <c r="C1077" s="310" t="s">
        <v>562</v>
      </c>
      <c r="D1077" s="310" t="s">
        <v>563</v>
      </c>
      <c r="E1077" s="17" t="s">
        <v>190</v>
      </c>
      <c r="F1077" s="311">
        <v>157.18000000000001</v>
      </c>
      <c r="G1077" s="38"/>
      <c r="H1077" s="44"/>
    </row>
    <row r="1078" s="2" customFormat="1">
      <c r="A1078" s="38"/>
      <c r="B1078" s="44"/>
      <c r="C1078" s="310" t="s">
        <v>1014</v>
      </c>
      <c r="D1078" s="310" t="s">
        <v>1015</v>
      </c>
      <c r="E1078" s="17" t="s">
        <v>194</v>
      </c>
      <c r="F1078" s="311">
        <v>545.25599999999997</v>
      </c>
      <c r="G1078" s="38"/>
      <c r="H1078" s="44"/>
    </row>
    <row r="1079" s="2" customFormat="1" ht="16.8" customHeight="1">
      <c r="A1079" s="38"/>
      <c r="B1079" s="44"/>
      <c r="C1079" s="310" t="s">
        <v>1024</v>
      </c>
      <c r="D1079" s="310" t="s">
        <v>1025</v>
      </c>
      <c r="E1079" s="17" t="s">
        <v>194</v>
      </c>
      <c r="F1079" s="311">
        <v>545.25599999999997</v>
      </c>
      <c r="G1079" s="38"/>
      <c r="H1079" s="44"/>
    </row>
    <row r="1080" s="2" customFormat="1" ht="16.8" customHeight="1">
      <c r="A1080" s="38"/>
      <c r="B1080" s="44"/>
      <c r="C1080" s="310" t="s">
        <v>2200</v>
      </c>
      <c r="D1080" s="310" t="s">
        <v>2201</v>
      </c>
      <c r="E1080" s="17" t="s">
        <v>190</v>
      </c>
      <c r="F1080" s="311">
        <v>105.86</v>
      </c>
      <c r="G1080" s="38"/>
      <c r="H1080" s="44"/>
    </row>
    <row r="1081" s="2" customFormat="1" ht="16.8" customHeight="1">
      <c r="A1081" s="38"/>
      <c r="B1081" s="44"/>
      <c r="C1081" s="310" t="s">
        <v>4037</v>
      </c>
      <c r="D1081" s="310" t="s">
        <v>643</v>
      </c>
      <c r="E1081" s="17" t="s">
        <v>190</v>
      </c>
      <c r="F1081" s="311">
        <v>105.86</v>
      </c>
      <c r="G1081" s="38"/>
      <c r="H1081" s="44"/>
    </row>
    <row r="1082" s="2" customFormat="1" ht="16.8" customHeight="1">
      <c r="A1082" s="38"/>
      <c r="B1082" s="44"/>
      <c r="C1082" s="310" t="s">
        <v>4040</v>
      </c>
      <c r="D1082" s="310" t="s">
        <v>648</v>
      </c>
      <c r="E1082" s="17" t="s">
        <v>190</v>
      </c>
      <c r="F1082" s="311">
        <v>105.86</v>
      </c>
      <c r="G1082" s="38"/>
      <c r="H1082" s="44"/>
    </row>
    <row r="1083" s="2" customFormat="1" ht="16.8" customHeight="1">
      <c r="A1083" s="38"/>
      <c r="B1083" s="44"/>
      <c r="C1083" s="310" t="s">
        <v>1269</v>
      </c>
      <c r="D1083" s="310" t="s">
        <v>1270</v>
      </c>
      <c r="E1083" s="17" t="s">
        <v>194</v>
      </c>
      <c r="F1083" s="311">
        <v>59.281999999999996</v>
      </c>
      <c r="G1083" s="38"/>
      <c r="H1083" s="44"/>
    </row>
    <row r="1084" s="2" customFormat="1" ht="16.8" customHeight="1">
      <c r="A1084" s="38"/>
      <c r="B1084" s="44"/>
      <c r="C1084" s="310" t="s">
        <v>512</v>
      </c>
      <c r="D1084" s="310" t="s">
        <v>513</v>
      </c>
      <c r="E1084" s="17" t="s">
        <v>190</v>
      </c>
      <c r="F1084" s="311">
        <v>189.52500000000001</v>
      </c>
      <c r="G1084" s="38"/>
      <c r="H1084" s="44"/>
    </row>
    <row r="1085" s="2" customFormat="1" ht="16.8" customHeight="1">
      <c r="A1085" s="38"/>
      <c r="B1085" s="44"/>
      <c r="C1085" s="306" t="s">
        <v>3902</v>
      </c>
      <c r="D1085" s="307" t="s">
        <v>3903</v>
      </c>
      <c r="E1085" s="308" t="s">
        <v>190</v>
      </c>
      <c r="F1085" s="309">
        <v>11.334</v>
      </c>
      <c r="G1085" s="38"/>
      <c r="H1085" s="44"/>
    </row>
    <row r="1086" s="2" customFormat="1" ht="16.8" customHeight="1">
      <c r="A1086" s="38"/>
      <c r="B1086" s="44"/>
      <c r="C1086" s="310" t="s">
        <v>1</v>
      </c>
      <c r="D1086" s="310" t="s">
        <v>7272</v>
      </c>
      <c r="E1086" s="17" t="s">
        <v>1</v>
      </c>
      <c r="F1086" s="311">
        <v>11.334</v>
      </c>
      <c r="G1086" s="38"/>
      <c r="H1086" s="44"/>
    </row>
    <row r="1087" s="2" customFormat="1" ht="16.8" customHeight="1">
      <c r="A1087" s="38"/>
      <c r="B1087" s="44"/>
      <c r="C1087" s="312" t="s">
        <v>7110</v>
      </c>
      <c r="D1087" s="38"/>
      <c r="E1087" s="38"/>
      <c r="F1087" s="38"/>
      <c r="G1087" s="38"/>
      <c r="H1087" s="44"/>
    </row>
    <row r="1088" s="2" customFormat="1" ht="16.8" customHeight="1">
      <c r="A1088" s="38"/>
      <c r="B1088" s="44"/>
      <c r="C1088" s="310" t="s">
        <v>3910</v>
      </c>
      <c r="D1088" s="310" t="s">
        <v>3911</v>
      </c>
      <c r="E1088" s="17" t="s">
        <v>194</v>
      </c>
      <c r="F1088" s="311">
        <v>3.3999999999999999</v>
      </c>
      <c r="G1088" s="38"/>
      <c r="H1088" s="44"/>
    </row>
    <row r="1089" s="2" customFormat="1" ht="16.8" customHeight="1">
      <c r="A1089" s="38"/>
      <c r="B1089" s="44"/>
      <c r="C1089" s="310" t="s">
        <v>288</v>
      </c>
      <c r="D1089" s="310" t="s">
        <v>289</v>
      </c>
      <c r="E1089" s="17" t="s">
        <v>194</v>
      </c>
      <c r="F1089" s="311">
        <v>35.837000000000003</v>
      </c>
      <c r="G1089" s="38"/>
      <c r="H1089" s="44"/>
    </row>
    <row r="1090" s="2" customFormat="1" ht="16.8" customHeight="1">
      <c r="A1090" s="38"/>
      <c r="B1090" s="44"/>
      <c r="C1090" s="310" t="s">
        <v>292</v>
      </c>
      <c r="D1090" s="310" t="s">
        <v>293</v>
      </c>
      <c r="E1090" s="17" t="s">
        <v>194</v>
      </c>
      <c r="F1090" s="311">
        <v>3.3999999999999999</v>
      </c>
      <c r="G1090" s="38"/>
      <c r="H1090" s="44"/>
    </row>
    <row r="1091" s="2" customFormat="1" ht="16.8" customHeight="1">
      <c r="A1091" s="38"/>
      <c r="B1091" s="44"/>
      <c r="C1091" s="310" t="s">
        <v>3917</v>
      </c>
      <c r="D1091" s="310" t="s">
        <v>3918</v>
      </c>
      <c r="E1091" s="17" t="s">
        <v>319</v>
      </c>
      <c r="F1091" s="311">
        <v>4.9299999999999997</v>
      </c>
      <c r="G1091" s="38"/>
      <c r="H1091" s="44"/>
    </row>
    <row r="1092" s="2" customFormat="1" ht="16.8" customHeight="1">
      <c r="A1092" s="38"/>
      <c r="B1092" s="44"/>
      <c r="C1092" s="310" t="s">
        <v>3941</v>
      </c>
      <c r="D1092" s="310" t="s">
        <v>3942</v>
      </c>
      <c r="E1092" s="17" t="s">
        <v>319</v>
      </c>
      <c r="F1092" s="311">
        <v>1.3600000000000001</v>
      </c>
      <c r="G1092" s="38"/>
      <c r="H1092" s="44"/>
    </row>
    <row r="1093" s="2" customFormat="1" ht="16.8" customHeight="1">
      <c r="A1093" s="38"/>
      <c r="B1093" s="44"/>
      <c r="C1093" s="310" t="s">
        <v>3945</v>
      </c>
      <c r="D1093" s="310" t="s">
        <v>3946</v>
      </c>
      <c r="E1093" s="17" t="s">
        <v>319</v>
      </c>
      <c r="F1093" s="311">
        <v>126.941</v>
      </c>
      <c r="G1093" s="38"/>
      <c r="H1093" s="44"/>
    </row>
    <row r="1094" s="2" customFormat="1" ht="16.8" customHeight="1">
      <c r="A1094" s="38"/>
      <c r="B1094" s="44"/>
      <c r="C1094" s="310" t="s">
        <v>3949</v>
      </c>
      <c r="D1094" s="310" t="s">
        <v>3950</v>
      </c>
      <c r="E1094" s="17" t="s">
        <v>194</v>
      </c>
      <c r="F1094" s="311">
        <v>8.5009999999999994</v>
      </c>
      <c r="G1094" s="38"/>
      <c r="H1094" s="44"/>
    </row>
    <row r="1095" s="2" customFormat="1" ht="16.8" customHeight="1">
      <c r="A1095" s="38"/>
      <c r="B1095" s="44"/>
      <c r="C1095" s="310" t="s">
        <v>394</v>
      </c>
      <c r="D1095" s="310" t="s">
        <v>395</v>
      </c>
      <c r="E1095" s="17" t="s">
        <v>194</v>
      </c>
      <c r="F1095" s="311">
        <v>292.11000000000001</v>
      </c>
      <c r="G1095" s="38"/>
      <c r="H1095" s="44"/>
    </row>
    <row r="1096" s="2" customFormat="1" ht="16.8" customHeight="1">
      <c r="A1096" s="38"/>
      <c r="B1096" s="44"/>
      <c r="C1096" s="310" t="s">
        <v>503</v>
      </c>
      <c r="D1096" s="310" t="s">
        <v>504</v>
      </c>
      <c r="E1096" s="17" t="s">
        <v>190</v>
      </c>
      <c r="F1096" s="311">
        <v>410.99400000000003</v>
      </c>
      <c r="G1096" s="38"/>
      <c r="H1096" s="44"/>
    </row>
    <row r="1097" s="2" customFormat="1" ht="16.8" customHeight="1">
      <c r="A1097" s="38"/>
      <c r="B1097" s="44"/>
      <c r="C1097" s="310" t="s">
        <v>4029</v>
      </c>
      <c r="D1097" s="310" t="s">
        <v>4030</v>
      </c>
      <c r="E1097" s="17" t="s">
        <v>319</v>
      </c>
      <c r="F1097" s="311">
        <v>0.68000000000000005</v>
      </c>
      <c r="G1097" s="38"/>
      <c r="H1097" s="44"/>
    </row>
    <row r="1098" s="2" customFormat="1" ht="16.8" customHeight="1">
      <c r="A1098" s="38"/>
      <c r="B1098" s="44"/>
      <c r="C1098" s="310" t="s">
        <v>932</v>
      </c>
      <c r="D1098" s="310" t="s">
        <v>933</v>
      </c>
      <c r="E1098" s="17" t="s">
        <v>194</v>
      </c>
      <c r="F1098" s="311">
        <v>44.704999999999998</v>
      </c>
      <c r="G1098" s="38"/>
      <c r="H1098" s="44"/>
    </row>
    <row r="1099" s="2" customFormat="1" ht="16.8" customHeight="1">
      <c r="A1099" s="38"/>
      <c r="B1099" s="44"/>
      <c r="C1099" s="310" t="s">
        <v>952</v>
      </c>
      <c r="D1099" s="310" t="s">
        <v>953</v>
      </c>
      <c r="E1099" s="17" t="s">
        <v>194</v>
      </c>
      <c r="F1099" s="311">
        <v>44.704999999999998</v>
      </c>
      <c r="G1099" s="38"/>
      <c r="H1099" s="44"/>
    </row>
    <row r="1100" s="2" customFormat="1" ht="16.8" customHeight="1">
      <c r="A1100" s="38"/>
      <c r="B1100" s="44"/>
      <c r="C1100" s="310" t="s">
        <v>4317</v>
      </c>
      <c r="D1100" s="310" t="s">
        <v>4318</v>
      </c>
      <c r="E1100" s="17" t="s">
        <v>194</v>
      </c>
      <c r="F1100" s="311">
        <v>12.807</v>
      </c>
      <c r="G1100" s="38"/>
      <c r="H1100" s="44"/>
    </row>
    <row r="1101" s="2" customFormat="1" ht="16.8" customHeight="1">
      <c r="A1101" s="38"/>
      <c r="B1101" s="44"/>
      <c r="C1101" s="310" t="s">
        <v>4321</v>
      </c>
      <c r="D1101" s="310" t="s">
        <v>4322</v>
      </c>
      <c r="E1101" s="17" t="s">
        <v>194</v>
      </c>
      <c r="F1101" s="311">
        <v>12.807</v>
      </c>
      <c r="G1101" s="38"/>
      <c r="H1101" s="44"/>
    </row>
    <row r="1102" s="2" customFormat="1" ht="16.8" customHeight="1">
      <c r="A1102" s="38"/>
      <c r="B1102" s="44"/>
      <c r="C1102" s="310" t="s">
        <v>4324</v>
      </c>
      <c r="D1102" s="310" t="s">
        <v>4325</v>
      </c>
      <c r="E1102" s="17" t="s">
        <v>194</v>
      </c>
      <c r="F1102" s="311">
        <v>12.807</v>
      </c>
      <c r="G1102" s="38"/>
      <c r="H1102" s="44"/>
    </row>
    <row r="1103" s="2" customFormat="1" ht="16.8" customHeight="1">
      <c r="A1103" s="38"/>
      <c r="B1103" s="44"/>
      <c r="C1103" s="310" t="s">
        <v>1680</v>
      </c>
      <c r="D1103" s="310" t="s">
        <v>1681</v>
      </c>
      <c r="E1103" s="17" t="s">
        <v>194</v>
      </c>
      <c r="F1103" s="311">
        <v>409.42000000000002</v>
      </c>
      <c r="G1103" s="38"/>
      <c r="H1103" s="44"/>
    </row>
    <row r="1104" s="2" customFormat="1" ht="16.8" customHeight="1">
      <c r="A1104" s="38"/>
      <c r="B1104" s="44"/>
      <c r="C1104" s="310" t="s">
        <v>4050</v>
      </c>
      <c r="D1104" s="310" t="s">
        <v>4051</v>
      </c>
      <c r="E1104" s="17" t="s">
        <v>190</v>
      </c>
      <c r="F1104" s="311">
        <v>11.334</v>
      </c>
      <c r="G1104" s="38"/>
      <c r="H1104" s="44"/>
    </row>
    <row r="1105" s="2" customFormat="1" ht="16.8" customHeight="1">
      <c r="A1105" s="38"/>
      <c r="B1105" s="44"/>
      <c r="C1105" s="310" t="s">
        <v>661</v>
      </c>
      <c r="D1105" s="310" t="s">
        <v>662</v>
      </c>
      <c r="E1105" s="17" t="s">
        <v>190</v>
      </c>
      <c r="F1105" s="311">
        <v>11.334</v>
      </c>
      <c r="G1105" s="38"/>
      <c r="H1105" s="44"/>
    </row>
    <row r="1106" s="2" customFormat="1">
      <c r="A1106" s="38"/>
      <c r="B1106" s="44"/>
      <c r="C1106" s="310" t="s">
        <v>4076</v>
      </c>
      <c r="D1106" s="310" t="s">
        <v>4077</v>
      </c>
      <c r="E1106" s="17" t="s">
        <v>194</v>
      </c>
      <c r="F1106" s="311">
        <v>2.2669999999999999</v>
      </c>
      <c r="G1106" s="38"/>
      <c r="H1106" s="44"/>
    </row>
    <row r="1107" s="2" customFormat="1" ht="16.8" customHeight="1">
      <c r="A1107" s="38"/>
      <c r="B1107" s="44"/>
      <c r="C1107" s="310" t="s">
        <v>4043</v>
      </c>
      <c r="D1107" s="310" t="s">
        <v>4044</v>
      </c>
      <c r="E1107" s="17" t="s">
        <v>190</v>
      </c>
      <c r="F1107" s="311">
        <v>11.334</v>
      </c>
      <c r="G1107" s="38"/>
      <c r="H1107" s="44"/>
    </row>
    <row r="1108" s="2" customFormat="1" ht="16.8" customHeight="1">
      <c r="A1108" s="38"/>
      <c r="B1108" s="44"/>
      <c r="C1108" s="310" t="s">
        <v>4047</v>
      </c>
      <c r="D1108" s="310" t="s">
        <v>4048</v>
      </c>
      <c r="E1108" s="17" t="s">
        <v>190</v>
      </c>
      <c r="F1108" s="311">
        <v>11.334</v>
      </c>
      <c r="G1108" s="38"/>
      <c r="H1108" s="44"/>
    </row>
    <row r="1109" s="2" customFormat="1" ht="16.8" customHeight="1">
      <c r="A1109" s="38"/>
      <c r="B1109" s="44"/>
      <c r="C1109" s="310" t="s">
        <v>4098</v>
      </c>
      <c r="D1109" s="310" t="s">
        <v>4099</v>
      </c>
      <c r="E1109" s="17" t="s">
        <v>194</v>
      </c>
      <c r="F1109" s="311">
        <v>4.5339999999999998</v>
      </c>
      <c r="G1109" s="38"/>
      <c r="H1109" s="44"/>
    </row>
    <row r="1110" s="2" customFormat="1" ht="16.8" customHeight="1">
      <c r="A1110" s="38"/>
      <c r="B1110" s="44"/>
      <c r="C1110" s="310" t="s">
        <v>532</v>
      </c>
      <c r="D1110" s="310" t="s">
        <v>533</v>
      </c>
      <c r="E1110" s="17" t="s">
        <v>190</v>
      </c>
      <c r="F1110" s="311">
        <v>65.787000000000006</v>
      </c>
      <c r="G1110" s="38"/>
      <c r="H1110" s="44"/>
    </row>
    <row r="1111" s="2" customFormat="1" ht="16.8" customHeight="1">
      <c r="A1111" s="38"/>
      <c r="B1111" s="44"/>
      <c r="C1111" s="306" t="s">
        <v>3905</v>
      </c>
      <c r="D1111" s="307" t="s">
        <v>3452</v>
      </c>
      <c r="E1111" s="308" t="s">
        <v>194</v>
      </c>
      <c r="F1111" s="309">
        <v>51.840000000000003</v>
      </c>
      <c r="G1111" s="38"/>
      <c r="H1111" s="44"/>
    </row>
    <row r="1112" s="2" customFormat="1" ht="16.8" customHeight="1">
      <c r="A1112" s="38"/>
      <c r="B1112" s="44"/>
      <c r="C1112" s="310" t="s">
        <v>1</v>
      </c>
      <c r="D1112" s="310" t="s">
        <v>7273</v>
      </c>
      <c r="E1112" s="17" t="s">
        <v>1</v>
      </c>
      <c r="F1112" s="311">
        <v>51.840000000000003</v>
      </c>
      <c r="G1112" s="38"/>
      <c r="H1112" s="44"/>
    </row>
    <row r="1113" s="2" customFormat="1" ht="16.8" customHeight="1">
      <c r="A1113" s="38"/>
      <c r="B1113" s="44"/>
      <c r="C1113" s="312" t="s">
        <v>7110</v>
      </c>
      <c r="D1113" s="38"/>
      <c r="E1113" s="38"/>
      <c r="F1113" s="38"/>
      <c r="G1113" s="38"/>
      <c r="H1113" s="44"/>
    </row>
    <row r="1114" s="2" customFormat="1" ht="16.8" customHeight="1">
      <c r="A1114" s="38"/>
      <c r="B1114" s="44"/>
      <c r="C1114" s="310" t="s">
        <v>374</v>
      </c>
      <c r="D1114" s="310" t="s">
        <v>375</v>
      </c>
      <c r="E1114" s="17" t="s">
        <v>194</v>
      </c>
      <c r="F1114" s="311">
        <v>117.31</v>
      </c>
      <c r="G1114" s="38"/>
      <c r="H1114" s="44"/>
    </row>
    <row r="1115" s="2" customFormat="1" ht="16.8" customHeight="1">
      <c r="A1115" s="38"/>
      <c r="B1115" s="44"/>
      <c r="C1115" s="310" t="s">
        <v>380</v>
      </c>
      <c r="D1115" s="310" t="s">
        <v>381</v>
      </c>
      <c r="E1115" s="17" t="s">
        <v>194</v>
      </c>
      <c r="F1115" s="311">
        <v>117.31</v>
      </c>
      <c r="G1115" s="38"/>
      <c r="H1115" s="44"/>
    </row>
    <row r="1116" s="2" customFormat="1" ht="16.8" customHeight="1">
      <c r="A1116" s="38"/>
      <c r="B1116" s="44"/>
      <c r="C1116" s="310" t="s">
        <v>1680</v>
      </c>
      <c r="D1116" s="310" t="s">
        <v>1681</v>
      </c>
      <c r="E1116" s="17" t="s">
        <v>194</v>
      </c>
      <c r="F1116" s="311">
        <v>409.42000000000002</v>
      </c>
      <c r="G1116" s="38"/>
      <c r="H1116" s="44"/>
    </row>
    <row r="1117" s="2" customFormat="1" ht="26.4" customHeight="1">
      <c r="A1117" s="38"/>
      <c r="B1117" s="44"/>
      <c r="C1117" s="305" t="s">
        <v>7274</v>
      </c>
      <c r="D1117" s="305" t="s">
        <v>103</v>
      </c>
      <c r="E1117" s="38"/>
      <c r="F1117" s="38"/>
      <c r="G1117" s="38"/>
      <c r="H1117" s="44"/>
    </row>
    <row r="1118" s="2" customFormat="1" ht="16.8" customHeight="1">
      <c r="A1118" s="38"/>
      <c r="B1118" s="44"/>
      <c r="C1118" s="306" t="s">
        <v>4329</v>
      </c>
      <c r="D1118" s="307" t="s">
        <v>4330</v>
      </c>
      <c r="E1118" s="308" t="s">
        <v>190</v>
      </c>
      <c r="F1118" s="309">
        <v>34.280000000000001</v>
      </c>
      <c r="G1118" s="38"/>
      <c r="H1118" s="44"/>
    </row>
    <row r="1119" s="2" customFormat="1" ht="16.8" customHeight="1">
      <c r="A1119" s="38"/>
      <c r="B1119" s="44"/>
      <c r="C1119" s="310" t="s">
        <v>1</v>
      </c>
      <c r="D1119" s="310" t="s">
        <v>7275</v>
      </c>
      <c r="E1119" s="17" t="s">
        <v>1</v>
      </c>
      <c r="F1119" s="311">
        <v>34.280000000000001</v>
      </c>
      <c r="G1119" s="38"/>
      <c r="H1119" s="44"/>
    </row>
    <row r="1120" s="2" customFormat="1" ht="16.8" customHeight="1">
      <c r="A1120" s="38"/>
      <c r="B1120" s="44"/>
      <c r="C1120" s="312" t="s">
        <v>7110</v>
      </c>
      <c r="D1120" s="38"/>
      <c r="E1120" s="38"/>
      <c r="F1120" s="38"/>
      <c r="G1120" s="38"/>
      <c r="H1120" s="44"/>
    </row>
    <row r="1121" s="2" customFormat="1" ht="16.8" customHeight="1">
      <c r="A1121" s="38"/>
      <c r="B1121" s="44"/>
      <c r="C1121" s="310" t="s">
        <v>282</v>
      </c>
      <c r="D1121" s="310" t="s">
        <v>283</v>
      </c>
      <c r="E1121" s="17" t="s">
        <v>194</v>
      </c>
      <c r="F1121" s="311">
        <v>17.140000000000001</v>
      </c>
      <c r="G1121" s="38"/>
      <c r="H1121" s="44"/>
    </row>
    <row r="1122" s="2" customFormat="1" ht="16.8" customHeight="1">
      <c r="A1122" s="38"/>
      <c r="B1122" s="44"/>
      <c r="C1122" s="310" t="s">
        <v>288</v>
      </c>
      <c r="D1122" s="310" t="s">
        <v>289</v>
      </c>
      <c r="E1122" s="17" t="s">
        <v>194</v>
      </c>
      <c r="F1122" s="311">
        <v>24.68</v>
      </c>
      <c r="G1122" s="38"/>
      <c r="H1122" s="44"/>
    </row>
    <row r="1123" s="2" customFormat="1" ht="16.8" customHeight="1">
      <c r="A1123" s="38"/>
      <c r="B1123" s="44"/>
      <c r="C1123" s="310" t="s">
        <v>301</v>
      </c>
      <c r="D1123" s="310" t="s">
        <v>302</v>
      </c>
      <c r="E1123" s="17" t="s">
        <v>194</v>
      </c>
      <c r="F1123" s="311">
        <v>102.84</v>
      </c>
      <c r="G1123" s="38"/>
      <c r="H1123" s="44"/>
    </row>
    <row r="1124" s="2" customFormat="1">
      <c r="A1124" s="38"/>
      <c r="B1124" s="44"/>
      <c r="C1124" s="310" t="s">
        <v>314</v>
      </c>
      <c r="D1124" s="310" t="s">
        <v>315</v>
      </c>
      <c r="E1124" s="17" t="s">
        <v>194</v>
      </c>
      <c r="F1124" s="311">
        <v>102.84</v>
      </c>
      <c r="G1124" s="38"/>
      <c r="H1124" s="44"/>
    </row>
    <row r="1125" s="2" customFormat="1" ht="16.8" customHeight="1">
      <c r="A1125" s="38"/>
      <c r="B1125" s="44"/>
      <c r="C1125" s="310" t="s">
        <v>358</v>
      </c>
      <c r="D1125" s="310" t="s">
        <v>359</v>
      </c>
      <c r="E1125" s="17" t="s">
        <v>194</v>
      </c>
      <c r="F1125" s="311">
        <v>17.140000000000001</v>
      </c>
      <c r="G1125" s="38"/>
      <c r="H1125" s="44"/>
    </row>
    <row r="1126" s="2" customFormat="1" ht="16.8" customHeight="1">
      <c r="A1126" s="38"/>
      <c r="B1126" s="44"/>
      <c r="C1126" s="310" t="s">
        <v>493</v>
      </c>
      <c r="D1126" s="310" t="s">
        <v>494</v>
      </c>
      <c r="E1126" s="17" t="s">
        <v>190</v>
      </c>
      <c r="F1126" s="311">
        <v>19.199999999999999</v>
      </c>
      <c r="G1126" s="38"/>
      <c r="H1126" s="44"/>
    </row>
    <row r="1127" s="2" customFormat="1" ht="16.8" customHeight="1">
      <c r="A1127" s="38"/>
      <c r="B1127" s="44"/>
      <c r="C1127" s="310" t="s">
        <v>619</v>
      </c>
      <c r="D1127" s="310" t="s">
        <v>620</v>
      </c>
      <c r="E1127" s="17" t="s">
        <v>194</v>
      </c>
      <c r="F1127" s="311">
        <v>17.140000000000001</v>
      </c>
      <c r="G1127" s="38"/>
      <c r="H1127" s="44"/>
    </row>
    <row r="1128" s="2" customFormat="1" ht="16.8" customHeight="1">
      <c r="A1128" s="38"/>
      <c r="B1128" s="44"/>
      <c r="C1128" s="306" t="s">
        <v>4332</v>
      </c>
      <c r="D1128" s="307" t="s">
        <v>1706</v>
      </c>
      <c r="E1128" s="308" t="s">
        <v>194</v>
      </c>
      <c r="F1128" s="309">
        <v>23.995999999999999</v>
      </c>
      <c r="G1128" s="38"/>
      <c r="H1128" s="44"/>
    </row>
    <row r="1129" s="2" customFormat="1" ht="16.8" customHeight="1">
      <c r="A1129" s="38"/>
      <c r="B1129" s="44"/>
      <c r="C1129" s="310" t="s">
        <v>1</v>
      </c>
      <c r="D1129" s="310" t="s">
        <v>7276</v>
      </c>
      <c r="E1129" s="17" t="s">
        <v>1</v>
      </c>
      <c r="F1129" s="311">
        <v>23.995999999999999</v>
      </c>
      <c r="G1129" s="38"/>
      <c r="H1129" s="44"/>
    </row>
    <row r="1130" s="2" customFormat="1" ht="16.8" customHeight="1">
      <c r="A1130" s="38"/>
      <c r="B1130" s="44"/>
      <c r="C1130" s="312" t="s">
        <v>7110</v>
      </c>
      <c r="D1130" s="38"/>
      <c r="E1130" s="38"/>
      <c r="F1130" s="38"/>
      <c r="G1130" s="38"/>
      <c r="H1130" s="44"/>
    </row>
    <row r="1131" s="2" customFormat="1" ht="16.8" customHeight="1">
      <c r="A1131" s="38"/>
      <c r="B1131" s="44"/>
      <c r="C1131" s="310" t="s">
        <v>432</v>
      </c>
      <c r="D1131" s="310" t="s">
        <v>433</v>
      </c>
      <c r="E1131" s="17" t="s">
        <v>194</v>
      </c>
      <c r="F1131" s="311">
        <v>23.995999999999999</v>
      </c>
      <c r="G1131" s="38"/>
      <c r="H1131" s="44"/>
    </row>
    <row r="1132" s="2" customFormat="1" ht="16.8" customHeight="1">
      <c r="A1132" s="38"/>
      <c r="B1132" s="44"/>
      <c r="C1132" s="310" t="s">
        <v>554</v>
      </c>
      <c r="D1132" s="310" t="s">
        <v>555</v>
      </c>
      <c r="E1132" s="17" t="s">
        <v>194</v>
      </c>
      <c r="F1132" s="311">
        <v>23.995999999999999</v>
      </c>
      <c r="G1132" s="38"/>
      <c r="H1132" s="44"/>
    </row>
    <row r="1133" s="2" customFormat="1" ht="16.8" customHeight="1">
      <c r="A1133" s="38"/>
      <c r="B1133" s="44"/>
      <c r="C1133" s="310" t="s">
        <v>1652</v>
      </c>
      <c r="D1133" s="310" t="s">
        <v>1653</v>
      </c>
      <c r="E1133" s="17" t="s">
        <v>194</v>
      </c>
      <c r="F1133" s="311">
        <v>23.995999999999999</v>
      </c>
      <c r="G1133" s="38"/>
      <c r="H1133" s="44"/>
    </row>
    <row r="1134" s="2" customFormat="1" ht="16.8" customHeight="1">
      <c r="A1134" s="38"/>
      <c r="B1134" s="44"/>
      <c r="C1134" s="306" t="s">
        <v>4334</v>
      </c>
      <c r="D1134" s="307" t="s">
        <v>4335</v>
      </c>
      <c r="E1134" s="308" t="s">
        <v>194</v>
      </c>
      <c r="F1134" s="309">
        <v>23.995999999999999</v>
      </c>
      <c r="G1134" s="38"/>
      <c r="H1134" s="44"/>
    </row>
    <row r="1135" s="2" customFormat="1" ht="16.8" customHeight="1">
      <c r="A1135" s="38"/>
      <c r="B1135" s="44"/>
      <c r="C1135" s="310" t="s">
        <v>1</v>
      </c>
      <c r="D1135" s="310" t="s">
        <v>7276</v>
      </c>
      <c r="E1135" s="17" t="s">
        <v>1</v>
      </c>
      <c r="F1135" s="311">
        <v>23.995999999999999</v>
      </c>
      <c r="G1135" s="38"/>
      <c r="H1135" s="44"/>
    </row>
    <row r="1136" s="2" customFormat="1" ht="16.8" customHeight="1">
      <c r="A1136" s="38"/>
      <c r="B1136" s="44"/>
      <c r="C1136" s="312" t="s">
        <v>7110</v>
      </c>
      <c r="D1136" s="38"/>
      <c r="E1136" s="38"/>
      <c r="F1136" s="38"/>
      <c r="G1136" s="38"/>
      <c r="H1136" s="44"/>
    </row>
    <row r="1137" s="2" customFormat="1" ht="16.8" customHeight="1">
      <c r="A1137" s="38"/>
      <c r="B1137" s="44"/>
      <c r="C1137" s="310" t="s">
        <v>419</v>
      </c>
      <c r="D1137" s="310" t="s">
        <v>420</v>
      </c>
      <c r="E1137" s="17" t="s">
        <v>194</v>
      </c>
      <c r="F1137" s="311">
        <v>23.995999999999999</v>
      </c>
      <c r="G1137" s="38"/>
      <c r="H1137" s="44"/>
    </row>
    <row r="1138" s="2" customFormat="1" ht="16.8" customHeight="1">
      <c r="A1138" s="38"/>
      <c r="B1138" s="44"/>
      <c r="C1138" s="310" t="s">
        <v>423</v>
      </c>
      <c r="D1138" s="310" t="s">
        <v>424</v>
      </c>
      <c r="E1138" s="17" t="s">
        <v>194</v>
      </c>
      <c r="F1138" s="311">
        <v>23.995999999999999</v>
      </c>
      <c r="G1138" s="38"/>
      <c r="H1138" s="44"/>
    </row>
    <row r="1139" s="2" customFormat="1">
      <c r="A1139" s="38"/>
      <c r="B1139" s="44"/>
      <c r="C1139" s="310" t="s">
        <v>436</v>
      </c>
      <c r="D1139" s="310" t="s">
        <v>437</v>
      </c>
      <c r="E1139" s="17" t="s">
        <v>194</v>
      </c>
      <c r="F1139" s="311">
        <v>152.39699999999999</v>
      </c>
      <c r="G1139" s="38"/>
      <c r="H1139" s="44"/>
    </row>
    <row r="1140" s="2" customFormat="1">
      <c r="A1140" s="38"/>
      <c r="B1140" s="44"/>
      <c r="C1140" s="310" t="s">
        <v>476</v>
      </c>
      <c r="D1140" s="310" t="s">
        <v>477</v>
      </c>
      <c r="E1140" s="17" t="s">
        <v>194</v>
      </c>
      <c r="F1140" s="311">
        <v>152.39699999999999</v>
      </c>
      <c r="G1140" s="38"/>
      <c r="H1140" s="44"/>
    </row>
    <row r="1141" s="2" customFormat="1" ht="16.8" customHeight="1">
      <c r="A1141" s="38"/>
      <c r="B1141" s="44"/>
      <c r="C1141" s="310" t="s">
        <v>576</v>
      </c>
      <c r="D1141" s="310" t="s">
        <v>577</v>
      </c>
      <c r="E1141" s="17" t="s">
        <v>194</v>
      </c>
      <c r="F1141" s="311">
        <v>176.16800000000001</v>
      </c>
      <c r="G1141" s="38"/>
      <c r="H1141" s="44"/>
    </row>
    <row r="1142" s="2" customFormat="1" ht="16.8" customHeight="1">
      <c r="A1142" s="38"/>
      <c r="B1142" s="44"/>
      <c r="C1142" s="310" t="s">
        <v>932</v>
      </c>
      <c r="D1142" s="310" t="s">
        <v>933</v>
      </c>
      <c r="E1142" s="17" t="s">
        <v>194</v>
      </c>
      <c r="F1142" s="311">
        <v>23.995999999999999</v>
      </c>
      <c r="G1142" s="38"/>
      <c r="H1142" s="44"/>
    </row>
    <row r="1143" s="2" customFormat="1" ht="16.8" customHeight="1">
      <c r="A1143" s="38"/>
      <c r="B1143" s="44"/>
      <c r="C1143" s="310" t="s">
        <v>952</v>
      </c>
      <c r="D1143" s="310" t="s">
        <v>953</v>
      </c>
      <c r="E1143" s="17" t="s">
        <v>194</v>
      </c>
      <c r="F1143" s="311">
        <v>23.995999999999999</v>
      </c>
      <c r="G1143" s="38"/>
      <c r="H1143" s="44"/>
    </row>
    <row r="1144" s="2" customFormat="1" ht="16.8" customHeight="1">
      <c r="A1144" s="38"/>
      <c r="B1144" s="44"/>
      <c r="C1144" s="310" t="s">
        <v>1812</v>
      </c>
      <c r="D1144" s="310" t="s">
        <v>1813</v>
      </c>
      <c r="E1144" s="17" t="s">
        <v>194</v>
      </c>
      <c r="F1144" s="311">
        <v>25.196000000000002</v>
      </c>
      <c r="G1144" s="38"/>
      <c r="H1144" s="44"/>
    </row>
    <row r="1145" s="2" customFormat="1" ht="16.8" customHeight="1">
      <c r="A1145" s="38"/>
      <c r="B1145" s="44"/>
      <c r="C1145" s="306" t="s">
        <v>4336</v>
      </c>
      <c r="D1145" s="307" t="s">
        <v>4337</v>
      </c>
      <c r="E1145" s="308" t="s">
        <v>194</v>
      </c>
      <c r="F1145" s="309">
        <v>128.40100000000001</v>
      </c>
      <c r="G1145" s="38"/>
      <c r="H1145" s="44"/>
    </row>
    <row r="1146" s="2" customFormat="1" ht="16.8" customHeight="1">
      <c r="A1146" s="38"/>
      <c r="B1146" s="44"/>
      <c r="C1146" s="310" t="s">
        <v>1</v>
      </c>
      <c r="D1146" s="310" t="s">
        <v>7277</v>
      </c>
      <c r="E1146" s="17" t="s">
        <v>1</v>
      </c>
      <c r="F1146" s="311">
        <v>69.504000000000005</v>
      </c>
      <c r="G1146" s="38"/>
      <c r="H1146" s="44"/>
    </row>
    <row r="1147" s="2" customFormat="1" ht="16.8" customHeight="1">
      <c r="A1147" s="38"/>
      <c r="B1147" s="44"/>
      <c r="C1147" s="310" t="s">
        <v>1</v>
      </c>
      <c r="D1147" s="310" t="s">
        <v>7278</v>
      </c>
      <c r="E1147" s="17" t="s">
        <v>1</v>
      </c>
      <c r="F1147" s="311">
        <v>58.896999999999998</v>
      </c>
      <c r="G1147" s="38"/>
      <c r="H1147" s="44"/>
    </row>
    <row r="1148" s="2" customFormat="1" ht="16.8" customHeight="1">
      <c r="A1148" s="38"/>
      <c r="B1148" s="44"/>
      <c r="C1148" s="310" t="s">
        <v>1</v>
      </c>
      <c r="D1148" s="310" t="s">
        <v>378</v>
      </c>
      <c r="E1148" s="17" t="s">
        <v>1</v>
      </c>
      <c r="F1148" s="311">
        <v>128.40100000000001</v>
      </c>
      <c r="G1148" s="38"/>
      <c r="H1148" s="44"/>
    </row>
    <row r="1149" s="2" customFormat="1" ht="16.8" customHeight="1">
      <c r="A1149" s="38"/>
      <c r="B1149" s="44"/>
      <c r="C1149" s="312" t="s">
        <v>7110</v>
      </c>
      <c r="D1149" s="38"/>
      <c r="E1149" s="38"/>
      <c r="F1149" s="38"/>
      <c r="G1149" s="38"/>
      <c r="H1149" s="44"/>
    </row>
    <row r="1150" s="2" customFormat="1" ht="16.8" customHeight="1">
      <c r="A1150" s="38"/>
      <c r="B1150" s="44"/>
      <c r="C1150" s="310" t="s">
        <v>427</v>
      </c>
      <c r="D1150" s="310" t="s">
        <v>428</v>
      </c>
      <c r="E1150" s="17" t="s">
        <v>194</v>
      </c>
      <c r="F1150" s="311">
        <v>169.726</v>
      </c>
      <c r="G1150" s="38"/>
      <c r="H1150" s="44"/>
    </row>
    <row r="1151" s="2" customFormat="1">
      <c r="A1151" s="38"/>
      <c r="B1151" s="44"/>
      <c r="C1151" s="310" t="s">
        <v>436</v>
      </c>
      <c r="D1151" s="310" t="s">
        <v>437</v>
      </c>
      <c r="E1151" s="17" t="s">
        <v>194</v>
      </c>
      <c r="F1151" s="311">
        <v>152.39699999999999</v>
      </c>
      <c r="G1151" s="38"/>
      <c r="H1151" s="44"/>
    </row>
    <row r="1152" s="2" customFormat="1">
      <c r="A1152" s="38"/>
      <c r="B1152" s="44"/>
      <c r="C1152" s="310" t="s">
        <v>476</v>
      </c>
      <c r="D1152" s="310" t="s">
        <v>477</v>
      </c>
      <c r="E1152" s="17" t="s">
        <v>194</v>
      </c>
      <c r="F1152" s="311">
        <v>152.39699999999999</v>
      </c>
      <c r="G1152" s="38"/>
      <c r="H1152" s="44"/>
    </row>
    <row r="1153" s="2" customFormat="1" ht="16.8" customHeight="1">
      <c r="A1153" s="38"/>
      <c r="B1153" s="44"/>
      <c r="C1153" s="310" t="s">
        <v>549</v>
      </c>
      <c r="D1153" s="310" t="s">
        <v>550</v>
      </c>
      <c r="E1153" s="17" t="s">
        <v>194</v>
      </c>
      <c r="F1153" s="311">
        <v>152.172</v>
      </c>
      <c r="G1153" s="38"/>
      <c r="H1153" s="44"/>
    </row>
    <row r="1154" s="2" customFormat="1" ht="16.8" customHeight="1">
      <c r="A1154" s="38"/>
      <c r="B1154" s="44"/>
      <c r="C1154" s="310" t="s">
        <v>558</v>
      </c>
      <c r="D1154" s="310" t="s">
        <v>559</v>
      </c>
      <c r="E1154" s="17" t="s">
        <v>194</v>
      </c>
      <c r="F1154" s="311">
        <v>171.321</v>
      </c>
      <c r="G1154" s="38"/>
      <c r="H1154" s="44"/>
    </row>
    <row r="1155" s="2" customFormat="1" ht="16.8" customHeight="1">
      <c r="A1155" s="38"/>
      <c r="B1155" s="44"/>
      <c r="C1155" s="310" t="s">
        <v>576</v>
      </c>
      <c r="D1155" s="310" t="s">
        <v>577</v>
      </c>
      <c r="E1155" s="17" t="s">
        <v>194</v>
      </c>
      <c r="F1155" s="311">
        <v>176.16800000000001</v>
      </c>
      <c r="G1155" s="38"/>
      <c r="H1155" s="44"/>
    </row>
    <row r="1156" s="2" customFormat="1" ht="16.8" customHeight="1">
      <c r="A1156" s="38"/>
      <c r="B1156" s="44"/>
      <c r="C1156" s="310" t="s">
        <v>1816</v>
      </c>
      <c r="D1156" s="310" t="s">
        <v>1817</v>
      </c>
      <c r="E1156" s="17" t="s">
        <v>194</v>
      </c>
      <c r="F1156" s="311">
        <v>134.821</v>
      </c>
      <c r="G1156" s="38"/>
      <c r="H1156" s="44"/>
    </row>
    <row r="1157" s="2" customFormat="1" ht="16.8" customHeight="1">
      <c r="A1157" s="38"/>
      <c r="B1157" s="44"/>
      <c r="C1157" s="306" t="s">
        <v>4339</v>
      </c>
      <c r="D1157" s="307" t="s">
        <v>4340</v>
      </c>
      <c r="E1157" s="308" t="s">
        <v>194</v>
      </c>
      <c r="F1157" s="309">
        <v>23.771000000000001</v>
      </c>
      <c r="G1157" s="38"/>
      <c r="H1157" s="44"/>
    </row>
    <row r="1158" s="2" customFormat="1" ht="16.8" customHeight="1">
      <c r="A1158" s="38"/>
      <c r="B1158" s="44"/>
      <c r="C1158" s="310" t="s">
        <v>1</v>
      </c>
      <c r="D1158" s="310" t="s">
        <v>7279</v>
      </c>
      <c r="E1158" s="17" t="s">
        <v>1</v>
      </c>
      <c r="F1158" s="311">
        <v>10.250999999999999</v>
      </c>
      <c r="G1158" s="38"/>
      <c r="H1158" s="44"/>
    </row>
    <row r="1159" s="2" customFormat="1" ht="16.8" customHeight="1">
      <c r="A1159" s="38"/>
      <c r="B1159" s="44"/>
      <c r="C1159" s="310" t="s">
        <v>1</v>
      </c>
      <c r="D1159" s="310" t="s">
        <v>7280</v>
      </c>
      <c r="E1159" s="17" t="s">
        <v>1</v>
      </c>
      <c r="F1159" s="311">
        <v>13.52</v>
      </c>
      <c r="G1159" s="38"/>
      <c r="H1159" s="44"/>
    </row>
    <row r="1160" s="2" customFormat="1" ht="16.8" customHeight="1">
      <c r="A1160" s="38"/>
      <c r="B1160" s="44"/>
      <c r="C1160" s="310" t="s">
        <v>1</v>
      </c>
      <c r="D1160" s="310" t="s">
        <v>378</v>
      </c>
      <c r="E1160" s="17" t="s">
        <v>1</v>
      </c>
      <c r="F1160" s="311">
        <v>23.771000000000001</v>
      </c>
      <c r="G1160" s="38"/>
      <c r="H1160" s="44"/>
    </row>
    <row r="1161" s="2" customFormat="1" ht="16.8" customHeight="1">
      <c r="A1161" s="38"/>
      <c r="B1161" s="44"/>
      <c r="C1161" s="312" t="s">
        <v>7110</v>
      </c>
      <c r="D1161" s="38"/>
      <c r="E1161" s="38"/>
      <c r="F1161" s="38"/>
      <c r="G1161" s="38"/>
      <c r="H1161" s="44"/>
    </row>
    <row r="1162" s="2" customFormat="1" ht="16.8" customHeight="1">
      <c r="A1162" s="38"/>
      <c r="B1162" s="44"/>
      <c r="C1162" s="310" t="s">
        <v>427</v>
      </c>
      <c r="D1162" s="310" t="s">
        <v>428</v>
      </c>
      <c r="E1162" s="17" t="s">
        <v>194</v>
      </c>
      <c r="F1162" s="311">
        <v>169.726</v>
      </c>
      <c r="G1162" s="38"/>
      <c r="H1162" s="44"/>
    </row>
    <row r="1163" s="2" customFormat="1">
      <c r="A1163" s="38"/>
      <c r="B1163" s="44"/>
      <c r="C1163" s="310" t="s">
        <v>457</v>
      </c>
      <c r="D1163" s="310" t="s">
        <v>458</v>
      </c>
      <c r="E1163" s="17" t="s">
        <v>194</v>
      </c>
      <c r="F1163" s="311">
        <v>23.771000000000001</v>
      </c>
      <c r="G1163" s="38"/>
      <c r="H1163" s="44"/>
    </row>
    <row r="1164" s="2" customFormat="1">
      <c r="A1164" s="38"/>
      <c r="B1164" s="44"/>
      <c r="C1164" s="310" t="s">
        <v>480</v>
      </c>
      <c r="D1164" s="310" t="s">
        <v>481</v>
      </c>
      <c r="E1164" s="17" t="s">
        <v>194</v>
      </c>
      <c r="F1164" s="311">
        <v>23.771000000000001</v>
      </c>
      <c r="G1164" s="38"/>
      <c r="H1164" s="44"/>
    </row>
    <row r="1165" s="2" customFormat="1" ht="16.8" customHeight="1">
      <c r="A1165" s="38"/>
      <c r="B1165" s="44"/>
      <c r="C1165" s="310" t="s">
        <v>549</v>
      </c>
      <c r="D1165" s="310" t="s">
        <v>550</v>
      </c>
      <c r="E1165" s="17" t="s">
        <v>194</v>
      </c>
      <c r="F1165" s="311">
        <v>152.172</v>
      </c>
      <c r="G1165" s="38"/>
      <c r="H1165" s="44"/>
    </row>
    <row r="1166" s="2" customFormat="1" ht="16.8" customHeight="1">
      <c r="A1166" s="38"/>
      <c r="B1166" s="44"/>
      <c r="C1166" s="310" t="s">
        <v>558</v>
      </c>
      <c r="D1166" s="310" t="s">
        <v>559</v>
      </c>
      <c r="E1166" s="17" t="s">
        <v>194</v>
      </c>
      <c r="F1166" s="311">
        <v>171.321</v>
      </c>
      <c r="G1166" s="38"/>
      <c r="H1166" s="44"/>
    </row>
    <row r="1167" s="2" customFormat="1" ht="16.8" customHeight="1">
      <c r="A1167" s="38"/>
      <c r="B1167" s="44"/>
      <c r="C1167" s="310" t="s">
        <v>576</v>
      </c>
      <c r="D1167" s="310" t="s">
        <v>577</v>
      </c>
      <c r="E1167" s="17" t="s">
        <v>194</v>
      </c>
      <c r="F1167" s="311">
        <v>176.16800000000001</v>
      </c>
      <c r="G1167" s="38"/>
      <c r="H1167" s="44"/>
    </row>
    <row r="1168" s="2" customFormat="1" ht="16.8" customHeight="1">
      <c r="A1168" s="38"/>
      <c r="B1168" s="44"/>
      <c r="C1168" s="306" t="s">
        <v>4342</v>
      </c>
      <c r="D1168" s="307" t="s">
        <v>4343</v>
      </c>
      <c r="E1168" s="308" t="s">
        <v>190</v>
      </c>
      <c r="F1168" s="309">
        <v>97.519999999999996</v>
      </c>
      <c r="G1168" s="38"/>
      <c r="H1168" s="44"/>
    </row>
    <row r="1169" s="2" customFormat="1" ht="16.8" customHeight="1">
      <c r="A1169" s="38"/>
      <c r="B1169" s="44"/>
      <c r="C1169" s="310" t="s">
        <v>1</v>
      </c>
      <c r="D1169" s="310" t="s">
        <v>7281</v>
      </c>
      <c r="E1169" s="17" t="s">
        <v>1</v>
      </c>
      <c r="F1169" s="311">
        <v>49.090000000000003</v>
      </c>
      <c r="G1169" s="38"/>
      <c r="H1169" s="44"/>
    </row>
    <row r="1170" s="2" customFormat="1" ht="16.8" customHeight="1">
      <c r="A1170" s="38"/>
      <c r="B1170" s="44"/>
      <c r="C1170" s="310" t="s">
        <v>1</v>
      </c>
      <c r="D1170" s="310" t="s">
        <v>7282</v>
      </c>
      <c r="E1170" s="17" t="s">
        <v>1</v>
      </c>
      <c r="F1170" s="311">
        <v>48.43</v>
      </c>
      <c r="G1170" s="38"/>
      <c r="H1170" s="44"/>
    </row>
    <row r="1171" s="2" customFormat="1" ht="16.8" customHeight="1">
      <c r="A1171" s="38"/>
      <c r="B1171" s="44"/>
      <c r="C1171" s="310" t="s">
        <v>1</v>
      </c>
      <c r="D1171" s="310" t="s">
        <v>378</v>
      </c>
      <c r="E1171" s="17" t="s">
        <v>1</v>
      </c>
      <c r="F1171" s="311">
        <v>97.519999999999996</v>
      </c>
      <c r="G1171" s="38"/>
      <c r="H1171" s="44"/>
    </row>
    <row r="1172" s="2" customFormat="1" ht="16.8" customHeight="1">
      <c r="A1172" s="38"/>
      <c r="B1172" s="44"/>
      <c r="C1172" s="312" t="s">
        <v>7110</v>
      </c>
      <c r="D1172" s="38"/>
      <c r="E1172" s="38"/>
      <c r="F1172" s="38"/>
      <c r="G1172" s="38"/>
      <c r="H1172" s="44"/>
    </row>
    <row r="1173" s="2" customFormat="1" ht="16.8" customHeight="1">
      <c r="A1173" s="38"/>
      <c r="B1173" s="44"/>
      <c r="C1173" s="310" t="s">
        <v>374</v>
      </c>
      <c r="D1173" s="310" t="s">
        <v>375</v>
      </c>
      <c r="E1173" s="17" t="s">
        <v>194</v>
      </c>
      <c r="F1173" s="311">
        <v>102.425</v>
      </c>
      <c r="G1173" s="38"/>
      <c r="H1173" s="44"/>
    </row>
    <row r="1174" s="2" customFormat="1" ht="16.8" customHeight="1">
      <c r="A1174" s="38"/>
      <c r="B1174" s="44"/>
      <c r="C1174" s="310" t="s">
        <v>380</v>
      </c>
      <c r="D1174" s="310" t="s">
        <v>381</v>
      </c>
      <c r="E1174" s="17" t="s">
        <v>194</v>
      </c>
      <c r="F1174" s="311">
        <v>102.425</v>
      </c>
      <c r="G1174" s="38"/>
      <c r="H1174" s="44"/>
    </row>
    <row r="1175" s="2" customFormat="1" ht="16.8" customHeight="1">
      <c r="A1175" s="38"/>
      <c r="B1175" s="44"/>
      <c r="C1175" s="310" t="s">
        <v>427</v>
      </c>
      <c r="D1175" s="310" t="s">
        <v>428</v>
      </c>
      <c r="E1175" s="17" t="s">
        <v>194</v>
      </c>
      <c r="F1175" s="311">
        <v>169.726</v>
      </c>
      <c r="G1175" s="38"/>
      <c r="H1175" s="44"/>
    </row>
    <row r="1176" s="2" customFormat="1">
      <c r="A1176" s="38"/>
      <c r="B1176" s="44"/>
      <c r="C1176" s="310" t="s">
        <v>466</v>
      </c>
      <c r="D1176" s="310" t="s">
        <v>467</v>
      </c>
      <c r="E1176" s="17" t="s">
        <v>190</v>
      </c>
      <c r="F1176" s="311">
        <v>119.68000000000001</v>
      </c>
      <c r="G1176" s="38"/>
      <c r="H1176" s="44"/>
    </row>
    <row r="1177" s="2" customFormat="1" ht="16.8" customHeight="1">
      <c r="A1177" s="38"/>
      <c r="B1177" s="44"/>
      <c r="C1177" s="310" t="s">
        <v>503</v>
      </c>
      <c r="D1177" s="310" t="s">
        <v>504</v>
      </c>
      <c r="E1177" s="17" t="s">
        <v>190</v>
      </c>
      <c r="F1177" s="311">
        <v>309.27999999999997</v>
      </c>
      <c r="G1177" s="38"/>
      <c r="H1177" s="44"/>
    </row>
    <row r="1178" s="2" customFormat="1" ht="16.8" customHeight="1">
      <c r="A1178" s="38"/>
      <c r="B1178" s="44"/>
      <c r="C1178" s="310" t="s">
        <v>1383</v>
      </c>
      <c r="D1178" s="310" t="s">
        <v>1384</v>
      </c>
      <c r="E1178" s="17" t="s">
        <v>190</v>
      </c>
      <c r="F1178" s="311">
        <v>119.68000000000001</v>
      </c>
      <c r="G1178" s="38"/>
      <c r="H1178" s="44"/>
    </row>
    <row r="1179" s="2" customFormat="1" ht="16.8" customHeight="1">
      <c r="A1179" s="38"/>
      <c r="B1179" s="44"/>
      <c r="C1179" s="310" t="s">
        <v>1680</v>
      </c>
      <c r="D1179" s="310" t="s">
        <v>1681</v>
      </c>
      <c r="E1179" s="17" t="s">
        <v>194</v>
      </c>
      <c r="F1179" s="311">
        <v>279.14800000000002</v>
      </c>
      <c r="G1179" s="38"/>
      <c r="H1179" s="44"/>
    </row>
    <row r="1180" s="2" customFormat="1" ht="16.8" customHeight="1">
      <c r="A1180" s="38"/>
      <c r="B1180" s="44"/>
      <c r="C1180" s="310" t="s">
        <v>634</v>
      </c>
      <c r="D1180" s="310" t="s">
        <v>635</v>
      </c>
      <c r="E1180" s="17" t="s">
        <v>190</v>
      </c>
      <c r="F1180" s="311">
        <v>97.519999999999996</v>
      </c>
      <c r="G1180" s="38"/>
      <c r="H1180" s="44"/>
    </row>
    <row r="1181" s="2" customFormat="1" ht="16.8" customHeight="1">
      <c r="A1181" s="38"/>
      <c r="B1181" s="44"/>
      <c r="C1181" s="310" t="s">
        <v>4643</v>
      </c>
      <c r="D1181" s="310" t="s">
        <v>1459</v>
      </c>
      <c r="E1181" s="17" t="s">
        <v>190</v>
      </c>
      <c r="F1181" s="311">
        <v>119.68000000000001</v>
      </c>
      <c r="G1181" s="38"/>
      <c r="H1181" s="44"/>
    </row>
    <row r="1182" s="2" customFormat="1" ht="16.8" customHeight="1">
      <c r="A1182" s="38"/>
      <c r="B1182" s="44"/>
      <c r="C1182" s="310" t="s">
        <v>527</v>
      </c>
      <c r="D1182" s="310" t="s">
        <v>528</v>
      </c>
      <c r="E1182" s="17" t="s">
        <v>190</v>
      </c>
      <c r="F1182" s="311">
        <v>102.396</v>
      </c>
      <c r="G1182" s="38"/>
      <c r="H1182" s="44"/>
    </row>
    <row r="1183" s="2" customFormat="1" ht="16.8" customHeight="1">
      <c r="A1183" s="38"/>
      <c r="B1183" s="44"/>
      <c r="C1183" s="310" t="s">
        <v>512</v>
      </c>
      <c r="D1183" s="310" t="s">
        <v>513</v>
      </c>
      <c r="E1183" s="17" t="s">
        <v>190</v>
      </c>
      <c r="F1183" s="311">
        <v>130.99799999999999</v>
      </c>
      <c r="G1183" s="38"/>
      <c r="H1183" s="44"/>
    </row>
    <row r="1184" s="2" customFormat="1" ht="16.8" customHeight="1">
      <c r="A1184" s="38"/>
      <c r="B1184" s="44"/>
      <c r="C1184" s="310" t="s">
        <v>471</v>
      </c>
      <c r="D1184" s="310" t="s">
        <v>472</v>
      </c>
      <c r="E1184" s="17" t="s">
        <v>194</v>
      </c>
      <c r="F1184" s="311">
        <v>21.064</v>
      </c>
      <c r="G1184" s="38"/>
      <c r="H1184" s="44"/>
    </row>
    <row r="1185" s="2" customFormat="1" ht="16.8" customHeight="1">
      <c r="A1185" s="38"/>
      <c r="B1185" s="44"/>
      <c r="C1185" s="306" t="s">
        <v>4345</v>
      </c>
      <c r="D1185" s="307" t="s">
        <v>2423</v>
      </c>
      <c r="E1185" s="308" t="s">
        <v>190</v>
      </c>
      <c r="F1185" s="309">
        <v>22.16</v>
      </c>
      <c r="G1185" s="38"/>
      <c r="H1185" s="44"/>
    </row>
    <row r="1186" s="2" customFormat="1" ht="16.8" customHeight="1">
      <c r="A1186" s="38"/>
      <c r="B1186" s="44"/>
      <c r="C1186" s="310" t="s">
        <v>1</v>
      </c>
      <c r="D1186" s="310" t="s">
        <v>7283</v>
      </c>
      <c r="E1186" s="17" t="s">
        <v>1</v>
      </c>
      <c r="F1186" s="311">
        <v>22.16</v>
      </c>
      <c r="G1186" s="38"/>
      <c r="H1186" s="44"/>
    </row>
    <row r="1187" s="2" customFormat="1" ht="16.8" customHeight="1">
      <c r="A1187" s="38"/>
      <c r="B1187" s="44"/>
      <c r="C1187" s="312" t="s">
        <v>7110</v>
      </c>
      <c r="D1187" s="38"/>
      <c r="E1187" s="38"/>
      <c r="F1187" s="38"/>
      <c r="G1187" s="38"/>
      <c r="H1187" s="44"/>
    </row>
    <row r="1188" s="2" customFormat="1" ht="16.8" customHeight="1">
      <c r="A1188" s="38"/>
      <c r="B1188" s="44"/>
      <c r="C1188" s="310" t="s">
        <v>374</v>
      </c>
      <c r="D1188" s="310" t="s">
        <v>375</v>
      </c>
      <c r="E1188" s="17" t="s">
        <v>194</v>
      </c>
      <c r="F1188" s="311">
        <v>102.425</v>
      </c>
      <c r="G1188" s="38"/>
      <c r="H1188" s="44"/>
    </row>
    <row r="1189" s="2" customFormat="1" ht="16.8" customHeight="1">
      <c r="A1189" s="38"/>
      <c r="B1189" s="44"/>
      <c r="C1189" s="310" t="s">
        <v>380</v>
      </c>
      <c r="D1189" s="310" t="s">
        <v>381</v>
      </c>
      <c r="E1189" s="17" t="s">
        <v>194</v>
      </c>
      <c r="F1189" s="311">
        <v>102.425</v>
      </c>
      <c r="G1189" s="38"/>
      <c r="H1189" s="44"/>
    </row>
    <row r="1190" s="2" customFormat="1">
      <c r="A1190" s="38"/>
      <c r="B1190" s="44"/>
      <c r="C1190" s="310" t="s">
        <v>466</v>
      </c>
      <c r="D1190" s="310" t="s">
        <v>467</v>
      </c>
      <c r="E1190" s="17" t="s">
        <v>190</v>
      </c>
      <c r="F1190" s="311">
        <v>119.68000000000001</v>
      </c>
      <c r="G1190" s="38"/>
      <c r="H1190" s="44"/>
    </row>
    <row r="1191" s="2" customFormat="1" ht="16.8" customHeight="1">
      <c r="A1191" s="38"/>
      <c r="B1191" s="44"/>
      <c r="C1191" s="310" t="s">
        <v>503</v>
      </c>
      <c r="D1191" s="310" t="s">
        <v>504</v>
      </c>
      <c r="E1191" s="17" t="s">
        <v>190</v>
      </c>
      <c r="F1191" s="311">
        <v>309.27999999999997</v>
      </c>
      <c r="G1191" s="38"/>
      <c r="H1191" s="44"/>
    </row>
    <row r="1192" s="2" customFormat="1" ht="16.8" customHeight="1">
      <c r="A1192" s="38"/>
      <c r="B1192" s="44"/>
      <c r="C1192" s="310" t="s">
        <v>562</v>
      </c>
      <c r="D1192" s="310" t="s">
        <v>563</v>
      </c>
      <c r="E1192" s="17" t="s">
        <v>190</v>
      </c>
      <c r="F1192" s="311">
        <v>102.76000000000001</v>
      </c>
      <c r="G1192" s="38"/>
      <c r="H1192" s="44"/>
    </row>
    <row r="1193" s="2" customFormat="1" ht="16.8" customHeight="1">
      <c r="A1193" s="38"/>
      <c r="B1193" s="44"/>
      <c r="C1193" s="310" t="s">
        <v>1383</v>
      </c>
      <c r="D1193" s="310" t="s">
        <v>1384</v>
      </c>
      <c r="E1193" s="17" t="s">
        <v>190</v>
      </c>
      <c r="F1193" s="311">
        <v>119.68000000000001</v>
      </c>
      <c r="G1193" s="38"/>
      <c r="H1193" s="44"/>
    </row>
    <row r="1194" s="2" customFormat="1" ht="16.8" customHeight="1">
      <c r="A1194" s="38"/>
      <c r="B1194" s="44"/>
      <c r="C1194" s="310" t="s">
        <v>1680</v>
      </c>
      <c r="D1194" s="310" t="s">
        <v>1681</v>
      </c>
      <c r="E1194" s="17" t="s">
        <v>194</v>
      </c>
      <c r="F1194" s="311">
        <v>279.14800000000002</v>
      </c>
      <c r="G1194" s="38"/>
      <c r="H1194" s="44"/>
    </row>
    <row r="1195" s="2" customFormat="1" ht="16.8" customHeight="1">
      <c r="A1195" s="38"/>
      <c r="B1195" s="44"/>
      <c r="C1195" s="310" t="s">
        <v>4643</v>
      </c>
      <c r="D1195" s="310" t="s">
        <v>1459</v>
      </c>
      <c r="E1195" s="17" t="s">
        <v>190</v>
      </c>
      <c r="F1195" s="311">
        <v>119.68000000000001</v>
      </c>
      <c r="G1195" s="38"/>
      <c r="H1195" s="44"/>
    </row>
    <row r="1196" s="2" customFormat="1" ht="16.8" customHeight="1">
      <c r="A1196" s="38"/>
      <c r="B1196" s="44"/>
      <c r="C1196" s="310" t="s">
        <v>537</v>
      </c>
      <c r="D1196" s="310" t="s">
        <v>538</v>
      </c>
      <c r="E1196" s="17" t="s">
        <v>190</v>
      </c>
      <c r="F1196" s="311">
        <v>23.268000000000001</v>
      </c>
      <c r="G1196" s="38"/>
      <c r="H1196" s="44"/>
    </row>
    <row r="1197" s="2" customFormat="1" ht="16.8" customHeight="1">
      <c r="A1197" s="38"/>
      <c r="B1197" s="44"/>
      <c r="C1197" s="310" t="s">
        <v>532</v>
      </c>
      <c r="D1197" s="310" t="s">
        <v>533</v>
      </c>
      <c r="E1197" s="17" t="s">
        <v>190</v>
      </c>
      <c r="F1197" s="311">
        <v>39.101999999999997</v>
      </c>
      <c r="G1197" s="38"/>
      <c r="H1197" s="44"/>
    </row>
    <row r="1198" s="2" customFormat="1" ht="16.8" customHeight="1">
      <c r="A1198" s="38"/>
      <c r="B1198" s="44"/>
      <c r="C1198" s="310" t="s">
        <v>512</v>
      </c>
      <c r="D1198" s="310" t="s">
        <v>513</v>
      </c>
      <c r="E1198" s="17" t="s">
        <v>190</v>
      </c>
      <c r="F1198" s="311">
        <v>130.99799999999999</v>
      </c>
      <c r="G1198" s="38"/>
      <c r="H1198" s="44"/>
    </row>
    <row r="1199" s="2" customFormat="1" ht="16.8" customHeight="1">
      <c r="A1199" s="38"/>
      <c r="B1199" s="44"/>
      <c r="C1199" s="310" t="s">
        <v>1449</v>
      </c>
      <c r="D1199" s="310" t="s">
        <v>1450</v>
      </c>
      <c r="E1199" s="17" t="s">
        <v>190</v>
      </c>
      <c r="F1199" s="311">
        <v>22.16</v>
      </c>
      <c r="G1199" s="38"/>
      <c r="H1199" s="44"/>
    </row>
    <row r="1200" s="2" customFormat="1" ht="16.8" customHeight="1">
      <c r="A1200" s="38"/>
      <c r="B1200" s="44"/>
      <c r="C1200" s="310" t="s">
        <v>471</v>
      </c>
      <c r="D1200" s="310" t="s">
        <v>472</v>
      </c>
      <c r="E1200" s="17" t="s">
        <v>194</v>
      </c>
      <c r="F1200" s="311">
        <v>21.064</v>
      </c>
      <c r="G1200" s="38"/>
      <c r="H1200" s="44"/>
    </row>
    <row r="1201" s="2" customFormat="1" ht="16.8" customHeight="1">
      <c r="A1201" s="38"/>
      <c r="B1201" s="44"/>
      <c r="C1201" s="306" t="s">
        <v>4348</v>
      </c>
      <c r="D1201" s="307" t="s">
        <v>1724</v>
      </c>
      <c r="E1201" s="308" t="s">
        <v>194</v>
      </c>
      <c r="F1201" s="309">
        <v>136.22800000000001</v>
      </c>
      <c r="G1201" s="38"/>
      <c r="H1201" s="44"/>
    </row>
    <row r="1202" s="2" customFormat="1" ht="16.8" customHeight="1">
      <c r="A1202" s="38"/>
      <c r="B1202" s="44"/>
      <c r="C1202" s="310" t="s">
        <v>1</v>
      </c>
      <c r="D1202" s="310" t="s">
        <v>7284</v>
      </c>
      <c r="E1202" s="17" t="s">
        <v>1</v>
      </c>
      <c r="F1202" s="311">
        <v>66.144000000000005</v>
      </c>
      <c r="G1202" s="38"/>
      <c r="H1202" s="44"/>
    </row>
    <row r="1203" s="2" customFormat="1" ht="16.8" customHeight="1">
      <c r="A1203" s="38"/>
      <c r="B1203" s="44"/>
      <c r="C1203" s="310" t="s">
        <v>1</v>
      </c>
      <c r="D1203" s="310" t="s">
        <v>7285</v>
      </c>
      <c r="E1203" s="17" t="s">
        <v>1</v>
      </c>
      <c r="F1203" s="311">
        <v>70.084000000000003</v>
      </c>
      <c r="G1203" s="38"/>
      <c r="H1203" s="44"/>
    </row>
    <row r="1204" s="2" customFormat="1" ht="16.8" customHeight="1">
      <c r="A1204" s="38"/>
      <c r="B1204" s="44"/>
      <c r="C1204" s="310" t="s">
        <v>1</v>
      </c>
      <c r="D1204" s="310" t="s">
        <v>378</v>
      </c>
      <c r="E1204" s="17" t="s">
        <v>1</v>
      </c>
      <c r="F1204" s="311">
        <v>136.22800000000001</v>
      </c>
      <c r="G1204" s="38"/>
      <c r="H1204" s="44"/>
    </row>
    <row r="1205" s="2" customFormat="1" ht="16.8" customHeight="1">
      <c r="A1205" s="38"/>
      <c r="B1205" s="44"/>
      <c r="C1205" s="312" t="s">
        <v>7110</v>
      </c>
      <c r="D1205" s="38"/>
      <c r="E1205" s="38"/>
      <c r="F1205" s="38"/>
      <c r="G1205" s="38"/>
      <c r="H1205" s="44"/>
    </row>
    <row r="1206" s="2" customFormat="1" ht="16.8" customHeight="1">
      <c r="A1206" s="38"/>
      <c r="B1206" s="44"/>
      <c r="C1206" s="310" t="s">
        <v>572</v>
      </c>
      <c r="D1206" s="310" t="s">
        <v>573</v>
      </c>
      <c r="E1206" s="17" t="s">
        <v>194</v>
      </c>
      <c r="F1206" s="311">
        <v>136.22800000000001</v>
      </c>
      <c r="G1206" s="38"/>
      <c r="H1206" s="44"/>
    </row>
    <row r="1207" s="2" customFormat="1" ht="16.8" customHeight="1">
      <c r="A1207" s="38"/>
      <c r="B1207" s="44"/>
      <c r="C1207" s="306" t="s">
        <v>4350</v>
      </c>
      <c r="D1207" s="307" t="s">
        <v>4351</v>
      </c>
      <c r="E1207" s="308" t="s">
        <v>194</v>
      </c>
      <c r="F1207" s="309">
        <v>320.83999999999997</v>
      </c>
      <c r="G1207" s="38"/>
      <c r="H1207" s="44"/>
    </row>
    <row r="1208" s="2" customFormat="1" ht="16.8" customHeight="1">
      <c r="A1208" s="38"/>
      <c r="B1208" s="44"/>
      <c r="C1208" s="310" t="s">
        <v>1</v>
      </c>
      <c r="D1208" s="310" t="s">
        <v>7286</v>
      </c>
      <c r="E1208" s="17" t="s">
        <v>1</v>
      </c>
      <c r="F1208" s="311">
        <v>320.83999999999997</v>
      </c>
      <c r="G1208" s="38"/>
      <c r="H1208" s="44"/>
    </row>
    <row r="1209" s="2" customFormat="1" ht="16.8" customHeight="1">
      <c r="A1209" s="38"/>
      <c r="B1209" s="44"/>
      <c r="C1209" s="312" t="s">
        <v>7110</v>
      </c>
      <c r="D1209" s="38"/>
      <c r="E1209" s="38"/>
      <c r="F1209" s="38"/>
      <c r="G1209" s="38"/>
      <c r="H1209" s="44"/>
    </row>
    <row r="1210" s="2" customFormat="1">
      <c r="A1210" s="38"/>
      <c r="B1210" s="44"/>
      <c r="C1210" s="310" t="s">
        <v>666</v>
      </c>
      <c r="D1210" s="310" t="s">
        <v>667</v>
      </c>
      <c r="E1210" s="17" t="s">
        <v>194</v>
      </c>
      <c r="F1210" s="311">
        <v>320.83999999999997</v>
      </c>
      <c r="G1210" s="38"/>
      <c r="H1210" s="44"/>
    </row>
    <row r="1211" s="2" customFormat="1">
      <c r="A1211" s="38"/>
      <c r="B1211" s="44"/>
      <c r="C1211" s="310" t="s">
        <v>670</v>
      </c>
      <c r="D1211" s="310" t="s">
        <v>671</v>
      </c>
      <c r="E1211" s="17" t="s">
        <v>194</v>
      </c>
      <c r="F1211" s="311">
        <v>9625.2000000000007</v>
      </c>
      <c r="G1211" s="38"/>
      <c r="H1211" s="44"/>
    </row>
    <row r="1212" s="2" customFormat="1">
      <c r="A1212" s="38"/>
      <c r="B1212" s="44"/>
      <c r="C1212" s="310" t="s">
        <v>675</v>
      </c>
      <c r="D1212" s="310" t="s">
        <v>676</v>
      </c>
      <c r="E1212" s="17" t="s">
        <v>194</v>
      </c>
      <c r="F1212" s="311">
        <v>320.83999999999997</v>
      </c>
      <c r="G1212" s="38"/>
      <c r="H1212" s="44"/>
    </row>
    <row r="1213" s="2" customFormat="1" ht="16.8" customHeight="1">
      <c r="A1213" s="38"/>
      <c r="B1213" s="44"/>
      <c r="C1213" s="310" t="s">
        <v>679</v>
      </c>
      <c r="D1213" s="310" t="s">
        <v>680</v>
      </c>
      <c r="E1213" s="17" t="s">
        <v>194</v>
      </c>
      <c r="F1213" s="311">
        <v>320.83999999999997</v>
      </c>
      <c r="G1213" s="38"/>
      <c r="H1213" s="44"/>
    </row>
    <row r="1214" s="2" customFormat="1" ht="16.8" customHeight="1">
      <c r="A1214" s="38"/>
      <c r="B1214" s="44"/>
      <c r="C1214" s="310" t="s">
        <v>683</v>
      </c>
      <c r="D1214" s="310" t="s">
        <v>684</v>
      </c>
      <c r="E1214" s="17" t="s">
        <v>194</v>
      </c>
      <c r="F1214" s="311">
        <v>9625.2000000000007</v>
      </c>
      <c r="G1214" s="38"/>
      <c r="H1214" s="44"/>
    </row>
    <row r="1215" s="2" customFormat="1" ht="16.8" customHeight="1">
      <c r="A1215" s="38"/>
      <c r="B1215" s="44"/>
      <c r="C1215" s="310" t="s">
        <v>687</v>
      </c>
      <c r="D1215" s="310" t="s">
        <v>688</v>
      </c>
      <c r="E1215" s="17" t="s">
        <v>194</v>
      </c>
      <c r="F1215" s="311">
        <v>320.83999999999997</v>
      </c>
      <c r="G1215" s="38"/>
      <c r="H1215" s="44"/>
    </row>
    <row r="1216" s="2" customFormat="1" ht="16.8" customHeight="1">
      <c r="A1216" s="38"/>
      <c r="B1216" s="44"/>
      <c r="C1216" s="306" t="s">
        <v>4353</v>
      </c>
      <c r="D1216" s="307" t="s">
        <v>4354</v>
      </c>
      <c r="E1216" s="308" t="s">
        <v>194</v>
      </c>
      <c r="F1216" s="309">
        <v>19.149000000000001</v>
      </c>
      <c r="G1216" s="38"/>
      <c r="H1216" s="44"/>
    </row>
    <row r="1217" s="2" customFormat="1" ht="16.8" customHeight="1">
      <c r="A1217" s="38"/>
      <c r="B1217" s="44"/>
      <c r="C1217" s="310" t="s">
        <v>1</v>
      </c>
      <c r="D1217" s="310" t="s">
        <v>4414</v>
      </c>
      <c r="E1217" s="17" t="s">
        <v>1</v>
      </c>
      <c r="F1217" s="311">
        <v>19.149000000000001</v>
      </c>
      <c r="G1217" s="38"/>
      <c r="H1217" s="44"/>
    </row>
    <row r="1218" s="2" customFormat="1" ht="16.8" customHeight="1">
      <c r="A1218" s="38"/>
      <c r="B1218" s="44"/>
      <c r="C1218" s="312" t="s">
        <v>7110</v>
      </c>
      <c r="D1218" s="38"/>
      <c r="E1218" s="38"/>
      <c r="F1218" s="38"/>
      <c r="G1218" s="38"/>
      <c r="H1218" s="44"/>
    </row>
    <row r="1219" s="2" customFormat="1" ht="16.8" customHeight="1">
      <c r="A1219" s="38"/>
      <c r="B1219" s="44"/>
      <c r="C1219" s="310" t="s">
        <v>558</v>
      </c>
      <c r="D1219" s="310" t="s">
        <v>559</v>
      </c>
      <c r="E1219" s="17" t="s">
        <v>194</v>
      </c>
      <c r="F1219" s="311">
        <v>171.321</v>
      </c>
      <c r="G1219" s="38"/>
      <c r="H1219" s="44"/>
    </row>
    <row r="1220" s="2" customFormat="1" ht="16.8" customHeight="1">
      <c r="A1220" s="38"/>
      <c r="B1220" s="44"/>
      <c r="C1220" s="306" t="s">
        <v>4356</v>
      </c>
      <c r="D1220" s="307" t="s">
        <v>1733</v>
      </c>
      <c r="E1220" s="308" t="s">
        <v>190</v>
      </c>
      <c r="F1220" s="309">
        <v>78.180000000000007</v>
      </c>
      <c r="G1220" s="38"/>
      <c r="H1220" s="44"/>
    </row>
    <row r="1221" s="2" customFormat="1" ht="16.8" customHeight="1">
      <c r="A1221" s="38"/>
      <c r="B1221" s="44"/>
      <c r="C1221" s="310" t="s">
        <v>1</v>
      </c>
      <c r="D1221" s="310" t="s">
        <v>7287</v>
      </c>
      <c r="E1221" s="17" t="s">
        <v>1</v>
      </c>
      <c r="F1221" s="311">
        <v>78.180000000000007</v>
      </c>
      <c r="G1221" s="38"/>
      <c r="H1221" s="44"/>
    </row>
    <row r="1222" s="2" customFormat="1" ht="16.8" customHeight="1">
      <c r="A1222" s="38"/>
      <c r="B1222" s="44"/>
      <c r="C1222" s="312" t="s">
        <v>7110</v>
      </c>
      <c r="D1222" s="38"/>
      <c r="E1222" s="38"/>
      <c r="F1222" s="38"/>
      <c r="G1222" s="38"/>
      <c r="H1222" s="44"/>
    </row>
    <row r="1223" s="2" customFormat="1" ht="16.8" customHeight="1">
      <c r="A1223" s="38"/>
      <c r="B1223" s="44"/>
      <c r="C1223" s="310" t="s">
        <v>394</v>
      </c>
      <c r="D1223" s="310" t="s">
        <v>395</v>
      </c>
      <c r="E1223" s="17" t="s">
        <v>194</v>
      </c>
      <c r="F1223" s="311">
        <v>176.72300000000001</v>
      </c>
      <c r="G1223" s="38"/>
      <c r="H1223" s="44"/>
    </row>
    <row r="1224" s="2" customFormat="1" ht="16.8" customHeight="1">
      <c r="A1224" s="38"/>
      <c r="B1224" s="44"/>
      <c r="C1224" s="310" t="s">
        <v>971</v>
      </c>
      <c r="D1224" s="310" t="s">
        <v>972</v>
      </c>
      <c r="E1224" s="17" t="s">
        <v>194</v>
      </c>
      <c r="F1224" s="311">
        <v>416.52800000000002</v>
      </c>
      <c r="G1224" s="38"/>
      <c r="H1224" s="44"/>
    </row>
    <row r="1225" s="2" customFormat="1" ht="16.8" customHeight="1">
      <c r="A1225" s="38"/>
      <c r="B1225" s="44"/>
      <c r="C1225" s="310" t="s">
        <v>979</v>
      </c>
      <c r="D1225" s="310" t="s">
        <v>980</v>
      </c>
      <c r="E1225" s="17" t="s">
        <v>194</v>
      </c>
      <c r="F1225" s="311">
        <v>416.52800000000002</v>
      </c>
      <c r="G1225" s="38"/>
      <c r="H1225" s="44"/>
    </row>
    <row r="1226" s="2" customFormat="1">
      <c r="A1226" s="38"/>
      <c r="B1226" s="44"/>
      <c r="C1226" s="310" t="s">
        <v>4162</v>
      </c>
      <c r="D1226" s="310" t="s">
        <v>4163</v>
      </c>
      <c r="E1226" s="17" t="s">
        <v>194</v>
      </c>
      <c r="F1226" s="311">
        <v>416.52800000000002</v>
      </c>
      <c r="G1226" s="38"/>
      <c r="H1226" s="44"/>
    </row>
    <row r="1227" s="2" customFormat="1" ht="16.8" customHeight="1">
      <c r="A1227" s="38"/>
      <c r="B1227" s="44"/>
      <c r="C1227" s="310" t="s">
        <v>984</v>
      </c>
      <c r="D1227" s="310" t="s">
        <v>985</v>
      </c>
      <c r="E1227" s="17" t="s">
        <v>194</v>
      </c>
      <c r="F1227" s="311">
        <v>416.52800000000002</v>
      </c>
      <c r="G1227" s="38"/>
      <c r="H1227" s="44"/>
    </row>
    <row r="1228" s="2" customFormat="1">
      <c r="A1228" s="38"/>
      <c r="B1228" s="44"/>
      <c r="C1228" s="310" t="s">
        <v>1014</v>
      </c>
      <c r="D1228" s="310" t="s">
        <v>1015</v>
      </c>
      <c r="E1228" s="17" t="s">
        <v>194</v>
      </c>
      <c r="F1228" s="311">
        <v>446.02800000000002</v>
      </c>
      <c r="G1228" s="38"/>
      <c r="H1228" s="44"/>
    </row>
    <row r="1229" s="2" customFormat="1" ht="16.8" customHeight="1">
      <c r="A1229" s="38"/>
      <c r="B1229" s="44"/>
      <c r="C1229" s="310" t="s">
        <v>1024</v>
      </c>
      <c r="D1229" s="310" t="s">
        <v>1025</v>
      </c>
      <c r="E1229" s="17" t="s">
        <v>194</v>
      </c>
      <c r="F1229" s="311">
        <v>446.02800000000002</v>
      </c>
      <c r="G1229" s="38"/>
      <c r="H1229" s="44"/>
    </row>
    <row r="1230" s="2" customFormat="1">
      <c r="A1230" s="38"/>
      <c r="B1230" s="44"/>
      <c r="C1230" s="310" t="s">
        <v>1085</v>
      </c>
      <c r="D1230" s="310" t="s">
        <v>1086</v>
      </c>
      <c r="E1230" s="17" t="s">
        <v>194</v>
      </c>
      <c r="F1230" s="311">
        <v>46.908000000000001</v>
      </c>
      <c r="G1230" s="38"/>
      <c r="H1230" s="44"/>
    </row>
    <row r="1231" s="2" customFormat="1" ht="16.8" customHeight="1">
      <c r="A1231" s="38"/>
      <c r="B1231" s="44"/>
      <c r="C1231" s="310" t="s">
        <v>1138</v>
      </c>
      <c r="D1231" s="310" t="s">
        <v>1139</v>
      </c>
      <c r="E1231" s="17" t="s">
        <v>190</v>
      </c>
      <c r="F1231" s="311">
        <v>78.180000000000007</v>
      </c>
      <c r="G1231" s="38"/>
      <c r="H1231" s="44"/>
    </row>
    <row r="1232" s="2" customFormat="1" ht="16.8" customHeight="1">
      <c r="A1232" s="38"/>
      <c r="B1232" s="44"/>
      <c r="C1232" s="310" t="s">
        <v>1680</v>
      </c>
      <c r="D1232" s="310" t="s">
        <v>1681</v>
      </c>
      <c r="E1232" s="17" t="s">
        <v>194</v>
      </c>
      <c r="F1232" s="311">
        <v>279.14800000000002</v>
      </c>
      <c r="G1232" s="38"/>
      <c r="H1232" s="44"/>
    </row>
    <row r="1233" s="2" customFormat="1" ht="16.8" customHeight="1">
      <c r="A1233" s="38"/>
      <c r="B1233" s="44"/>
      <c r="C1233" s="310" t="s">
        <v>1131</v>
      </c>
      <c r="D1233" s="310" t="s">
        <v>1132</v>
      </c>
      <c r="E1233" s="17" t="s">
        <v>319</v>
      </c>
      <c r="F1233" s="311">
        <v>50.534999999999997</v>
      </c>
      <c r="G1233" s="38"/>
      <c r="H1233" s="44"/>
    </row>
    <row r="1234" s="2" customFormat="1" ht="16.8" customHeight="1">
      <c r="A1234" s="38"/>
      <c r="B1234" s="44"/>
      <c r="C1234" s="306" t="s">
        <v>4358</v>
      </c>
      <c r="D1234" s="307" t="s">
        <v>2936</v>
      </c>
      <c r="E1234" s="308" t="s">
        <v>194</v>
      </c>
      <c r="F1234" s="309">
        <v>361.80200000000002</v>
      </c>
      <c r="G1234" s="38"/>
      <c r="H1234" s="44"/>
    </row>
    <row r="1235" s="2" customFormat="1" ht="16.8" customHeight="1">
      <c r="A1235" s="38"/>
      <c r="B1235" s="44"/>
      <c r="C1235" s="310" t="s">
        <v>1</v>
      </c>
      <c r="D1235" s="310" t="s">
        <v>7288</v>
      </c>
      <c r="E1235" s="17" t="s">
        <v>1</v>
      </c>
      <c r="F1235" s="311">
        <v>361.80200000000002</v>
      </c>
      <c r="G1235" s="38"/>
      <c r="H1235" s="44"/>
    </row>
    <row r="1236" s="2" customFormat="1" ht="16.8" customHeight="1">
      <c r="A1236" s="38"/>
      <c r="B1236" s="44"/>
      <c r="C1236" s="312" t="s">
        <v>7110</v>
      </c>
      <c r="D1236" s="38"/>
      <c r="E1236" s="38"/>
      <c r="F1236" s="38"/>
      <c r="G1236" s="38"/>
      <c r="H1236" s="44"/>
    </row>
    <row r="1237" s="2" customFormat="1" ht="16.8" customHeight="1">
      <c r="A1237" s="38"/>
      <c r="B1237" s="44"/>
      <c r="C1237" s="310" t="s">
        <v>942</v>
      </c>
      <c r="D1237" s="310" t="s">
        <v>943</v>
      </c>
      <c r="E1237" s="17" t="s">
        <v>194</v>
      </c>
      <c r="F1237" s="311">
        <v>361.80200000000002</v>
      </c>
      <c r="G1237" s="38"/>
      <c r="H1237" s="44"/>
    </row>
    <row r="1238" s="2" customFormat="1" ht="16.8" customHeight="1">
      <c r="A1238" s="38"/>
      <c r="B1238" s="44"/>
      <c r="C1238" s="310" t="s">
        <v>971</v>
      </c>
      <c r="D1238" s="310" t="s">
        <v>972</v>
      </c>
      <c r="E1238" s="17" t="s">
        <v>194</v>
      </c>
      <c r="F1238" s="311">
        <v>416.52800000000002</v>
      </c>
      <c r="G1238" s="38"/>
      <c r="H1238" s="44"/>
    </row>
    <row r="1239" s="2" customFormat="1" ht="16.8" customHeight="1">
      <c r="A1239" s="38"/>
      <c r="B1239" s="44"/>
      <c r="C1239" s="310" t="s">
        <v>979</v>
      </c>
      <c r="D1239" s="310" t="s">
        <v>980</v>
      </c>
      <c r="E1239" s="17" t="s">
        <v>194</v>
      </c>
      <c r="F1239" s="311">
        <v>416.52800000000002</v>
      </c>
      <c r="G1239" s="38"/>
      <c r="H1239" s="44"/>
    </row>
    <row r="1240" s="2" customFormat="1">
      <c r="A1240" s="38"/>
      <c r="B1240" s="44"/>
      <c r="C1240" s="310" t="s">
        <v>4162</v>
      </c>
      <c r="D1240" s="310" t="s">
        <v>4163</v>
      </c>
      <c r="E1240" s="17" t="s">
        <v>194</v>
      </c>
      <c r="F1240" s="311">
        <v>416.52800000000002</v>
      </c>
      <c r="G1240" s="38"/>
      <c r="H1240" s="44"/>
    </row>
    <row r="1241" s="2" customFormat="1" ht="16.8" customHeight="1">
      <c r="A1241" s="38"/>
      <c r="B1241" s="44"/>
      <c r="C1241" s="310" t="s">
        <v>984</v>
      </c>
      <c r="D1241" s="310" t="s">
        <v>985</v>
      </c>
      <c r="E1241" s="17" t="s">
        <v>194</v>
      </c>
      <c r="F1241" s="311">
        <v>416.52800000000002</v>
      </c>
      <c r="G1241" s="38"/>
      <c r="H1241" s="44"/>
    </row>
    <row r="1242" s="2" customFormat="1">
      <c r="A1242" s="38"/>
      <c r="B1242" s="44"/>
      <c r="C1242" s="310" t="s">
        <v>1014</v>
      </c>
      <c r="D1242" s="310" t="s">
        <v>1015</v>
      </c>
      <c r="E1242" s="17" t="s">
        <v>194</v>
      </c>
      <c r="F1242" s="311">
        <v>446.02800000000002</v>
      </c>
      <c r="G1242" s="38"/>
      <c r="H1242" s="44"/>
    </row>
    <row r="1243" s="2" customFormat="1" ht="16.8" customHeight="1">
      <c r="A1243" s="38"/>
      <c r="B1243" s="44"/>
      <c r="C1243" s="310" t="s">
        <v>1024</v>
      </c>
      <c r="D1243" s="310" t="s">
        <v>1025</v>
      </c>
      <c r="E1243" s="17" t="s">
        <v>194</v>
      </c>
      <c r="F1243" s="311">
        <v>446.02800000000002</v>
      </c>
      <c r="G1243" s="38"/>
      <c r="H1243" s="44"/>
    </row>
    <row r="1244" s="2" customFormat="1">
      <c r="A1244" s="38"/>
      <c r="B1244" s="44"/>
      <c r="C1244" s="310" t="s">
        <v>4583</v>
      </c>
      <c r="D1244" s="310" t="s">
        <v>4584</v>
      </c>
      <c r="E1244" s="17" t="s">
        <v>194</v>
      </c>
      <c r="F1244" s="311">
        <v>361.80200000000002</v>
      </c>
      <c r="G1244" s="38"/>
      <c r="H1244" s="44"/>
    </row>
    <row r="1245" s="2" customFormat="1" ht="16.8" customHeight="1">
      <c r="A1245" s="38"/>
      <c r="B1245" s="44"/>
      <c r="C1245" s="310" t="s">
        <v>1100</v>
      </c>
      <c r="D1245" s="310" t="s">
        <v>1101</v>
      </c>
      <c r="E1245" s="17" t="s">
        <v>194</v>
      </c>
      <c r="F1245" s="311">
        <v>361.80200000000002</v>
      </c>
      <c r="G1245" s="38"/>
      <c r="H1245" s="44"/>
    </row>
    <row r="1246" s="2" customFormat="1" ht="16.8" customHeight="1">
      <c r="A1246" s="38"/>
      <c r="B1246" s="44"/>
      <c r="C1246" s="310" t="s">
        <v>1122</v>
      </c>
      <c r="D1246" s="310" t="s">
        <v>1123</v>
      </c>
      <c r="E1246" s="17" t="s">
        <v>194</v>
      </c>
      <c r="F1246" s="311">
        <v>361.80200000000002</v>
      </c>
      <c r="G1246" s="38"/>
      <c r="H1246" s="44"/>
    </row>
    <row r="1247" s="2" customFormat="1" ht="16.8" customHeight="1">
      <c r="A1247" s="38"/>
      <c r="B1247" s="44"/>
      <c r="C1247" s="310" t="s">
        <v>1127</v>
      </c>
      <c r="D1247" s="310" t="s">
        <v>1128</v>
      </c>
      <c r="E1247" s="17" t="s">
        <v>194</v>
      </c>
      <c r="F1247" s="311">
        <v>361.80200000000002</v>
      </c>
      <c r="G1247" s="38"/>
      <c r="H1247" s="44"/>
    </row>
    <row r="1248" s="2" customFormat="1">
      <c r="A1248" s="38"/>
      <c r="B1248" s="44"/>
      <c r="C1248" s="310" t="s">
        <v>1142</v>
      </c>
      <c r="D1248" s="310" t="s">
        <v>1143</v>
      </c>
      <c r="E1248" s="17" t="s">
        <v>194</v>
      </c>
      <c r="F1248" s="311">
        <v>361.80200000000002</v>
      </c>
      <c r="G1248" s="38"/>
      <c r="H1248" s="44"/>
    </row>
    <row r="1249" s="2" customFormat="1" ht="16.8" customHeight="1">
      <c r="A1249" s="38"/>
      <c r="B1249" s="44"/>
      <c r="C1249" s="310" t="s">
        <v>705</v>
      </c>
      <c r="D1249" s="310" t="s">
        <v>706</v>
      </c>
      <c r="E1249" s="17" t="s">
        <v>194</v>
      </c>
      <c r="F1249" s="311">
        <v>361.80200000000002</v>
      </c>
      <c r="G1249" s="38"/>
      <c r="H1249" s="44"/>
    </row>
    <row r="1250" s="2" customFormat="1" ht="16.8" customHeight="1">
      <c r="A1250" s="38"/>
      <c r="B1250" s="44"/>
      <c r="C1250" s="310" t="s">
        <v>710</v>
      </c>
      <c r="D1250" s="310" t="s">
        <v>711</v>
      </c>
      <c r="E1250" s="17" t="s">
        <v>194</v>
      </c>
      <c r="F1250" s="311">
        <v>361.80200000000002</v>
      </c>
      <c r="G1250" s="38"/>
      <c r="H1250" s="44"/>
    </row>
    <row r="1251" s="2" customFormat="1" ht="16.8" customHeight="1">
      <c r="A1251" s="38"/>
      <c r="B1251" s="44"/>
      <c r="C1251" s="310" t="s">
        <v>1912</v>
      </c>
      <c r="D1251" s="310" t="s">
        <v>1913</v>
      </c>
      <c r="E1251" s="17" t="s">
        <v>319</v>
      </c>
      <c r="F1251" s="311">
        <v>65.123999999999995</v>
      </c>
      <c r="G1251" s="38"/>
      <c r="H1251" s="44"/>
    </row>
    <row r="1252" s="2" customFormat="1">
      <c r="A1252" s="38"/>
      <c r="B1252" s="44"/>
      <c r="C1252" s="310" t="s">
        <v>1916</v>
      </c>
      <c r="D1252" s="310" t="s">
        <v>1917</v>
      </c>
      <c r="E1252" s="17" t="s">
        <v>194</v>
      </c>
      <c r="F1252" s="311">
        <v>361.80200000000002</v>
      </c>
      <c r="G1252" s="38"/>
      <c r="H1252" s="44"/>
    </row>
    <row r="1253" s="2" customFormat="1" ht="16.8" customHeight="1">
      <c r="A1253" s="38"/>
      <c r="B1253" s="44"/>
      <c r="C1253" s="310" t="s">
        <v>1109</v>
      </c>
      <c r="D1253" s="310" t="s">
        <v>1110</v>
      </c>
      <c r="E1253" s="17" t="s">
        <v>194</v>
      </c>
      <c r="F1253" s="311">
        <v>379.892</v>
      </c>
      <c r="G1253" s="38"/>
      <c r="H1253" s="44"/>
    </row>
    <row r="1254" s="2" customFormat="1" ht="16.8" customHeight="1">
      <c r="A1254" s="38"/>
      <c r="B1254" s="44"/>
      <c r="C1254" s="310" t="s">
        <v>1131</v>
      </c>
      <c r="D1254" s="310" t="s">
        <v>1132</v>
      </c>
      <c r="E1254" s="17" t="s">
        <v>319</v>
      </c>
      <c r="F1254" s="311">
        <v>50.534999999999997</v>
      </c>
      <c r="G1254" s="38"/>
      <c r="H1254" s="44"/>
    </row>
    <row r="1255" s="2" customFormat="1">
      <c r="A1255" s="38"/>
      <c r="B1255" s="44"/>
      <c r="C1255" s="310" t="s">
        <v>1104</v>
      </c>
      <c r="D1255" s="310" t="s">
        <v>1105</v>
      </c>
      <c r="E1255" s="17" t="s">
        <v>194</v>
      </c>
      <c r="F1255" s="311">
        <v>379.892</v>
      </c>
      <c r="G1255" s="38"/>
      <c r="H1255" s="44"/>
    </row>
    <row r="1256" s="2" customFormat="1" ht="16.8" customHeight="1">
      <c r="A1256" s="38"/>
      <c r="B1256" s="44"/>
      <c r="C1256" s="306" t="s">
        <v>4360</v>
      </c>
      <c r="D1256" s="307" t="s">
        <v>4361</v>
      </c>
      <c r="E1256" s="308" t="s">
        <v>190</v>
      </c>
      <c r="F1256" s="309">
        <v>80.599999999999994</v>
      </c>
      <c r="G1256" s="38"/>
      <c r="H1256" s="44"/>
    </row>
    <row r="1257" s="2" customFormat="1" ht="16.8" customHeight="1">
      <c r="A1257" s="38"/>
      <c r="B1257" s="44"/>
      <c r="C1257" s="310" t="s">
        <v>1</v>
      </c>
      <c r="D1257" s="310" t="s">
        <v>7289</v>
      </c>
      <c r="E1257" s="17" t="s">
        <v>1</v>
      </c>
      <c r="F1257" s="311">
        <v>80.599999999999994</v>
      </c>
      <c r="G1257" s="38"/>
      <c r="H1257" s="44"/>
    </row>
    <row r="1258" s="2" customFormat="1" ht="16.8" customHeight="1">
      <c r="A1258" s="38"/>
      <c r="B1258" s="44"/>
      <c r="C1258" s="312" t="s">
        <v>7110</v>
      </c>
      <c r="D1258" s="38"/>
      <c r="E1258" s="38"/>
      <c r="F1258" s="38"/>
      <c r="G1258" s="38"/>
      <c r="H1258" s="44"/>
    </row>
    <row r="1259" s="2" customFormat="1" ht="16.8" customHeight="1">
      <c r="A1259" s="38"/>
      <c r="B1259" s="44"/>
      <c r="C1259" s="310" t="s">
        <v>562</v>
      </c>
      <c r="D1259" s="310" t="s">
        <v>563</v>
      </c>
      <c r="E1259" s="17" t="s">
        <v>190</v>
      </c>
      <c r="F1259" s="311">
        <v>102.76000000000001</v>
      </c>
      <c r="G1259" s="38"/>
      <c r="H1259" s="44"/>
    </row>
    <row r="1260" s="2" customFormat="1">
      <c r="A1260" s="38"/>
      <c r="B1260" s="44"/>
      <c r="C1260" s="310" t="s">
        <v>1014</v>
      </c>
      <c r="D1260" s="310" t="s">
        <v>1015</v>
      </c>
      <c r="E1260" s="17" t="s">
        <v>194</v>
      </c>
      <c r="F1260" s="311">
        <v>446.02800000000002</v>
      </c>
      <c r="G1260" s="38"/>
      <c r="H1260" s="44"/>
    </row>
    <row r="1261" s="2" customFormat="1" ht="16.8" customHeight="1">
      <c r="A1261" s="38"/>
      <c r="B1261" s="44"/>
      <c r="C1261" s="310" t="s">
        <v>1024</v>
      </c>
      <c r="D1261" s="310" t="s">
        <v>1025</v>
      </c>
      <c r="E1261" s="17" t="s">
        <v>194</v>
      </c>
      <c r="F1261" s="311">
        <v>446.02800000000002</v>
      </c>
      <c r="G1261" s="38"/>
      <c r="H1261" s="44"/>
    </row>
    <row r="1262" s="2" customFormat="1" ht="16.8" customHeight="1">
      <c r="A1262" s="38"/>
      <c r="B1262" s="44"/>
      <c r="C1262" s="310" t="s">
        <v>2200</v>
      </c>
      <c r="D1262" s="310" t="s">
        <v>2201</v>
      </c>
      <c r="E1262" s="17" t="s">
        <v>190</v>
      </c>
      <c r="F1262" s="311">
        <v>80.599999999999994</v>
      </c>
      <c r="G1262" s="38"/>
      <c r="H1262" s="44"/>
    </row>
    <row r="1263" s="2" customFormat="1" ht="16.8" customHeight="1">
      <c r="A1263" s="38"/>
      <c r="B1263" s="44"/>
      <c r="C1263" s="310" t="s">
        <v>4457</v>
      </c>
      <c r="D1263" s="310" t="s">
        <v>643</v>
      </c>
      <c r="E1263" s="17" t="s">
        <v>190</v>
      </c>
      <c r="F1263" s="311">
        <v>64.599999999999994</v>
      </c>
      <c r="G1263" s="38"/>
      <c r="H1263" s="44"/>
    </row>
    <row r="1264" s="2" customFormat="1" ht="16.8" customHeight="1">
      <c r="A1264" s="38"/>
      <c r="B1264" s="44"/>
      <c r="C1264" s="310" t="s">
        <v>4460</v>
      </c>
      <c r="D1264" s="310" t="s">
        <v>648</v>
      </c>
      <c r="E1264" s="17" t="s">
        <v>190</v>
      </c>
      <c r="F1264" s="311">
        <v>64.599999999999994</v>
      </c>
      <c r="G1264" s="38"/>
      <c r="H1264" s="44"/>
    </row>
    <row r="1265" s="2" customFormat="1" ht="16.8" customHeight="1">
      <c r="A1265" s="38"/>
      <c r="B1265" s="44"/>
      <c r="C1265" s="310" t="s">
        <v>1269</v>
      </c>
      <c r="D1265" s="310" t="s">
        <v>1270</v>
      </c>
      <c r="E1265" s="17" t="s">
        <v>194</v>
      </c>
      <c r="F1265" s="311">
        <v>45.136000000000003</v>
      </c>
      <c r="G1265" s="38"/>
      <c r="H1265" s="44"/>
    </row>
    <row r="1266" s="2" customFormat="1" ht="16.8" customHeight="1">
      <c r="A1266" s="38"/>
      <c r="B1266" s="44"/>
      <c r="C1266" s="306" t="s">
        <v>4363</v>
      </c>
      <c r="D1266" s="307" t="s">
        <v>3903</v>
      </c>
      <c r="E1266" s="308" t="s">
        <v>190</v>
      </c>
      <c r="F1266" s="309">
        <v>15.08</v>
      </c>
      <c r="G1266" s="38"/>
      <c r="H1266" s="44"/>
    </row>
    <row r="1267" s="2" customFormat="1" ht="16.8" customHeight="1">
      <c r="A1267" s="38"/>
      <c r="B1267" s="44"/>
      <c r="C1267" s="310" t="s">
        <v>1</v>
      </c>
      <c r="D1267" s="310" t="s">
        <v>7290</v>
      </c>
      <c r="E1267" s="17" t="s">
        <v>1</v>
      </c>
      <c r="F1267" s="311">
        <v>15.08</v>
      </c>
      <c r="G1267" s="38"/>
      <c r="H1267" s="44"/>
    </row>
    <row r="1268" s="2" customFormat="1" ht="16.8" customHeight="1">
      <c r="A1268" s="38"/>
      <c r="B1268" s="44"/>
      <c r="C1268" s="312" t="s">
        <v>7110</v>
      </c>
      <c r="D1268" s="38"/>
      <c r="E1268" s="38"/>
      <c r="F1268" s="38"/>
      <c r="G1268" s="38"/>
      <c r="H1268" s="44"/>
    </row>
    <row r="1269" s="2" customFormat="1" ht="16.8" customHeight="1">
      <c r="A1269" s="38"/>
      <c r="B1269" s="44"/>
      <c r="C1269" s="310" t="s">
        <v>288</v>
      </c>
      <c r="D1269" s="310" t="s">
        <v>289</v>
      </c>
      <c r="E1269" s="17" t="s">
        <v>194</v>
      </c>
      <c r="F1269" s="311">
        <v>24.68</v>
      </c>
      <c r="G1269" s="38"/>
      <c r="H1269" s="44"/>
    </row>
    <row r="1270" s="2" customFormat="1" ht="16.8" customHeight="1">
      <c r="A1270" s="38"/>
      <c r="B1270" s="44"/>
      <c r="C1270" s="310" t="s">
        <v>292</v>
      </c>
      <c r="D1270" s="310" t="s">
        <v>293</v>
      </c>
      <c r="E1270" s="17" t="s">
        <v>194</v>
      </c>
      <c r="F1270" s="311">
        <v>7.54</v>
      </c>
      <c r="G1270" s="38"/>
      <c r="H1270" s="44"/>
    </row>
    <row r="1271" s="2" customFormat="1">
      <c r="A1271" s="38"/>
      <c r="B1271" s="44"/>
      <c r="C1271" s="310" t="s">
        <v>296</v>
      </c>
      <c r="D1271" s="310" t="s">
        <v>297</v>
      </c>
      <c r="E1271" s="17" t="s">
        <v>194</v>
      </c>
      <c r="F1271" s="311">
        <v>15.08</v>
      </c>
      <c r="G1271" s="38"/>
      <c r="H1271" s="44"/>
    </row>
    <row r="1272" s="2" customFormat="1">
      <c r="A1272" s="38"/>
      <c r="B1272" s="44"/>
      <c r="C1272" s="310" t="s">
        <v>362</v>
      </c>
      <c r="D1272" s="310" t="s">
        <v>363</v>
      </c>
      <c r="E1272" s="17" t="s">
        <v>194</v>
      </c>
      <c r="F1272" s="311">
        <v>15.08</v>
      </c>
      <c r="G1272" s="38"/>
      <c r="H1272" s="44"/>
    </row>
    <row r="1273" s="2" customFormat="1" ht="16.8" customHeight="1">
      <c r="A1273" s="38"/>
      <c r="B1273" s="44"/>
      <c r="C1273" s="310" t="s">
        <v>394</v>
      </c>
      <c r="D1273" s="310" t="s">
        <v>395</v>
      </c>
      <c r="E1273" s="17" t="s">
        <v>194</v>
      </c>
      <c r="F1273" s="311">
        <v>176.72300000000001</v>
      </c>
      <c r="G1273" s="38"/>
      <c r="H1273" s="44"/>
    </row>
    <row r="1274" s="2" customFormat="1" ht="16.8" customHeight="1">
      <c r="A1274" s="38"/>
      <c r="B1274" s="44"/>
      <c r="C1274" s="310" t="s">
        <v>493</v>
      </c>
      <c r="D1274" s="310" t="s">
        <v>494</v>
      </c>
      <c r="E1274" s="17" t="s">
        <v>190</v>
      </c>
      <c r="F1274" s="311">
        <v>19.199999999999999</v>
      </c>
      <c r="G1274" s="38"/>
      <c r="H1274" s="44"/>
    </row>
    <row r="1275" s="2" customFormat="1" ht="16.8" customHeight="1">
      <c r="A1275" s="38"/>
      <c r="B1275" s="44"/>
      <c r="C1275" s="310" t="s">
        <v>503</v>
      </c>
      <c r="D1275" s="310" t="s">
        <v>504</v>
      </c>
      <c r="E1275" s="17" t="s">
        <v>190</v>
      </c>
      <c r="F1275" s="311">
        <v>309.27999999999997</v>
      </c>
      <c r="G1275" s="38"/>
      <c r="H1275" s="44"/>
    </row>
    <row r="1276" s="2" customFormat="1" ht="16.8" customHeight="1">
      <c r="A1276" s="38"/>
      <c r="B1276" s="44"/>
      <c r="C1276" s="310" t="s">
        <v>1867</v>
      </c>
      <c r="D1276" s="310" t="s">
        <v>1868</v>
      </c>
      <c r="E1276" s="17" t="s">
        <v>194</v>
      </c>
      <c r="F1276" s="311">
        <v>4.524</v>
      </c>
      <c r="G1276" s="38"/>
      <c r="H1276" s="44"/>
    </row>
    <row r="1277" s="2" customFormat="1" ht="16.8" customHeight="1">
      <c r="A1277" s="38"/>
      <c r="B1277" s="44"/>
      <c r="C1277" s="310" t="s">
        <v>1680</v>
      </c>
      <c r="D1277" s="310" t="s">
        <v>1681</v>
      </c>
      <c r="E1277" s="17" t="s">
        <v>194</v>
      </c>
      <c r="F1277" s="311">
        <v>279.14800000000002</v>
      </c>
      <c r="G1277" s="38"/>
      <c r="H1277" s="44"/>
    </row>
    <row r="1278" s="2" customFormat="1" ht="16.8" customHeight="1">
      <c r="A1278" s="38"/>
      <c r="B1278" s="44"/>
      <c r="C1278" s="310" t="s">
        <v>656</v>
      </c>
      <c r="D1278" s="310" t="s">
        <v>657</v>
      </c>
      <c r="E1278" s="17" t="s">
        <v>190</v>
      </c>
      <c r="F1278" s="311">
        <v>17.079999999999998</v>
      </c>
      <c r="G1278" s="38"/>
      <c r="H1278" s="44"/>
    </row>
    <row r="1279" s="2" customFormat="1" ht="16.8" customHeight="1">
      <c r="A1279" s="38"/>
      <c r="B1279" s="44"/>
      <c r="C1279" s="310" t="s">
        <v>661</v>
      </c>
      <c r="D1279" s="310" t="s">
        <v>662</v>
      </c>
      <c r="E1279" s="17" t="s">
        <v>190</v>
      </c>
      <c r="F1279" s="311">
        <v>16.079999999999998</v>
      </c>
      <c r="G1279" s="38"/>
      <c r="H1279" s="44"/>
    </row>
    <row r="1280" s="2" customFormat="1" ht="16.8" customHeight="1">
      <c r="A1280" s="38"/>
      <c r="B1280" s="44"/>
      <c r="C1280" s="310" t="s">
        <v>532</v>
      </c>
      <c r="D1280" s="310" t="s">
        <v>533</v>
      </c>
      <c r="E1280" s="17" t="s">
        <v>190</v>
      </c>
      <c r="F1280" s="311">
        <v>39.101999999999997</v>
      </c>
      <c r="G1280" s="38"/>
      <c r="H1280" s="44"/>
    </row>
    <row r="1281" s="2" customFormat="1" ht="16.8" customHeight="1">
      <c r="A1281" s="38"/>
      <c r="B1281" s="44"/>
      <c r="C1281" s="306" t="s">
        <v>4365</v>
      </c>
      <c r="D1281" s="307" t="s">
        <v>4366</v>
      </c>
      <c r="E1281" s="308" t="s">
        <v>194</v>
      </c>
      <c r="F1281" s="309">
        <v>38.880000000000003</v>
      </c>
      <c r="G1281" s="38"/>
      <c r="H1281" s="44"/>
    </row>
    <row r="1282" s="2" customFormat="1" ht="16.8" customHeight="1">
      <c r="A1282" s="38"/>
      <c r="B1282" s="44"/>
      <c r="C1282" s="310" t="s">
        <v>1</v>
      </c>
      <c r="D1282" s="310" t="s">
        <v>7254</v>
      </c>
      <c r="E1282" s="17" t="s">
        <v>1</v>
      </c>
      <c r="F1282" s="311">
        <v>38.880000000000003</v>
      </c>
      <c r="G1282" s="38"/>
      <c r="H1282" s="44"/>
    </row>
    <row r="1283" s="2" customFormat="1" ht="16.8" customHeight="1">
      <c r="A1283" s="38"/>
      <c r="B1283" s="44"/>
      <c r="C1283" s="312" t="s">
        <v>7110</v>
      </c>
      <c r="D1283" s="38"/>
      <c r="E1283" s="38"/>
      <c r="F1283" s="38"/>
      <c r="G1283" s="38"/>
      <c r="H1283" s="44"/>
    </row>
    <row r="1284" s="2" customFormat="1" ht="16.8" customHeight="1">
      <c r="A1284" s="38"/>
      <c r="B1284" s="44"/>
      <c r="C1284" s="310" t="s">
        <v>374</v>
      </c>
      <c r="D1284" s="310" t="s">
        <v>375</v>
      </c>
      <c r="E1284" s="17" t="s">
        <v>194</v>
      </c>
      <c r="F1284" s="311">
        <v>102.425</v>
      </c>
      <c r="G1284" s="38"/>
      <c r="H1284" s="44"/>
    </row>
    <row r="1285" s="2" customFormat="1" ht="16.8" customHeight="1">
      <c r="A1285" s="38"/>
      <c r="B1285" s="44"/>
      <c r="C1285" s="310" t="s">
        <v>380</v>
      </c>
      <c r="D1285" s="310" t="s">
        <v>381</v>
      </c>
      <c r="E1285" s="17" t="s">
        <v>194</v>
      </c>
      <c r="F1285" s="311">
        <v>102.425</v>
      </c>
      <c r="G1285" s="38"/>
      <c r="H1285" s="44"/>
    </row>
    <row r="1286" s="2" customFormat="1" ht="16.8" customHeight="1">
      <c r="A1286" s="38"/>
      <c r="B1286" s="44"/>
      <c r="C1286" s="310" t="s">
        <v>1680</v>
      </c>
      <c r="D1286" s="310" t="s">
        <v>1681</v>
      </c>
      <c r="E1286" s="17" t="s">
        <v>194</v>
      </c>
      <c r="F1286" s="311">
        <v>279.14800000000002</v>
      </c>
      <c r="G1286" s="38"/>
      <c r="H1286" s="44"/>
    </row>
    <row r="1287" s="2" customFormat="1" ht="26.4" customHeight="1">
      <c r="A1287" s="38"/>
      <c r="B1287" s="44"/>
      <c r="C1287" s="305" t="s">
        <v>7291</v>
      </c>
      <c r="D1287" s="305" t="s">
        <v>106</v>
      </c>
      <c r="E1287" s="38"/>
      <c r="F1287" s="38"/>
      <c r="G1287" s="38"/>
      <c r="H1287" s="44"/>
    </row>
    <row r="1288" s="2" customFormat="1" ht="16.8" customHeight="1">
      <c r="A1288" s="38"/>
      <c r="B1288" s="44"/>
      <c r="C1288" s="306" t="s">
        <v>4705</v>
      </c>
      <c r="D1288" s="307" t="s">
        <v>4706</v>
      </c>
      <c r="E1288" s="308" t="s">
        <v>190</v>
      </c>
      <c r="F1288" s="309">
        <v>74.019999999999996</v>
      </c>
      <c r="G1288" s="38"/>
      <c r="H1288" s="44"/>
    </row>
    <row r="1289" s="2" customFormat="1" ht="16.8" customHeight="1">
      <c r="A1289" s="38"/>
      <c r="B1289" s="44"/>
      <c r="C1289" s="310" t="s">
        <v>1</v>
      </c>
      <c r="D1289" s="310" t="s">
        <v>7292</v>
      </c>
      <c r="E1289" s="17" t="s">
        <v>1</v>
      </c>
      <c r="F1289" s="311">
        <v>29.23</v>
      </c>
      <c r="G1289" s="38"/>
      <c r="H1289" s="44"/>
    </row>
    <row r="1290" s="2" customFormat="1" ht="16.8" customHeight="1">
      <c r="A1290" s="38"/>
      <c r="B1290" s="44"/>
      <c r="C1290" s="310" t="s">
        <v>1</v>
      </c>
      <c r="D1290" s="310" t="s">
        <v>7293</v>
      </c>
      <c r="E1290" s="17" t="s">
        <v>1</v>
      </c>
      <c r="F1290" s="311">
        <v>15.560000000000001</v>
      </c>
      <c r="G1290" s="38"/>
      <c r="H1290" s="44"/>
    </row>
    <row r="1291" s="2" customFormat="1" ht="16.8" customHeight="1">
      <c r="A1291" s="38"/>
      <c r="B1291" s="44"/>
      <c r="C1291" s="310" t="s">
        <v>1</v>
      </c>
      <c r="D1291" s="310" t="s">
        <v>7294</v>
      </c>
      <c r="E1291" s="17" t="s">
        <v>1</v>
      </c>
      <c r="F1291" s="311">
        <v>29.23</v>
      </c>
      <c r="G1291" s="38"/>
      <c r="H1291" s="44"/>
    </row>
    <row r="1292" s="2" customFormat="1" ht="16.8" customHeight="1">
      <c r="A1292" s="38"/>
      <c r="B1292" s="44"/>
      <c r="C1292" s="310" t="s">
        <v>1</v>
      </c>
      <c r="D1292" s="310" t="s">
        <v>378</v>
      </c>
      <c r="E1292" s="17" t="s">
        <v>1</v>
      </c>
      <c r="F1292" s="311">
        <v>74.019999999999996</v>
      </c>
      <c r="G1292" s="38"/>
      <c r="H1292" s="44"/>
    </row>
    <row r="1293" s="2" customFormat="1" ht="16.8" customHeight="1">
      <c r="A1293" s="38"/>
      <c r="B1293" s="44"/>
      <c r="C1293" s="312" t="s">
        <v>7110</v>
      </c>
      <c r="D1293" s="38"/>
      <c r="E1293" s="38"/>
      <c r="F1293" s="38"/>
      <c r="G1293" s="38"/>
      <c r="H1293" s="44"/>
    </row>
    <row r="1294" s="2" customFormat="1" ht="16.8" customHeight="1">
      <c r="A1294" s="38"/>
      <c r="B1294" s="44"/>
      <c r="C1294" s="310" t="s">
        <v>282</v>
      </c>
      <c r="D1294" s="310" t="s">
        <v>283</v>
      </c>
      <c r="E1294" s="17" t="s">
        <v>194</v>
      </c>
      <c r="F1294" s="311">
        <v>27.579999999999998</v>
      </c>
      <c r="G1294" s="38"/>
      <c r="H1294" s="44"/>
    </row>
    <row r="1295" s="2" customFormat="1" ht="16.8" customHeight="1">
      <c r="A1295" s="38"/>
      <c r="B1295" s="44"/>
      <c r="C1295" s="310" t="s">
        <v>288</v>
      </c>
      <c r="D1295" s="310" t="s">
        <v>289</v>
      </c>
      <c r="E1295" s="17" t="s">
        <v>194</v>
      </c>
      <c r="F1295" s="311">
        <v>37.009999999999998</v>
      </c>
      <c r="G1295" s="38"/>
      <c r="H1295" s="44"/>
    </row>
    <row r="1296" s="2" customFormat="1" ht="16.8" customHeight="1">
      <c r="A1296" s="38"/>
      <c r="B1296" s="44"/>
      <c r="C1296" s="310" t="s">
        <v>358</v>
      </c>
      <c r="D1296" s="310" t="s">
        <v>359</v>
      </c>
      <c r="E1296" s="17" t="s">
        <v>194</v>
      </c>
      <c r="F1296" s="311">
        <v>37.009999999999998</v>
      </c>
      <c r="G1296" s="38"/>
      <c r="H1296" s="44"/>
    </row>
    <row r="1297" s="2" customFormat="1" ht="16.8" customHeight="1">
      <c r="A1297" s="38"/>
      <c r="B1297" s="44"/>
      <c r="C1297" s="310" t="s">
        <v>394</v>
      </c>
      <c r="D1297" s="310" t="s">
        <v>395</v>
      </c>
      <c r="E1297" s="17" t="s">
        <v>194</v>
      </c>
      <c r="F1297" s="311">
        <v>173.08099999999999</v>
      </c>
      <c r="G1297" s="38"/>
      <c r="H1297" s="44"/>
    </row>
    <row r="1298" s="2" customFormat="1" ht="16.8" customHeight="1">
      <c r="A1298" s="38"/>
      <c r="B1298" s="44"/>
      <c r="C1298" s="310" t="s">
        <v>399</v>
      </c>
      <c r="D1298" s="310" t="s">
        <v>400</v>
      </c>
      <c r="E1298" s="17" t="s">
        <v>194</v>
      </c>
      <c r="F1298" s="311">
        <v>148.03999999999999</v>
      </c>
      <c r="G1298" s="38"/>
      <c r="H1298" s="44"/>
    </row>
    <row r="1299" s="2" customFormat="1" ht="16.8" customHeight="1">
      <c r="A1299" s="38"/>
      <c r="B1299" s="44"/>
      <c r="C1299" s="310" t="s">
        <v>493</v>
      </c>
      <c r="D1299" s="310" t="s">
        <v>494</v>
      </c>
      <c r="E1299" s="17" t="s">
        <v>190</v>
      </c>
      <c r="F1299" s="311">
        <v>55.159999999999997</v>
      </c>
      <c r="G1299" s="38"/>
      <c r="H1299" s="44"/>
    </row>
    <row r="1300" s="2" customFormat="1" ht="16.8" customHeight="1">
      <c r="A1300" s="38"/>
      <c r="B1300" s="44"/>
      <c r="C1300" s="310" t="s">
        <v>567</v>
      </c>
      <c r="D1300" s="310" t="s">
        <v>568</v>
      </c>
      <c r="E1300" s="17" t="s">
        <v>194</v>
      </c>
      <c r="F1300" s="311">
        <v>111.03</v>
      </c>
      <c r="G1300" s="38"/>
      <c r="H1300" s="44"/>
    </row>
    <row r="1301" s="2" customFormat="1" ht="16.8" customHeight="1">
      <c r="A1301" s="38"/>
      <c r="B1301" s="44"/>
      <c r="C1301" s="310" t="s">
        <v>619</v>
      </c>
      <c r="D1301" s="310" t="s">
        <v>620</v>
      </c>
      <c r="E1301" s="17" t="s">
        <v>194</v>
      </c>
      <c r="F1301" s="311">
        <v>37.009999999999998</v>
      </c>
      <c r="G1301" s="38"/>
      <c r="H1301" s="44"/>
    </row>
    <row r="1302" s="2" customFormat="1" ht="16.8" customHeight="1">
      <c r="A1302" s="38"/>
      <c r="B1302" s="44"/>
      <c r="C1302" s="310" t="s">
        <v>1680</v>
      </c>
      <c r="D1302" s="310" t="s">
        <v>1681</v>
      </c>
      <c r="E1302" s="17" t="s">
        <v>194</v>
      </c>
      <c r="F1302" s="311">
        <v>194.12899999999999</v>
      </c>
      <c r="G1302" s="38"/>
      <c r="H1302" s="44"/>
    </row>
    <row r="1303" s="2" customFormat="1" ht="16.8" customHeight="1">
      <c r="A1303" s="38"/>
      <c r="B1303" s="44"/>
      <c r="C1303" s="306" t="s">
        <v>4708</v>
      </c>
      <c r="D1303" s="307" t="s">
        <v>4709</v>
      </c>
      <c r="E1303" s="308" t="s">
        <v>194</v>
      </c>
      <c r="F1303" s="309">
        <v>36.405999999999999</v>
      </c>
      <c r="G1303" s="38"/>
      <c r="H1303" s="44"/>
    </row>
    <row r="1304" s="2" customFormat="1" ht="16.8" customHeight="1">
      <c r="A1304" s="38"/>
      <c r="B1304" s="44"/>
      <c r="C1304" s="310" t="s">
        <v>1</v>
      </c>
      <c r="D1304" s="310" t="s">
        <v>7295</v>
      </c>
      <c r="E1304" s="17" t="s">
        <v>1</v>
      </c>
      <c r="F1304" s="311">
        <v>36.405999999999999</v>
      </c>
      <c r="G1304" s="38"/>
      <c r="H1304" s="44"/>
    </row>
    <row r="1305" s="2" customFormat="1" ht="16.8" customHeight="1">
      <c r="A1305" s="38"/>
      <c r="B1305" s="44"/>
      <c r="C1305" s="312" t="s">
        <v>7110</v>
      </c>
      <c r="D1305" s="38"/>
      <c r="E1305" s="38"/>
      <c r="F1305" s="38"/>
      <c r="G1305" s="38"/>
      <c r="H1305" s="44"/>
    </row>
    <row r="1306" s="2" customFormat="1" ht="16.8" customHeight="1">
      <c r="A1306" s="38"/>
      <c r="B1306" s="44"/>
      <c r="C1306" s="310" t="s">
        <v>432</v>
      </c>
      <c r="D1306" s="310" t="s">
        <v>433</v>
      </c>
      <c r="E1306" s="17" t="s">
        <v>194</v>
      </c>
      <c r="F1306" s="311">
        <v>36.405999999999999</v>
      </c>
      <c r="G1306" s="38"/>
      <c r="H1306" s="44"/>
    </row>
    <row r="1307" s="2" customFormat="1" ht="16.8" customHeight="1">
      <c r="A1307" s="38"/>
      <c r="B1307" s="44"/>
      <c r="C1307" s="310" t="s">
        <v>554</v>
      </c>
      <c r="D1307" s="310" t="s">
        <v>555</v>
      </c>
      <c r="E1307" s="17" t="s">
        <v>194</v>
      </c>
      <c r="F1307" s="311">
        <v>36.405999999999999</v>
      </c>
      <c r="G1307" s="38"/>
      <c r="H1307" s="44"/>
    </row>
    <row r="1308" s="2" customFormat="1" ht="16.8" customHeight="1">
      <c r="A1308" s="38"/>
      <c r="B1308" s="44"/>
      <c r="C1308" s="310" t="s">
        <v>1652</v>
      </c>
      <c r="D1308" s="310" t="s">
        <v>1653</v>
      </c>
      <c r="E1308" s="17" t="s">
        <v>194</v>
      </c>
      <c r="F1308" s="311">
        <v>36.405999999999999</v>
      </c>
      <c r="G1308" s="38"/>
      <c r="H1308" s="44"/>
    </row>
    <row r="1309" s="2" customFormat="1" ht="16.8" customHeight="1">
      <c r="A1309" s="38"/>
      <c r="B1309" s="44"/>
      <c r="C1309" s="306" t="s">
        <v>4711</v>
      </c>
      <c r="D1309" s="307" t="s">
        <v>2412</v>
      </c>
      <c r="E1309" s="308" t="s">
        <v>194</v>
      </c>
      <c r="F1309" s="309">
        <v>36.405999999999999</v>
      </c>
      <c r="G1309" s="38"/>
      <c r="H1309" s="44"/>
    </row>
    <row r="1310" s="2" customFormat="1" ht="16.8" customHeight="1">
      <c r="A1310" s="38"/>
      <c r="B1310" s="44"/>
      <c r="C1310" s="310" t="s">
        <v>1</v>
      </c>
      <c r="D1310" s="310" t="s">
        <v>7295</v>
      </c>
      <c r="E1310" s="17" t="s">
        <v>1</v>
      </c>
      <c r="F1310" s="311">
        <v>36.405999999999999</v>
      </c>
      <c r="G1310" s="38"/>
      <c r="H1310" s="44"/>
    </row>
    <row r="1311" s="2" customFormat="1" ht="16.8" customHeight="1">
      <c r="A1311" s="38"/>
      <c r="B1311" s="44"/>
      <c r="C1311" s="312" t="s">
        <v>7110</v>
      </c>
      <c r="D1311" s="38"/>
      <c r="E1311" s="38"/>
      <c r="F1311" s="38"/>
      <c r="G1311" s="38"/>
      <c r="H1311" s="44"/>
    </row>
    <row r="1312" s="2" customFormat="1" ht="16.8" customHeight="1">
      <c r="A1312" s="38"/>
      <c r="B1312" s="44"/>
      <c r="C1312" s="310" t="s">
        <v>419</v>
      </c>
      <c r="D1312" s="310" t="s">
        <v>420</v>
      </c>
      <c r="E1312" s="17" t="s">
        <v>194</v>
      </c>
      <c r="F1312" s="311">
        <v>36.405999999999999</v>
      </c>
      <c r="G1312" s="38"/>
      <c r="H1312" s="44"/>
    </row>
    <row r="1313" s="2" customFormat="1" ht="16.8" customHeight="1">
      <c r="A1313" s="38"/>
      <c r="B1313" s="44"/>
      <c r="C1313" s="310" t="s">
        <v>423</v>
      </c>
      <c r="D1313" s="310" t="s">
        <v>424</v>
      </c>
      <c r="E1313" s="17" t="s">
        <v>194</v>
      </c>
      <c r="F1313" s="311">
        <v>36.405999999999999</v>
      </c>
      <c r="G1313" s="38"/>
      <c r="H1313" s="44"/>
    </row>
    <row r="1314" s="2" customFormat="1">
      <c r="A1314" s="38"/>
      <c r="B1314" s="44"/>
      <c r="C1314" s="310" t="s">
        <v>436</v>
      </c>
      <c r="D1314" s="310" t="s">
        <v>437</v>
      </c>
      <c r="E1314" s="17" t="s">
        <v>194</v>
      </c>
      <c r="F1314" s="311">
        <v>247.584</v>
      </c>
      <c r="G1314" s="38"/>
      <c r="H1314" s="44"/>
    </row>
    <row r="1315" s="2" customFormat="1">
      <c r="A1315" s="38"/>
      <c r="B1315" s="44"/>
      <c r="C1315" s="310" t="s">
        <v>476</v>
      </c>
      <c r="D1315" s="310" t="s">
        <v>477</v>
      </c>
      <c r="E1315" s="17" t="s">
        <v>194</v>
      </c>
      <c r="F1315" s="311">
        <v>247.584</v>
      </c>
      <c r="G1315" s="38"/>
      <c r="H1315" s="44"/>
    </row>
    <row r="1316" s="2" customFormat="1" ht="16.8" customHeight="1">
      <c r="A1316" s="38"/>
      <c r="B1316" s="44"/>
      <c r="C1316" s="310" t="s">
        <v>576</v>
      </c>
      <c r="D1316" s="310" t="s">
        <v>577</v>
      </c>
      <c r="E1316" s="17" t="s">
        <v>194</v>
      </c>
      <c r="F1316" s="311">
        <v>295.12599999999998</v>
      </c>
      <c r="G1316" s="38"/>
      <c r="H1316" s="44"/>
    </row>
    <row r="1317" s="2" customFormat="1" ht="16.8" customHeight="1">
      <c r="A1317" s="38"/>
      <c r="B1317" s="44"/>
      <c r="C1317" s="310" t="s">
        <v>932</v>
      </c>
      <c r="D1317" s="310" t="s">
        <v>933</v>
      </c>
      <c r="E1317" s="17" t="s">
        <v>194</v>
      </c>
      <c r="F1317" s="311">
        <v>36.405999999999999</v>
      </c>
      <c r="G1317" s="38"/>
      <c r="H1317" s="44"/>
    </row>
    <row r="1318" s="2" customFormat="1" ht="16.8" customHeight="1">
      <c r="A1318" s="38"/>
      <c r="B1318" s="44"/>
      <c r="C1318" s="310" t="s">
        <v>952</v>
      </c>
      <c r="D1318" s="310" t="s">
        <v>953</v>
      </c>
      <c r="E1318" s="17" t="s">
        <v>194</v>
      </c>
      <c r="F1318" s="311">
        <v>36.405999999999999</v>
      </c>
      <c r="G1318" s="38"/>
      <c r="H1318" s="44"/>
    </row>
    <row r="1319" s="2" customFormat="1" ht="16.8" customHeight="1">
      <c r="A1319" s="38"/>
      <c r="B1319" s="44"/>
      <c r="C1319" s="310" t="s">
        <v>1812</v>
      </c>
      <c r="D1319" s="310" t="s">
        <v>1813</v>
      </c>
      <c r="E1319" s="17" t="s">
        <v>194</v>
      </c>
      <c r="F1319" s="311">
        <v>38.225999999999999</v>
      </c>
      <c r="G1319" s="38"/>
      <c r="H1319" s="44"/>
    </row>
    <row r="1320" s="2" customFormat="1" ht="16.8" customHeight="1">
      <c r="A1320" s="38"/>
      <c r="B1320" s="44"/>
      <c r="C1320" s="306" t="s">
        <v>4712</v>
      </c>
      <c r="D1320" s="307" t="s">
        <v>4713</v>
      </c>
      <c r="E1320" s="308" t="s">
        <v>194</v>
      </c>
      <c r="F1320" s="309">
        <v>211.178</v>
      </c>
      <c r="G1320" s="38"/>
      <c r="H1320" s="44"/>
    </row>
    <row r="1321" s="2" customFormat="1" ht="16.8" customHeight="1">
      <c r="A1321" s="38"/>
      <c r="B1321" s="44"/>
      <c r="C1321" s="310" t="s">
        <v>1</v>
      </c>
      <c r="D1321" s="310" t="s">
        <v>7296</v>
      </c>
      <c r="E1321" s="17" t="s">
        <v>1</v>
      </c>
      <c r="F1321" s="311">
        <v>67.459999999999994</v>
      </c>
      <c r="G1321" s="38"/>
      <c r="H1321" s="44"/>
    </row>
    <row r="1322" s="2" customFormat="1" ht="16.8" customHeight="1">
      <c r="A1322" s="38"/>
      <c r="B1322" s="44"/>
      <c r="C1322" s="310" t="s">
        <v>1</v>
      </c>
      <c r="D1322" s="310" t="s">
        <v>7297</v>
      </c>
      <c r="E1322" s="17" t="s">
        <v>1</v>
      </c>
      <c r="F1322" s="311">
        <v>58.356000000000002</v>
      </c>
      <c r="G1322" s="38"/>
      <c r="H1322" s="44"/>
    </row>
    <row r="1323" s="2" customFormat="1" ht="16.8" customHeight="1">
      <c r="A1323" s="38"/>
      <c r="B1323" s="44"/>
      <c r="C1323" s="310" t="s">
        <v>1</v>
      </c>
      <c r="D1323" s="310" t="s">
        <v>7298</v>
      </c>
      <c r="E1323" s="17" t="s">
        <v>1</v>
      </c>
      <c r="F1323" s="311">
        <v>85.361999999999995</v>
      </c>
      <c r="G1323" s="38"/>
      <c r="H1323" s="44"/>
    </row>
    <row r="1324" s="2" customFormat="1" ht="16.8" customHeight="1">
      <c r="A1324" s="38"/>
      <c r="B1324" s="44"/>
      <c r="C1324" s="310" t="s">
        <v>1</v>
      </c>
      <c r="D1324" s="310" t="s">
        <v>378</v>
      </c>
      <c r="E1324" s="17" t="s">
        <v>1</v>
      </c>
      <c r="F1324" s="311">
        <v>211.178</v>
      </c>
      <c r="G1324" s="38"/>
      <c r="H1324" s="44"/>
    </row>
    <row r="1325" s="2" customFormat="1" ht="16.8" customHeight="1">
      <c r="A1325" s="38"/>
      <c r="B1325" s="44"/>
      <c r="C1325" s="312" t="s">
        <v>7110</v>
      </c>
      <c r="D1325" s="38"/>
      <c r="E1325" s="38"/>
      <c r="F1325" s="38"/>
      <c r="G1325" s="38"/>
      <c r="H1325" s="44"/>
    </row>
    <row r="1326" s="2" customFormat="1" ht="16.8" customHeight="1">
      <c r="A1326" s="38"/>
      <c r="B1326" s="44"/>
      <c r="C1326" s="310" t="s">
        <v>427</v>
      </c>
      <c r="D1326" s="310" t="s">
        <v>428</v>
      </c>
      <c r="E1326" s="17" t="s">
        <v>194</v>
      </c>
      <c r="F1326" s="311">
        <v>279.23099999999999</v>
      </c>
      <c r="G1326" s="38"/>
      <c r="H1326" s="44"/>
    </row>
    <row r="1327" s="2" customFormat="1">
      <c r="A1327" s="38"/>
      <c r="B1327" s="44"/>
      <c r="C1327" s="310" t="s">
        <v>436</v>
      </c>
      <c r="D1327" s="310" t="s">
        <v>437</v>
      </c>
      <c r="E1327" s="17" t="s">
        <v>194</v>
      </c>
      <c r="F1327" s="311">
        <v>247.584</v>
      </c>
      <c r="G1327" s="38"/>
      <c r="H1327" s="44"/>
    </row>
    <row r="1328" s="2" customFormat="1">
      <c r="A1328" s="38"/>
      <c r="B1328" s="44"/>
      <c r="C1328" s="310" t="s">
        <v>476</v>
      </c>
      <c r="D1328" s="310" t="s">
        <v>477</v>
      </c>
      <c r="E1328" s="17" t="s">
        <v>194</v>
      </c>
      <c r="F1328" s="311">
        <v>247.584</v>
      </c>
      <c r="G1328" s="38"/>
      <c r="H1328" s="44"/>
    </row>
    <row r="1329" s="2" customFormat="1" ht="16.8" customHeight="1">
      <c r="A1329" s="38"/>
      <c r="B1329" s="44"/>
      <c r="C1329" s="310" t="s">
        <v>549</v>
      </c>
      <c r="D1329" s="310" t="s">
        <v>550</v>
      </c>
      <c r="E1329" s="17" t="s">
        <v>194</v>
      </c>
      <c r="F1329" s="311">
        <v>258.72000000000003</v>
      </c>
      <c r="G1329" s="38"/>
      <c r="H1329" s="44"/>
    </row>
    <row r="1330" s="2" customFormat="1" ht="16.8" customHeight="1">
      <c r="A1330" s="38"/>
      <c r="B1330" s="44"/>
      <c r="C1330" s="310" t="s">
        <v>558</v>
      </c>
      <c r="D1330" s="310" t="s">
        <v>559</v>
      </c>
      <c r="E1330" s="17" t="s">
        <v>194</v>
      </c>
      <c r="F1330" s="311">
        <v>280.24000000000001</v>
      </c>
      <c r="G1330" s="38"/>
      <c r="H1330" s="44"/>
    </row>
    <row r="1331" s="2" customFormat="1" ht="16.8" customHeight="1">
      <c r="A1331" s="38"/>
      <c r="B1331" s="44"/>
      <c r="C1331" s="310" t="s">
        <v>576</v>
      </c>
      <c r="D1331" s="310" t="s">
        <v>577</v>
      </c>
      <c r="E1331" s="17" t="s">
        <v>194</v>
      </c>
      <c r="F1331" s="311">
        <v>295.12599999999998</v>
      </c>
      <c r="G1331" s="38"/>
      <c r="H1331" s="44"/>
    </row>
    <row r="1332" s="2" customFormat="1" ht="16.8" customHeight="1">
      <c r="A1332" s="38"/>
      <c r="B1332" s="44"/>
      <c r="C1332" s="310" t="s">
        <v>1816</v>
      </c>
      <c r="D1332" s="310" t="s">
        <v>1817</v>
      </c>
      <c r="E1332" s="17" t="s">
        <v>194</v>
      </c>
      <c r="F1332" s="311">
        <v>221.737</v>
      </c>
      <c r="G1332" s="38"/>
      <c r="H1332" s="44"/>
    </row>
    <row r="1333" s="2" customFormat="1" ht="16.8" customHeight="1">
      <c r="A1333" s="38"/>
      <c r="B1333" s="44"/>
      <c r="C1333" s="306" t="s">
        <v>4715</v>
      </c>
      <c r="D1333" s="307" t="s">
        <v>3418</v>
      </c>
      <c r="E1333" s="308" t="s">
        <v>194</v>
      </c>
      <c r="F1333" s="309">
        <v>47.542000000000002</v>
      </c>
      <c r="G1333" s="38"/>
      <c r="H1333" s="44"/>
    </row>
    <row r="1334" s="2" customFormat="1" ht="16.8" customHeight="1">
      <c r="A1334" s="38"/>
      <c r="B1334" s="44"/>
      <c r="C1334" s="310" t="s">
        <v>1</v>
      </c>
      <c r="D1334" s="310" t="s">
        <v>7299</v>
      </c>
      <c r="E1334" s="17" t="s">
        <v>1</v>
      </c>
      <c r="F1334" s="311">
        <v>9.3330000000000002</v>
      </c>
      <c r="G1334" s="38"/>
      <c r="H1334" s="44"/>
    </row>
    <row r="1335" s="2" customFormat="1" ht="16.8" customHeight="1">
      <c r="A1335" s="38"/>
      <c r="B1335" s="44"/>
      <c r="C1335" s="310" t="s">
        <v>1</v>
      </c>
      <c r="D1335" s="310" t="s">
        <v>7300</v>
      </c>
      <c r="E1335" s="17" t="s">
        <v>1</v>
      </c>
      <c r="F1335" s="311">
        <v>11.901999999999999</v>
      </c>
      <c r="G1335" s="38"/>
      <c r="H1335" s="44"/>
    </row>
    <row r="1336" s="2" customFormat="1" ht="16.8" customHeight="1">
      <c r="A1336" s="38"/>
      <c r="B1336" s="44"/>
      <c r="C1336" s="310" t="s">
        <v>1</v>
      </c>
      <c r="D1336" s="310" t="s">
        <v>7301</v>
      </c>
      <c r="E1336" s="17" t="s">
        <v>1</v>
      </c>
      <c r="F1336" s="311">
        <v>26.306999999999999</v>
      </c>
      <c r="G1336" s="38"/>
      <c r="H1336" s="44"/>
    </row>
    <row r="1337" s="2" customFormat="1" ht="16.8" customHeight="1">
      <c r="A1337" s="38"/>
      <c r="B1337" s="44"/>
      <c r="C1337" s="310" t="s">
        <v>1</v>
      </c>
      <c r="D1337" s="310" t="s">
        <v>378</v>
      </c>
      <c r="E1337" s="17" t="s">
        <v>1</v>
      </c>
      <c r="F1337" s="311">
        <v>47.542000000000002</v>
      </c>
      <c r="G1337" s="38"/>
      <c r="H1337" s="44"/>
    </row>
    <row r="1338" s="2" customFormat="1" ht="16.8" customHeight="1">
      <c r="A1338" s="38"/>
      <c r="B1338" s="44"/>
      <c r="C1338" s="312" t="s">
        <v>7110</v>
      </c>
      <c r="D1338" s="38"/>
      <c r="E1338" s="38"/>
      <c r="F1338" s="38"/>
      <c r="G1338" s="38"/>
      <c r="H1338" s="44"/>
    </row>
    <row r="1339" s="2" customFormat="1" ht="16.8" customHeight="1">
      <c r="A1339" s="38"/>
      <c r="B1339" s="44"/>
      <c r="C1339" s="310" t="s">
        <v>427</v>
      </c>
      <c r="D1339" s="310" t="s">
        <v>428</v>
      </c>
      <c r="E1339" s="17" t="s">
        <v>194</v>
      </c>
      <c r="F1339" s="311">
        <v>279.23099999999999</v>
      </c>
      <c r="G1339" s="38"/>
      <c r="H1339" s="44"/>
    </row>
    <row r="1340" s="2" customFormat="1">
      <c r="A1340" s="38"/>
      <c r="B1340" s="44"/>
      <c r="C1340" s="310" t="s">
        <v>457</v>
      </c>
      <c r="D1340" s="310" t="s">
        <v>458</v>
      </c>
      <c r="E1340" s="17" t="s">
        <v>194</v>
      </c>
      <c r="F1340" s="311">
        <v>47.542000000000002</v>
      </c>
      <c r="G1340" s="38"/>
      <c r="H1340" s="44"/>
    </row>
    <row r="1341" s="2" customFormat="1">
      <c r="A1341" s="38"/>
      <c r="B1341" s="44"/>
      <c r="C1341" s="310" t="s">
        <v>480</v>
      </c>
      <c r="D1341" s="310" t="s">
        <v>481</v>
      </c>
      <c r="E1341" s="17" t="s">
        <v>194</v>
      </c>
      <c r="F1341" s="311">
        <v>47.542000000000002</v>
      </c>
      <c r="G1341" s="38"/>
      <c r="H1341" s="44"/>
    </row>
    <row r="1342" s="2" customFormat="1" ht="16.8" customHeight="1">
      <c r="A1342" s="38"/>
      <c r="B1342" s="44"/>
      <c r="C1342" s="310" t="s">
        <v>549</v>
      </c>
      <c r="D1342" s="310" t="s">
        <v>550</v>
      </c>
      <c r="E1342" s="17" t="s">
        <v>194</v>
      </c>
      <c r="F1342" s="311">
        <v>258.72000000000003</v>
      </c>
      <c r="G1342" s="38"/>
      <c r="H1342" s="44"/>
    </row>
    <row r="1343" s="2" customFormat="1" ht="16.8" customHeight="1">
      <c r="A1343" s="38"/>
      <c r="B1343" s="44"/>
      <c r="C1343" s="310" t="s">
        <v>558</v>
      </c>
      <c r="D1343" s="310" t="s">
        <v>559</v>
      </c>
      <c r="E1343" s="17" t="s">
        <v>194</v>
      </c>
      <c r="F1343" s="311">
        <v>280.24000000000001</v>
      </c>
      <c r="G1343" s="38"/>
      <c r="H1343" s="44"/>
    </row>
    <row r="1344" s="2" customFormat="1" ht="16.8" customHeight="1">
      <c r="A1344" s="38"/>
      <c r="B1344" s="44"/>
      <c r="C1344" s="310" t="s">
        <v>576</v>
      </c>
      <c r="D1344" s="310" t="s">
        <v>577</v>
      </c>
      <c r="E1344" s="17" t="s">
        <v>194</v>
      </c>
      <c r="F1344" s="311">
        <v>295.12599999999998</v>
      </c>
      <c r="G1344" s="38"/>
      <c r="H1344" s="44"/>
    </row>
    <row r="1345" s="2" customFormat="1" ht="16.8" customHeight="1">
      <c r="A1345" s="38"/>
      <c r="B1345" s="44"/>
      <c r="C1345" s="306" t="s">
        <v>4717</v>
      </c>
      <c r="D1345" s="307" t="s">
        <v>2918</v>
      </c>
      <c r="E1345" s="308" t="s">
        <v>190</v>
      </c>
      <c r="F1345" s="309">
        <v>113.95</v>
      </c>
      <c r="G1345" s="38"/>
      <c r="H1345" s="44"/>
    </row>
    <row r="1346" s="2" customFormat="1" ht="16.8" customHeight="1">
      <c r="A1346" s="38"/>
      <c r="B1346" s="44"/>
      <c r="C1346" s="310" t="s">
        <v>1</v>
      </c>
      <c r="D1346" s="310" t="s">
        <v>7302</v>
      </c>
      <c r="E1346" s="17" t="s">
        <v>1</v>
      </c>
      <c r="F1346" s="311">
        <v>63.600000000000001</v>
      </c>
      <c r="G1346" s="38"/>
      <c r="H1346" s="44"/>
    </row>
    <row r="1347" s="2" customFormat="1" ht="16.8" customHeight="1">
      <c r="A1347" s="38"/>
      <c r="B1347" s="44"/>
      <c r="C1347" s="310" t="s">
        <v>1</v>
      </c>
      <c r="D1347" s="310" t="s">
        <v>7303</v>
      </c>
      <c r="E1347" s="17" t="s">
        <v>1</v>
      </c>
      <c r="F1347" s="311">
        <v>22.25</v>
      </c>
      <c r="G1347" s="38"/>
      <c r="H1347" s="44"/>
    </row>
    <row r="1348" s="2" customFormat="1" ht="16.8" customHeight="1">
      <c r="A1348" s="38"/>
      <c r="B1348" s="44"/>
      <c r="C1348" s="310" t="s">
        <v>1</v>
      </c>
      <c r="D1348" s="310" t="s">
        <v>7304</v>
      </c>
      <c r="E1348" s="17" t="s">
        <v>1</v>
      </c>
      <c r="F1348" s="311">
        <v>28.100000000000001</v>
      </c>
      <c r="G1348" s="38"/>
      <c r="H1348" s="44"/>
    </row>
    <row r="1349" s="2" customFormat="1" ht="16.8" customHeight="1">
      <c r="A1349" s="38"/>
      <c r="B1349" s="44"/>
      <c r="C1349" s="310" t="s">
        <v>1</v>
      </c>
      <c r="D1349" s="310" t="s">
        <v>378</v>
      </c>
      <c r="E1349" s="17" t="s">
        <v>1</v>
      </c>
      <c r="F1349" s="311">
        <v>113.95</v>
      </c>
      <c r="G1349" s="38"/>
      <c r="H1349" s="44"/>
    </row>
    <row r="1350" s="2" customFormat="1" ht="16.8" customHeight="1">
      <c r="A1350" s="38"/>
      <c r="B1350" s="44"/>
      <c r="C1350" s="312" t="s">
        <v>7110</v>
      </c>
      <c r="D1350" s="38"/>
      <c r="E1350" s="38"/>
      <c r="F1350" s="38"/>
      <c r="G1350" s="38"/>
      <c r="H1350" s="44"/>
    </row>
    <row r="1351" s="2" customFormat="1" ht="16.8" customHeight="1">
      <c r="A1351" s="38"/>
      <c r="B1351" s="44"/>
      <c r="C1351" s="310" t="s">
        <v>374</v>
      </c>
      <c r="D1351" s="310" t="s">
        <v>375</v>
      </c>
      <c r="E1351" s="17" t="s">
        <v>194</v>
      </c>
      <c r="F1351" s="311">
        <v>21.047999999999998</v>
      </c>
      <c r="G1351" s="38"/>
      <c r="H1351" s="44"/>
    </row>
    <row r="1352" s="2" customFormat="1" ht="16.8" customHeight="1">
      <c r="A1352" s="38"/>
      <c r="B1352" s="44"/>
      <c r="C1352" s="310" t="s">
        <v>380</v>
      </c>
      <c r="D1352" s="310" t="s">
        <v>381</v>
      </c>
      <c r="E1352" s="17" t="s">
        <v>194</v>
      </c>
      <c r="F1352" s="311">
        <v>21.047999999999998</v>
      </c>
      <c r="G1352" s="38"/>
      <c r="H1352" s="44"/>
    </row>
    <row r="1353" s="2" customFormat="1" ht="16.8" customHeight="1">
      <c r="A1353" s="38"/>
      <c r="B1353" s="44"/>
      <c r="C1353" s="310" t="s">
        <v>427</v>
      </c>
      <c r="D1353" s="310" t="s">
        <v>428</v>
      </c>
      <c r="E1353" s="17" t="s">
        <v>194</v>
      </c>
      <c r="F1353" s="311">
        <v>279.23099999999999</v>
      </c>
      <c r="G1353" s="38"/>
      <c r="H1353" s="44"/>
    </row>
    <row r="1354" s="2" customFormat="1">
      <c r="A1354" s="38"/>
      <c r="B1354" s="44"/>
      <c r="C1354" s="310" t="s">
        <v>466</v>
      </c>
      <c r="D1354" s="310" t="s">
        <v>467</v>
      </c>
      <c r="E1354" s="17" t="s">
        <v>190</v>
      </c>
      <c r="F1354" s="311">
        <v>134.5</v>
      </c>
      <c r="G1354" s="38"/>
      <c r="H1354" s="44"/>
    </row>
    <row r="1355" s="2" customFormat="1" ht="16.8" customHeight="1">
      <c r="A1355" s="38"/>
      <c r="B1355" s="44"/>
      <c r="C1355" s="310" t="s">
        <v>503</v>
      </c>
      <c r="D1355" s="310" t="s">
        <v>504</v>
      </c>
      <c r="E1355" s="17" t="s">
        <v>190</v>
      </c>
      <c r="F1355" s="311">
        <v>416.13</v>
      </c>
      <c r="G1355" s="38"/>
      <c r="H1355" s="44"/>
    </row>
    <row r="1356" s="2" customFormat="1" ht="16.8" customHeight="1">
      <c r="A1356" s="38"/>
      <c r="B1356" s="44"/>
      <c r="C1356" s="310" t="s">
        <v>1383</v>
      </c>
      <c r="D1356" s="310" t="s">
        <v>1384</v>
      </c>
      <c r="E1356" s="17" t="s">
        <v>190</v>
      </c>
      <c r="F1356" s="311">
        <v>134.5</v>
      </c>
      <c r="G1356" s="38"/>
      <c r="H1356" s="44"/>
    </row>
    <row r="1357" s="2" customFormat="1" ht="16.8" customHeight="1">
      <c r="A1357" s="38"/>
      <c r="B1357" s="44"/>
      <c r="C1357" s="310" t="s">
        <v>1680</v>
      </c>
      <c r="D1357" s="310" t="s">
        <v>1681</v>
      </c>
      <c r="E1357" s="17" t="s">
        <v>194</v>
      </c>
      <c r="F1357" s="311">
        <v>194.12899999999999</v>
      </c>
      <c r="G1357" s="38"/>
      <c r="H1357" s="44"/>
    </row>
    <row r="1358" s="2" customFormat="1" ht="16.8" customHeight="1">
      <c r="A1358" s="38"/>
      <c r="B1358" s="44"/>
      <c r="C1358" s="310" t="s">
        <v>634</v>
      </c>
      <c r="D1358" s="310" t="s">
        <v>635</v>
      </c>
      <c r="E1358" s="17" t="s">
        <v>190</v>
      </c>
      <c r="F1358" s="311">
        <v>113.95</v>
      </c>
      <c r="G1358" s="38"/>
      <c r="H1358" s="44"/>
    </row>
    <row r="1359" s="2" customFormat="1" ht="16.8" customHeight="1">
      <c r="A1359" s="38"/>
      <c r="B1359" s="44"/>
      <c r="C1359" s="310" t="s">
        <v>5034</v>
      </c>
      <c r="D1359" s="310" t="s">
        <v>1459</v>
      </c>
      <c r="E1359" s="17" t="s">
        <v>190</v>
      </c>
      <c r="F1359" s="311">
        <v>134.5</v>
      </c>
      <c r="G1359" s="38"/>
      <c r="H1359" s="44"/>
    </row>
    <row r="1360" s="2" customFormat="1" ht="16.8" customHeight="1">
      <c r="A1360" s="38"/>
      <c r="B1360" s="44"/>
      <c r="C1360" s="310" t="s">
        <v>527</v>
      </c>
      <c r="D1360" s="310" t="s">
        <v>528</v>
      </c>
      <c r="E1360" s="17" t="s">
        <v>190</v>
      </c>
      <c r="F1360" s="311">
        <v>119.648</v>
      </c>
      <c r="G1360" s="38"/>
      <c r="H1360" s="44"/>
    </row>
    <row r="1361" s="2" customFormat="1" ht="16.8" customHeight="1">
      <c r="A1361" s="38"/>
      <c r="B1361" s="44"/>
      <c r="C1361" s="310" t="s">
        <v>512</v>
      </c>
      <c r="D1361" s="310" t="s">
        <v>513</v>
      </c>
      <c r="E1361" s="17" t="s">
        <v>190</v>
      </c>
      <c r="F1361" s="311">
        <v>238.24500000000001</v>
      </c>
      <c r="G1361" s="38"/>
      <c r="H1361" s="44"/>
    </row>
    <row r="1362" s="2" customFormat="1" ht="16.8" customHeight="1">
      <c r="A1362" s="38"/>
      <c r="B1362" s="44"/>
      <c r="C1362" s="310" t="s">
        <v>471</v>
      </c>
      <c r="D1362" s="310" t="s">
        <v>472</v>
      </c>
      <c r="E1362" s="17" t="s">
        <v>194</v>
      </c>
      <c r="F1362" s="311">
        <v>26.631</v>
      </c>
      <c r="G1362" s="38"/>
      <c r="H1362" s="44"/>
    </row>
    <row r="1363" s="2" customFormat="1" ht="16.8" customHeight="1">
      <c r="A1363" s="38"/>
      <c r="B1363" s="44"/>
      <c r="C1363" s="306" t="s">
        <v>4719</v>
      </c>
      <c r="D1363" s="307" t="s">
        <v>211</v>
      </c>
      <c r="E1363" s="308" t="s">
        <v>190</v>
      </c>
      <c r="F1363" s="309">
        <v>20.550000000000001</v>
      </c>
      <c r="G1363" s="38"/>
      <c r="H1363" s="44"/>
    </row>
    <row r="1364" s="2" customFormat="1" ht="16.8" customHeight="1">
      <c r="A1364" s="38"/>
      <c r="B1364" s="44"/>
      <c r="C1364" s="310" t="s">
        <v>1</v>
      </c>
      <c r="D1364" s="310" t="s">
        <v>7305</v>
      </c>
      <c r="E1364" s="17" t="s">
        <v>1</v>
      </c>
      <c r="F1364" s="311">
        <v>20.550000000000001</v>
      </c>
      <c r="G1364" s="38"/>
      <c r="H1364" s="44"/>
    </row>
    <row r="1365" s="2" customFormat="1" ht="16.8" customHeight="1">
      <c r="A1365" s="38"/>
      <c r="B1365" s="44"/>
      <c r="C1365" s="312" t="s">
        <v>7110</v>
      </c>
      <c r="D1365" s="38"/>
      <c r="E1365" s="38"/>
      <c r="F1365" s="38"/>
      <c r="G1365" s="38"/>
      <c r="H1365" s="44"/>
    </row>
    <row r="1366" s="2" customFormat="1" ht="16.8" customHeight="1">
      <c r="A1366" s="38"/>
      <c r="B1366" s="44"/>
      <c r="C1366" s="310" t="s">
        <v>374</v>
      </c>
      <c r="D1366" s="310" t="s">
        <v>375</v>
      </c>
      <c r="E1366" s="17" t="s">
        <v>194</v>
      </c>
      <c r="F1366" s="311">
        <v>21.047999999999998</v>
      </c>
      <c r="G1366" s="38"/>
      <c r="H1366" s="44"/>
    </row>
    <row r="1367" s="2" customFormat="1" ht="16.8" customHeight="1">
      <c r="A1367" s="38"/>
      <c r="B1367" s="44"/>
      <c r="C1367" s="310" t="s">
        <v>380</v>
      </c>
      <c r="D1367" s="310" t="s">
        <v>381</v>
      </c>
      <c r="E1367" s="17" t="s">
        <v>194</v>
      </c>
      <c r="F1367" s="311">
        <v>21.047999999999998</v>
      </c>
      <c r="G1367" s="38"/>
      <c r="H1367" s="44"/>
    </row>
    <row r="1368" s="2" customFormat="1">
      <c r="A1368" s="38"/>
      <c r="B1368" s="44"/>
      <c r="C1368" s="310" t="s">
        <v>466</v>
      </c>
      <c r="D1368" s="310" t="s">
        <v>467</v>
      </c>
      <c r="E1368" s="17" t="s">
        <v>190</v>
      </c>
      <c r="F1368" s="311">
        <v>134.5</v>
      </c>
      <c r="G1368" s="38"/>
      <c r="H1368" s="44"/>
    </row>
    <row r="1369" s="2" customFormat="1" ht="16.8" customHeight="1">
      <c r="A1369" s="38"/>
      <c r="B1369" s="44"/>
      <c r="C1369" s="310" t="s">
        <v>503</v>
      </c>
      <c r="D1369" s="310" t="s">
        <v>504</v>
      </c>
      <c r="E1369" s="17" t="s">
        <v>190</v>
      </c>
      <c r="F1369" s="311">
        <v>416.13</v>
      </c>
      <c r="G1369" s="38"/>
      <c r="H1369" s="44"/>
    </row>
    <row r="1370" s="2" customFormat="1" ht="16.8" customHeight="1">
      <c r="A1370" s="38"/>
      <c r="B1370" s="44"/>
      <c r="C1370" s="310" t="s">
        <v>562</v>
      </c>
      <c r="D1370" s="310" t="s">
        <v>563</v>
      </c>
      <c r="E1370" s="17" t="s">
        <v>190</v>
      </c>
      <c r="F1370" s="311">
        <v>143.05000000000001</v>
      </c>
      <c r="G1370" s="38"/>
      <c r="H1370" s="44"/>
    </row>
    <row r="1371" s="2" customFormat="1" ht="16.8" customHeight="1">
      <c r="A1371" s="38"/>
      <c r="B1371" s="44"/>
      <c r="C1371" s="310" t="s">
        <v>1335</v>
      </c>
      <c r="D1371" s="310" t="s">
        <v>1336</v>
      </c>
      <c r="E1371" s="17" t="s">
        <v>190</v>
      </c>
      <c r="F1371" s="311">
        <v>20.550000000000001</v>
      </c>
      <c r="G1371" s="38"/>
      <c r="H1371" s="44"/>
    </row>
    <row r="1372" s="2" customFormat="1" ht="16.8" customHeight="1">
      <c r="A1372" s="38"/>
      <c r="B1372" s="44"/>
      <c r="C1372" s="310" t="s">
        <v>1383</v>
      </c>
      <c r="D1372" s="310" t="s">
        <v>1384</v>
      </c>
      <c r="E1372" s="17" t="s">
        <v>190</v>
      </c>
      <c r="F1372" s="311">
        <v>134.5</v>
      </c>
      <c r="G1372" s="38"/>
      <c r="H1372" s="44"/>
    </row>
    <row r="1373" s="2" customFormat="1" ht="16.8" customHeight="1">
      <c r="A1373" s="38"/>
      <c r="B1373" s="44"/>
      <c r="C1373" s="310" t="s">
        <v>1680</v>
      </c>
      <c r="D1373" s="310" t="s">
        <v>1681</v>
      </c>
      <c r="E1373" s="17" t="s">
        <v>194</v>
      </c>
      <c r="F1373" s="311">
        <v>194.12899999999999</v>
      </c>
      <c r="G1373" s="38"/>
      <c r="H1373" s="44"/>
    </row>
    <row r="1374" s="2" customFormat="1" ht="16.8" customHeight="1">
      <c r="A1374" s="38"/>
      <c r="B1374" s="44"/>
      <c r="C1374" s="310" t="s">
        <v>5034</v>
      </c>
      <c r="D1374" s="310" t="s">
        <v>1459</v>
      </c>
      <c r="E1374" s="17" t="s">
        <v>190</v>
      </c>
      <c r="F1374" s="311">
        <v>134.5</v>
      </c>
      <c r="G1374" s="38"/>
      <c r="H1374" s="44"/>
    </row>
    <row r="1375" s="2" customFormat="1" ht="16.8" customHeight="1">
      <c r="A1375" s="38"/>
      <c r="B1375" s="44"/>
      <c r="C1375" s="310" t="s">
        <v>537</v>
      </c>
      <c r="D1375" s="310" t="s">
        <v>538</v>
      </c>
      <c r="E1375" s="17" t="s">
        <v>190</v>
      </c>
      <c r="F1375" s="311">
        <v>21.577999999999999</v>
      </c>
      <c r="G1375" s="38"/>
      <c r="H1375" s="44"/>
    </row>
    <row r="1376" s="2" customFormat="1" ht="16.8" customHeight="1">
      <c r="A1376" s="38"/>
      <c r="B1376" s="44"/>
      <c r="C1376" s="310" t="s">
        <v>532</v>
      </c>
      <c r="D1376" s="310" t="s">
        <v>533</v>
      </c>
      <c r="E1376" s="17" t="s">
        <v>190</v>
      </c>
      <c r="F1376" s="311">
        <v>41.381</v>
      </c>
      <c r="G1376" s="38"/>
      <c r="H1376" s="44"/>
    </row>
    <row r="1377" s="2" customFormat="1" ht="16.8" customHeight="1">
      <c r="A1377" s="38"/>
      <c r="B1377" s="44"/>
      <c r="C1377" s="310" t="s">
        <v>512</v>
      </c>
      <c r="D1377" s="310" t="s">
        <v>513</v>
      </c>
      <c r="E1377" s="17" t="s">
        <v>190</v>
      </c>
      <c r="F1377" s="311">
        <v>238.24500000000001</v>
      </c>
      <c r="G1377" s="38"/>
      <c r="H1377" s="44"/>
    </row>
    <row r="1378" s="2" customFormat="1" ht="16.8" customHeight="1">
      <c r="A1378" s="38"/>
      <c r="B1378" s="44"/>
      <c r="C1378" s="310" t="s">
        <v>1449</v>
      </c>
      <c r="D1378" s="310" t="s">
        <v>1450</v>
      </c>
      <c r="E1378" s="17" t="s">
        <v>190</v>
      </c>
      <c r="F1378" s="311">
        <v>20.550000000000001</v>
      </c>
      <c r="G1378" s="38"/>
      <c r="H1378" s="44"/>
    </row>
    <row r="1379" s="2" customFormat="1" ht="16.8" customHeight="1">
      <c r="A1379" s="38"/>
      <c r="B1379" s="44"/>
      <c r="C1379" s="310" t="s">
        <v>471</v>
      </c>
      <c r="D1379" s="310" t="s">
        <v>472</v>
      </c>
      <c r="E1379" s="17" t="s">
        <v>194</v>
      </c>
      <c r="F1379" s="311">
        <v>26.631</v>
      </c>
      <c r="G1379" s="38"/>
      <c r="H1379" s="44"/>
    </row>
    <row r="1380" s="2" customFormat="1" ht="16.8" customHeight="1">
      <c r="A1380" s="38"/>
      <c r="B1380" s="44"/>
      <c r="C1380" s="306" t="s">
        <v>4722</v>
      </c>
      <c r="D1380" s="307" t="s">
        <v>215</v>
      </c>
      <c r="E1380" s="308" t="s">
        <v>194</v>
      </c>
      <c r="F1380" s="309">
        <v>101.05800000000001</v>
      </c>
      <c r="G1380" s="38"/>
      <c r="H1380" s="44"/>
    </row>
    <row r="1381" s="2" customFormat="1" ht="16.8" customHeight="1">
      <c r="A1381" s="38"/>
      <c r="B1381" s="44"/>
      <c r="C1381" s="310" t="s">
        <v>1</v>
      </c>
      <c r="D1381" s="310" t="s">
        <v>7306</v>
      </c>
      <c r="E1381" s="17" t="s">
        <v>1</v>
      </c>
      <c r="F1381" s="311">
        <v>67.433000000000007</v>
      </c>
      <c r="G1381" s="38"/>
      <c r="H1381" s="44"/>
    </row>
    <row r="1382" s="2" customFormat="1" ht="16.8" customHeight="1">
      <c r="A1382" s="38"/>
      <c r="B1382" s="44"/>
      <c r="C1382" s="310" t="s">
        <v>1</v>
      </c>
      <c r="D1382" s="310" t="s">
        <v>7307</v>
      </c>
      <c r="E1382" s="17" t="s">
        <v>1</v>
      </c>
      <c r="F1382" s="311">
        <v>10.875</v>
      </c>
      <c r="G1382" s="38"/>
      <c r="H1382" s="44"/>
    </row>
    <row r="1383" s="2" customFormat="1" ht="16.8" customHeight="1">
      <c r="A1383" s="38"/>
      <c r="B1383" s="44"/>
      <c r="C1383" s="310" t="s">
        <v>1</v>
      </c>
      <c r="D1383" s="310" t="s">
        <v>7308</v>
      </c>
      <c r="E1383" s="17" t="s">
        <v>1</v>
      </c>
      <c r="F1383" s="311">
        <v>22.75</v>
      </c>
      <c r="G1383" s="38"/>
      <c r="H1383" s="44"/>
    </row>
    <row r="1384" s="2" customFormat="1" ht="16.8" customHeight="1">
      <c r="A1384" s="38"/>
      <c r="B1384" s="44"/>
      <c r="C1384" s="310" t="s">
        <v>1</v>
      </c>
      <c r="D1384" s="310" t="s">
        <v>378</v>
      </c>
      <c r="E1384" s="17" t="s">
        <v>1</v>
      </c>
      <c r="F1384" s="311">
        <v>101.05800000000001</v>
      </c>
      <c r="G1384" s="38"/>
      <c r="H1384" s="44"/>
    </row>
    <row r="1385" s="2" customFormat="1" ht="16.8" customHeight="1">
      <c r="A1385" s="38"/>
      <c r="B1385" s="44"/>
      <c r="C1385" s="312" t="s">
        <v>7110</v>
      </c>
      <c r="D1385" s="38"/>
      <c r="E1385" s="38"/>
      <c r="F1385" s="38"/>
      <c r="G1385" s="38"/>
      <c r="H1385" s="44"/>
    </row>
    <row r="1386" s="2" customFormat="1" ht="16.8" customHeight="1">
      <c r="A1386" s="38"/>
      <c r="B1386" s="44"/>
      <c r="C1386" s="310" t="s">
        <v>572</v>
      </c>
      <c r="D1386" s="310" t="s">
        <v>573</v>
      </c>
      <c r="E1386" s="17" t="s">
        <v>194</v>
      </c>
      <c r="F1386" s="311">
        <v>101.05800000000001</v>
      </c>
      <c r="G1386" s="38"/>
      <c r="H1386" s="44"/>
    </row>
    <row r="1387" s="2" customFormat="1" ht="16.8" customHeight="1">
      <c r="A1387" s="38"/>
      <c r="B1387" s="44"/>
      <c r="C1387" s="306" t="s">
        <v>4724</v>
      </c>
      <c r="D1387" s="307" t="s">
        <v>4725</v>
      </c>
      <c r="E1387" s="308" t="s">
        <v>194</v>
      </c>
      <c r="F1387" s="309">
        <v>398.375</v>
      </c>
      <c r="G1387" s="38"/>
      <c r="H1387" s="44"/>
    </row>
    <row r="1388" s="2" customFormat="1" ht="16.8" customHeight="1">
      <c r="A1388" s="38"/>
      <c r="B1388" s="44"/>
      <c r="C1388" s="310" t="s">
        <v>1</v>
      </c>
      <c r="D1388" s="310" t="s">
        <v>7309</v>
      </c>
      <c r="E1388" s="17" t="s">
        <v>1</v>
      </c>
      <c r="F1388" s="311">
        <v>312.30000000000001</v>
      </c>
      <c r="G1388" s="38"/>
      <c r="H1388" s="44"/>
    </row>
    <row r="1389" s="2" customFormat="1" ht="16.8" customHeight="1">
      <c r="A1389" s="38"/>
      <c r="B1389" s="44"/>
      <c r="C1389" s="310" t="s">
        <v>1</v>
      </c>
      <c r="D1389" s="310" t="s">
        <v>7310</v>
      </c>
      <c r="E1389" s="17" t="s">
        <v>1</v>
      </c>
      <c r="F1389" s="311">
        <v>86.075000000000003</v>
      </c>
      <c r="G1389" s="38"/>
      <c r="H1389" s="44"/>
    </row>
    <row r="1390" s="2" customFormat="1" ht="16.8" customHeight="1">
      <c r="A1390" s="38"/>
      <c r="B1390" s="44"/>
      <c r="C1390" s="310" t="s">
        <v>1</v>
      </c>
      <c r="D1390" s="310" t="s">
        <v>378</v>
      </c>
      <c r="E1390" s="17" t="s">
        <v>1</v>
      </c>
      <c r="F1390" s="311">
        <v>398.375</v>
      </c>
      <c r="G1390" s="38"/>
      <c r="H1390" s="44"/>
    </row>
    <row r="1391" s="2" customFormat="1" ht="16.8" customHeight="1">
      <c r="A1391" s="38"/>
      <c r="B1391" s="44"/>
      <c r="C1391" s="312" t="s">
        <v>7110</v>
      </c>
      <c r="D1391" s="38"/>
      <c r="E1391" s="38"/>
      <c r="F1391" s="38"/>
      <c r="G1391" s="38"/>
      <c r="H1391" s="44"/>
    </row>
    <row r="1392" s="2" customFormat="1">
      <c r="A1392" s="38"/>
      <c r="B1392" s="44"/>
      <c r="C1392" s="310" t="s">
        <v>666</v>
      </c>
      <c r="D1392" s="310" t="s">
        <v>667</v>
      </c>
      <c r="E1392" s="17" t="s">
        <v>194</v>
      </c>
      <c r="F1392" s="311">
        <v>398.375</v>
      </c>
      <c r="G1392" s="38"/>
      <c r="H1392" s="44"/>
    </row>
    <row r="1393" s="2" customFormat="1">
      <c r="A1393" s="38"/>
      <c r="B1393" s="44"/>
      <c r="C1393" s="310" t="s">
        <v>670</v>
      </c>
      <c r="D1393" s="310" t="s">
        <v>671</v>
      </c>
      <c r="E1393" s="17" t="s">
        <v>194</v>
      </c>
      <c r="F1393" s="311">
        <v>15935</v>
      </c>
      <c r="G1393" s="38"/>
      <c r="H1393" s="44"/>
    </row>
    <row r="1394" s="2" customFormat="1">
      <c r="A1394" s="38"/>
      <c r="B1394" s="44"/>
      <c r="C1394" s="310" t="s">
        <v>675</v>
      </c>
      <c r="D1394" s="310" t="s">
        <v>676</v>
      </c>
      <c r="E1394" s="17" t="s">
        <v>194</v>
      </c>
      <c r="F1394" s="311">
        <v>398.375</v>
      </c>
      <c r="G1394" s="38"/>
      <c r="H1394" s="44"/>
    </row>
    <row r="1395" s="2" customFormat="1" ht="16.8" customHeight="1">
      <c r="A1395" s="38"/>
      <c r="B1395" s="44"/>
      <c r="C1395" s="310" t="s">
        <v>679</v>
      </c>
      <c r="D1395" s="310" t="s">
        <v>680</v>
      </c>
      <c r="E1395" s="17" t="s">
        <v>194</v>
      </c>
      <c r="F1395" s="311">
        <v>398.375</v>
      </c>
      <c r="G1395" s="38"/>
      <c r="H1395" s="44"/>
    </row>
    <row r="1396" s="2" customFormat="1" ht="16.8" customHeight="1">
      <c r="A1396" s="38"/>
      <c r="B1396" s="44"/>
      <c r="C1396" s="310" t="s">
        <v>683</v>
      </c>
      <c r="D1396" s="310" t="s">
        <v>684</v>
      </c>
      <c r="E1396" s="17" t="s">
        <v>194</v>
      </c>
      <c r="F1396" s="311">
        <v>15935</v>
      </c>
      <c r="G1396" s="38"/>
      <c r="H1396" s="44"/>
    </row>
    <row r="1397" s="2" customFormat="1" ht="16.8" customHeight="1">
      <c r="A1397" s="38"/>
      <c r="B1397" s="44"/>
      <c r="C1397" s="310" t="s">
        <v>687</v>
      </c>
      <c r="D1397" s="310" t="s">
        <v>688</v>
      </c>
      <c r="E1397" s="17" t="s">
        <v>194</v>
      </c>
      <c r="F1397" s="311">
        <v>398.375</v>
      </c>
      <c r="G1397" s="38"/>
      <c r="H1397" s="44"/>
    </row>
    <row r="1398" s="2" customFormat="1" ht="16.8" customHeight="1">
      <c r="A1398" s="38"/>
      <c r="B1398" s="44"/>
      <c r="C1398" s="306" t="s">
        <v>4727</v>
      </c>
      <c r="D1398" s="307" t="s">
        <v>2930</v>
      </c>
      <c r="E1398" s="308" t="s">
        <v>194</v>
      </c>
      <c r="F1398" s="309">
        <v>21.52</v>
      </c>
      <c r="G1398" s="38"/>
      <c r="H1398" s="44"/>
    </row>
    <row r="1399" s="2" customFormat="1" ht="16.8" customHeight="1">
      <c r="A1399" s="38"/>
      <c r="B1399" s="44"/>
      <c r="C1399" s="310" t="s">
        <v>1</v>
      </c>
      <c r="D1399" s="310" t="s">
        <v>7311</v>
      </c>
      <c r="E1399" s="17" t="s">
        <v>1</v>
      </c>
      <c r="F1399" s="311">
        <v>21.52</v>
      </c>
      <c r="G1399" s="38"/>
      <c r="H1399" s="44"/>
    </row>
    <row r="1400" s="2" customFormat="1" ht="16.8" customHeight="1">
      <c r="A1400" s="38"/>
      <c r="B1400" s="44"/>
      <c r="C1400" s="312" t="s">
        <v>7110</v>
      </c>
      <c r="D1400" s="38"/>
      <c r="E1400" s="38"/>
      <c r="F1400" s="38"/>
      <c r="G1400" s="38"/>
      <c r="H1400" s="44"/>
    </row>
    <row r="1401" s="2" customFormat="1" ht="16.8" customHeight="1">
      <c r="A1401" s="38"/>
      <c r="B1401" s="44"/>
      <c r="C1401" s="310" t="s">
        <v>558</v>
      </c>
      <c r="D1401" s="310" t="s">
        <v>559</v>
      </c>
      <c r="E1401" s="17" t="s">
        <v>194</v>
      </c>
      <c r="F1401" s="311">
        <v>280.24000000000001</v>
      </c>
      <c r="G1401" s="38"/>
      <c r="H1401" s="44"/>
    </row>
    <row r="1402" s="2" customFormat="1" ht="16.8" customHeight="1">
      <c r="A1402" s="38"/>
      <c r="B1402" s="44"/>
      <c r="C1402" s="306" t="s">
        <v>4729</v>
      </c>
      <c r="D1402" s="307" t="s">
        <v>4730</v>
      </c>
      <c r="E1402" s="308" t="s">
        <v>190</v>
      </c>
      <c r="F1402" s="309">
        <v>117.5</v>
      </c>
      <c r="G1402" s="38"/>
      <c r="H1402" s="44"/>
    </row>
    <row r="1403" s="2" customFormat="1" ht="16.8" customHeight="1">
      <c r="A1403" s="38"/>
      <c r="B1403" s="44"/>
      <c r="C1403" s="310" t="s">
        <v>1</v>
      </c>
      <c r="D1403" s="310" t="s">
        <v>7256</v>
      </c>
      <c r="E1403" s="17" t="s">
        <v>1</v>
      </c>
      <c r="F1403" s="311">
        <v>78.099999999999994</v>
      </c>
      <c r="G1403" s="38"/>
      <c r="H1403" s="44"/>
    </row>
    <row r="1404" s="2" customFormat="1" ht="16.8" customHeight="1">
      <c r="A1404" s="38"/>
      <c r="B1404" s="44"/>
      <c r="C1404" s="310" t="s">
        <v>1</v>
      </c>
      <c r="D1404" s="310" t="s">
        <v>7257</v>
      </c>
      <c r="E1404" s="17" t="s">
        <v>1</v>
      </c>
      <c r="F1404" s="311">
        <v>39.399999999999999</v>
      </c>
      <c r="G1404" s="38"/>
      <c r="H1404" s="44"/>
    </row>
    <row r="1405" s="2" customFormat="1" ht="16.8" customHeight="1">
      <c r="A1405" s="38"/>
      <c r="B1405" s="44"/>
      <c r="C1405" s="310" t="s">
        <v>1</v>
      </c>
      <c r="D1405" s="310" t="s">
        <v>378</v>
      </c>
      <c r="E1405" s="17" t="s">
        <v>1</v>
      </c>
      <c r="F1405" s="311">
        <v>117.5</v>
      </c>
      <c r="G1405" s="38"/>
      <c r="H1405" s="44"/>
    </row>
    <row r="1406" s="2" customFormat="1" ht="16.8" customHeight="1">
      <c r="A1406" s="38"/>
      <c r="B1406" s="44"/>
      <c r="C1406" s="312" t="s">
        <v>7110</v>
      </c>
      <c r="D1406" s="38"/>
      <c r="E1406" s="38"/>
      <c r="F1406" s="38"/>
      <c r="G1406" s="38"/>
      <c r="H1406" s="44"/>
    </row>
    <row r="1407" s="2" customFormat="1" ht="16.8" customHeight="1">
      <c r="A1407" s="38"/>
      <c r="B1407" s="44"/>
      <c r="C1407" s="310" t="s">
        <v>971</v>
      </c>
      <c r="D1407" s="310" t="s">
        <v>972</v>
      </c>
      <c r="E1407" s="17" t="s">
        <v>194</v>
      </c>
      <c r="F1407" s="311">
        <v>572.18299999999999</v>
      </c>
      <c r="G1407" s="38"/>
      <c r="H1407" s="44"/>
    </row>
    <row r="1408" s="2" customFormat="1" ht="16.8" customHeight="1">
      <c r="A1408" s="38"/>
      <c r="B1408" s="44"/>
      <c r="C1408" s="310" t="s">
        <v>2019</v>
      </c>
      <c r="D1408" s="310" t="s">
        <v>2020</v>
      </c>
      <c r="E1408" s="17" t="s">
        <v>194</v>
      </c>
      <c r="F1408" s="311">
        <v>548.68299999999999</v>
      </c>
      <c r="G1408" s="38"/>
      <c r="H1408" s="44"/>
    </row>
    <row r="1409" s="2" customFormat="1" ht="16.8" customHeight="1">
      <c r="A1409" s="38"/>
      <c r="B1409" s="44"/>
      <c r="C1409" s="310" t="s">
        <v>984</v>
      </c>
      <c r="D1409" s="310" t="s">
        <v>985</v>
      </c>
      <c r="E1409" s="17" t="s">
        <v>194</v>
      </c>
      <c r="F1409" s="311">
        <v>548.68299999999999</v>
      </c>
      <c r="G1409" s="38"/>
      <c r="H1409" s="44"/>
    </row>
    <row r="1410" s="2" customFormat="1" ht="16.8" customHeight="1">
      <c r="A1410" s="38"/>
      <c r="B1410" s="44"/>
      <c r="C1410" s="310" t="s">
        <v>1024</v>
      </c>
      <c r="D1410" s="310" t="s">
        <v>1025</v>
      </c>
      <c r="E1410" s="17" t="s">
        <v>194</v>
      </c>
      <c r="F1410" s="311">
        <v>689.40099999999995</v>
      </c>
      <c r="G1410" s="38"/>
      <c r="H1410" s="44"/>
    </row>
    <row r="1411" s="2" customFormat="1">
      <c r="A1411" s="38"/>
      <c r="B1411" s="44"/>
      <c r="C1411" s="310" t="s">
        <v>1085</v>
      </c>
      <c r="D1411" s="310" t="s">
        <v>1086</v>
      </c>
      <c r="E1411" s="17" t="s">
        <v>194</v>
      </c>
      <c r="F1411" s="311">
        <v>105.75</v>
      </c>
      <c r="G1411" s="38"/>
      <c r="H1411" s="44"/>
    </row>
    <row r="1412" s="2" customFormat="1" ht="16.8" customHeight="1">
      <c r="A1412" s="38"/>
      <c r="B1412" s="44"/>
      <c r="C1412" s="310" t="s">
        <v>1138</v>
      </c>
      <c r="D1412" s="310" t="s">
        <v>1139</v>
      </c>
      <c r="E1412" s="17" t="s">
        <v>190</v>
      </c>
      <c r="F1412" s="311">
        <v>117.5</v>
      </c>
      <c r="G1412" s="38"/>
      <c r="H1412" s="44"/>
    </row>
    <row r="1413" s="2" customFormat="1" ht="16.8" customHeight="1">
      <c r="A1413" s="38"/>
      <c r="B1413" s="44"/>
      <c r="C1413" s="310" t="s">
        <v>4825</v>
      </c>
      <c r="D1413" s="310" t="s">
        <v>643</v>
      </c>
      <c r="E1413" s="17" t="s">
        <v>190</v>
      </c>
      <c r="F1413" s="311">
        <v>240</v>
      </c>
      <c r="G1413" s="38"/>
      <c r="H1413" s="44"/>
    </row>
    <row r="1414" s="2" customFormat="1" ht="16.8" customHeight="1">
      <c r="A1414" s="38"/>
      <c r="B1414" s="44"/>
      <c r="C1414" s="310" t="s">
        <v>1269</v>
      </c>
      <c r="D1414" s="310" t="s">
        <v>1270</v>
      </c>
      <c r="E1414" s="17" t="s">
        <v>194</v>
      </c>
      <c r="F1414" s="311">
        <v>65.799999999999997</v>
      </c>
      <c r="G1414" s="38"/>
      <c r="H1414" s="44"/>
    </row>
    <row r="1415" s="2" customFormat="1" ht="16.8" customHeight="1">
      <c r="A1415" s="38"/>
      <c r="B1415" s="44"/>
      <c r="C1415" s="310" t="s">
        <v>1131</v>
      </c>
      <c r="D1415" s="310" t="s">
        <v>1132</v>
      </c>
      <c r="E1415" s="17" t="s">
        <v>319</v>
      </c>
      <c r="F1415" s="311">
        <v>60.584000000000003</v>
      </c>
      <c r="G1415" s="38"/>
      <c r="H1415" s="44"/>
    </row>
    <row r="1416" s="2" customFormat="1" ht="16.8" customHeight="1">
      <c r="A1416" s="38"/>
      <c r="B1416" s="44"/>
      <c r="C1416" s="310" t="s">
        <v>1028</v>
      </c>
      <c r="D1416" s="310" t="s">
        <v>1029</v>
      </c>
      <c r="E1416" s="17" t="s">
        <v>194</v>
      </c>
      <c r="F1416" s="311">
        <v>633.72900000000004</v>
      </c>
      <c r="G1416" s="38"/>
      <c r="H1416" s="44"/>
    </row>
    <row r="1417" s="2" customFormat="1" ht="16.8" customHeight="1">
      <c r="A1417" s="38"/>
      <c r="B1417" s="44"/>
      <c r="C1417" s="306" t="s">
        <v>4732</v>
      </c>
      <c r="D1417" s="307" t="s">
        <v>3897</v>
      </c>
      <c r="E1417" s="308" t="s">
        <v>194</v>
      </c>
      <c r="F1417" s="309">
        <v>431.18299999999999</v>
      </c>
      <c r="G1417" s="38"/>
      <c r="H1417" s="44"/>
    </row>
    <row r="1418" s="2" customFormat="1" ht="16.8" customHeight="1">
      <c r="A1418" s="38"/>
      <c r="B1418" s="44"/>
      <c r="C1418" s="310" t="s">
        <v>1</v>
      </c>
      <c r="D1418" s="310" t="s">
        <v>7312</v>
      </c>
      <c r="E1418" s="17" t="s">
        <v>1</v>
      </c>
      <c r="F1418" s="311">
        <v>361.19999999999999</v>
      </c>
      <c r="G1418" s="38"/>
      <c r="H1418" s="44"/>
    </row>
    <row r="1419" s="2" customFormat="1" ht="16.8" customHeight="1">
      <c r="A1419" s="38"/>
      <c r="B1419" s="44"/>
      <c r="C1419" s="310" t="s">
        <v>1</v>
      </c>
      <c r="D1419" s="310" t="s">
        <v>7313</v>
      </c>
      <c r="E1419" s="17" t="s">
        <v>1</v>
      </c>
      <c r="F1419" s="311">
        <v>69.983000000000004</v>
      </c>
      <c r="G1419" s="38"/>
      <c r="H1419" s="44"/>
    </row>
    <row r="1420" s="2" customFormat="1" ht="16.8" customHeight="1">
      <c r="A1420" s="38"/>
      <c r="B1420" s="44"/>
      <c r="C1420" s="310" t="s">
        <v>1</v>
      </c>
      <c r="D1420" s="310" t="s">
        <v>378</v>
      </c>
      <c r="E1420" s="17" t="s">
        <v>1</v>
      </c>
      <c r="F1420" s="311">
        <v>431.18299999999999</v>
      </c>
      <c r="G1420" s="38"/>
      <c r="H1420" s="44"/>
    </row>
    <row r="1421" s="2" customFormat="1" ht="16.8" customHeight="1">
      <c r="A1421" s="38"/>
      <c r="B1421" s="44"/>
      <c r="C1421" s="312" t="s">
        <v>7110</v>
      </c>
      <c r="D1421" s="38"/>
      <c r="E1421" s="38"/>
      <c r="F1421" s="38"/>
      <c r="G1421" s="38"/>
      <c r="H1421" s="44"/>
    </row>
    <row r="1422" s="2" customFormat="1" ht="16.8" customHeight="1">
      <c r="A1422" s="38"/>
      <c r="B1422" s="44"/>
      <c r="C1422" s="310" t="s">
        <v>942</v>
      </c>
      <c r="D1422" s="310" t="s">
        <v>943</v>
      </c>
      <c r="E1422" s="17" t="s">
        <v>194</v>
      </c>
      <c r="F1422" s="311">
        <v>862.36599999999999</v>
      </c>
      <c r="G1422" s="38"/>
      <c r="H1422" s="44"/>
    </row>
    <row r="1423" s="2" customFormat="1" ht="16.8" customHeight="1">
      <c r="A1423" s="38"/>
      <c r="B1423" s="44"/>
      <c r="C1423" s="310" t="s">
        <v>971</v>
      </c>
      <c r="D1423" s="310" t="s">
        <v>972</v>
      </c>
      <c r="E1423" s="17" t="s">
        <v>194</v>
      </c>
      <c r="F1423" s="311">
        <v>572.18299999999999</v>
      </c>
      <c r="G1423" s="38"/>
      <c r="H1423" s="44"/>
    </row>
    <row r="1424" s="2" customFormat="1" ht="16.8" customHeight="1">
      <c r="A1424" s="38"/>
      <c r="B1424" s="44"/>
      <c r="C1424" s="310" t="s">
        <v>2019</v>
      </c>
      <c r="D1424" s="310" t="s">
        <v>2020</v>
      </c>
      <c r="E1424" s="17" t="s">
        <v>194</v>
      </c>
      <c r="F1424" s="311">
        <v>548.68299999999999</v>
      </c>
      <c r="G1424" s="38"/>
      <c r="H1424" s="44"/>
    </row>
    <row r="1425" s="2" customFormat="1" ht="16.8" customHeight="1">
      <c r="A1425" s="38"/>
      <c r="B1425" s="44"/>
      <c r="C1425" s="310" t="s">
        <v>984</v>
      </c>
      <c r="D1425" s="310" t="s">
        <v>985</v>
      </c>
      <c r="E1425" s="17" t="s">
        <v>194</v>
      </c>
      <c r="F1425" s="311">
        <v>548.68299999999999</v>
      </c>
      <c r="G1425" s="38"/>
      <c r="H1425" s="44"/>
    </row>
    <row r="1426" s="2" customFormat="1" ht="16.8" customHeight="1">
      <c r="A1426" s="38"/>
      <c r="B1426" s="44"/>
      <c r="C1426" s="310" t="s">
        <v>4930</v>
      </c>
      <c r="D1426" s="310" t="s">
        <v>4931</v>
      </c>
      <c r="E1426" s="17" t="s">
        <v>194</v>
      </c>
      <c r="F1426" s="311">
        <v>431.18299999999999</v>
      </c>
      <c r="G1426" s="38"/>
      <c r="H1426" s="44"/>
    </row>
    <row r="1427" s="2" customFormat="1" ht="16.8" customHeight="1">
      <c r="A1427" s="38"/>
      <c r="B1427" s="44"/>
      <c r="C1427" s="310" t="s">
        <v>1024</v>
      </c>
      <c r="D1427" s="310" t="s">
        <v>1025</v>
      </c>
      <c r="E1427" s="17" t="s">
        <v>194</v>
      </c>
      <c r="F1427" s="311">
        <v>689.40099999999995</v>
      </c>
      <c r="G1427" s="38"/>
      <c r="H1427" s="44"/>
    </row>
    <row r="1428" s="2" customFormat="1">
      <c r="A1428" s="38"/>
      <c r="B1428" s="44"/>
      <c r="C1428" s="310" t="s">
        <v>4583</v>
      </c>
      <c r="D1428" s="310" t="s">
        <v>4584</v>
      </c>
      <c r="E1428" s="17" t="s">
        <v>194</v>
      </c>
      <c r="F1428" s="311">
        <v>431.18299999999999</v>
      </c>
      <c r="G1428" s="38"/>
      <c r="H1428" s="44"/>
    </row>
    <row r="1429" s="2" customFormat="1" ht="16.8" customHeight="1">
      <c r="A1429" s="38"/>
      <c r="B1429" s="44"/>
      <c r="C1429" s="310" t="s">
        <v>1100</v>
      </c>
      <c r="D1429" s="310" t="s">
        <v>1101</v>
      </c>
      <c r="E1429" s="17" t="s">
        <v>194</v>
      </c>
      <c r="F1429" s="311">
        <v>431.18299999999999</v>
      </c>
      <c r="G1429" s="38"/>
      <c r="H1429" s="44"/>
    </row>
    <row r="1430" s="2" customFormat="1" ht="16.8" customHeight="1">
      <c r="A1430" s="38"/>
      <c r="B1430" s="44"/>
      <c r="C1430" s="310" t="s">
        <v>1122</v>
      </c>
      <c r="D1430" s="310" t="s">
        <v>1123</v>
      </c>
      <c r="E1430" s="17" t="s">
        <v>194</v>
      </c>
      <c r="F1430" s="311">
        <v>431.18299999999999</v>
      </c>
      <c r="G1430" s="38"/>
      <c r="H1430" s="44"/>
    </row>
    <row r="1431" s="2" customFormat="1" ht="16.8" customHeight="1">
      <c r="A1431" s="38"/>
      <c r="B1431" s="44"/>
      <c r="C1431" s="310" t="s">
        <v>1127</v>
      </c>
      <c r="D1431" s="310" t="s">
        <v>1128</v>
      </c>
      <c r="E1431" s="17" t="s">
        <v>194</v>
      </c>
      <c r="F1431" s="311">
        <v>431.18299999999999</v>
      </c>
      <c r="G1431" s="38"/>
      <c r="H1431" s="44"/>
    </row>
    <row r="1432" s="2" customFormat="1">
      <c r="A1432" s="38"/>
      <c r="B1432" s="44"/>
      <c r="C1432" s="310" t="s">
        <v>1142</v>
      </c>
      <c r="D1432" s="310" t="s">
        <v>1143</v>
      </c>
      <c r="E1432" s="17" t="s">
        <v>194</v>
      </c>
      <c r="F1432" s="311">
        <v>431.18299999999999</v>
      </c>
      <c r="G1432" s="38"/>
      <c r="H1432" s="44"/>
    </row>
    <row r="1433" s="2" customFormat="1" ht="16.8" customHeight="1">
      <c r="A1433" s="38"/>
      <c r="B1433" s="44"/>
      <c r="C1433" s="310" t="s">
        <v>1259</v>
      </c>
      <c r="D1433" s="310" t="s">
        <v>1260</v>
      </c>
      <c r="E1433" s="17" t="s">
        <v>194</v>
      </c>
      <c r="F1433" s="311">
        <v>431.18299999999999</v>
      </c>
      <c r="G1433" s="38"/>
      <c r="H1433" s="44"/>
    </row>
    <row r="1434" s="2" customFormat="1" ht="16.8" customHeight="1">
      <c r="A1434" s="38"/>
      <c r="B1434" s="44"/>
      <c r="C1434" s="310" t="s">
        <v>705</v>
      </c>
      <c r="D1434" s="310" t="s">
        <v>706</v>
      </c>
      <c r="E1434" s="17" t="s">
        <v>194</v>
      </c>
      <c r="F1434" s="311">
        <v>431.18299999999999</v>
      </c>
      <c r="G1434" s="38"/>
      <c r="H1434" s="44"/>
    </row>
    <row r="1435" s="2" customFormat="1" ht="16.8" customHeight="1">
      <c r="A1435" s="38"/>
      <c r="B1435" s="44"/>
      <c r="C1435" s="310" t="s">
        <v>710</v>
      </c>
      <c r="D1435" s="310" t="s">
        <v>711</v>
      </c>
      <c r="E1435" s="17" t="s">
        <v>194</v>
      </c>
      <c r="F1435" s="311">
        <v>431.18299999999999</v>
      </c>
      <c r="G1435" s="38"/>
      <c r="H1435" s="44"/>
    </row>
    <row r="1436" s="2" customFormat="1" ht="16.8" customHeight="1">
      <c r="A1436" s="38"/>
      <c r="B1436" s="44"/>
      <c r="C1436" s="310" t="s">
        <v>1109</v>
      </c>
      <c r="D1436" s="310" t="s">
        <v>1110</v>
      </c>
      <c r="E1436" s="17" t="s">
        <v>194</v>
      </c>
      <c r="F1436" s="311">
        <v>452.74200000000002</v>
      </c>
      <c r="G1436" s="38"/>
      <c r="H1436" s="44"/>
    </row>
    <row r="1437" s="2" customFormat="1" ht="16.8" customHeight="1">
      <c r="A1437" s="38"/>
      <c r="B1437" s="44"/>
      <c r="C1437" s="310" t="s">
        <v>1131</v>
      </c>
      <c r="D1437" s="310" t="s">
        <v>1132</v>
      </c>
      <c r="E1437" s="17" t="s">
        <v>319</v>
      </c>
      <c r="F1437" s="311">
        <v>60.584000000000003</v>
      </c>
      <c r="G1437" s="38"/>
      <c r="H1437" s="44"/>
    </row>
    <row r="1438" s="2" customFormat="1">
      <c r="A1438" s="38"/>
      <c r="B1438" s="44"/>
      <c r="C1438" s="310" t="s">
        <v>1104</v>
      </c>
      <c r="D1438" s="310" t="s">
        <v>1105</v>
      </c>
      <c r="E1438" s="17" t="s">
        <v>194</v>
      </c>
      <c r="F1438" s="311">
        <v>452.74200000000002</v>
      </c>
      <c r="G1438" s="38"/>
      <c r="H1438" s="44"/>
    </row>
    <row r="1439" s="2" customFormat="1" ht="16.8" customHeight="1">
      <c r="A1439" s="38"/>
      <c r="B1439" s="44"/>
      <c r="C1439" s="310" t="s">
        <v>1028</v>
      </c>
      <c r="D1439" s="310" t="s">
        <v>1029</v>
      </c>
      <c r="E1439" s="17" t="s">
        <v>194</v>
      </c>
      <c r="F1439" s="311">
        <v>633.72900000000004</v>
      </c>
      <c r="G1439" s="38"/>
      <c r="H1439" s="44"/>
    </row>
    <row r="1440" s="2" customFormat="1" ht="16.8" customHeight="1">
      <c r="A1440" s="38"/>
      <c r="B1440" s="44"/>
      <c r="C1440" s="306" t="s">
        <v>4734</v>
      </c>
      <c r="D1440" s="307" t="s">
        <v>4735</v>
      </c>
      <c r="E1440" s="308" t="s">
        <v>190</v>
      </c>
      <c r="F1440" s="309">
        <v>122.5</v>
      </c>
      <c r="G1440" s="38"/>
      <c r="H1440" s="44"/>
    </row>
    <row r="1441" s="2" customFormat="1" ht="16.8" customHeight="1">
      <c r="A1441" s="38"/>
      <c r="B1441" s="44"/>
      <c r="C1441" s="310" t="s">
        <v>1</v>
      </c>
      <c r="D1441" s="310" t="s">
        <v>7314</v>
      </c>
      <c r="E1441" s="17" t="s">
        <v>1</v>
      </c>
      <c r="F1441" s="311">
        <v>122.5</v>
      </c>
      <c r="G1441" s="38"/>
      <c r="H1441" s="44"/>
    </row>
    <row r="1442" s="2" customFormat="1" ht="16.8" customHeight="1">
      <c r="A1442" s="38"/>
      <c r="B1442" s="44"/>
      <c r="C1442" s="312" t="s">
        <v>7110</v>
      </c>
      <c r="D1442" s="38"/>
      <c r="E1442" s="38"/>
      <c r="F1442" s="38"/>
      <c r="G1442" s="38"/>
      <c r="H1442" s="44"/>
    </row>
    <row r="1443" s="2" customFormat="1" ht="16.8" customHeight="1">
      <c r="A1443" s="38"/>
      <c r="B1443" s="44"/>
      <c r="C1443" s="310" t="s">
        <v>503</v>
      </c>
      <c r="D1443" s="310" t="s">
        <v>504</v>
      </c>
      <c r="E1443" s="17" t="s">
        <v>190</v>
      </c>
      <c r="F1443" s="311">
        <v>416.13</v>
      </c>
      <c r="G1443" s="38"/>
      <c r="H1443" s="44"/>
    </row>
    <row r="1444" s="2" customFormat="1" ht="16.8" customHeight="1">
      <c r="A1444" s="38"/>
      <c r="B1444" s="44"/>
      <c r="C1444" s="310" t="s">
        <v>562</v>
      </c>
      <c r="D1444" s="310" t="s">
        <v>563</v>
      </c>
      <c r="E1444" s="17" t="s">
        <v>190</v>
      </c>
      <c r="F1444" s="311">
        <v>143.05000000000001</v>
      </c>
      <c r="G1444" s="38"/>
      <c r="H1444" s="44"/>
    </row>
    <row r="1445" s="2" customFormat="1" ht="16.8" customHeight="1">
      <c r="A1445" s="38"/>
      <c r="B1445" s="44"/>
      <c r="C1445" s="310" t="s">
        <v>2200</v>
      </c>
      <c r="D1445" s="310" t="s">
        <v>2201</v>
      </c>
      <c r="E1445" s="17" t="s">
        <v>190</v>
      </c>
      <c r="F1445" s="311">
        <v>122.5</v>
      </c>
      <c r="G1445" s="38"/>
      <c r="H1445" s="44"/>
    </row>
    <row r="1446" s="2" customFormat="1" ht="16.8" customHeight="1">
      <c r="A1446" s="38"/>
      <c r="B1446" s="44"/>
      <c r="C1446" s="310" t="s">
        <v>4825</v>
      </c>
      <c r="D1446" s="310" t="s">
        <v>643</v>
      </c>
      <c r="E1446" s="17" t="s">
        <v>190</v>
      </c>
      <c r="F1446" s="311">
        <v>240</v>
      </c>
      <c r="G1446" s="38"/>
      <c r="H1446" s="44"/>
    </row>
    <row r="1447" s="2" customFormat="1" ht="16.8" customHeight="1">
      <c r="A1447" s="38"/>
      <c r="B1447" s="44"/>
      <c r="C1447" s="310" t="s">
        <v>512</v>
      </c>
      <c r="D1447" s="310" t="s">
        <v>513</v>
      </c>
      <c r="E1447" s="17" t="s">
        <v>190</v>
      </c>
      <c r="F1447" s="311">
        <v>238.24500000000001</v>
      </c>
      <c r="G1447" s="38"/>
      <c r="H1447" s="44"/>
    </row>
    <row r="1448" s="2" customFormat="1" ht="16.8" customHeight="1">
      <c r="A1448" s="38"/>
      <c r="B1448" s="44"/>
      <c r="C1448" s="306" t="s">
        <v>4737</v>
      </c>
      <c r="D1448" s="307" t="s">
        <v>4738</v>
      </c>
      <c r="E1448" s="308" t="s">
        <v>190</v>
      </c>
      <c r="F1448" s="309">
        <v>18.859999999999999</v>
      </c>
      <c r="G1448" s="38"/>
      <c r="H1448" s="44"/>
    </row>
    <row r="1449" s="2" customFormat="1" ht="16.8" customHeight="1">
      <c r="A1449" s="38"/>
      <c r="B1449" s="44"/>
      <c r="C1449" s="310" t="s">
        <v>1</v>
      </c>
      <c r="D1449" s="310" t="s">
        <v>7315</v>
      </c>
      <c r="E1449" s="17" t="s">
        <v>1</v>
      </c>
      <c r="F1449" s="311">
        <v>18.859999999999999</v>
      </c>
      <c r="G1449" s="38"/>
      <c r="H1449" s="44"/>
    </row>
    <row r="1450" s="2" customFormat="1" ht="16.8" customHeight="1">
      <c r="A1450" s="38"/>
      <c r="B1450" s="44"/>
      <c r="C1450" s="312" t="s">
        <v>7110</v>
      </c>
      <c r="D1450" s="38"/>
      <c r="E1450" s="38"/>
      <c r="F1450" s="38"/>
      <c r="G1450" s="38"/>
      <c r="H1450" s="44"/>
    </row>
    <row r="1451" s="2" customFormat="1" ht="16.8" customHeight="1">
      <c r="A1451" s="38"/>
      <c r="B1451" s="44"/>
      <c r="C1451" s="310" t="s">
        <v>282</v>
      </c>
      <c r="D1451" s="310" t="s">
        <v>283</v>
      </c>
      <c r="E1451" s="17" t="s">
        <v>194</v>
      </c>
      <c r="F1451" s="311">
        <v>27.579999999999998</v>
      </c>
      <c r="G1451" s="38"/>
      <c r="H1451" s="44"/>
    </row>
    <row r="1452" s="2" customFormat="1" ht="16.8" customHeight="1">
      <c r="A1452" s="38"/>
      <c r="B1452" s="44"/>
      <c r="C1452" s="310" t="s">
        <v>292</v>
      </c>
      <c r="D1452" s="310" t="s">
        <v>293</v>
      </c>
      <c r="E1452" s="17" t="s">
        <v>194</v>
      </c>
      <c r="F1452" s="311">
        <v>9.4299999999999997</v>
      </c>
      <c r="G1452" s="38"/>
      <c r="H1452" s="44"/>
    </row>
    <row r="1453" s="2" customFormat="1">
      <c r="A1453" s="38"/>
      <c r="B1453" s="44"/>
      <c r="C1453" s="310" t="s">
        <v>296</v>
      </c>
      <c r="D1453" s="310" t="s">
        <v>297</v>
      </c>
      <c r="E1453" s="17" t="s">
        <v>194</v>
      </c>
      <c r="F1453" s="311">
        <v>18.859999999999999</v>
      </c>
      <c r="G1453" s="38"/>
      <c r="H1453" s="44"/>
    </row>
    <row r="1454" s="2" customFormat="1">
      <c r="A1454" s="38"/>
      <c r="B1454" s="44"/>
      <c r="C1454" s="310" t="s">
        <v>362</v>
      </c>
      <c r="D1454" s="310" t="s">
        <v>363</v>
      </c>
      <c r="E1454" s="17" t="s">
        <v>194</v>
      </c>
      <c r="F1454" s="311">
        <v>18.859999999999999</v>
      </c>
      <c r="G1454" s="38"/>
      <c r="H1454" s="44"/>
    </row>
    <row r="1455" s="2" customFormat="1" ht="16.8" customHeight="1">
      <c r="A1455" s="38"/>
      <c r="B1455" s="44"/>
      <c r="C1455" s="310" t="s">
        <v>394</v>
      </c>
      <c r="D1455" s="310" t="s">
        <v>395</v>
      </c>
      <c r="E1455" s="17" t="s">
        <v>194</v>
      </c>
      <c r="F1455" s="311">
        <v>173.08099999999999</v>
      </c>
      <c r="G1455" s="38"/>
      <c r="H1455" s="44"/>
    </row>
    <row r="1456" s="2" customFormat="1" ht="16.8" customHeight="1">
      <c r="A1456" s="38"/>
      <c r="B1456" s="44"/>
      <c r="C1456" s="310" t="s">
        <v>493</v>
      </c>
      <c r="D1456" s="310" t="s">
        <v>494</v>
      </c>
      <c r="E1456" s="17" t="s">
        <v>190</v>
      </c>
      <c r="F1456" s="311">
        <v>55.159999999999997</v>
      </c>
      <c r="G1456" s="38"/>
      <c r="H1456" s="44"/>
    </row>
    <row r="1457" s="2" customFormat="1" ht="16.8" customHeight="1">
      <c r="A1457" s="38"/>
      <c r="B1457" s="44"/>
      <c r="C1457" s="310" t="s">
        <v>503</v>
      </c>
      <c r="D1457" s="310" t="s">
        <v>504</v>
      </c>
      <c r="E1457" s="17" t="s">
        <v>190</v>
      </c>
      <c r="F1457" s="311">
        <v>416.13</v>
      </c>
      <c r="G1457" s="38"/>
      <c r="H1457" s="44"/>
    </row>
    <row r="1458" s="2" customFormat="1" ht="16.8" customHeight="1">
      <c r="A1458" s="38"/>
      <c r="B1458" s="44"/>
      <c r="C1458" s="310" t="s">
        <v>1867</v>
      </c>
      <c r="D1458" s="310" t="s">
        <v>1868</v>
      </c>
      <c r="E1458" s="17" t="s">
        <v>194</v>
      </c>
      <c r="F1458" s="311">
        <v>5.6580000000000004</v>
      </c>
      <c r="G1458" s="38"/>
      <c r="H1458" s="44"/>
    </row>
    <row r="1459" s="2" customFormat="1" ht="16.8" customHeight="1">
      <c r="A1459" s="38"/>
      <c r="B1459" s="44"/>
      <c r="C1459" s="310" t="s">
        <v>1680</v>
      </c>
      <c r="D1459" s="310" t="s">
        <v>1681</v>
      </c>
      <c r="E1459" s="17" t="s">
        <v>194</v>
      </c>
      <c r="F1459" s="311">
        <v>194.12899999999999</v>
      </c>
      <c r="G1459" s="38"/>
      <c r="H1459" s="44"/>
    </row>
    <row r="1460" s="2" customFormat="1" ht="16.8" customHeight="1">
      <c r="A1460" s="38"/>
      <c r="B1460" s="44"/>
      <c r="C1460" s="310" t="s">
        <v>656</v>
      </c>
      <c r="D1460" s="310" t="s">
        <v>657</v>
      </c>
      <c r="E1460" s="17" t="s">
        <v>190</v>
      </c>
      <c r="F1460" s="311">
        <v>20.859999999999999</v>
      </c>
      <c r="G1460" s="38"/>
      <c r="H1460" s="44"/>
    </row>
    <row r="1461" s="2" customFormat="1" ht="16.8" customHeight="1">
      <c r="A1461" s="38"/>
      <c r="B1461" s="44"/>
      <c r="C1461" s="310" t="s">
        <v>661</v>
      </c>
      <c r="D1461" s="310" t="s">
        <v>662</v>
      </c>
      <c r="E1461" s="17" t="s">
        <v>190</v>
      </c>
      <c r="F1461" s="311">
        <v>19.859999999999999</v>
      </c>
      <c r="G1461" s="38"/>
      <c r="H1461" s="44"/>
    </row>
    <row r="1462" s="2" customFormat="1" ht="16.8" customHeight="1">
      <c r="A1462" s="38"/>
      <c r="B1462" s="44"/>
      <c r="C1462" s="310" t="s">
        <v>532</v>
      </c>
      <c r="D1462" s="310" t="s">
        <v>533</v>
      </c>
      <c r="E1462" s="17" t="s">
        <v>190</v>
      </c>
      <c r="F1462" s="311">
        <v>41.381</v>
      </c>
      <c r="G1462" s="38"/>
      <c r="H1462" s="44"/>
    </row>
    <row r="1463" s="2" customFormat="1" ht="16.8" customHeight="1">
      <c r="A1463" s="38"/>
      <c r="B1463" s="44"/>
      <c r="C1463" s="306" t="s">
        <v>7316</v>
      </c>
      <c r="D1463" s="307" t="s">
        <v>7317</v>
      </c>
      <c r="E1463" s="308" t="s">
        <v>194</v>
      </c>
      <c r="F1463" s="309">
        <v>0</v>
      </c>
      <c r="G1463" s="38"/>
      <c r="H1463" s="44"/>
    </row>
    <row r="1464" s="2" customFormat="1" ht="16.8" customHeight="1">
      <c r="A1464" s="38"/>
      <c r="B1464" s="44"/>
      <c r="C1464" s="306" t="s">
        <v>4740</v>
      </c>
      <c r="D1464" s="307" t="s">
        <v>4741</v>
      </c>
      <c r="E1464" s="308" t="s">
        <v>194</v>
      </c>
      <c r="F1464" s="309">
        <v>140.71799999999999</v>
      </c>
      <c r="G1464" s="38"/>
      <c r="H1464" s="44"/>
    </row>
    <row r="1465" s="2" customFormat="1" ht="16.8" customHeight="1">
      <c r="A1465" s="38"/>
      <c r="B1465" s="44"/>
      <c r="C1465" s="310" t="s">
        <v>1</v>
      </c>
      <c r="D1465" s="310" t="s">
        <v>7318</v>
      </c>
      <c r="E1465" s="17" t="s">
        <v>1</v>
      </c>
      <c r="F1465" s="311">
        <v>140.71799999999999</v>
      </c>
      <c r="G1465" s="38"/>
      <c r="H1465" s="44"/>
    </row>
    <row r="1466" s="2" customFormat="1" ht="16.8" customHeight="1">
      <c r="A1466" s="38"/>
      <c r="B1466" s="44"/>
      <c r="C1466" s="312" t="s">
        <v>7110</v>
      </c>
      <c r="D1466" s="38"/>
      <c r="E1466" s="38"/>
      <c r="F1466" s="38"/>
      <c r="G1466" s="38"/>
      <c r="H1466" s="44"/>
    </row>
    <row r="1467" s="2" customFormat="1" ht="16.8" customHeight="1">
      <c r="A1467" s="38"/>
      <c r="B1467" s="44"/>
      <c r="C1467" s="310" t="s">
        <v>1024</v>
      </c>
      <c r="D1467" s="310" t="s">
        <v>1025</v>
      </c>
      <c r="E1467" s="17" t="s">
        <v>194</v>
      </c>
      <c r="F1467" s="311">
        <v>689.40099999999995</v>
      </c>
      <c r="G1467" s="38"/>
      <c r="H1467" s="44"/>
    </row>
    <row r="1468" s="2" customFormat="1" ht="16.8" customHeight="1">
      <c r="A1468" s="38"/>
      <c r="B1468" s="44"/>
      <c r="C1468" s="310" t="s">
        <v>2068</v>
      </c>
      <c r="D1468" s="310" t="s">
        <v>2069</v>
      </c>
      <c r="E1468" s="17" t="s">
        <v>319</v>
      </c>
      <c r="F1468" s="311">
        <v>7.0359999999999996</v>
      </c>
      <c r="G1468" s="38"/>
      <c r="H1468" s="44"/>
    </row>
    <row r="1469" s="2" customFormat="1" ht="16.8" customHeight="1">
      <c r="A1469" s="38"/>
      <c r="B1469" s="44"/>
      <c r="C1469" s="310" t="s">
        <v>2064</v>
      </c>
      <c r="D1469" s="310" t="s">
        <v>2065</v>
      </c>
      <c r="E1469" s="17" t="s">
        <v>194</v>
      </c>
      <c r="F1469" s="311">
        <v>162.529</v>
      </c>
      <c r="G1469" s="38"/>
      <c r="H1469" s="44"/>
    </row>
    <row r="1470" s="2" customFormat="1" ht="26.4" customHeight="1">
      <c r="A1470" s="38"/>
      <c r="B1470" s="44"/>
      <c r="C1470" s="305" t="s">
        <v>7319</v>
      </c>
      <c r="D1470" s="305" t="s">
        <v>109</v>
      </c>
      <c r="E1470" s="38"/>
      <c r="F1470" s="38"/>
      <c r="G1470" s="38"/>
      <c r="H1470" s="44"/>
    </row>
    <row r="1471" s="2" customFormat="1" ht="16.8" customHeight="1">
      <c r="A1471" s="38"/>
      <c r="B1471" s="44"/>
      <c r="C1471" s="306" t="s">
        <v>5102</v>
      </c>
      <c r="D1471" s="307" t="s">
        <v>5103</v>
      </c>
      <c r="E1471" s="308" t="s">
        <v>190</v>
      </c>
      <c r="F1471" s="309">
        <v>96.75</v>
      </c>
      <c r="G1471" s="38"/>
      <c r="H1471" s="44"/>
    </row>
    <row r="1472" s="2" customFormat="1" ht="16.8" customHeight="1">
      <c r="A1472" s="38"/>
      <c r="B1472" s="44"/>
      <c r="C1472" s="310" t="s">
        <v>1</v>
      </c>
      <c r="D1472" s="310" t="s">
        <v>7320</v>
      </c>
      <c r="E1472" s="17" t="s">
        <v>1</v>
      </c>
      <c r="F1472" s="311">
        <v>45</v>
      </c>
      <c r="G1472" s="38"/>
      <c r="H1472" s="44"/>
    </row>
    <row r="1473" s="2" customFormat="1" ht="16.8" customHeight="1">
      <c r="A1473" s="38"/>
      <c r="B1473" s="44"/>
      <c r="C1473" s="310" t="s">
        <v>1</v>
      </c>
      <c r="D1473" s="310" t="s">
        <v>7321</v>
      </c>
      <c r="E1473" s="17" t="s">
        <v>1</v>
      </c>
      <c r="F1473" s="311">
        <v>12.75</v>
      </c>
      <c r="G1473" s="38"/>
      <c r="H1473" s="44"/>
    </row>
    <row r="1474" s="2" customFormat="1" ht="16.8" customHeight="1">
      <c r="A1474" s="38"/>
      <c r="B1474" s="44"/>
      <c r="C1474" s="310" t="s">
        <v>1</v>
      </c>
      <c r="D1474" s="310" t="s">
        <v>7322</v>
      </c>
      <c r="E1474" s="17" t="s">
        <v>1</v>
      </c>
      <c r="F1474" s="311">
        <v>33.899999999999999</v>
      </c>
      <c r="G1474" s="38"/>
      <c r="H1474" s="44"/>
    </row>
    <row r="1475" s="2" customFormat="1" ht="16.8" customHeight="1">
      <c r="A1475" s="38"/>
      <c r="B1475" s="44"/>
      <c r="C1475" s="310" t="s">
        <v>1</v>
      </c>
      <c r="D1475" s="310" t="s">
        <v>7323</v>
      </c>
      <c r="E1475" s="17" t="s">
        <v>1</v>
      </c>
      <c r="F1475" s="311">
        <v>5.0999999999999996</v>
      </c>
      <c r="G1475" s="38"/>
      <c r="H1475" s="44"/>
    </row>
    <row r="1476" s="2" customFormat="1" ht="16.8" customHeight="1">
      <c r="A1476" s="38"/>
      <c r="B1476" s="44"/>
      <c r="C1476" s="310" t="s">
        <v>1</v>
      </c>
      <c r="D1476" s="310" t="s">
        <v>378</v>
      </c>
      <c r="E1476" s="17" t="s">
        <v>1</v>
      </c>
      <c r="F1476" s="311">
        <v>96.75</v>
      </c>
      <c r="G1476" s="38"/>
      <c r="H1476" s="44"/>
    </row>
    <row r="1477" s="2" customFormat="1" ht="16.8" customHeight="1">
      <c r="A1477" s="38"/>
      <c r="B1477" s="44"/>
      <c r="C1477" s="312" t="s">
        <v>7110</v>
      </c>
      <c r="D1477" s="38"/>
      <c r="E1477" s="38"/>
      <c r="F1477" s="38"/>
      <c r="G1477" s="38"/>
      <c r="H1477" s="44"/>
    </row>
    <row r="1478" s="2" customFormat="1" ht="16.8" customHeight="1">
      <c r="A1478" s="38"/>
      <c r="B1478" s="44"/>
      <c r="C1478" s="310" t="s">
        <v>282</v>
      </c>
      <c r="D1478" s="310" t="s">
        <v>283</v>
      </c>
      <c r="E1478" s="17" t="s">
        <v>194</v>
      </c>
      <c r="F1478" s="311">
        <v>37.174999999999997</v>
      </c>
      <c r="G1478" s="38"/>
      <c r="H1478" s="44"/>
    </row>
    <row r="1479" s="2" customFormat="1" ht="16.8" customHeight="1">
      <c r="A1479" s="38"/>
      <c r="B1479" s="44"/>
      <c r="C1479" s="310" t="s">
        <v>288</v>
      </c>
      <c r="D1479" s="310" t="s">
        <v>289</v>
      </c>
      <c r="E1479" s="17" t="s">
        <v>194</v>
      </c>
      <c r="F1479" s="311">
        <v>48.375</v>
      </c>
      <c r="G1479" s="38"/>
      <c r="H1479" s="44"/>
    </row>
    <row r="1480" s="2" customFormat="1" ht="16.8" customHeight="1">
      <c r="A1480" s="38"/>
      <c r="B1480" s="44"/>
      <c r="C1480" s="310" t="s">
        <v>358</v>
      </c>
      <c r="D1480" s="310" t="s">
        <v>359</v>
      </c>
      <c r="E1480" s="17" t="s">
        <v>194</v>
      </c>
      <c r="F1480" s="311">
        <v>46.875</v>
      </c>
      <c r="G1480" s="38"/>
      <c r="H1480" s="44"/>
    </row>
    <row r="1481" s="2" customFormat="1" ht="16.8" customHeight="1">
      <c r="A1481" s="38"/>
      <c r="B1481" s="44"/>
      <c r="C1481" s="310" t="s">
        <v>493</v>
      </c>
      <c r="D1481" s="310" t="s">
        <v>494</v>
      </c>
      <c r="E1481" s="17" t="s">
        <v>190</v>
      </c>
      <c r="F1481" s="311">
        <v>71.349999999999994</v>
      </c>
      <c r="G1481" s="38"/>
      <c r="H1481" s="44"/>
    </row>
    <row r="1482" s="2" customFormat="1" ht="16.8" customHeight="1">
      <c r="A1482" s="38"/>
      <c r="B1482" s="44"/>
      <c r="C1482" s="310" t="s">
        <v>567</v>
      </c>
      <c r="D1482" s="310" t="s">
        <v>568</v>
      </c>
      <c r="E1482" s="17" t="s">
        <v>194</v>
      </c>
      <c r="F1482" s="311">
        <v>145.125</v>
      </c>
      <c r="G1482" s="38"/>
      <c r="H1482" s="44"/>
    </row>
    <row r="1483" s="2" customFormat="1" ht="16.8" customHeight="1">
      <c r="A1483" s="38"/>
      <c r="B1483" s="44"/>
      <c r="C1483" s="310" t="s">
        <v>619</v>
      </c>
      <c r="D1483" s="310" t="s">
        <v>620</v>
      </c>
      <c r="E1483" s="17" t="s">
        <v>194</v>
      </c>
      <c r="F1483" s="311">
        <v>37.174999999999997</v>
      </c>
      <c r="G1483" s="38"/>
      <c r="H1483" s="44"/>
    </row>
    <row r="1484" s="2" customFormat="1" ht="16.8" customHeight="1">
      <c r="A1484" s="38"/>
      <c r="B1484" s="44"/>
      <c r="C1484" s="306" t="s">
        <v>5105</v>
      </c>
      <c r="D1484" s="307" t="s">
        <v>5106</v>
      </c>
      <c r="E1484" s="308" t="s">
        <v>194</v>
      </c>
      <c r="F1484" s="309">
        <v>100.798</v>
      </c>
      <c r="G1484" s="38"/>
      <c r="H1484" s="44"/>
    </row>
    <row r="1485" s="2" customFormat="1" ht="16.8" customHeight="1">
      <c r="A1485" s="38"/>
      <c r="B1485" s="44"/>
      <c r="C1485" s="310" t="s">
        <v>1</v>
      </c>
      <c r="D1485" s="310" t="s">
        <v>7324</v>
      </c>
      <c r="E1485" s="17" t="s">
        <v>1</v>
      </c>
      <c r="F1485" s="311">
        <v>51.75</v>
      </c>
      <c r="G1485" s="38"/>
      <c r="H1485" s="44"/>
    </row>
    <row r="1486" s="2" customFormat="1" ht="16.8" customHeight="1">
      <c r="A1486" s="38"/>
      <c r="B1486" s="44"/>
      <c r="C1486" s="310" t="s">
        <v>1</v>
      </c>
      <c r="D1486" s="310" t="s">
        <v>7325</v>
      </c>
      <c r="E1486" s="17" t="s">
        <v>1</v>
      </c>
      <c r="F1486" s="311">
        <v>16.847999999999999</v>
      </c>
      <c r="G1486" s="38"/>
      <c r="H1486" s="44"/>
    </row>
    <row r="1487" s="2" customFormat="1" ht="16.8" customHeight="1">
      <c r="A1487" s="38"/>
      <c r="B1487" s="44"/>
      <c r="C1487" s="310" t="s">
        <v>1</v>
      </c>
      <c r="D1487" s="310" t="s">
        <v>7326</v>
      </c>
      <c r="E1487" s="17" t="s">
        <v>1</v>
      </c>
      <c r="F1487" s="311">
        <v>52.094999999999999</v>
      </c>
      <c r="G1487" s="38"/>
      <c r="H1487" s="44"/>
    </row>
    <row r="1488" s="2" customFormat="1" ht="16.8" customHeight="1">
      <c r="A1488" s="38"/>
      <c r="B1488" s="44"/>
      <c r="C1488" s="310" t="s">
        <v>1</v>
      </c>
      <c r="D1488" s="310" t="s">
        <v>7327</v>
      </c>
      <c r="E1488" s="17" t="s">
        <v>1</v>
      </c>
      <c r="F1488" s="311">
        <v>5.8650000000000002</v>
      </c>
      <c r="G1488" s="38"/>
      <c r="H1488" s="44"/>
    </row>
    <row r="1489" s="2" customFormat="1" ht="16.8" customHeight="1">
      <c r="A1489" s="38"/>
      <c r="B1489" s="44"/>
      <c r="C1489" s="310" t="s">
        <v>1</v>
      </c>
      <c r="D1489" s="310" t="s">
        <v>7328</v>
      </c>
      <c r="E1489" s="17" t="s">
        <v>1</v>
      </c>
      <c r="F1489" s="311">
        <v>-25.760000000000002</v>
      </c>
      <c r="G1489" s="38"/>
      <c r="H1489" s="44"/>
    </row>
    <row r="1490" s="2" customFormat="1" ht="16.8" customHeight="1">
      <c r="A1490" s="38"/>
      <c r="B1490" s="44"/>
      <c r="C1490" s="310" t="s">
        <v>1</v>
      </c>
      <c r="D1490" s="310" t="s">
        <v>378</v>
      </c>
      <c r="E1490" s="17" t="s">
        <v>1</v>
      </c>
      <c r="F1490" s="311">
        <v>100.798</v>
      </c>
      <c r="G1490" s="38"/>
      <c r="H1490" s="44"/>
    </row>
    <row r="1491" s="2" customFormat="1" ht="16.8" customHeight="1">
      <c r="A1491" s="38"/>
      <c r="B1491" s="44"/>
      <c r="C1491" s="312" t="s">
        <v>7110</v>
      </c>
      <c r="D1491" s="38"/>
      <c r="E1491" s="38"/>
      <c r="F1491" s="38"/>
      <c r="G1491" s="38"/>
      <c r="H1491" s="44"/>
    </row>
    <row r="1492" s="2" customFormat="1" ht="16.8" customHeight="1">
      <c r="A1492" s="38"/>
      <c r="B1492" s="44"/>
      <c r="C1492" s="310" t="s">
        <v>432</v>
      </c>
      <c r="D1492" s="310" t="s">
        <v>433</v>
      </c>
      <c r="E1492" s="17" t="s">
        <v>194</v>
      </c>
      <c r="F1492" s="311">
        <v>100.798</v>
      </c>
      <c r="G1492" s="38"/>
      <c r="H1492" s="44"/>
    </row>
    <row r="1493" s="2" customFormat="1" ht="16.8" customHeight="1">
      <c r="A1493" s="38"/>
      <c r="B1493" s="44"/>
      <c r="C1493" s="310" t="s">
        <v>554</v>
      </c>
      <c r="D1493" s="310" t="s">
        <v>555</v>
      </c>
      <c r="E1493" s="17" t="s">
        <v>194</v>
      </c>
      <c r="F1493" s="311">
        <v>100.798</v>
      </c>
      <c r="G1493" s="38"/>
      <c r="H1493" s="44"/>
    </row>
    <row r="1494" s="2" customFormat="1" ht="16.8" customHeight="1">
      <c r="A1494" s="38"/>
      <c r="B1494" s="44"/>
      <c r="C1494" s="310" t="s">
        <v>1652</v>
      </c>
      <c r="D1494" s="310" t="s">
        <v>1653</v>
      </c>
      <c r="E1494" s="17" t="s">
        <v>194</v>
      </c>
      <c r="F1494" s="311">
        <v>100.798</v>
      </c>
      <c r="G1494" s="38"/>
      <c r="H1494" s="44"/>
    </row>
    <row r="1495" s="2" customFormat="1" ht="16.8" customHeight="1">
      <c r="A1495" s="38"/>
      <c r="B1495" s="44"/>
      <c r="C1495" s="306" t="s">
        <v>5108</v>
      </c>
      <c r="D1495" s="307" t="s">
        <v>5109</v>
      </c>
      <c r="E1495" s="308" t="s">
        <v>194</v>
      </c>
      <c r="F1495" s="309">
        <v>100.798</v>
      </c>
      <c r="G1495" s="38"/>
      <c r="H1495" s="44"/>
    </row>
    <row r="1496" s="2" customFormat="1" ht="16.8" customHeight="1">
      <c r="A1496" s="38"/>
      <c r="B1496" s="44"/>
      <c r="C1496" s="310" t="s">
        <v>1</v>
      </c>
      <c r="D1496" s="310" t="s">
        <v>7324</v>
      </c>
      <c r="E1496" s="17" t="s">
        <v>1</v>
      </c>
      <c r="F1496" s="311">
        <v>51.75</v>
      </c>
      <c r="G1496" s="38"/>
      <c r="H1496" s="44"/>
    </row>
    <row r="1497" s="2" customFormat="1" ht="16.8" customHeight="1">
      <c r="A1497" s="38"/>
      <c r="B1497" s="44"/>
      <c r="C1497" s="310" t="s">
        <v>1</v>
      </c>
      <c r="D1497" s="310" t="s">
        <v>7325</v>
      </c>
      <c r="E1497" s="17" t="s">
        <v>1</v>
      </c>
      <c r="F1497" s="311">
        <v>16.847999999999999</v>
      </c>
      <c r="G1497" s="38"/>
      <c r="H1497" s="44"/>
    </row>
    <row r="1498" s="2" customFormat="1" ht="16.8" customHeight="1">
      <c r="A1498" s="38"/>
      <c r="B1498" s="44"/>
      <c r="C1498" s="310" t="s">
        <v>1</v>
      </c>
      <c r="D1498" s="310" t="s">
        <v>7326</v>
      </c>
      <c r="E1498" s="17" t="s">
        <v>1</v>
      </c>
      <c r="F1498" s="311">
        <v>52.094999999999999</v>
      </c>
      <c r="G1498" s="38"/>
      <c r="H1498" s="44"/>
    </row>
    <row r="1499" s="2" customFormat="1" ht="16.8" customHeight="1">
      <c r="A1499" s="38"/>
      <c r="B1499" s="44"/>
      <c r="C1499" s="310" t="s">
        <v>1</v>
      </c>
      <c r="D1499" s="310" t="s">
        <v>7327</v>
      </c>
      <c r="E1499" s="17" t="s">
        <v>1</v>
      </c>
      <c r="F1499" s="311">
        <v>5.8650000000000002</v>
      </c>
      <c r="G1499" s="38"/>
      <c r="H1499" s="44"/>
    </row>
    <row r="1500" s="2" customFormat="1" ht="16.8" customHeight="1">
      <c r="A1500" s="38"/>
      <c r="B1500" s="44"/>
      <c r="C1500" s="310" t="s">
        <v>1</v>
      </c>
      <c r="D1500" s="310" t="s">
        <v>7328</v>
      </c>
      <c r="E1500" s="17" t="s">
        <v>1</v>
      </c>
      <c r="F1500" s="311">
        <v>-25.760000000000002</v>
      </c>
      <c r="G1500" s="38"/>
      <c r="H1500" s="44"/>
    </row>
    <row r="1501" s="2" customFormat="1" ht="16.8" customHeight="1">
      <c r="A1501" s="38"/>
      <c r="B1501" s="44"/>
      <c r="C1501" s="310" t="s">
        <v>1</v>
      </c>
      <c r="D1501" s="310" t="s">
        <v>378</v>
      </c>
      <c r="E1501" s="17" t="s">
        <v>1</v>
      </c>
      <c r="F1501" s="311">
        <v>100.798</v>
      </c>
      <c r="G1501" s="38"/>
      <c r="H1501" s="44"/>
    </row>
    <row r="1502" s="2" customFormat="1" ht="16.8" customHeight="1">
      <c r="A1502" s="38"/>
      <c r="B1502" s="44"/>
      <c r="C1502" s="312" t="s">
        <v>7110</v>
      </c>
      <c r="D1502" s="38"/>
      <c r="E1502" s="38"/>
      <c r="F1502" s="38"/>
      <c r="G1502" s="38"/>
      <c r="H1502" s="44"/>
    </row>
    <row r="1503" s="2" customFormat="1" ht="16.8" customHeight="1">
      <c r="A1503" s="38"/>
      <c r="B1503" s="44"/>
      <c r="C1503" s="310" t="s">
        <v>419</v>
      </c>
      <c r="D1503" s="310" t="s">
        <v>420</v>
      </c>
      <c r="E1503" s="17" t="s">
        <v>194</v>
      </c>
      <c r="F1503" s="311">
        <v>100.798</v>
      </c>
      <c r="G1503" s="38"/>
      <c r="H1503" s="44"/>
    </row>
    <row r="1504" s="2" customFormat="1" ht="16.8" customHeight="1">
      <c r="A1504" s="38"/>
      <c r="B1504" s="44"/>
      <c r="C1504" s="310" t="s">
        <v>423</v>
      </c>
      <c r="D1504" s="310" t="s">
        <v>424</v>
      </c>
      <c r="E1504" s="17" t="s">
        <v>194</v>
      </c>
      <c r="F1504" s="311">
        <v>100.798</v>
      </c>
      <c r="G1504" s="38"/>
      <c r="H1504" s="44"/>
    </row>
    <row r="1505" s="2" customFormat="1">
      <c r="A1505" s="38"/>
      <c r="B1505" s="44"/>
      <c r="C1505" s="310" t="s">
        <v>436</v>
      </c>
      <c r="D1505" s="310" t="s">
        <v>437</v>
      </c>
      <c r="E1505" s="17" t="s">
        <v>194</v>
      </c>
      <c r="F1505" s="311">
        <v>597.68600000000004</v>
      </c>
      <c r="G1505" s="38"/>
      <c r="H1505" s="44"/>
    </row>
    <row r="1506" s="2" customFormat="1">
      <c r="A1506" s="38"/>
      <c r="B1506" s="44"/>
      <c r="C1506" s="310" t="s">
        <v>476</v>
      </c>
      <c r="D1506" s="310" t="s">
        <v>477</v>
      </c>
      <c r="E1506" s="17" t="s">
        <v>194</v>
      </c>
      <c r="F1506" s="311">
        <v>597.68600000000004</v>
      </c>
      <c r="G1506" s="38"/>
      <c r="H1506" s="44"/>
    </row>
    <row r="1507" s="2" customFormat="1" ht="16.8" customHeight="1">
      <c r="A1507" s="38"/>
      <c r="B1507" s="44"/>
      <c r="C1507" s="310" t="s">
        <v>576</v>
      </c>
      <c r="D1507" s="310" t="s">
        <v>577</v>
      </c>
      <c r="E1507" s="17" t="s">
        <v>194</v>
      </c>
      <c r="F1507" s="311">
        <v>671.21299999999997</v>
      </c>
      <c r="G1507" s="38"/>
      <c r="H1507" s="44"/>
    </row>
    <row r="1508" s="2" customFormat="1" ht="16.8" customHeight="1">
      <c r="A1508" s="38"/>
      <c r="B1508" s="44"/>
      <c r="C1508" s="310" t="s">
        <v>932</v>
      </c>
      <c r="D1508" s="310" t="s">
        <v>933</v>
      </c>
      <c r="E1508" s="17" t="s">
        <v>194</v>
      </c>
      <c r="F1508" s="311">
        <v>100.798</v>
      </c>
      <c r="G1508" s="38"/>
      <c r="H1508" s="44"/>
    </row>
    <row r="1509" s="2" customFormat="1" ht="16.8" customHeight="1">
      <c r="A1509" s="38"/>
      <c r="B1509" s="44"/>
      <c r="C1509" s="310" t="s">
        <v>952</v>
      </c>
      <c r="D1509" s="310" t="s">
        <v>953</v>
      </c>
      <c r="E1509" s="17" t="s">
        <v>194</v>
      </c>
      <c r="F1509" s="311">
        <v>100.798</v>
      </c>
      <c r="G1509" s="38"/>
      <c r="H1509" s="44"/>
    </row>
    <row r="1510" s="2" customFormat="1" ht="16.8" customHeight="1">
      <c r="A1510" s="38"/>
      <c r="B1510" s="44"/>
      <c r="C1510" s="310" t="s">
        <v>1812</v>
      </c>
      <c r="D1510" s="310" t="s">
        <v>1813</v>
      </c>
      <c r="E1510" s="17" t="s">
        <v>194</v>
      </c>
      <c r="F1510" s="311">
        <v>105.83799999999999</v>
      </c>
      <c r="G1510" s="38"/>
      <c r="H1510" s="44"/>
    </row>
    <row r="1511" s="2" customFormat="1" ht="16.8" customHeight="1">
      <c r="A1511" s="38"/>
      <c r="B1511" s="44"/>
      <c r="C1511" s="306" t="s">
        <v>5110</v>
      </c>
      <c r="D1511" s="307" t="s">
        <v>5111</v>
      </c>
      <c r="E1511" s="308" t="s">
        <v>194</v>
      </c>
      <c r="F1511" s="309">
        <v>496.88799999999998</v>
      </c>
      <c r="G1511" s="38"/>
      <c r="H1511" s="44"/>
    </row>
    <row r="1512" s="2" customFormat="1" ht="16.8" customHeight="1">
      <c r="A1512" s="38"/>
      <c r="B1512" s="44"/>
      <c r="C1512" s="310" t="s">
        <v>1</v>
      </c>
      <c r="D1512" s="310" t="s">
        <v>7329</v>
      </c>
      <c r="E1512" s="17" t="s">
        <v>1</v>
      </c>
      <c r="F1512" s="311">
        <v>160.39099999999999</v>
      </c>
      <c r="G1512" s="38"/>
      <c r="H1512" s="44"/>
    </row>
    <row r="1513" s="2" customFormat="1" ht="16.8" customHeight="1">
      <c r="A1513" s="38"/>
      <c r="B1513" s="44"/>
      <c r="C1513" s="310" t="s">
        <v>1</v>
      </c>
      <c r="D1513" s="310" t="s">
        <v>7330</v>
      </c>
      <c r="E1513" s="17" t="s">
        <v>1</v>
      </c>
      <c r="F1513" s="311">
        <v>88.109999999999999</v>
      </c>
      <c r="G1513" s="38"/>
      <c r="H1513" s="44"/>
    </row>
    <row r="1514" s="2" customFormat="1" ht="16.8" customHeight="1">
      <c r="A1514" s="38"/>
      <c r="B1514" s="44"/>
      <c r="C1514" s="310" t="s">
        <v>1</v>
      </c>
      <c r="D1514" s="310" t="s">
        <v>7331</v>
      </c>
      <c r="E1514" s="17" t="s">
        <v>1</v>
      </c>
      <c r="F1514" s="311">
        <v>152.91</v>
      </c>
      <c r="G1514" s="38"/>
      <c r="H1514" s="44"/>
    </row>
    <row r="1515" s="2" customFormat="1" ht="16.8" customHeight="1">
      <c r="A1515" s="38"/>
      <c r="B1515" s="44"/>
      <c r="C1515" s="310" t="s">
        <v>1</v>
      </c>
      <c r="D1515" s="310" t="s">
        <v>7332</v>
      </c>
      <c r="E1515" s="17" t="s">
        <v>1</v>
      </c>
      <c r="F1515" s="311">
        <v>22.949999999999999</v>
      </c>
      <c r="G1515" s="38"/>
      <c r="H1515" s="44"/>
    </row>
    <row r="1516" s="2" customFormat="1" ht="16.8" customHeight="1">
      <c r="A1516" s="38"/>
      <c r="B1516" s="44"/>
      <c r="C1516" s="310" t="s">
        <v>1</v>
      </c>
      <c r="D1516" s="310" t="s">
        <v>7333</v>
      </c>
      <c r="E1516" s="17" t="s">
        <v>1</v>
      </c>
      <c r="F1516" s="311">
        <v>72.527000000000001</v>
      </c>
      <c r="G1516" s="38"/>
      <c r="H1516" s="44"/>
    </row>
    <row r="1517" s="2" customFormat="1" ht="16.8" customHeight="1">
      <c r="A1517" s="38"/>
      <c r="B1517" s="44"/>
      <c r="C1517" s="310" t="s">
        <v>1</v>
      </c>
      <c r="D1517" s="310" t="s">
        <v>378</v>
      </c>
      <c r="E1517" s="17" t="s">
        <v>1</v>
      </c>
      <c r="F1517" s="311">
        <v>496.88799999999998</v>
      </c>
      <c r="G1517" s="38"/>
      <c r="H1517" s="44"/>
    </row>
    <row r="1518" s="2" customFormat="1" ht="16.8" customHeight="1">
      <c r="A1518" s="38"/>
      <c r="B1518" s="44"/>
      <c r="C1518" s="312" t="s">
        <v>7110</v>
      </c>
      <c r="D1518" s="38"/>
      <c r="E1518" s="38"/>
      <c r="F1518" s="38"/>
      <c r="G1518" s="38"/>
      <c r="H1518" s="44"/>
    </row>
    <row r="1519" s="2" customFormat="1" ht="16.8" customHeight="1">
      <c r="A1519" s="38"/>
      <c r="B1519" s="44"/>
      <c r="C1519" s="310" t="s">
        <v>427</v>
      </c>
      <c r="D1519" s="310" t="s">
        <v>428</v>
      </c>
      <c r="E1519" s="17" t="s">
        <v>194</v>
      </c>
      <c r="F1519" s="311">
        <v>603.49300000000005</v>
      </c>
      <c r="G1519" s="38"/>
      <c r="H1519" s="44"/>
    </row>
    <row r="1520" s="2" customFormat="1">
      <c r="A1520" s="38"/>
      <c r="B1520" s="44"/>
      <c r="C1520" s="310" t="s">
        <v>436</v>
      </c>
      <c r="D1520" s="310" t="s">
        <v>437</v>
      </c>
      <c r="E1520" s="17" t="s">
        <v>194</v>
      </c>
      <c r="F1520" s="311">
        <v>597.68600000000004</v>
      </c>
      <c r="G1520" s="38"/>
      <c r="H1520" s="44"/>
    </row>
    <row r="1521" s="2" customFormat="1">
      <c r="A1521" s="38"/>
      <c r="B1521" s="44"/>
      <c r="C1521" s="310" t="s">
        <v>476</v>
      </c>
      <c r="D1521" s="310" t="s">
        <v>477</v>
      </c>
      <c r="E1521" s="17" t="s">
        <v>194</v>
      </c>
      <c r="F1521" s="311">
        <v>597.68600000000004</v>
      </c>
      <c r="G1521" s="38"/>
      <c r="H1521" s="44"/>
    </row>
    <row r="1522" s="2" customFormat="1" ht="16.8" customHeight="1">
      <c r="A1522" s="38"/>
      <c r="B1522" s="44"/>
      <c r="C1522" s="310" t="s">
        <v>549</v>
      </c>
      <c r="D1522" s="310" t="s">
        <v>550</v>
      </c>
      <c r="E1522" s="17" t="s">
        <v>194</v>
      </c>
      <c r="F1522" s="311">
        <v>570.41499999999996</v>
      </c>
      <c r="G1522" s="38"/>
      <c r="H1522" s="44"/>
    </row>
    <row r="1523" s="2" customFormat="1" ht="16.8" customHeight="1">
      <c r="A1523" s="38"/>
      <c r="B1523" s="44"/>
      <c r="C1523" s="310" t="s">
        <v>558</v>
      </c>
      <c r="D1523" s="310" t="s">
        <v>559</v>
      </c>
      <c r="E1523" s="17" t="s">
        <v>194</v>
      </c>
      <c r="F1523" s="311">
        <v>609.26900000000001</v>
      </c>
      <c r="G1523" s="38"/>
      <c r="H1523" s="44"/>
    </row>
    <row r="1524" s="2" customFormat="1" ht="16.8" customHeight="1">
      <c r="A1524" s="38"/>
      <c r="B1524" s="44"/>
      <c r="C1524" s="310" t="s">
        <v>576</v>
      </c>
      <c r="D1524" s="310" t="s">
        <v>577</v>
      </c>
      <c r="E1524" s="17" t="s">
        <v>194</v>
      </c>
      <c r="F1524" s="311">
        <v>671.21299999999997</v>
      </c>
      <c r="G1524" s="38"/>
      <c r="H1524" s="44"/>
    </row>
    <row r="1525" s="2" customFormat="1" ht="16.8" customHeight="1">
      <c r="A1525" s="38"/>
      <c r="B1525" s="44"/>
      <c r="C1525" s="310" t="s">
        <v>1816</v>
      </c>
      <c r="D1525" s="310" t="s">
        <v>1817</v>
      </c>
      <c r="E1525" s="17" t="s">
        <v>194</v>
      </c>
      <c r="F1525" s="311">
        <v>521.73199999999997</v>
      </c>
      <c r="G1525" s="38"/>
      <c r="H1525" s="44"/>
    </row>
    <row r="1526" s="2" customFormat="1" ht="16.8" customHeight="1">
      <c r="A1526" s="38"/>
      <c r="B1526" s="44"/>
      <c r="C1526" s="306" t="s">
        <v>5113</v>
      </c>
      <c r="D1526" s="307" t="s">
        <v>5114</v>
      </c>
      <c r="E1526" s="308" t="s">
        <v>194</v>
      </c>
      <c r="F1526" s="309">
        <v>73.527000000000001</v>
      </c>
      <c r="G1526" s="38"/>
      <c r="H1526" s="44"/>
    </row>
    <row r="1527" s="2" customFormat="1" ht="16.8" customHeight="1">
      <c r="A1527" s="38"/>
      <c r="B1527" s="44"/>
      <c r="C1527" s="310" t="s">
        <v>1</v>
      </c>
      <c r="D1527" s="310" t="s">
        <v>7334</v>
      </c>
      <c r="E1527" s="17" t="s">
        <v>1</v>
      </c>
      <c r="F1527" s="311">
        <v>19.571999999999999</v>
      </c>
      <c r="G1527" s="38"/>
      <c r="H1527" s="44"/>
    </row>
    <row r="1528" s="2" customFormat="1" ht="16.8" customHeight="1">
      <c r="A1528" s="38"/>
      <c r="B1528" s="44"/>
      <c r="C1528" s="310" t="s">
        <v>1</v>
      </c>
      <c r="D1528" s="310" t="s">
        <v>7335</v>
      </c>
      <c r="E1528" s="17" t="s">
        <v>1</v>
      </c>
      <c r="F1528" s="311">
        <v>13.185000000000001</v>
      </c>
      <c r="G1528" s="38"/>
      <c r="H1528" s="44"/>
    </row>
    <row r="1529" s="2" customFormat="1" ht="16.8" customHeight="1">
      <c r="A1529" s="38"/>
      <c r="B1529" s="44"/>
      <c r="C1529" s="310" t="s">
        <v>1</v>
      </c>
      <c r="D1529" s="310" t="s">
        <v>7336</v>
      </c>
      <c r="E1529" s="17" t="s">
        <v>1</v>
      </c>
      <c r="F1529" s="311">
        <v>38.07</v>
      </c>
      <c r="G1529" s="38"/>
      <c r="H1529" s="44"/>
    </row>
    <row r="1530" s="2" customFormat="1" ht="16.8" customHeight="1">
      <c r="A1530" s="38"/>
      <c r="B1530" s="44"/>
      <c r="C1530" s="310" t="s">
        <v>1</v>
      </c>
      <c r="D1530" s="310" t="s">
        <v>7337</v>
      </c>
      <c r="E1530" s="17" t="s">
        <v>1</v>
      </c>
      <c r="F1530" s="311">
        <v>2.7000000000000002</v>
      </c>
      <c r="G1530" s="38"/>
      <c r="H1530" s="44"/>
    </row>
    <row r="1531" s="2" customFormat="1" ht="16.8" customHeight="1">
      <c r="A1531" s="38"/>
      <c r="B1531" s="44"/>
      <c r="C1531" s="310" t="s">
        <v>1</v>
      </c>
      <c r="D1531" s="310" t="s">
        <v>378</v>
      </c>
      <c r="E1531" s="17" t="s">
        <v>1</v>
      </c>
      <c r="F1531" s="311">
        <v>73.527000000000001</v>
      </c>
      <c r="G1531" s="38"/>
      <c r="H1531" s="44"/>
    </row>
    <row r="1532" s="2" customFormat="1" ht="16.8" customHeight="1">
      <c r="A1532" s="38"/>
      <c r="B1532" s="44"/>
      <c r="C1532" s="312" t="s">
        <v>7110</v>
      </c>
      <c r="D1532" s="38"/>
      <c r="E1532" s="38"/>
      <c r="F1532" s="38"/>
      <c r="G1532" s="38"/>
      <c r="H1532" s="44"/>
    </row>
    <row r="1533" s="2" customFormat="1" ht="16.8" customHeight="1">
      <c r="A1533" s="38"/>
      <c r="B1533" s="44"/>
      <c r="C1533" s="310" t="s">
        <v>427</v>
      </c>
      <c r="D1533" s="310" t="s">
        <v>428</v>
      </c>
      <c r="E1533" s="17" t="s">
        <v>194</v>
      </c>
      <c r="F1533" s="311">
        <v>603.49300000000005</v>
      </c>
      <c r="G1533" s="38"/>
      <c r="H1533" s="44"/>
    </row>
    <row r="1534" s="2" customFormat="1">
      <c r="A1534" s="38"/>
      <c r="B1534" s="44"/>
      <c r="C1534" s="310" t="s">
        <v>457</v>
      </c>
      <c r="D1534" s="310" t="s">
        <v>458</v>
      </c>
      <c r="E1534" s="17" t="s">
        <v>194</v>
      </c>
      <c r="F1534" s="311">
        <v>73.527000000000001</v>
      </c>
      <c r="G1534" s="38"/>
      <c r="H1534" s="44"/>
    </row>
    <row r="1535" s="2" customFormat="1">
      <c r="A1535" s="38"/>
      <c r="B1535" s="44"/>
      <c r="C1535" s="310" t="s">
        <v>480</v>
      </c>
      <c r="D1535" s="310" t="s">
        <v>481</v>
      </c>
      <c r="E1535" s="17" t="s">
        <v>194</v>
      </c>
      <c r="F1535" s="311">
        <v>73.527000000000001</v>
      </c>
      <c r="G1535" s="38"/>
      <c r="H1535" s="44"/>
    </row>
    <row r="1536" s="2" customFormat="1" ht="16.8" customHeight="1">
      <c r="A1536" s="38"/>
      <c r="B1536" s="44"/>
      <c r="C1536" s="310" t="s">
        <v>549</v>
      </c>
      <c r="D1536" s="310" t="s">
        <v>550</v>
      </c>
      <c r="E1536" s="17" t="s">
        <v>194</v>
      </c>
      <c r="F1536" s="311">
        <v>570.41499999999996</v>
      </c>
      <c r="G1536" s="38"/>
      <c r="H1536" s="44"/>
    </row>
    <row r="1537" s="2" customFormat="1" ht="16.8" customHeight="1">
      <c r="A1537" s="38"/>
      <c r="B1537" s="44"/>
      <c r="C1537" s="310" t="s">
        <v>558</v>
      </c>
      <c r="D1537" s="310" t="s">
        <v>559</v>
      </c>
      <c r="E1537" s="17" t="s">
        <v>194</v>
      </c>
      <c r="F1537" s="311">
        <v>609.26900000000001</v>
      </c>
      <c r="G1537" s="38"/>
      <c r="H1537" s="44"/>
    </row>
    <row r="1538" s="2" customFormat="1" ht="16.8" customHeight="1">
      <c r="A1538" s="38"/>
      <c r="B1538" s="44"/>
      <c r="C1538" s="310" t="s">
        <v>576</v>
      </c>
      <c r="D1538" s="310" t="s">
        <v>577</v>
      </c>
      <c r="E1538" s="17" t="s">
        <v>194</v>
      </c>
      <c r="F1538" s="311">
        <v>671.21299999999997</v>
      </c>
      <c r="G1538" s="38"/>
      <c r="H1538" s="44"/>
    </row>
    <row r="1539" s="2" customFormat="1" ht="16.8" customHeight="1">
      <c r="A1539" s="38"/>
      <c r="B1539" s="44"/>
      <c r="C1539" s="306" t="s">
        <v>5116</v>
      </c>
      <c r="D1539" s="307" t="s">
        <v>5117</v>
      </c>
      <c r="E1539" s="308" t="s">
        <v>190</v>
      </c>
      <c r="F1539" s="309">
        <v>206.74000000000001</v>
      </c>
      <c r="G1539" s="38"/>
      <c r="H1539" s="44"/>
    </row>
    <row r="1540" s="2" customFormat="1" ht="16.8" customHeight="1">
      <c r="A1540" s="38"/>
      <c r="B1540" s="44"/>
      <c r="C1540" s="310" t="s">
        <v>1</v>
      </c>
      <c r="D1540" s="310" t="s">
        <v>7338</v>
      </c>
      <c r="E1540" s="17" t="s">
        <v>1</v>
      </c>
      <c r="F1540" s="311">
        <v>106.94</v>
      </c>
      <c r="G1540" s="38"/>
      <c r="H1540" s="44"/>
    </row>
    <row r="1541" s="2" customFormat="1" ht="16.8" customHeight="1">
      <c r="A1541" s="38"/>
      <c r="B1541" s="44"/>
      <c r="C1541" s="310" t="s">
        <v>1</v>
      </c>
      <c r="D1541" s="310" t="s">
        <v>7339</v>
      </c>
      <c r="E1541" s="17" t="s">
        <v>1</v>
      </c>
      <c r="F1541" s="311">
        <v>0</v>
      </c>
      <c r="G1541" s="38"/>
      <c r="H1541" s="44"/>
    </row>
    <row r="1542" s="2" customFormat="1" ht="16.8" customHeight="1">
      <c r="A1542" s="38"/>
      <c r="B1542" s="44"/>
      <c r="C1542" s="310" t="s">
        <v>1</v>
      </c>
      <c r="D1542" s="310" t="s">
        <v>7340</v>
      </c>
      <c r="E1542" s="17" t="s">
        <v>1</v>
      </c>
      <c r="F1542" s="311">
        <v>99.799999999999997</v>
      </c>
      <c r="G1542" s="38"/>
      <c r="H1542" s="44"/>
    </row>
    <row r="1543" s="2" customFormat="1" ht="16.8" customHeight="1">
      <c r="A1543" s="38"/>
      <c r="B1543" s="44"/>
      <c r="C1543" s="310" t="s">
        <v>1</v>
      </c>
      <c r="D1543" s="310" t="s">
        <v>7341</v>
      </c>
      <c r="E1543" s="17" t="s">
        <v>1</v>
      </c>
      <c r="F1543" s="311">
        <v>0</v>
      </c>
      <c r="G1543" s="38"/>
      <c r="H1543" s="44"/>
    </row>
    <row r="1544" s="2" customFormat="1" ht="16.8" customHeight="1">
      <c r="A1544" s="38"/>
      <c r="B1544" s="44"/>
      <c r="C1544" s="310" t="s">
        <v>1</v>
      </c>
      <c r="D1544" s="310" t="s">
        <v>378</v>
      </c>
      <c r="E1544" s="17" t="s">
        <v>1</v>
      </c>
      <c r="F1544" s="311">
        <v>206.74000000000001</v>
      </c>
      <c r="G1544" s="38"/>
      <c r="H1544" s="44"/>
    </row>
    <row r="1545" s="2" customFormat="1" ht="16.8" customHeight="1">
      <c r="A1545" s="38"/>
      <c r="B1545" s="44"/>
      <c r="C1545" s="312" t="s">
        <v>7110</v>
      </c>
      <c r="D1545" s="38"/>
      <c r="E1545" s="38"/>
      <c r="F1545" s="38"/>
      <c r="G1545" s="38"/>
      <c r="H1545" s="44"/>
    </row>
    <row r="1546" s="2" customFormat="1" ht="16.8" customHeight="1">
      <c r="A1546" s="38"/>
      <c r="B1546" s="44"/>
      <c r="C1546" s="310" t="s">
        <v>374</v>
      </c>
      <c r="D1546" s="310" t="s">
        <v>375</v>
      </c>
      <c r="E1546" s="17" t="s">
        <v>194</v>
      </c>
      <c r="F1546" s="311">
        <v>84.653000000000006</v>
      </c>
      <c r="G1546" s="38"/>
      <c r="H1546" s="44"/>
    </row>
    <row r="1547" s="2" customFormat="1" ht="16.8" customHeight="1">
      <c r="A1547" s="38"/>
      <c r="B1547" s="44"/>
      <c r="C1547" s="310" t="s">
        <v>380</v>
      </c>
      <c r="D1547" s="310" t="s">
        <v>381</v>
      </c>
      <c r="E1547" s="17" t="s">
        <v>194</v>
      </c>
      <c r="F1547" s="311">
        <v>84.653000000000006</v>
      </c>
      <c r="G1547" s="38"/>
      <c r="H1547" s="44"/>
    </row>
    <row r="1548" s="2" customFormat="1" ht="16.8" customHeight="1">
      <c r="A1548" s="38"/>
      <c r="B1548" s="44"/>
      <c r="C1548" s="310" t="s">
        <v>427</v>
      </c>
      <c r="D1548" s="310" t="s">
        <v>428</v>
      </c>
      <c r="E1548" s="17" t="s">
        <v>194</v>
      </c>
      <c r="F1548" s="311">
        <v>603.49300000000005</v>
      </c>
      <c r="G1548" s="38"/>
      <c r="H1548" s="44"/>
    </row>
    <row r="1549" s="2" customFormat="1" ht="16.8" customHeight="1">
      <c r="A1549" s="38"/>
      <c r="B1549" s="44"/>
      <c r="C1549" s="310" t="s">
        <v>503</v>
      </c>
      <c r="D1549" s="310" t="s">
        <v>504</v>
      </c>
      <c r="E1549" s="17" t="s">
        <v>190</v>
      </c>
      <c r="F1549" s="311">
        <v>789</v>
      </c>
      <c r="G1549" s="38"/>
      <c r="H1549" s="44"/>
    </row>
    <row r="1550" s="2" customFormat="1" ht="16.8" customHeight="1">
      <c r="A1550" s="38"/>
      <c r="B1550" s="44"/>
      <c r="C1550" s="310" t="s">
        <v>1383</v>
      </c>
      <c r="D1550" s="310" t="s">
        <v>1384</v>
      </c>
      <c r="E1550" s="17" t="s">
        <v>190</v>
      </c>
      <c r="F1550" s="311">
        <v>242.84</v>
      </c>
      <c r="G1550" s="38"/>
      <c r="H1550" s="44"/>
    </row>
    <row r="1551" s="2" customFormat="1" ht="16.8" customHeight="1">
      <c r="A1551" s="38"/>
      <c r="B1551" s="44"/>
      <c r="C1551" s="310" t="s">
        <v>1680</v>
      </c>
      <c r="D1551" s="310" t="s">
        <v>1681</v>
      </c>
      <c r="E1551" s="17" t="s">
        <v>194</v>
      </c>
      <c r="F1551" s="311">
        <v>255.55099999999999</v>
      </c>
      <c r="G1551" s="38"/>
      <c r="H1551" s="44"/>
    </row>
    <row r="1552" s="2" customFormat="1" ht="16.8" customHeight="1">
      <c r="A1552" s="38"/>
      <c r="B1552" s="44"/>
      <c r="C1552" s="310" t="s">
        <v>634</v>
      </c>
      <c r="D1552" s="310" t="s">
        <v>635</v>
      </c>
      <c r="E1552" s="17" t="s">
        <v>190</v>
      </c>
      <c r="F1552" s="311">
        <v>206.74000000000001</v>
      </c>
      <c r="G1552" s="38"/>
      <c r="H1552" s="44"/>
    </row>
    <row r="1553" s="2" customFormat="1" ht="16.8" customHeight="1">
      <c r="A1553" s="38"/>
      <c r="B1553" s="44"/>
      <c r="C1553" s="310" t="s">
        <v>5515</v>
      </c>
      <c r="D1553" s="310" t="s">
        <v>1459</v>
      </c>
      <c r="E1553" s="17" t="s">
        <v>190</v>
      </c>
      <c r="F1553" s="311">
        <v>222.03999999999999</v>
      </c>
      <c r="G1553" s="38"/>
      <c r="H1553" s="44"/>
    </row>
    <row r="1554" s="2" customFormat="1" ht="16.8" customHeight="1">
      <c r="A1554" s="38"/>
      <c r="B1554" s="44"/>
      <c r="C1554" s="310" t="s">
        <v>527</v>
      </c>
      <c r="D1554" s="310" t="s">
        <v>528</v>
      </c>
      <c r="E1554" s="17" t="s">
        <v>190</v>
      </c>
      <c r="F1554" s="311">
        <v>217.077</v>
      </c>
      <c r="G1554" s="38"/>
      <c r="H1554" s="44"/>
    </row>
    <row r="1555" s="2" customFormat="1" ht="16.8" customHeight="1">
      <c r="A1555" s="38"/>
      <c r="B1555" s="44"/>
      <c r="C1555" s="310" t="s">
        <v>512</v>
      </c>
      <c r="D1555" s="310" t="s">
        <v>513</v>
      </c>
      <c r="E1555" s="17" t="s">
        <v>190</v>
      </c>
      <c r="F1555" s="311">
        <v>487.137</v>
      </c>
      <c r="G1555" s="38"/>
      <c r="H1555" s="44"/>
    </row>
    <row r="1556" s="2" customFormat="1" ht="16.8" customHeight="1">
      <c r="A1556" s="38"/>
      <c r="B1556" s="44"/>
      <c r="C1556" s="306" t="s">
        <v>5119</v>
      </c>
      <c r="D1556" s="307" t="s">
        <v>2423</v>
      </c>
      <c r="E1556" s="308" t="s">
        <v>190</v>
      </c>
      <c r="F1556" s="309">
        <v>36.100000000000001</v>
      </c>
      <c r="G1556" s="38"/>
      <c r="H1556" s="44"/>
    </row>
    <row r="1557" s="2" customFormat="1" ht="16.8" customHeight="1">
      <c r="A1557" s="38"/>
      <c r="B1557" s="44"/>
      <c r="C1557" s="310" t="s">
        <v>1</v>
      </c>
      <c r="D1557" s="310" t="s">
        <v>7342</v>
      </c>
      <c r="E1557" s="17" t="s">
        <v>1</v>
      </c>
      <c r="F1557" s="311">
        <v>12.699999999999999</v>
      </c>
      <c r="G1557" s="38"/>
      <c r="H1557" s="44"/>
    </row>
    <row r="1558" s="2" customFormat="1" ht="16.8" customHeight="1">
      <c r="A1558" s="38"/>
      <c r="B1558" s="44"/>
      <c r="C1558" s="310" t="s">
        <v>1</v>
      </c>
      <c r="D1558" s="310" t="s">
        <v>7343</v>
      </c>
      <c r="E1558" s="17" t="s">
        <v>1</v>
      </c>
      <c r="F1558" s="311">
        <v>23.399999999999999</v>
      </c>
      <c r="G1558" s="38"/>
      <c r="H1558" s="44"/>
    </row>
    <row r="1559" s="2" customFormat="1" ht="16.8" customHeight="1">
      <c r="A1559" s="38"/>
      <c r="B1559" s="44"/>
      <c r="C1559" s="310" t="s">
        <v>1</v>
      </c>
      <c r="D1559" s="310" t="s">
        <v>378</v>
      </c>
      <c r="E1559" s="17" t="s">
        <v>1</v>
      </c>
      <c r="F1559" s="311">
        <v>36.100000000000001</v>
      </c>
      <c r="G1559" s="38"/>
      <c r="H1559" s="44"/>
    </row>
    <row r="1560" s="2" customFormat="1" ht="16.8" customHeight="1">
      <c r="A1560" s="38"/>
      <c r="B1560" s="44"/>
      <c r="C1560" s="312" t="s">
        <v>7110</v>
      </c>
      <c r="D1560" s="38"/>
      <c r="E1560" s="38"/>
      <c r="F1560" s="38"/>
      <c r="G1560" s="38"/>
      <c r="H1560" s="44"/>
    </row>
    <row r="1561" s="2" customFormat="1" ht="16.8" customHeight="1">
      <c r="A1561" s="38"/>
      <c r="B1561" s="44"/>
      <c r="C1561" s="310" t="s">
        <v>374</v>
      </c>
      <c r="D1561" s="310" t="s">
        <v>375</v>
      </c>
      <c r="E1561" s="17" t="s">
        <v>194</v>
      </c>
      <c r="F1561" s="311">
        <v>84.653000000000006</v>
      </c>
      <c r="G1561" s="38"/>
      <c r="H1561" s="44"/>
    </row>
    <row r="1562" s="2" customFormat="1" ht="16.8" customHeight="1">
      <c r="A1562" s="38"/>
      <c r="B1562" s="44"/>
      <c r="C1562" s="310" t="s">
        <v>380</v>
      </c>
      <c r="D1562" s="310" t="s">
        <v>381</v>
      </c>
      <c r="E1562" s="17" t="s">
        <v>194</v>
      </c>
      <c r="F1562" s="311">
        <v>84.653000000000006</v>
      </c>
      <c r="G1562" s="38"/>
      <c r="H1562" s="44"/>
    </row>
    <row r="1563" s="2" customFormat="1" ht="16.8" customHeight="1">
      <c r="A1563" s="38"/>
      <c r="B1563" s="44"/>
      <c r="C1563" s="310" t="s">
        <v>503</v>
      </c>
      <c r="D1563" s="310" t="s">
        <v>504</v>
      </c>
      <c r="E1563" s="17" t="s">
        <v>190</v>
      </c>
      <c r="F1563" s="311">
        <v>789</v>
      </c>
      <c r="G1563" s="38"/>
      <c r="H1563" s="44"/>
    </row>
    <row r="1564" s="2" customFormat="1" ht="16.8" customHeight="1">
      <c r="A1564" s="38"/>
      <c r="B1564" s="44"/>
      <c r="C1564" s="310" t="s">
        <v>562</v>
      </c>
      <c r="D1564" s="310" t="s">
        <v>563</v>
      </c>
      <c r="E1564" s="17" t="s">
        <v>190</v>
      </c>
      <c r="F1564" s="311">
        <v>156.77000000000001</v>
      </c>
      <c r="G1564" s="38"/>
      <c r="H1564" s="44"/>
    </row>
    <row r="1565" s="2" customFormat="1" ht="16.8" customHeight="1">
      <c r="A1565" s="38"/>
      <c r="B1565" s="44"/>
      <c r="C1565" s="310" t="s">
        <v>1335</v>
      </c>
      <c r="D1565" s="310" t="s">
        <v>1336</v>
      </c>
      <c r="E1565" s="17" t="s">
        <v>190</v>
      </c>
      <c r="F1565" s="311">
        <v>36.100000000000001</v>
      </c>
      <c r="G1565" s="38"/>
      <c r="H1565" s="44"/>
    </row>
    <row r="1566" s="2" customFormat="1" ht="16.8" customHeight="1">
      <c r="A1566" s="38"/>
      <c r="B1566" s="44"/>
      <c r="C1566" s="310" t="s">
        <v>1383</v>
      </c>
      <c r="D1566" s="310" t="s">
        <v>1384</v>
      </c>
      <c r="E1566" s="17" t="s">
        <v>190</v>
      </c>
      <c r="F1566" s="311">
        <v>242.84</v>
      </c>
      <c r="G1566" s="38"/>
      <c r="H1566" s="44"/>
    </row>
    <row r="1567" s="2" customFormat="1" ht="16.8" customHeight="1">
      <c r="A1567" s="38"/>
      <c r="B1567" s="44"/>
      <c r="C1567" s="310" t="s">
        <v>1680</v>
      </c>
      <c r="D1567" s="310" t="s">
        <v>1681</v>
      </c>
      <c r="E1567" s="17" t="s">
        <v>194</v>
      </c>
      <c r="F1567" s="311">
        <v>255.55099999999999</v>
      </c>
      <c r="G1567" s="38"/>
      <c r="H1567" s="44"/>
    </row>
    <row r="1568" s="2" customFormat="1" ht="16.8" customHeight="1">
      <c r="A1568" s="38"/>
      <c r="B1568" s="44"/>
      <c r="C1568" s="310" t="s">
        <v>5515</v>
      </c>
      <c r="D1568" s="310" t="s">
        <v>1459</v>
      </c>
      <c r="E1568" s="17" t="s">
        <v>190</v>
      </c>
      <c r="F1568" s="311">
        <v>222.03999999999999</v>
      </c>
      <c r="G1568" s="38"/>
      <c r="H1568" s="44"/>
    </row>
    <row r="1569" s="2" customFormat="1" ht="16.8" customHeight="1">
      <c r="A1569" s="38"/>
      <c r="B1569" s="44"/>
      <c r="C1569" s="310" t="s">
        <v>537</v>
      </c>
      <c r="D1569" s="310" t="s">
        <v>538</v>
      </c>
      <c r="E1569" s="17" t="s">
        <v>190</v>
      </c>
      <c r="F1569" s="311">
        <v>37.905000000000001</v>
      </c>
      <c r="G1569" s="38"/>
      <c r="H1569" s="44"/>
    </row>
    <row r="1570" s="2" customFormat="1" ht="16.8" customHeight="1">
      <c r="A1570" s="38"/>
      <c r="B1570" s="44"/>
      <c r="C1570" s="310" t="s">
        <v>532</v>
      </c>
      <c r="D1570" s="310" t="s">
        <v>533</v>
      </c>
      <c r="E1570" s="17" t="s">
        <v>190</v>
      </c>
      <c r="F1570" s="311">
        <v>64.575000000000003</v>
      </c>
      <c r="G1570" s="38"/>
      <c r="H1570" s="44"/>
    </row>
    <row r="1571" s="2" customFormat="1" ht="16.8" customHeight="1">
      <c r="A1571" s="38"/>
      <c r="B1571" s="44"/>
      <c r="C1571" s="310" t="s">
        <v>512</v>
      </c>
      <c r="D1571" s="310" t="s">
        <v>513</v>
      </c>
      <c r="E1571" s="17" t="s">
        <v>190</v>
      </c>
      <c r="F1571" s="311">
        <v>487.137</v>
      </c>
      <c r="G1571" s="38"/>
      <c r="H1571" s="44"/>
    </row>
    <row r="1572" s="2" customFormat="1" ht="16.8" customHeight="1">
      <c r="A1572" s="38"/>
      <c r="B1572" s="44"/>
      <c r="C1572" s="310" t="s">
        <v>1449</v>
      </c>
      <c r="D1572" s="310" t="s">
        <v>1450</v>
      </c>
      <c r="E1572" s="17" t="s">
        <v>190</v>
      </c>
      <c r="F1572" s="311">
        <v>36.100000000000001</v>
      </c>
      <c r="G1572" s="38"/>
      <c r="H1572" s="44"/>
    </row>
    <row r="1573" s="2" customFormat="1" ht="16.8" customHeight="1">
      <c r="A1573" s="38"/>
      <c r="B1573" s="44"/>
      <c r="C1573" s="306" t="s">
        <v>5122</v>
      </c>
      <c r="D1573" s="307" t="s">
        <v>5123</v>
      </c>
      <c r="E1573" s="308" t="s">
        <v>194</v>
      </c>
      <c r="F1573" s="309">
        <v>178.66999999999999</v>
      </c>
      <c r="G1573" s="38"/>
      <c r="H1573" s="44"/>
    </row>
    <row r="1574" s="2" customFormat="1" ht="16.8" customHeight="1">
      <c r="A1574" s="38"/>
      <c r="B1574" s="44"/>
      <c r="C1574" s="310" t="s">
        <v>1</v>
      </c>
      <c r="D1574" s="310" t="s">
        <v>7344</v>
      </c>
      <c r="E1574" s="17" t="s">
        <v>1</v>
      </c>
      <c r="F1574" s="311">
        <v>125.31999999999999</v>
      </c>
      <c r="G1574" s="38"/>
      <c r="H1574" s="44"/>
    </row>
    <row r="1575" s="2" customFormat="1" ht="16.8" customHeight="1">
      <c r="A1575" s="38"/>
      <c r="B1575" s="44"/>
      <c r="C1575" s="310" t="s">
        <v>1</v>
      </c>
      <c r="D1575" s="310" t="s">
        <v>7345</v>
      </c>
      <c r="E1575" s="17" t="s">
        <v>1</v>
      </c>
      <c r="F1575" s="311">
        <v>53.350000000000001</v>
      </c>
      <c r="G1575" s="38"/>
      <c r="H1575" s="44"/>
    </row>
    <row r="1576" s="2" customFormat="1" ht="16.8" customHeight="1">
      <c r="A1576" s="38"/>
      <c r="B1576" s="44"/>
      <c r="C1576" s="310" t="s">
        <v>1</v>
      </c>
      <c r="D1576" s="310" t="s">
        <v>378</v>
      </c>
      <c r="E1576" s="17" t="s">
        <v>1</v>
      </c>
      <c r="F1576" s="311">
        <v>178.66999999999999</v>
      </c>
      <c r="G1576" s="38"/>
      <c r="H1576" s="44"/>
    </row>
    <row r="1577" s="2" customFormat="1" ht="16.8" customHeight="1">
      <c r="A1577" s="38"/>
      <c r="B1577" s="44"/>
      <c r="C1577" s="312" t="s">
        <v>7110</v>
      </c>
      <c r="D1577" s="38"/>
      <c r="E1577" s="38"/>
      <c r="F1577" s="38"/>
      <c r="G1577" s="38"/>
      <c r="H1577" s="44"/>
    </row>
    <row r="1578" s="2" customFormat="1" ht="16.8" customHeight="1">
      <c r="A1578" s="38"/>
      <c r="B1578" s="44"/>
      <c r="C1578" s="310" t="s">
        <v>572</v>
      </c>
      <c r="D1578" s="310" t="s">
        <v>573</v>
      </c>
      <c r="E1578" s="17" t="s">
        <v>194</v>
      </c>
      <c r="F1578" s="311">
        <v>178.66999999999999</v>
      </c>
      <c r="G1578" s="38"/>
      <c r="H1578" s="44"/>
    </row>
    <row r="1579" s="2" customFormat="1" ht="16.8" customHeight="1">
      <c r="A1579" s="38"/>
      <c r="B1579" s="44"/>
      <c r="C1579" s="306" t="s">
        <v>5125</v>
      </c>
      <c r="D1579" s="307" t="s">
        <v>4351</v>
      </c>
      <c r="E1579" s="308" t="s">
        <v>194</v>
      </c>
      <c r="F1579" s="309">
        <v>609.89999999999998</v>
      </c>
      <c r="G1579" s="38"/>
      <c r="H1579" s="44"/>
    </row>
    <row r="1580" s="2" customFormat="1" ht="16.8" customHeight="1">
      <c r="A1580" s="38"/>
      <c r="B1580" s="44"/>
      <c r="C1580" s="310" t="s">
        <v>1</v>
      </c>
      <c r="D1580" s="310" t="s">
        <v>7346</v>
      </c>
      <c r="E1580" s="17" t="s">
        <v>1</v>
      </c>
      <c r="F1580" s="311">
        <v>270</v>
      </c>
      <c r="G1580" s="38"/>
      <c r="H1580" s="44"/>
    </row>
    <row r="1581" s="2" customFormat="1" ht="16.8" customHeight="1">
      <c r="A1581" s="38"/>
      <c r="B1581" s="44"/>
      <c r="C1581" s="310" t="s">
        <v>1</v>
      </c>
      <c r="D1581" s="310" t="s">
        <v>7347</v>
      </c>
      <c r="E1581" s="17" t="s">
        <v>1</v>
      </c>
      <c r="F1581" s="311">
        <v>87.900000000000006</v>
      </c>
      <c r="G1581" s="38"/>
      <c r="H1581" s="44"/>
    </row>
    <row r="1582" s="2" customFormat="1" ht="16.8" customHeight="1">
      <c r="A1582" s="38"/>
      <c r="B1582" s="44"/>
      <c r="C1582" s="310" t="s">
        <v>1</v>
      </c>
      <c r="D1582" s="310" t="s">
        <v>7348</v>
      </c>
      <c r="E1582" s="17" t="s">
        <v>1</v>
      </c>
      <c r="F1582" s="311">
        <v>226.5</v>
      </c>
      <c r="G1582" s="38"/>
      <c r="H1582" s="44"/>
    </row>
    <row r="1583" s="2" customFormat="1" ht="16.8" customHeight="1">
      <c r="A1583" s="38"/>
      <c r="B1583" s="44"/>
      <c r="C1583" s="310" t="s">
        <v>1</v>
      </c>
      <c r="D1583" s="310" t="s">
        <v>7349</v>
      </c>
      <c r="E1583" s="17" t="s">
        <v>1</v>
      </c>
      <c r="F1583" s="311">
        <v>25.5</v>
      </c>
      <c r="G1583" s="38"/>
      <c r="H1583" s="44"/>
    </row>
    <row r="1584" s="2" customFormat="1" ht="16.8" customHeight="1">
      <c r="A1584" s="38"/>
      <c r="B1584" s="44"/>
      <c r="C1584" s="310" t="s">
        <v>1</v>
      </c>
      <c r="D1584" s="310" t="s">
        <v>378</v>
      </c>
      <c r="E1584" s="17" t="s">
        <v>1</v>
      </c>
      <c r="F1584" s="311">
        <v>609.89999999999998</v>
      </c>
      <c r="G1584" s="38"/>
      <c r="H1584" s="44"/>
    </row>
    <row r="1585" s="2" customFormat="1" ht="16.8" customHeight="1">
      <c r="A1585" s="38"/>
      <c r="B1585" s="44"/>
      <c r="C1585" s="312" t="s">
        <v>7110</v>
      </c>
      <c r="D1585" s="38"/>
      <c r="E1585" s="38"/>
      <c r="F1585" s="38"/>
      <c r="G1585" s="38"/>
      <c r="H1585" s="44"/>
    </row>
    <row r="1586" s="2" customFormat="1">
      <c r="A1586" s="38"/>
      <c r="B1586" s="44"/>
      <c r="C1586" s="310" t="s">
        <v>666</v>
      </c>
      <c r="D1586" s="310" t="s">
        <v>667</v>
      </c>
      <c r="E1586" s="17" t="s">
        <v>194</v>
      </c>
      <c r="F1586" s="311">
        <v>609.89999999999998</v>
      </c>
      <c r="G1586" s="38"/>
      <c r="H1586" s="44"/>
    </row>
    <row r="1587" s="2" customFormat="1">
      <c r="A1587" s="38"/>
      <c r="B1587" s="44"/>
      <c r="C1587" s="310" t="s">
        <v>670</v>
      </c>
      <c r="D1587" s="310" t="s">
        <v>671</v>
      </c>
      <c r="E1587" s="17" t="s">
        <v>194</v>
      </c>
      <c r="F1587" s="311">
        <v>36594</v>
      </c>
      <c r="G1587" s="38"/>
      <c r="H1587" s="44"/>
    </row>
    <row r="1588" s="2" customFormat="1">
      <c r="A1588" s="38"/>
      <c r="B1588" s="44"/>
      <c r="C1588" s="310" t="s">
        <v>675</v>
      </c>
      <c r="D1588" s="310" t="s">
        <v>676</v>
      </c>
      <c r="E1588" s="17" t="s">
        <v>194</v>
      </c>
      <c r="F1588" s="311">
        <v>609.89999999999998</v>
      </c>
      <c r="G1588" s="38"/>
      <c r="H1588" s="44"/>
    </row>
    <row r="1589" s="2" customFormat="1" ht="16.8" customHeight="1">
      <c r="A1589" s="38"/>
      <c r="B1589" s="44"/>
      <c r="C1589" s="310" t="s">
        <v>679</v>
      </c>
      <c r="D1589" s="310" t="s">
        <v>680</v>
      </c>
      <c r="E1589" s="17" t="s">
        <v>194</v>
      </c>
      <c r="F1589" s="311">
        <v>609.89999999999998</v>
      </c>
      <c r="G1589" s="38"/>
      <c r="H1589" s="44"/>
    </row>
    <row r="1590" s="2" customFormat="1" ht="16.8" customHeight="1">
      <c r="A1590" s="38"/>
      <c r="B1590" s="44"/>
      <c r="C1590" s="310" t="s">
        <v>683</v>
      </c>
      <c r="D1590" s="310" t="s">
        <v>684</v>
      </c>
      <c r="E1590" s="17" t="s">
        <v>194</v>
      </c>
      <c r="F1590" s="311">
        <v>36594</v>
      </c>
      <c r="G1590" s="38"/>
      <c r="H1590" s="44"/>
    </row>
    <row r="1591" s="2" customFormat="1" ht="16.8" customHeight="1">
      <c r="A1591" s="38"/>
      <c r="B1591" s="44"/>
      <c r="C1591" s="310" t="s">
        <v>687</v>
      </c>
      <c r="D1591" s="310" t="s">
        <v>688</v>
      </c>
      <c r="E1591" s="17" t="s">
        <v>194</v>
      </c>
      <c r="F1591" s="311">
        <v>609.89999999999998</v>
      </c>
      <c r="G1591" s="38"/>
      <c r="H1591" s="44"/>
    </row>
    <row r="1592" s="2" customFormat="1" ht="16.8" customHeight="1">
      <c r="A1592" s="38"/>
      <c r="B1592" s="44"/>
      <c r="C1592" s="306" t="s">
        <v>5127</v>
      </c>
      <c r="D1592" s="307" t="s">
        <v>5128</v>
      </c>
      <c r="E1592" s="308" t="s">
        <v>194</v>
      </c>
      <c r="F1592" s="309">
        <v>38.853999999999999</v>
      </c>
      <c r="G1592" s="38"/>
      <c r="H1592" s="44"/>
    </row>
    <row r="1593" s="2" customFormat="1" ht="16.8" customHeight="1">
      <c r="A1593" s="38"/>
      <c r="B1593" s="44"/>
      <c r="C1593" s="310" t="s">
        <v>1</v>
      </c>
      <c r="D1593" s="310" t="s">
        <v>7350</v>
      </c>
      <c r="E1593" s="17" t="s">
        <v>1</v>
      </c>
      <c r="F1593" s="311">
        <v>38.853999999999999</v>
      </c>
      <c r="G1593" s="38"/>
      <c r="H1593" s="44"/>
    </row>
    <row r="1594" s="2" customFormat="1" ht="16.8" customHeight="1">
      <c r="A1594" s="38"/>
      <c r="B1594" s="44"/>
      <c r="C1594" s="312" t="s">
        <v>7110</v>
      </c>
      <c r="D1594" s="38"/>
      <c r="E1594" s="38"/>
      <c r="F1594" s="38"/>
      <c r="G1594" s="38"/>
      <c r="H1594" s="44"/>
    </row>
    <row r="1595" s="2" customFormat="1">
      <c r="A1595" s="38"/>
      <c r="B1595" s="44"/>
      <c r="C1595" s="310" t="s">
        <v>466</v>
      </c>
      <c r="D1595" s="310" t="s">
        <v>467</v>
      </c>
      <c r="E1595" s="17" t="s">
        <v>190</v>
      </c>
      <c r="F1595" s="311">
        <v>38.853999999999999</v>
      </c>
      <c r="G1595" s="38"/>
      <c r="H1595" s="44"/>
    </row>
    <row r="1596" s="2" customFormat="1" ht="16.8" customHeight="1">
      <c r="A1596" s="38"/>
      <c r="B1596" s="44"/>
      <c r="C1596" s="310" t="s">
        <v>558</v>
      </c>
      <c r="D1596" s="310" t="s">
        <v>559</v>
      </c>
      <c r="E1596" s="17" t="s">
        <v>194</v>
      </c>
      <c r="F1596" s="311">
        <v>609.26900000000001</v>
      </c>
      <c r="G1596" s="38"/>
      <c r="H1596" s="44"/>
    </row>
    <row r="1597" s="2" customFormat="1" ht="16.8" customHeight="1">
      <c r="A1597" s="38"/>
      <c r="B1597" s="44"/>
      <c r="C1597" s="310" t="s">
        <v>471</v>
      </c>
      <c r="D1597" s="310" t="s">
        <v>472</v>
      </c>
      <c r="E1597" s="17" t="s">
        <v>194</v>
      </c>
      <c r="F1597" s="311">
        <v>42.738999999999997</v>
      </c>
      <c r="G1597" s="38"/>
      <c r="H1597" s="44"/>
    </row>
    <row r="1598" s="2" customFormat="1" ht="16.8" customHeight="1">
      <c r="A1598" s="38"/>
      <c r="B1598" s="44"/>
      <c r="C1598" s="306" t="s">
        <v>5130</v>
      </c>
      <c r="D1598" s="307" t="s">
        <v>5131</v>
      </c>
      <c r="E1598" s="308" t="s">
        <v>190</v>
      </c>
      <c r="F1598" s="309">
        <v>200.09999999999999</v>
      </c>
      <c r="G1598" s="38"/>
      <c r="H1598" s="44"/>
    </row>
    <row r="1599" s="2" customFormat="1" ht="16.8" customHeight="1">
      <c r="A1599" s="38"/>
      <c r="B1599" s="44"/>
      <c r="C1599" s="310" t="s">
        <v>1</v>
      </c>
      <c r="D1599" s="310" t="s">
        <v>7351</v>
      </c>
      <c r="E1599" s="17" t="s">
        <v>1</v>
      </c>
      <c r="F1599" s="311">
        <v>51.200000000000003</v>
      </c>
      <c r="G1599" s="38"/>
      <c r="H1599" s="44"/>
    </row>
    <row r="1600" s="2" customFormat="1" ht="16.8" customHeight="1">
      <c r="A1600" s="38"/>
      <c r="B1600" s="44"/>
      <c r="C1600" s="310" t="s">
        <v>1</v>
      </c>
      <c r="D1600" s="310" t="s">
        <v>7352</v>
      </c>
      <c r="E1600" s="17" t="s">
        <v>1</v>
      </c>
      <c r="F1600" s="311">
        <v>48.899999999999999</v>
      </c>
      <c r="G1600" s="38"/>
      <c r="H1600" s="44"/>
    </row>
    <row r="1601" s="2" customFormat="1" ht="16.8" customHeight="1">
      <c r="A1601" s="38"/>
      <c r="B1601" s="44"/>
      <c r="C1601" s="310" t="s">
        <v>1</v>
      </c>
      <c r="D1601" s="310" t="s">
        <v>7352</v>
      </c>
      <c r="E1601" s="17" t="s">
        <v>1</v>
      </c>
      <c r="F1601" s="311">
        <v>48.899999999999999</v>
      </c>
      <c r="G1601" s="38"/>
      <c r="H1601" s="44"/>
    </row>
    <row r="1602" s="2" customFormat="1" ht="16.8" customHeight="1">
      <c r="A1602" s="38"/>
      <c r="B1602" s="44"/>
      <c r="C1602" s="310" t="s">
        <v>1</v>
      </c>
      <c r="D1602" s="310" t="s">
        <v>7353</v>
      </c>
      <c r="E1602" s="17" t="s">
        <v>1</v>
      </c>
      <c r="F1602" s="311">
        <v>51.100000000000001</v>
      </c>
      <c r="G1602" s="38"/>
      <c r="H1602" s="44"/>
    </row>
    <row r="1603" s="2" customFormat="1" ht="16.8" customHeight="1">
      <c r="A1603" s="38"/>
      <c r="B1603" s="44"/>
      <c r="C1603" s="310" t="s">
        <v>1</v>
      </c>
      <c r="D1603" s="310" t="s">
        <v>378</v>
      </c>
      <c r="E1603" s="17" t="s">
        <v>1</v>
      </c>
      <c r="F1603" s="311">
        <v>200.09999999999999</v>
      </c>
      <c r="G1603" s="38"/>
      <c r="H1603" s="44"/>
    </row>
    <row r="1604" s="2" customFormat="1" ht="16.8" customHeight="1">
      <c r="A1604" s="38"/>
      <c r="B1604" s="44"/>
      <c r="C1604" s="312" t="s">
        <v>7110</v>
      </c>
      <c r="D1604" s="38"/>
      <c r="E1604" s="38"/>
      <c r="F1604" s="38"/>
      <c r="G1604" s="38"/>
      <c r="H1604" s="44"/>
    </row>
    <row r="1605" s="2" customFormat="1" ht="16.8" customHeight="1">
      <c r="A1605" s="38"/>
      <c r="B1605" s="44"/>
      <c r="C1605" s="310" t="s">
        <v>503</v>
      </c>
      <c r="D1605" s="310" t="s">
        <v>504</v>
      </c>
      <c r="E1605" s="17" t="s">
        <v>190</v>
      </c>
      <c r="F1605" s="311">
        <v>789</v>
      </c>
      <c r="G1605" s="38"/>
      <c r="H1605" s="44"/>
    </row>
    <row r="1606" s="2" customFormat="1" ht="16.8" customHeight="1">
      <c r="A1606" s="38"/>
      <c r="B1606" s="44"/>
      <c r="C1606" s="310" t="s">
        <v>942</v>
      </c>
      <c r="D1606" s="310" t="s">
        <v>943</v>
      </c>
      <c r="E1606" s="17" t="s">
        <v>194</v>
      </c>
      <c r="F1606" s="311">
        <v>684.15300000000002</v>
      </c>
      <c r="G1606" s="38"/>
      <c r="H1606" s="44"/>
    </row>
    <row r="1607" s="2" customFormat="1" ht="16.8" customHeight="1">
      <c r="A1607" s="38"/>
      <c r="B1607" s="44"/>
      <c r="C1607" s="310" t="s">
        <v>5355</v>
      </c>
      <c r="D1607" s="310" t="s">
        <v>5356</v>
      </c>
      <c r="E1607" s="17" t="s">
        <v>190</v>
      </c>
      <c r="F1607" s="311">
        <v>400.19999999999999</v>
      </c>
      <c r="G1607" s="38"/>
      <c r="H1607" s="44"/>
    </row>
    <row r="1608" s="2" customFormat="1" ht="16.8" customHeight="1">
      <c r="A1608" s="38"/>
      <c r="B1608" s="44"/>
      <c r="C1608" s="310" t="s">
        <v>2057</v>
      </c>
      <c r="D1608" s="310" t="s">
        <v>2058</v>
      </c>
      <c r="E1608" s="17" t="s">
        <v>194</v>
      </c>
      <c r="F1608" s="311">
        <v>724.173</v>
      </c>
      <c r="G1608" s="38"/>
      <c r="H1608" s="44"/>
    </row>
    <row r="1609" s="2" customFormat="1">
      <c r="A1609" s="38"/>
      <c r="B1609" s="44"/>
      <c r="C1609" s="310" t="s">
        <v>2106</v>
      </c>
      <c r="D1609" s="310" t="s">
        <v>2107</v>
      </c>
      <c r="E1609" s="17" t="s">
        <v>194</v>
      </c>
      <c r="F1609" s="311">
        <v>140.06999999999999</v>
      </c>
      <c r="G1609" s="38"/>
      <c r="H1609" s="44"/>
    </row>
    <row r="1610" s="2" customFormat="1" ht="16.8" customHeight="1">
      <c r="A1610" s="38"/>
      <c r="B1610" s="44"/>
      <c r="C1610" s="310" t="s">
        <v>512</v>
      </c>
      <c r="D1610" s="310" t="s">
        <v>513</v>
      </c>
      <c r="E1610" s="17" t="s">
        <v>190</v>
      </c>
      <c r="F1610" s="311">
        <v>487.137</v>
      </c>
      <c r="G1610" s="38"/>
      <c r="H1610" s="44"/>
    </row>
    <row r="1611" s="2" customFormat="1" ht="16.8" customHeight="1">
      <c r="A1611" s="38"/>
      <c r="B1611" s="44"/>
      <c r="C1611" s="306" t="s">
        <v>5133</v>
      </c>
      <c r="D1611" s="307" t="s">
        <v>5134</v>
      </c>
      <c r="E1611" s="308" t="s">
        <v>194</v>
      </c>
      <c r="F1611" s="309">
        <v>564.09299999999996</v>
      </c>
      <c r="G1611" s="38"/>
      <c r="H1611" s="44"/>
    </row>
    <row r="1612" s="2" customFormat="1" ht="16.8" customHeight="1">
      <c r="A1612" s="38"/>
      <c r="B1612" s="44"/>
      <c r="C1612" s="310" t="s">
        <v>1</v>
      </c>
      <c r="D1612" s="310" t="s">
        <v>7354</v>
      </c>
      <c r="E1612" s="17" t="s">
        <v>1</v>
      </c>
      <c r="F1612" s="311">
        <v>136.27799999999999</v>
      </c>
      <c r="G1612" s="38"/>
      <c r="H1612" s="44"/>
    </row>
    <row r="1613" s="2" customFormat="1" ht="16.8" customHeight="1">
      <c r="A1613" s="38"/>
      <c r="B1613" s="44"/>
      <c r="C1613" s="310" t="s">
        <v>1</v>
      </c>
      <c r="D1613" s="310" t="s">
        <v>7355</v>
      </c>
      <c r="E1613" s="17" t="s">
        <v>1</v>
      </c>
      <c r="F1613" s="311">
        <v>146.12000000000001</v>
      </c>
      <c r="G1613" s="38"/>
      <c r="H1613" s="44"/>
    </row>
    <row r="1614" s="2" customFormat="1" ht="16.8" customHeight="1">
      <c r="A1614" s="38"/>
      <c r="B1614" s="44"/>
      <c r="C1614" s="310" t="s">
        <v>1</v>
      </c>
      <c r="D1614" s="310" t="s">
        <v>7355</v>
      </c>
      <c r="E1614" s="17" t="s">
        <v>1</v>
      </c>
      <c r="F1614" s="311">
        <v>146.12000000000001</v>
      </c>
      <c r="G1614" s="38"/>
      <c r="H1614" s="44"/>
    </row>
    <row r="1615" s="2" customFormat="1" ht="16.8" customHeight="1">
      <c r="A1615" s="38"/>
      <c r="B1615" s="44"/>
      <c r="C1615" s="310" t="s">
        <v>1</v>
      </c>
      <c r="D1615" s="310" t="s">
        <v>7356</v>
      </c>
      <c r="E1615" s="17" t="s">
        <v>1</v>
      </c>
      <c r="F1615" s="311">
        <v>135.57499999999999</v>
      </c>
      <c r="G1615" s="38"/>
      <c r="H1615" s="44"/>
    </row>
    <row r="1616" s="2" customFormat="1" ht="16.8" customHeight="1">
      <c r="A1616" s="38"/>
      <c r="B1616" s="44"/>
      <c r="C1616" s="310" t="s">
        <v>1</v>
      </c>
      <c r="D1616" s="310" t="s">
        <v>378</v>
      </c>
      <c r="E1616" s="17" t="s">
        <v>1</v>
      </c>
      <c r="F1616" s="311">
        <v>564.09299999999996</v>
      </c>
      <c r="G1616" s="38"/>
      <c r="H1616" s="44"/>
    </row>
    <row r="1617" s="2" customFormat="1" ht="16.8" customHeight="1">
      <c r="A1617" s="38"/>
      <c r="B1617" s="44"/>
      <c r="C1617" s="312" t="s">
        <v>7110</v>
      </c>
      <c r="D1617" s="38"/>
      <c r="E1617" s="38"/>
      <c r="F1617" s="38"/>
      <c r="G1617" s="38"/>
      <c r="H1617" s="44"/>
    </row>
    <row r="1618" s="2" customFormat="1" ht="16.8" customHeight="1">
      <c r="A1618" s="38"/>
      <c r="B1618" s="44"/>
      <c r="C1618" s="310" t="s">
        <v>942</v>
      </c>
      <c r="D1618" s="310" t="s">
        <v>943</v>
      </c>
      <c r="E1618" s="17" t="s">
        <v>194</v>
      </c>
      <c r="F1618" s="311">
        <v>684.15300000000002</v>
      </c>
      <c r="G1618" s="38"/>
      <c r="H1618" s="44"/>
    </row>
    <row r="1619" s="2" customFormat="1" ht="16.8" customHeight="1">
      <c r="A1619" s="38"/>
      <c r="B1619" s="44"/>
      <c r="C1619" s="310" t="s">
        <v>2057</v>
      </c>
      <c r="D1619" s="310" t="s">
        <v>2058</v>
      </c>
      <c r="E1619" s="17" t="s">
        <v>194</v>
      </c>
      <c r="F1619" s="311">
        <v>724.173</v>
      </c>
      <c r="G1619" s="38"/>
      <c r="H1619" s="44"/>
    </row>
    <row r="1620" s="2" customFormat="1">
      <c r="A1620" s="38"/>
      <c r="B1620" s="44"/>
      <c r="C1620" s="310" t="s">
        <v>5407</v>
      </c>
      <c r="D1620" s="310" t="s">
        <v>5408</v>
      </c>
      <c r="E1620" s="17" t="s">
        <v>194</v>
      </c>
      <c r="F1620" s="311">
        <v>564.09299999999996</v>
      </c>
      <c r="G1620" s="38"/>
      <c r="H1620" s="44"/>
    </row>
    <row r="1621" s="2" customFormat="1" ht="16.8" customHeight="1">
      <c r="A1621" s="38"/>
      <c r="B1621" s="44"/>
      <c r="C1621" s="310" t="s">
        <v>705</v>
      </c>
      <c r="D1621" s="310" t="s">
        <v>706</v>
      </c>
      <c r="E1621" s="17" t="s">
        <v>194</v>
      </c>
      <c r="F1621" s="311">
        <v>564.09299999999996</v>
      </c>
      <c r="G1621" s="38"/>
      <c r="H1621" s="44"/>
    </row>
    <row r="1622" s="2" customFormat="1" ht="16.8" customHeight="1">
      <c r="A1622" s="38"/>
      <c r="B1622" s="44"/>
      <c r="C1622" s="310" t="s">
        <v>5273</v>
      </c>
      <c r="D1622" s="310" t="s">
        <v>5274</v>
      </c>
      <c r="E1622" s="17" t="s">
        <v>194</v>
      </c>
      <c r="F1622" s="311">
        <v>1.692</v>
      </c>
      <c r="G1622" s="38"/>
      <c r="H1622" s="44"/>
    </row>
    <row r="1623" s="2" customFormat="1" ht="16.8" customHeight="1">
      <c r="A1623" s="38"/>
      <c r="B1623" s="44"/>
      <c r="C1623" s="306" t="s">
        <v>5136</v>
      </c>
      <c r="D1623" s="307" t="s">
        <v>5137</v>
      </c>
      <c r="E1623" s="308" t="s">
        <v>190</v>
      </c>
      <c r="F1623" s="309">
        <v>120.67</v>
      </c>
      <c r="G1623" s="38"/>
      <c r="H1623" s="44"/>
    </row>
    <row r="1624" s="2" customFormat="1" ht="16.8" customHeight="1">
      <c r="A1624" s="38"/>
      <c r="B1624" s="44"/>
      <c r="C1624" s="310" t="s">
        <v>1</v>
      </c>
      <c r="D1624" s="310" t="s">
        <v>7357</v>
      </c>
      <c r="E1624" s="17" t="s">
        <v>1</v>
      </c>
      <c r="F1624" s="311">
        <v>120.67</v>
      </c>
      <c r="G1624" s="38"/>
      <c r="H1624" s="44"/>
    </row>
    <row r="1625" s="2" customFormat="1" ht="16.8" customHeight="1">
      <c r="A1625" s="38"/>
      <c r="B1625" s="44"/>
      <c r="C1625" s="312" t="s">
        <v>7110</v>
      </c>
      <c r="D1625" s="38"/>
      <c r="E1625" s="38"/>
      <c r="F1625" s="38"/>
      <c r="G1625" s="38"/>
      <c r="H1625" s="44"/>
    </row>
    <row r="1626" s="2" customFormat="1" ht="16.8" customHeight="1">
      <c r="A1626" s="38"/>
      <c r="B1626" s="44"/>
      <c r="C1626" s="310" t="s">
        <v>562</v>
      </c>
      <c r="D1626" s="310" t="s">
        <v>563</v>
      </c>
      <c r="E1626" s="17" t="s">
        <v>190</v>
      </c>
      <c r="F1626" s="311">
        <v>156.77000000000001</v>
      </c>
      <c r="G1626" s="38"/>
      <c r="H1626" s="44"/>
    </row>
    <row r="1627" s="2" customFormat="1" ht="16.8" customHeight="1">
      <c r="A1627" s="38"/>
      <c r="B1627" s="44"/>
      <c r="C1627" s="310" t="s">
        <v>971</v>
      </c>
      <c r="D1627" s="310" t="s">
        <v>972</v>
      </c>
      <c r="E1627" s="17" t="s">
        <v>194</v>
      </c>
      <c r="F1627" s="311">
        <v>845.32000000000005</v>
      </c>
      <c r="G1627" s="38"/>
      <c r="H1627" s="44"/>
    </row>
    <row r="1628" s="2" customFormat="1" ht="16.8" customHeight="1">
      <c r="A1628" s="38"/>
      <c r="B1628" s="44"/>
      <c r="C1628" s="310" t="s">
        <v>984</v>
      </c>
      <c r="D1628" s="310" t="s">
        <v>985</v>
      </c>
      <c r="E1628" s="17" t="s">
        <v>194</v>
      </c>
      <c r="F1628" s="311">
        <v>845.32000000000005</v>
      </c>
      <c r="G1628" s="38"/>
      <c r="H1628" s="44"/>
    </row>
    <row r="1629" s="2" customFormat="1">
      <c r="A1629" s="38"/>
      <c r="B1629" s="44"/>
      <c r="C1629" s="310" t="s">
        <v>1014</v>
      </c>
      <c r="D1629" s="310" t="s">
        <v>1015</v>
      </c>
      <c r="E1629" s="17" t="s">
        <v>194</v>
      </c>
      <c r="F1629" s="311">
        <v>825.62</v>
      </c>
      <c r="G1629" s="38"/>
      <c r="H1629" s="44"/>
    </row>
    <row r="1630" s="2" customFormat="1" ht="16.8" customHeight="1">
      <c r="A1630" s="38"/>
      <c r="B1630" s="44"/>
      <c r="C1630" s="310" t="s">
        <v>1024</v>
      </c>
      <c r="D1630" s="310" t="s">
        <v>1025</v>
      </c>
      <c r="E1630" s="17" t="s">
        <v>194</v>
      </c>
      <c r="F1630" s="311">
        <v>825.62</v>
      </c>
      <c r="G1630" s="38"/>
      <c r="H1630" s="44"/>
    </row>
    <row r="1631" s="2" customFormat="1" ht="16.8" customHeight="1">
      <c r="A1631" s="38"/>
      <c r="B1631" s="44"/>
      <c r="C1631" s="310" t="s">
        <v>1113</v>
      </c>
      <c r="D1631" s="310" t="s">
        <v>1114</v>
      </c>
      <c r="E1631" s="17" t="s">
        <v>190</v>
      </c>
      <c r="F1631" s="311">
        <v>225.22</v>
      </c>
      <c r="G1631" s="38"/>
      <c r="H1631" s="44"/>
    </row>
    <row r="1632" s="2" customFormat="1" ht="16.8" customHeight="1">
      <c r="A1632" s="38"/>
      <c r="B1632" s="44"/>
      <c r="C1632" s="310" t="s">
        <v>1138</v>
      </c>
      <c r="D1632" s="310" t="s">
        <v>1139</v>
      </c>
      <c r="E1632" s="17" t="s">
        <v>190</v>
      </c>
      <c r="F1632" s="311">
        <v>120.67</v>
      </c>
      <c r="G1632" s="38"/>
      <c r="H1632" s="44"/>
    </row>
    <row r="1633" s="2" customFormat="1" ht="16.8" customHeight="1">
      <c r="A1633" s="38"/>
      <c r="B1633" s="44"/>
      <c r="C1633" s="310" t="s">
        <v>5241</v>
      </c>
      <c r="D1633" s="310" t="s">
        <v>643</v>
      </c>
      <c r="E1633" s="17" t="s">
        <v>190</v>
      </c>
      <c r="F1633" s="311">
        <v>163.72</v>
      </c>
      <c r="G1633" s="38"/>
      <c r="H1633" s="44"/>
    </row>
    <row r="1634" s="2" customFormat="1" ht="16.8" customHeight="1">
      <c r="A1634" s="38"/>
      <c r="B1634" s="44"/>
      <c r="C1634" s="310" t="s">
        <v>5244</v>
      </c>
      <c r="D1634" s="310" t="s">
        <v>648</v>
      </c>
      <c r="E1634" s="17" t="s">
        <v>190</v>
      </c>
      <c r="F1634" s="311">
        <v>163.72</v>
      </c>
      <c r="G1634" s="38"/>
      <c r="H1634" s="44"/>
    </row>
    <row r="1635" s="2" customFormat="1" ht="16.8" customHeight="1">
      <c r="A1635" s="38"/>
      <c r="B1635" s="44"/>
      <c r="C1635" s="310" t="s">
        <v>1269</v>
      </c>
      <c r="D1635" s="310" t="s">
        <v>1270</v>
      </c>
      <c r="E1635" s="17" t="s">
        <v>194</v>
      </c>
      <c r="F1635" s="311">
        <v>89.099999999999994</v>
      </c>
      <c r="G1635" s="38"/>
      <c r="H1635" s="44"/>
    </row>
    <row r="1636" s="2" customFormat="1" ht="16.8" customHeight="1">
      <c r="A1636" s="38"/>
      <c r="B1636" s="44"/>
      <c r="C1636" s="310" t="s">
        <v>1131</v>
      </c>
      <c r="D1636" s="310" t="s">
        <v>1132</v>
      </c>
      <c r="E1636" s="17" t="s">
        <v>319</v>
      </c>
      <c r="F1636" s="311">
        <v>80.567999999999998</v>
      </c>
      <c r="G1636" s="38"/>
      <c r="H1636" s="44"/>
    </row>
    <row r="1637" s="2" customFormat="1" ht="16.8" customHeight="1">
      <c r="A1637" s="38"/>
      <c r="B1637" s="44"/>
      <c r="C1637" s="306" t="s">
        <v>5139</v>
      </c>
      <c r="D1637" s="307" t="s">
        <v>5140</v>
      </c>
      <c r="E1637" s="308" t="s">
        <v>190</v>
      </c>
      <c r="F1637" s="309">
        <v>22.399999999999999</v>
      </c>
      <c r="G1637" s="38"/>
      <c r="H1637" s="44"/>
    </row>
    <row r="1638" s="2" customFormat="1" ht="16.8" customHeight="1">
      <c r="A1638" s="38"/>
      <c r="B1638" s="44"/>
      <c r="C1638" s="310" t="s">
        <v>1</v>
      </c>
      <c r="D1638" s="310" t="s">
        <v>7358</v>
      </c>
      <c r="E1638" s="17" t="s">
        <v>1</v>
      </c>
      <c r="F1638" s="311">
        <v>22.399999999999999</v>
      </c>
      <c r="G1638" s="38"/>
      <c r="H1638" s="44"/>
    </row>
    <row r="1639" s="2" customFormat="1" ht="16.8" customHeight="1">
      <c r="A1639" s="38"/>
      <c r="B1639" s="44"/>
      <c r="C1639" s="312" t="s">
        <v>7110</v>
      </c>
      <c r="D1639" s="38"/>
      <c r="E1639" s="38"/>
      <c r="F1639" s="38"/>
      <c r="G1639" s="38"/>
      <c r="H1639" s="44"/>
    </row>
    <row r="1640" s="2" customFormat="1" ht="16.8" customHeight="1">
      <c r="A1640" s="38"/>
      <c r="B1640" s="44"/>
      <c r="C1640" s="310" t="s">
        <v>282</v>
      </c>
      <c r="D1640" s="310" t="s">
        <v>283</v>
      </c>
      <c r="E1640" s="17" t="s">
        <v>194</v>
      </c>
      <c r="F1640" s="311">
        <v>37.174999999999997</v>
      </c>
      <c r="G1640" s="38"/>
      <c r="H1640" s="44"/>
    </row>
    <row r="1641" s="2" customFormat="1" ht="16.8" customHeight="1">
      <c r="A1641" s="38"/>
      <c r="B1641" s="44"/>
      <c r="C1641" s="310" t="s">
        <v>292</v>
      </c>
      <c r="D1641" s="310" t="s">
        <v>293</v>
      </c>
      <c r="E1641" s="17" t="s">
        <v>194</v>
      </c>
      <c r="F1641" s="311">
        <v>11.199999999999999</v>
      </c>
      <c r="G1641" s="38"/>
      <c r="H1641" s="44"/>
    </row>
    <row r="1642" s="2" customFormat="1">
      <c r="A1642" s="38"/>
      <c r="B1642" s="44"/>
      <c r="C1642" s="310" t="s">
        <v>296</v>
      </c>
      <c r="D1642" s="310" t="s">
        <v>297</v>
      </c>
      <c r="E1642" s="17" t="s">
        <v>194</v>
      </c>
      <c r="F1642" s="311">
        <v>22.399999999999999</v>
      </c>
      <c r="G1642" s="38"/>
      <c r="H1642" s="44"/>
    </row>
    <row r="1643" s="2" customFormat="1">
      <c r="A1643" s="38"/>
      <c r="B1643" s="44"/>
      <c r="C1643" s="310" t="s">
        <v>362</v>
      </c>
      <c r="D1643" s="310" t="s">
        <v>3504</v>
      </c>
      <c r="E1643" s="17" t="s">
        <v>194</v>
      </c>
      <c r="F1643" s="311">
        <v>22.399999999999999</v>
      </c>
      <c r="G1643" s="38"/>
      <c r="H1643" s="44"/>
    </row>
    <row r="1644" s="2" customFormat="1" ht="16.8" customHeight="1">
      <c r="A1644" s="38"/>
      <c r="B1644" s="44"/>
      <c r="C1644" s="310" t="s">
        <v>394</v>
      </c>
      <c r="D1644" s="310" t="s">
        <v>395</v>
      </c>
      <c r="E1644" s="17" t="s">
        <v>194</v>
      </c>
      <c r="F1644" s="311">
        <v>170.898</v>
      </c>
      <c r="G1644" s="38"/>
      <c r="H1644" s="44"/>
    </row>
    <row r="1645" s="2" customFormat="1" ht="16.8" customHeight="1">
      <c r="A1645" s="38"/>
      <c r="B1645" s="44"/>
      <c r="C1645" s="310" t="s">
        <v>493</v>
      </c>
      <c r="D1645" s="310" t="s">
        <v>494</v>
      </c>
      <c r="E1645" s="17" t="s">
        <v>190</v>
      </c>
      <c r="F1645" s="311">
        <v>71.349999999999994</v>
      </c>
      <c r="G1645" s="38"/>
      <c r="H1645" s="44"/>
    </row>
    <row r="1646" s="2" customFormat="1" ht="16.8" customHeight="1">
      <c r="A1646" s="38"/>
      <c r="B1646" s="44"/>
      <c r="C1646" s="310" t="s">
        <v>503</v>
      </c>
      <c r="D1646" s="310" t="s">
        <v>504</v>
      </c>
      <c r="E1646" s="17" t="s">
        <v>190</v>
      </c>
      <c r="F1646" s="311">
        <v>789</v>
      </c>
      <c r="G1646" s="38"/>
      <c r="H1646" s="44"/>
    </row>
    <row r="1647" s="2" customFormat="1" ht="16.8" customHeight="1">
      <c r="A1647" s="38"/>
      <c r="B1647" s="44"/>
      <c r="C1647" s="310" t="s">
        <v>619</v>
      </c>
      <c r="D1647" s="310" t="s">
        <v>620</v>
      </c>
      <c r="E1647" s="17" t="s">
        <v>194</v>
      </c>
      <c r="F1647" s="311">
        <v>37.174999999999997</v>
      </c>
      <c r="G1647" s="38"/>
      <c r="H1647" s="44"/>
    </row>
    <row r="1648" s="2" customFormat="1" ht="16.8" customHeight="1">
      <c r="A1648" s="38"/>
      <c r="B1648" s="44"/>
      <c r="C1648" s="310" t="s">
        <v>1680</v>
      </c>
      <c r="D1648" s="310" t="s">
        <v>1681</v>
      </c>
      <c r="E1648" s="17" t="s">
        <v>194</v>
      </c>
      <c r="F1648" s="311">
        <v>255.55099999999999</v>
      </c>
      <c r="G1648" s="38"/>
      <c r="H1648" s="44"/>
    </row>
    <row r="1649" s="2" customFormat="1" ht="16.8" customHeight="1">
      <c r="A1649" s="38"/>
      <c r="B1649" s="44"/>
      <c r="C1649" s="310" t="s">
        <v>656</v>
      </c>
      <c r="D1649" s="310" t="s">
        <v>657</v>
      </c>
      <c r="E1649" s="17" t="s">
        <v>190</v>
      </c>
      <c r="F1649" s="311">
        <v>24.399999999999999</v>
      </c>
      <c r="G1649" s="38"/>
      <c r="H1649" s="44"/>
    </row>
    <row r="1650" s="2" customFormat="1" ht="16.8" customHeight="1">
      <c r="A1650" s="38"/>
      <c r="B1650" s="44"/>
      <c r="C1650" s="310" t="s">
        <v>661</v>
      </c>
      <c r="D1650" s="310" t="s">
        <v>662</v>
      </c>
      <c r="E1650" s="17" t="s">
        <v>190</v>
      </c>
      <c r="F1650" s="311">
        <v>23.399999999999999</v>
      </c>
      <c r="G1650" s="38"/>
      <c r="H1650" s="44"/>
    </row>
    <row r="1651" s="2" customFormat="1" ht="16.8" customHeight="1">
      <c r="A1651" s="38"/>
      <c r="B1651" s="44"/>
      <c r="C1651" s="310" t="s">
        <v>532</v>
      </c>
      <c r="D1651" s="310" t="s">
        <v>533</v>
      </c>
      <c r="E1651" s="17" t="s">
        <v>190</v>
      </c>
      <c r="F1651" s="311">
        <v>64.575000000000003</v>
      </c>
      <c r="G1651" s="38"/>
      <c r="H1651" s="44"/>
    </row>
    <row r="1652" s="2" customFormat="1" ht="16.8" customHeight="1">
      <c r="A1652" s="38"/>
      <c r="B1652" s="44"/>
      <c r="C1652" s="306" t="s">
        <v>5142</v>
      </c>
      <c r="D1652" s="307" t="s">
        <v>3452</v>
      </c>
      <c r="E1652" s="308" t="s">
        <v>194</v>
      </c>
      <c r="F1652" s="309">
        <v>28.800000000000001</v>
      </c>
      <c r="G1652" s="38"/>
      <c r="H1652" s="44"/>
    </row>
    <row r="1653" s="2" customFormat="1" ht="16.8" customHeight="1">
      <c r="A1653" s="38"/>
      <c r="B1653" s="44"/>
      <c r="C1653" s="310" t="s">
        <v>1</v>
      </c>
      <c r="D1653" s="310" t="s">
        <v>7359</v>
      </c>
      <c r="E1653" s="17" t="s">
        <v>1</v>
      </c>
      <c r="F1653" s="311">
        <v>28.800000000000001</v>
      </c>
      <c r="G1653" s="38"/>
      <c r="H1653" s="44"/>
    </row>
    <row r="1654" s="2" customFormat="1" ht="16.8" customHeight="1">
      <c r="A1654" s="38"/>
      <c r="B1654" s="44"/>
      <c r="C1654" s="312" t="s">
        <v>7110</v>
      </c>
      <c r="D1654" s="38"/>
      <c r="E1654" s="38"/>
      <c r="F1654" s="38"/>
      <c r="G1654" s="38"/>
      <c r="H1654" s="44"/>
    </row>
    <row r="1655" s="2" customFormat="1" ht="16.8" customHeight="1">
      <c r="A1655" s="38"/>
      <c r="B1655" s="44"/>
      <c r="C1655" s="310" t="s">
        <v>374</v>
      </c>
      <c r="D1655" s="310" t="s">
        <v>375</v>
      </c>
      <c r="E1655" s="17" t="s">
        <v>194</v>
      </c>
      <c r="F1655" s="311">
        <v>84.653000000000006</v>
      </c>
      <c r="G1655" s="38"/>
      <c r="H1655" s="44"/>
    </row>
    <row r="1656" s="2" customFormat="1" ht="16.8" customHeight="1">
      <c r="A1656" s="38"/>
      <c r="B1656" s="44"/>
      <c r="C1656" s="310" t="s">
        <v>380</v>
      </c>
      <c r="D1656" s="310" t="s">
        <v>381</v>
      </c>
      <c r="E1656" s="17" t="s">
        <v>194</v>
      </c>
      <c r="F1656" s="311">
        <v>84.653000000000006</v>
      </c>
      <c r="G1656" s="38"/>
      <c r="H1656" s="44"/>
    </row>
    <row r="1657" s="2" customFormat="1" ht="16.8" customHeight="1">
      <c r="A1657" s="38"/>
      <c r="B1657" s="44"/>
      <c r="C1657" s="310" t="s">
        <v>1680</v>
      </c>
      <c r="D1657" s="310" t="s">
        <v>1681</v>
      </c>
      <c r="E1657" s="17" t="s">
        <v>194</v>
      </c>
      <c r="F1657" s="311">
        <v>255.55099999999999</v>
      </c>
      <c r="G1657" s="38"/>
      <c r="H1657" s="44"/>
    </row>
    <row r="1658" s="2" customFormat="1" ht="16.8" customHeight="1">
      <c r="A1658" s="38"/>
      <c r="B1658" s="44"/>
      <c r="C1658" s="306" t="s">
        <v>5144</v>
      </c>
      <c r="D1658" s="307" t="s">
        <v>5145</v>
      </c>
      <c r="E1658" s="308" t="s">
        <v>190</v>
      </c>
      <c r="F1658" s="309">
        <v>3</v>
      </c>
      <c r="G1658" s="38"/>
      <c r="H1658" s="44"/>
    </row>
    <row r="1659" s="2" customFormat="1" ht="16.8" customHeight="1">
      <c r="A1659" s="38"/>
      <c r="B1659" s="44"/>
      <c r="C1659" s="310" t="s">
        <v>1</v>
      </c>
      <c r="D1659" s="310" t="s">
        <v>7360</v>
      </c>
      <c r="E1659" s="17" t="s">
        <v>1</v>
      </c>
      <c r="F1659" s="311">
        <v>3</v>
      </c>
      <c r="G1659" s="38"/>
      <c r="H1659" s="44"/>
    </row>
    <row r="1660" s="2" customFormat="1" ht="16.8" customHeight="1">
      <c r="A1660" s="38"/>
      <c r="B1660" s="44"/>
      <c r="C1660" s="312" t="s">
        <v>7110</v>
      </c>
      <c r="D1660" s="38"/>
      <c r="E1660" s="38"/>
      <c r="F1660" s="38"/>
      <c r="G1660" s="38"/>
      <c r="H1660" s="44"/>
    </row>
    <row r="1661" s="2" customFormat="1" ht="16.8" customHeight="1">
      <c r="A1661" s="38"/>
      <c r="B1661" s="44"/>
      <c r="C1661" s="310" t="s">
        <v>358</v>
      </c>
      <c r="D1661" s="310" t="s">
        <v>359</v>
      </c>
      <c r="E1661" s="17" t="s">
        <v>194</v>
      </c>
      <c r="F1661" s="311">
        <v>46.875</v>
      </c>
      <c r="G1661" s="38"/>
      <c r="H1661" s="44"/>
    </row>
    <row r="1662" s="2" customFormat="1" ht="16.8" customHeight="1">
      <c r="A1662" s="38"/>
      <c r="B1662" s="44"/>
      <c r="C1662" s="310" t="s">
        <v>493</v>
      </c>
      <c r="D1662" s="310" t="s">
        <v>494</v>
      </c>
      <c r="E1662" s="17" t="s">
        <v>190</v>
      </c>
      <c r="F1662" s="311">
        <v>71.349999999999994</v>
      </c>
      <c r="G1662" s="38"/>
      <c r="H1662" s="44"/>
    </row>
    <row r="1663" s="2" customFormat="1" ht="16.8" customHeight="1">
      <c r="A1663" s="38"/>
      <c r="B1663" s="44"/>
      <c r="C1663" s="310" t="s">
        <v>503</v>
      </c>
      <c r="D1663" s="310" t="s">
        <v>504</v>
      </c>
      <c r="E1663" s="17" t="s">
        <v>190</v>
      </c>
      <c r="F1663" s="311">
        <v>789</v>
      </c>
      <c r="G1663" s="38"/>
      <c r="H1663" s="44"/>
    </row>
    <row r="1664" s="2" customFormat="1" ht="16.8" customHeight="1">
      <c r="A1664" s="38"/>
      <c r="B1664" s="44"/>
      <c r="C1664" s="310" t="s">
        <v>532</v>
      </c>
      <c r="D1664" s="310" t="s">
        <v>533</v>
      </c>
      <c r="E1664" s="17" t="s">
        <v>190</v>
      </c>
      <c r="F1664" s="311">
        <v>64.575000000000003</v>
      </c>
      <c r="G1664" s="38"/>
      <c r="H1664" s="44"/>
    </row>
    <row r="1665" s="2" customFormat="1" ht="16.8" customHeight="1">
      <c r="A1665" s="38"/>
      <c r="B1665" s="44"/>
      <c r="C1665" s="306" t="s">
        <v>5146</v>
      </c>
      <c r="D1665" s="307" t="s">
        <v>5147</v>
      </c>
      <c r="E1665" s="308" t="s">
        <v>194</v>
      </c>
      <c r="F1665" s="309">
        <v>577.24800000000005</v>
      </c>
      <c r="G1665" s="38"/>
      <c r="H1665" s="44"/>
    </row>
    <row r="1666" s="2" customFormat="1" ht="16.8" customHeight="1">
      <c r="A1666" s="38"/>
      <c r="B1666" s="44"/>
      <c r="C1666" s="310" t="s">
        <v>1</v>
      </c>
      <c r="D1666" s="310" t="s">
        <v>7361</v>
      </c>
      <c r="E1666" s="17" t="s">
        <v>1</v>
      </c>
      <c r="F1666" s="311">
        <v>139.743</v>
      </c>
      <c r="G1666" s="38"/>
      <c r="H1666" s="44"/>
    </row>
    <row r="1667" s="2" customFormat="1" ht="16.8" customHeight="1">
      <c r="A1667" s="38"/>
      <c r="B1667" s="44"/>
      <c r="C1667" s="310" t="s">
        <v>1</v>
      </c>
      <c r="D1667" s="310" t="s">
        <v>7362</v>
      </c>
      <c r="E1667" s="17" t="s">
        <v>1</v>
      </c>
      <c r="F1667" s="311">
        <v>149.24000000000001</v>
      </c>
      <c r="G1667" s="38"/>
      <c r="H1667" s="44"/>
    </row>
    <row r="1668" s="2" customFormat="1" ht="16.8" customHeight="1">
      <c r="A1668" s="38"/>
      <c r="B1668" s="44"/>
      <c r="C1668" s="310" t="s">
        <v>1</v>
      </c>
      <c r="D1668" s="310" t="s">
        <v>7362</v>
      </c>
      <c r="E1668" s="17" t="s">
        <v>1</v>
      </c>
      <c r="F1668" s="311">
        <v>149.24000000000001</v>
      </c>
      <c r="G1668" s="38"/>
      <c r="H1668" s="44"/>
    </row>
    <row r="1669" s="2" customFormat="1" ht="16.8" customHeight="1">
      <c r="A1669" s="38"/>
      <c r="B1669" s="44"/>
      <c r="C1669" s="310" t="s">
        <v>1</v>
      </c>
      <c r="D1669" s="310" t="s">
        <v>7363</v>
      </c>
      <c r="E1669" s="17" t="s">
        <v>1</v>
      </c>
      <c r="F1669" s="311">
        <v>139.02500000000001</v>
      </c>
      <c r="G1669" s="38"/>
      <c r="H1669" s="44"/>
    </row>
    <row r="1670" s="2" customFormat="1" ht="16.8" customHeight="1">
      <c r="A1670" s="38"/>
      <c r="B1670" s="44"/>
      <c r="C1670" s="310" t="s">
        <v>1</v>
      </c>
      <c r="D1670" s="310" t="s">
        <v>378</v>
      </c>
      <c r="E1670" s="17" t="s">
        <v>1</v>
      </c>
      <c r="F1670" s="311">
        <v>577.24800000000005</v>
      </c>
      <c r="G1670" s="38"/>
      <c r="H1670" s="44"/>
    </row>
    <row r="1671" s="2" customFormat="1" ht="16.8" customHeight="1">
      <c r="A1671" s="38"/>
      <c r="B1671" s="44"/>
      <c r="C1671" s="312" t="s">
        <v>7110</v>
      </c>
      <c r="D1671" s="38"/>
      <c r="E1671" s="38"/>
      <c r="F1671" s="38"/>
      <c r="G1671" s="38"/>
      <c r="H1671" s="44"/>
    </row>
    <row r="1672" s="2" customFormat="1" ht="16.8" customHeight="1">
      <c r="A1672" s="38"/>
      <c r="B1672" s="44"/>
      <c r="C1672" s="310" t="s">
        <v>971</v>
      </c>
      <c r="D1672" s="310" t="s">
        <v>972</v>
      </c>
      <c r="E1672" s="17" t="s">
        <v>194</v>
      </c>
      <c r="F1672" s="311">
        <v>845.32000000000005</v>
      </c>
      <c r="G1672" s="38"/>
      <c r="H1672" s="44"/>
    </row>
    <row r="1673" s="2" customFormat="1" ht="16.8" customHeight="1">
      <c r="A1673" s="38"/>
      <c r="B1673" s="44"/>
      <c r="C1673" s="310" t="s">
        <v>984</v>
      </c>
      <c r="D1673" s="310" t="s">
        <v>985</v>
      </c>
      <c r="E1673" s="17" t="s">
        <v>194</v>
      </c>
      <c r="F1673" s="311">
        <v>845.32000000000005</v>
      </c>
      <c r="G1673" s="38"/>
      <c r="H1673" s="44"/>
    </row>
    <row r="1674" s="2" customFormat="1">
      <c r="A1674" s="38"/>
      <c r="B1674" s="44"/>
      <c r="C1674" s="310" t="s">
        <v>1014</v>
      </c>
      <c r="D1674" s="310" t="s">
        <v>1015</v>
      </c>
      <c r="E1674" s="17" t="s">
        <v>194</v>
      </c>
      <c r="F1674" s="311">
        <v>825.62</v>
      </c>
      <c r="G1674" s="38"/>
      <c r="H1674" s="44"/>
    </row>
    <row r="1675" s="2" customFormat="1" ht="16.8" customHeight="1">
      <c r="A1675" s="38"/>
      <c r="B1675" s="44"/>
      <c r="C1675" s="310" t="s">
        <v>1024</v>
      </c>
      <c r="D1675" s="310" t="s">
        <v>1025</v>
      </c>
      <c r="E1675" s="17" t="s">
        <v>194</v>
      </c>
      <c r="F1675" s="311">
        <v>825.62</v>
      </c>
      <c r="G1675" s="38"/>
      <c r="H1675" s="44"/>
    </row>
    <row r="1676" s="2" customFormat="1" ht="16.8" customHeight="1">
      <c r="A1676" s="38"/>
      <c r="B1676" s="44"/>
      <c r="C1676" s="310" t="s">
        <v>1100</v>
      </c>
      <c r="D1676" s="310" t="s">
        <v>1101</v>
      </c>
      <c r="E1676" s="17" t="s">
        <v>194</v>
      </c>
      <c r="F1676" s="311">
        <v>577.24800000000005</v>
      </c>
      <c r="G1676" s="38"/>
      <c r="H1676" s="44"/>
    </row>
    <row r="1677" s="2" customFormat="1" ht="16.8" customHeight="1">
      <c r="A1677" s="38"/>
      <c r="B1677" s="44"/>
      <c r="C1677" s="310" t="s">
        <v>1122</v>
      </c>
      <c r="D1677" s="310" t="s">
        <v>1123</v>
      </c>
      <c r="E1677" s="17" t="s">
        <v>194</v>
      </c>
      <c r="F1677" s="311">
        <v>577.24800000000005</v>
      </c>
      <c r="G1677" s="38"/>
      <c r="H1677" s="44"/>
    </row>
    <row r="1678" s="2" customFormat="1" ht="16.8" customHeight="1">
      <c r="A1678" s="38"/>
      <c r="B1678" s="44"/>
      <c r="C1678" s="310" t="s">
        <v>1127</v>
      </c>
      <c r="D1678" s="310" t="s">
        <v>1128</v>
      </c>
      <c r="E1678" s="17" t="s">
        <v>194</v>
      </c>
      <c r="F1678" s="311">
        <v>577.24800000000005</v>
      </c>
      <c r="G1678" s="38"/>
      <c r="H1678" s="44"/>
    </row>
    <row r="1679" s="2" customFormat="1">
      <c r="A1679" s="38"/>
      <c r="B1679" s="44"/>
      <c r="C1679" s="310" t="s">
        <v>1142</v>
      </c>
      <c r="D1679" s="310" t="s">
        <v>1143</v>
      </c>
      <c r="E1679" s="17" t="s">
        <v>194</v>
      </c>
      <c r="F1679" s="311">
        <v>577.24800000000005</v>
      </c>
      <c r="G1679" s="38"/>
      <c r="H1679" s="44"/>
    </row>
    <row r="1680" s="2" customFormat="1" ht="16.8" customHeight="1">
      <c r="A1680" s="38"/>
      <c r="B1680" s="44"/>
      <c r="C1680" s="310" t="s">
        <v>710</v>
      </c>
      <c r="D1680" s="310" t="s">
        <v>711</v>
      </c>
      <c r="E1680" s="17" t="s">
        <v>194</v>
      </c>
      <c r="F1680" s="311">
        <v>577.24800000000005</v>
      </c>
      <c r="G1680" s="38"/>
      <c r="H1680" s="44"/>
    </row>
    <row r="1681" s="2" customFormat="1" ht="16.8" customHeight="1">
      <c r="A1681" s="38"/>
      <c r="B1681" s="44"/>
      <c r="C1681" s="310" t="s">
        <v>1109</v>
      </c>
      <c r="D1681" s="310" t="s">
        <v>1110</v>
      </c>
      <c r="E1681" s="17" t="s">
        <v>194</v>
      </c>
      <c r="F1681" s="311">
        <v>606.11000000000001</v>
      </c>
      <c r="G1681" s="38"/>
      <c r="H1681" s="44"/>
    </row>
    <row r="1682" s="2" customFormat="1" ht="16.8" customHeight="1">
      <c r="A1682" s="38"/>
      <c r="B1682" s="44"/>
      <c r="C1682" s="310" t="s">
        <v>1131</v>
      </c>
      <c r="D1682" s="310" t="s">
        <v>1132</v>
      </c>
      <c r="E1682" s="17" t="s">
        <v>319</v>
      </c>
      <c r="F1682" s="311">
        <v>80.567999999999998</v>
      </c>
      <c r="G1682" s="38"/>
      <c r="H1682" s="44"/>
    </row>
    <row r="1683" s="2" customFormat="1">
      <c r="A1683" s="38"/>
      <c r="B1683" s="44"/>
      <c r="C1683" s="310" t="s">
        <v>1104</v>
      </c>
      <c r="D1683" s="310" t="s">
        <v>1105</v>
      </c>
      <c r="E1683" s="17" t="s">
        <v>194</v>
      </c>
      <c r="F1683" s="311">
        <v>606.11000000000001</v>
      </c>
      <c r="G1683" s="38"/>
      <c r="H1683" s="44"/>
    </row>
    <row r="1684" s="2" customFormat="1" ht="16.8" customHeight="1">
      <c r="A1684" s="38"/>
      <c r="B1684" s="44"/>
      <c r="C1684" s="306" t="s">
        <v>5149</v>
      </c>
      <c r="D1684" s="307" t="s">
        <v>5150</v>
      </c>
      <c r="E1684" s="308" t="s">
        <v>190</v>
      </c>
      <c r="F1684" s="309">
        <v>43.049999999999997</v>
      </c>
      <c r="G1684" s="38"/>
      <c r="H1684" s="44"/>
    </row>
    <row r="1685" s="2" customFormat="1" ht="16.8" customHeight="1">
      <c r="A1685" s="38"/>
      <c r="B1685" s="44"/>
      <c r="C1685" s="310" t="s">
        <v>1</v>
      </c>
      <c r="D1685" s="310" t="s">
        <v>7364</v>
      </c>
      <c r="E1685" s="17" t="s">
        <v>1</v>
      </c>
      <c r="F1685" s="311">
        <v>43.049999999999997</v>
      </c>
      <c r="G1685" s="38"/>
      <c r="H1685" s="44"/>
    </row>
    <row r="1686" s="2" customFormat="1" ht="16.8" customHeight="1">
      <c r="A1686" s="38"/>
      <c r="B1686" s="44"/>
      <c r="C1686" s="312" t="s">
        <v>7110</v>
      </c>
      <c r="D1686" s="38"/>
      <c r="E1686" s="38"/>
      <c r="F1686" s="38"/>
      <c r="G1686" s="38"/>
      <c r="H1686" s="44"/>
    </row>
    <row r="1687" s="2" customFormat="1">
      <c r="A1687" s="38"/>
      <c r="B1687" s="44"/>
      <c r="C1687" s="310" t="s">
        <v>5481</v>
      </c>
      <c r="D1687" s="310" t="s">
        <v>5482</v>
      </c>
      <c r="E1687" s="17" t="s">
        <v>194</v>
      </c>
      <c r="F1687" s="311">
        <v>21.524999999999999</v>
      </c>
      <c r="G1687" s="38"/>
      <c r="H1687" s="44"/>
    </row>
    <row r="1688" s="2" customFormat="1">
      <c r="A1688" s="38"/>
      <c r="B1688" s="44"/>
      <c r="C1688" s="310" t="s">
        <v>5269</v>
      </c>
      <c r="D1688" s="310" t="s">
        <v>5270</v>
      </c>
      <c r="E1688" s="17" t="s">
        <v>319</v>
      </c>
      <c r="F1688" s="311">
        <v>12.657</v>
      </c>
      <c r="G1688" s="38"/>
      <c r="H1688" s="44"/>
    </row>
    <row r="1689" s="2" customFormat="1" ht="16.8" customHeight="1">
      <c r="A1689" s="38"/>
      <c r="B1689" s="44"/>
      <c r="C1689" s="310" t="s">
        <v>5241</v>
      </c>
      <c r="D1689" s="310" t="s">
        <v>643</v>
      </c>
      <c r="E1689" s="17" t="s">
        <v>190</v>
      </c>
      <c r="F1689" s="311">
        <v>163.72</v>
      </c>
      <c r="G1689" s="38"/>
      <c r="H1689" s="44"/>
    </row>
    <row r="1690" s="2" customFormat="1" ht="16.8" customHeight="1">
      <c r="A1690" s="38"/>
      <c r="B1690" s="44"/>
      <c r="C1690" s="310" t="s">
        <v>5244</v>
      </c>
      <c r="D1690" s="310" t="s">
        <v>648</v>
      </c>
      <c r="E1690" s="17" t="s">
        <v>190</v>
      </c>
      <c r="F1690" s="311">
        <v>163.72</v>
      </c>
      <c r="G1690" s="38"/>
      <c r="H1690" s="44"/>
    </row>
    <row r="1691" s="2" customFormat="1" ht="16.8" customHeight="1">
      <c r="A1691" s="38"/>
      <c r="B1691" s="44"/>
      <c r="C1691" s="310" t="s">
        <v>1269</v>
      </c>
      <c r="D1691" s="310" t="s">
        <v>1270</v>
      </c>
      <c r="E1691" s="17" t="s">
        <v>194</v>
      </c>
      <c r="F1691" s="311">
        <v>89.099999999999994</v>
      </c>
      <c r="G1691" s="38"/>
      <c r="H1691" s="44"/>
    </row>
    <row r="1692" s="2" customFormat="1" ht="16.8" customHeight="1">
      <c r="A1692" s="38"/>
      <c r="B1692" s="44"/>
      <c r="C1692" s="306" t="s">
        <v>5152</v>
      </c>
      <c r="D1692" s="307" t="s">
        <v>5153</v>
      </c>
      <c r="E1692" s="308" t="s">
        <v>194</v>
      </c>
      <c r="F1692" s="309">
        <v>188.191</v>
      </c>
      <c r="G1692" s="38"/>
      <c r="H1692" s="44"/>
    </row>
    <row r="1693" s="2" customFormat="1" ht="16.8" customHeight="1">
      <c r="A1693" s="38"/>
      <c r="B1693" s="44"/>
      <c r="C1693" s="310" t="s">
        <v>1</v>
      </c>
      <c r="D1693" s="310" t="s">
        <v>7365</v>
      </c>
      <c r="E1693" s="17" t="s">
        <v>1</v>
      </c>
      <c r="F1693" s="311">
        <v>76.492999999999995</v>
      </c>
      <c r="G1693" s="38"/>
      <c r="H1693" s="44"/>
    </row>
    <row r="1694" s="2" customFormat="1" ht="16.8" customHeight="1">
      <c r="A1694" s="38"/>
      <c r="B1694" s="44"/>
      <c r="C1694" s="310" t="s">
        <v>1</v>
      </c>
      <c r="D1694" s="310" t="s">
        <v>7366</v>
      </c>
      <c r="E1694" s="17" t="s">
        <v>1</v>
      </c>
      <c r="F1694" s="311">
        <v>111.69799999999999</v>
      </c>
      <c r="G1694" s="38"/>
      <c r="H1694" s="44"/>
    </row>
    <row r="1695" s="2" customFormat="1" ht="16.8" customHeight="1">
      <c r="A1695" s="38"/>
      <c r="B1695" s="44"/>
      <c r="C1695" s="310" t="s">
        <v>1</v>
      </c>
      <c r="D1695" s="310" t="s">
        <v>378</v>
      </c>
      <c r="E1695" s="17" t="s">
        <v>1</v>
      </c>
      <c r="F1695" s="311">
        <v>188.191</v>
      </c>
      <c r="G1695" s="38"/>
      <c r="H1695" s="44"/>
    </row>
    <row r="1696" s="2" customFormat="1" ht="16.8" customHeight="1">
      <c r="A1696" s="38"/>
      <c r="B1696" s="44"/>
      <c r="C1696" s="312" t="s">
        <v>7110</v>
      </c>
      <c r="D1696" s="38"/>
      <c r="E1696" s="38"/>
      <c r="F1696" s="38"/>
      <c r="G1696" s="38"/>
      <c r="H1696" s="44"/>
    </row>
    <row r="1697" s="2" customFormat="1" ht="16.8" customHeight="1">
      <c r="A1697" s="38"/>
      <c r="B1697" s="44"/>
      <c r="C1697" s="310" t="s">
        <v>971</v>
      </c>
      <c r="D1697" s="310" t="s">
        <v>972</v>
      </c>
      <c r="E1697" s="17" t="s">
        <v>194</v>
      </c>
      <c r="F1697" s="311">
        <v>845.32000000000005</v>
      </c>
      <c r="G1697" s="38"/>
      <c r="H1697" s="44"/>
    </row>
    <row r="1698" s="2" customFormat="1" ht="16.8" customHeight="1">
      <c r="A1698" s="38"/>
      <c r="B1698" s="44"/>
      <c r="C1698" s="310" t="s">
        <v>984</v>
      </c>
      <c r="D1698" s="310" t="s">
        <v>985</v>
      </c>
      <c r="E1698" s="17" t="s">
        <v>194</v>
      </c>
      <c r="F1698" s="311">
        <v>845.32000000000005</v>
      </c>
      <c r="G1698" s="38"/>
      <c r="H1698" s="44"/>
    </row>
    <row r="1699" s="2" customFormat="1">
      <c r="A1699" s="38"/>
      <c r="B1699" s="44"/>
      <c r="C1699" s="310" t="s">
        <v>1085</v>
      </c>
      <c r="D1699" s="310" t="s">
        <v>1086</v>
      </c>
      <c r="E1699" s="17" t="s">
        <v>194</v>
      </c>
      <c r="F1699" s="311">
        <v>231.87100000000001</v>
      </c>
      <c r="G1699" s="38"/>
      <c r="H1699" s="44"/>
    </row>
    <row r="1700" s="2" customFormat="1" ht="16.8" customHeight="1">
      <c r="A1700" s="38"/>
      <c r="B1700" s="44"/>
      <c r="C1700" s="310" t="s">
        <v>1090</v>
      </c>
      <c r="D1700" s="310" t="s">
        <v>1091</v>
      </c>
      <c r="E1700" s="17" t="s">
        <v>194</v>
      </c>
      <c r="F1700" s="311">
        <v>243.465</v>
      </c>
      <c r="G1700" s="38"/>
      <c r="H1700" s="44"/>
    </row>
    <row r="1701" s="2" customFormat="1" ht="16.8" customHeight="1">
      <c r="A1701" s="38"/>
      <c r="B1701" s="44"/>
      <c r="C1701" s="306" t="s">
        <v>5155</v>
      </c>
      <c r="D1701" s="307" t="s">
        <v>5156</v>
      </c>
      <c r="E1701" s="308" t="s">
        <v>194</v>
      </c>
      <c r="F1701" s="309">
        <v>151.00999999999999</v>
      </c>
      <c r="G1701" s="38"/>
      <c r="H1701" s="44"/>
    </row>
    <row r="1702" s="2" customFormat="1" ht="16.8" customHeight="1">
      <c r="A1702" s="38"/>
      <c r="B1702" s="44"/>
      <c r="C1702" s="310" t="s">
        <v>1</v>
      </c>
      <c r="D1702" s="310" t="s">
        <v>7367</v>
      </c>
      <c r="E1702" s="17" t="s">
        <v>1</v>
      </c>
      <c r="F1702" s="311">
        <v>58.280000000000001</v>
      </c>
      <c r="G1702" s="38"/>
      <c r="H1702" s="44"/>
    </row>
    <row r="1703" s="2" customFormat="1" ht="16.8" customHeight="1">
      <c r="A1703" s="38"/>
      <c r="B1703" s="44"/>
      <c r="C1703" s="310" t="s">
        <v>1</v>
      </c>
      <c r="D1703" s="310" t="s">
        <v>7368</v>
      </c>
      <c r="E1703" s="17" t="s">
        <v>1</v>
      </c>
      <c r="F1703" s="311">
        <v>92.730000000000004</v>
      </c>
      <c r="G1703" s="38"/>
      <c r="H1703" s="44"/>
    </row>
    <row r="1704" s="2" customFormat="1" ht="16.8" customHeight="1">
      <c r="A1704" s="38"/>
      <c r="B1704" s="44"/>
      <c r="C1704" s="310" t="s">
        <v>1</v>
      </c>
      <c r="D1704" s="310" t="s">
        <v>378</v>
      </c>
      <c r="E1704" s="17" t="s">
        <v>1</v>
      </c>
      <c r="F1704" s="311">
        <v>151.00999999999999</v>
      </c>
      <c r="G1704" s="38"/>
      <c r="H1704" s="44"/>
    </row>
    <row r="1705" s="2" customFormat="1" ht="16.8" customHeight="1">
      <c r="A1705" s="38"/>
      <c r="B1705" s="44"/>
      <c r="C1705" s="312" t="s">
        <v>7110</v>
      </c>
      <c r="D1705" s="38"/>
      <c r="E1705" s="38"/>
      <c r="F1705" s="38"/>
      <c r="G1705" s="38"/>
      <c r="H1705" s="44"/>
    </row>
    <row r="1706" s="2" customFormat="1">
      <c r="A1706" s="38"/>
      <c r="B1706" s="44"/>
      <c r="C1706" s="310" t="s">
        <v>1014</v>
      </c>
      <c r="D1706" s="310" t="s">
        <v>1015</v>
      </c>
      <c r="E1706" s="17" t="s">
        <v>194</v>
      </c>
      <c r="F1706" s="311">
        <v>825.62</v>
      </c>
      <c r="G1706" s="38"/>
      <c r="H1706" s="44"/>
    </row>
    <row r="1707" s="2" customFormat="1" ht="16.8" customHeight="1">
      <c r="A1707" s="38"/>
      <c r="B1707" s="44"/>
      <c r="C1707" s="310" t="s">
        <v>1024</v>
      </c>
      <c r="D1707" s="310" t="s">
        <v>1025</v>
      </c>
      <c r="E1707" s="17" t="s">
        <v>194</v>
      </c>
      <c r="F1707" s="311">
        <v>825.62</v>
      </c>
      <c r="G1707" s="38"/>
      <c r="H1707" s="44"/>
    </row>
    <row r="1708" s="2" customFormat="1" ht="26.4" customHeight="1">
      <c r="A1708" s="38"/>
      <c r="B1708" s="44"/>
      <c r="C1708" s="305" t="s">
        <v>7369</v>
      </c>
      <c r="D1708" s="305" t="s">
        <v>112</v>
      </c>
      <c r="E1708" s="38"/>
      <c r="F1708" s="38"/>
      <c r="G1708" s="38"/>
      <c r="H1708" s="44"/>
    </row>
    <row r="1709" s="2" customFormat="1" ht="16.8" customHeight="1">
      <c r="A1709" s="38"/>
      <c r="B1709" s="44"/>
      <c r="C1709" s="306" t="s">
        <v>4329</v>
      </c>
      <c r="D1709" s="307" t="s">
        <v>5103</v>
      </c>
      <c r="E1709" s="308" t="s">
        <v>190</v>
      </c>
      <c r="F1709" s="309">
        <v>49.359999999999999</v>
      </c>
      <c r="G1709" s="38"/>
      <c r="H1709" s="44"/>
    </row>
    <row r="1710" s="2" customFormat="1" ht="16.8" customHeight="1">
      <c r="A1710" s="38"/>
      <c r="B1710" s="44"/>
      <c r="C1710" s="310" t="s">
        <v>1</v>
      </c>
      <c r="D1710" s="310" t="s">
        <v>7370</v>
      </c>
      <c r="E1710" s="17" t="s">
        <v>1</v>
      </c>
      <c r="F1710" s="311">
        <v>49.359999999999999</v>
      </c>
      <c r="G1710" s="38"/>
      <c r="H1710" s="44"/>
    </row>
    <row r="1711" s="2" customFormat="1" ht="16.8" customHeight="1">
      <c r="A1711" s="38"/>
      <c r="B1711" s="44"/>
      <c r="C1711" s="306" t="s">
        <v>4332</v>
      </c>
      <c r="D1711" s="307" t="s">
        <v>1706</v>
      </c>
      <c r="E1711" s="308" t="s">
        <v>194</v>
      </c>
      <c r="F1711" s="309">
        <v>23.995999999999999</v>
      </c>
      <c r="G1711" s="38"/>
      <c r="H1711" s="44"/>
    </row>
    <row r="1712" s="2" customFormat="1" ht="16.8" customHeight="1">
      <c r="A1712" s="38"/>
      <c r="B1712" s="44"/>
      <c r="C1712" s="310" t="s">
        <v>1</v>
      </c>
      <c r="D1712" s="310" t="s">
        <v>7371</v>
      </c>
      <c r="E1712" s="17" t="s">
        <v>1</v>
      </c>
      <c r="F1712" s="311">
        <v>23.995999999999999</v>
      </c>
      <c r="G1712" s="38"/>
      <c r="H1712" s="44"/>
    </row>
    <row r="1713" s="2" customFormat="1" ht="16.8" customHeight="1">
      <c r="A1713" s="38"/>
      <c r="B1713" s="44"/>
      <c r="C1713" s="306" t="s">
        <v>4334</v>
      </c>
      <c r="D1713" s="307" t="s">
        <v>4335</v>
      </c>
      <c r="E1713" s="308" t="s">
        <v>194</v>
      </c>
      <c r="F1713" s="309">
        <v>23.995999999999999</v>
      </c>
      <c r="G1713" s="38"/>
      <c r="H1713" s="44"/>
    </row>
    <row r="1714" s="2" customFormat="1" ht="16.8" customHeight="1">
      <c r="A1714" s="38"/>
      <c r="B1714" s="44"/>
      <c r="C1714" s="310" t="s">
        <v>1</v>
      </c>
      <c r="D1714" s="310" t="s">
        <v>7371</v>
      </c>
      <c r="E1714" s="17" t="s">
        <v>1</v>
      </c>
      <c r="F1714" s="311">
        <v>23.995999999999999</v>
      </c>
      <c r="G1714" s="38"/>
      <c r="H1714" s="44"/>
    </row>
    <row r="1715" s="2" customFormat="1" ht="16.8" customHeight="1">
      <c r="A1715" s="38"/>
      <c r="B1715" s="44"/>
      <c r="C1715" s="306" t="s">
        <v>4336</v>
      </c>
      <c r="D1715" s="307" t="s">
        <v>4337</v>
      </c>
      <c r="E1715" s="308" t="s">
        <v>194</v>
      </c>
      <c r="F1715" s="309">
        <v>128.40100000000001</v>
      </c>
      <c r="G1715" s="38"/>
      <c r="H1715" s="44"/>
    </row>
    <row r="1716" s="2" customFormat="1" ht="16.8" customHeight="1">
      <c r="A1716" s="38"/>
      <c r="B1716" s="44"/>
      <c r="C1716" s="310" t="s">
        <v>1</v>
      </c>
      <c r="D1716" s="310" t="s">
        <v>7277</v>
      </c>
      <c r="E1716" s="17" t="s">
        <v>1</v>
      </c>
      <c r="F1716" s="311">
        <v>69.504000000000005</v>
      </c>
      <c r="G1716" s="38"/>
      <c r="H1716" s="44"/>
    </row>
    <row r="1717" s="2" customFormat="1" ht="16.8" customHeight="1">
      <c r="A1717" s="38"/>
      <c r="B1717" s="44"/>
      <c r="C1717" s="310" t="s">
        <v>1</v>
      </c>
      <c r="D1717" s="310" t="s">
        <v>7278</v>
      </c>
      <c r="E1717" s="17" t="s">
        <v>1</v>
      </c>
      <c r="F1717" s="311">
        <v>58.896999999999998</v>
      </c>
      <c r="G1717" s="38"/>
      <c r="H1717" s="44"/>
    </row>
    <row r="1718" s="2" customFormat="1" ht="16.8" customHeight="1">
      <c r="A1718" s="38"/>
      <c r="B1718" s="44"/>
      <c r="C1718" s="310" t="s">
        <v>1</v>
      </c>
      <c r="D1718" s="310" t="s">
        <v>378</v>
      </c>
      <c r="E1718" s="17" t="s">
        <v>1</v>
      </c>
      <c r="F1718" s="311">
        <v>128.40100000000001</v>
      </c>
      <c r="G1718" s="38"/>
      <c r="H1718" s="44"/>
    </row>
    <row r="1719" s="2" customFormat="1" ht="16.8" customHeight="1">
      <c r="A1719" s="38"/>
      <c r="B1719" s="44"/>
      <c r="C1719" s="306" t="s">
        <v>4339</v>
      </c>
      <c r="D1719" s="307" t="s">
        <v>4340</v>
      </c>
      <c r="E1719" s="308" t="s">
        <v>194</v>
      </c>
      <c r="F1719" s="309">
        <v>23.771000000000001</v>
      </c>
      <c r="G1719" s="38"/>
      <c r="H1719" s="44"/>
    </row>
    <row r="1720" s="2" customFormat="1" ht="16.8" customHeight="1">
      <c r="A1720" s="38"/>
      <c r="B1720" s="44"/>
      <c r="C1720" s="310" t="s">
        <v>1</v>
      </c>
      <c r="D1720" s="310" t="s">
        <v>7279</v>
      </c>
      <c r="E1720" s="17" t="s">
        <v>1</v>
      </c>
      <c r="F1720" s="311">
        <v>10.250999999999999</v>
      </c>
      <c r="G1720" s="38"/>
      <c r="H1720" s="44"/>
    </row>
    <row r="1721" s="2" customFormat="1" ht="16.8" customHeight="1">
      <c r="A1721" s="38"/>
      <c r="B1721" s="44"/>
      <c r="C1721" s="310" t="s">
        <v>1</v>
      </c>
      <c r="D1721" s="310" t="s">
        <v>7280</v>
      </c>
      <c r="E1721" s="17" t="s">
        <v>1</v>
      </c>
      <c r="F1721" s="311">
        <v>13.52</v>
      </c>
      <c r="G1721" s="38"/>
      <c r="H1721" s="44"/>
    </row>
    <row r="1722" s="2" customFormat="1" ht="16.8" customHeight="1">
      <c r="A1722" s="38"/>
      <c r="B1722" s="44"/>
      <c r="C1722" s="310" t="s">
        <v>1</v>
      </c>
      <c r="D1722" s="310" t="s">
        <v>378</v>
      </c>
      <c r="E1722" s="17" t="s">
        <v>1</v>
      </c>
      <c r="F1722" s="311">
        <v>23.771000000000001</v>
      </c>
      <c r="G1722" s="38"/>
      <c r="H1722" s="44"/>
    </row>
    <row r="1723" s="2" customFormat="1" ht="16.8" customHeight="1">
      <c r="A1723" s="38"/>
      <c r="B1723" s="44"/>
      <c r="C1723" s="306" t="s">
        <v>4342</v>
      </c>
      <c r="D1723" s="307" t="s">
        <v>4343</v>
      </c>
      <c r="E1723" s="308" t="s">
        <v>190</v>
      </c>
      <c r="F1723" s="309">
        <v>97.519999999999996</v>
      </c>
      <c r="G1723" s="38"/>
      <c r="H1723" s="44"/>
    </row>
    <row r="1724" s="2" customFormat="1" ht="16.8" customHeight="1">
      <c r="A1724" s="38"/>
      <c r="B1724" s="44"/>
      <c r="C1724" s="310" t="s">
        <v>1</v>
      </c>
      <c r="D1724" s="310" t="s">
        <v>7281</v>
      </c>
      <c r="E1724" s="17" t="s">
        <v>1</v>
      </c>
      <c r="F1724" s="311">
        <v>49.090000000000003</v>
      </c>
      <c r="G1724" s="38"/>
      <c r="H1724" s="44"/>
    </row>
    <row r="1725" s="2" customFormat="1" ht="16.8" customHeight="1">
      <c r="A1725" s="38"/>
      <c r="B1725" s="44"/>
      <c r="C1725" s="310" t="s">
        <v>1</v>
      </c>
      <c r="D1725" s="310" t="s">
        <v>7282</v>
      </c>
      <c r="E1725" s="17" t="s">
        <v>1</v>
      </c>
      <c r="F1725" s="311">
        <v>48.43</v>
      </c>
      <c r="G1725" s="38"/>
      <c r="H1725" s="44"/>
    </row>
    <row r="1726" s="2" customFormat="1" ht="16.8" customHeight="1">
      <c r="A1726" s="38"/>
      <c r="B1726" s="44"/>
      <c r="C1726" s="310" t="s">
        <v>1</v>
      </c>
      <c r="D1726" s="310" t="s">
        <v>378</v>
      </c>
      <c r="E1726" s="17" t="s">
        <v>1</v>
      </c>
      <c r="F1726" s="311">
        <v>97.519999999999996</v>
      </c>
      <c r="G1726" s="38"/>
      <c r="H1726" s="44"/>
    </row>
    <row r="1727" s="2" customFormat="1" ht="16.8" customHeight="1">
      <c r="A1727" s="38"/>
      <c r="B1727" s="44"/>
      <c r="C1727" s="306" t="s">
        <v>4345</v>
      </c>
      <c r="D1727" s="307" t="s">
        <v>2423</v>
      </c>
      <c r="E1727" s="308" t="s">
        <v>190</v>
      </c>
      <c r="F1727" s="309">
        <v>22.16</v>
      </c>
      <c r="G1727" s="38"/>
      <c r="H1727" s="44"/>
    </row>
    <row r="1728" s="2" customFormat="1" ht="16.8" customHeight="1">
      <c r="A1728" s="38"/>
      <c r="B1728" s="44"/>
      <c r="C1728" s="310" t="s">
        <v>1</v>
      </c>
      <c r="D1728" s="310" t="s">
        <v>7283</v>
      </c>
      <c r="E1728" s="17" t="s">
        <v>1</v>
      </c>
      <c r="F1728" s="311">
        <v>22.16</v>
      </c>
      <c r="G1728" s="38"/>
      <c r="H1728" s="44"/>
    </row>
    <row r="1729" s="2" customFormat="1" ht="16.8" customHeight="1">
      <c r="A1729" s="38"/>
      <c r="B1729" s="44"/>
      <c r="C1729" s="306" t="s">
        <v>4348</v>
      </c>
      <c r="D1729" s="307" t="s">
        <v>1724</v>
      </c>
      <c r="E1729" s="308" t="s">
        <v>194</v>
      </c>
      <c r="F1729" s="309">
        <v>136.22800000000001</v>
      </c>
      <c r="G1729" s="38"/>
      <c r="H1729" s="44"/>
    </row>
    <row r="1730" s="2" customFormat="1" ht="16.8" customHeight="1">
      <c r="A1730" s="38"/>
      <c r="B1730" s="44"/>
      <c r="C1730" s="310" t="s">
        <v>1</v>
      </c>
      <c r="D1730" s="310" t="s">
        <v>7284</v>
      </c>
      <c r="E1730" s="17" t="s">
        <v>1</v>
      </c>
      <c r="F1730" s="311">
        <v>66.144000000000005</v>
      </c>
      <c r="G1730" s="38"/>
      <c r="H1730" s="44"/>
    </row>
    <row r="1731" s="2" customFormat="1" ht="16.8" customHeight="1">
      <c r="A1731" s="38"/>
      <c r="B1731" s="44"/>
      <c r="C1731" s="310" t="s">
        <v>1</v>
      </c>
      <c r="D1731" s="310" t="s">
        <v>7285</v>
      </c>
      <c r="E1731" s="17" t="s">
        <v>1</v>
      </c>
      <c r="F1731" s="311">
        <v>70.084000000000003</v>
      </c>
      <c r="G1731" s="38"/>
      <c r="H1731" s="44"/>
    </row>
    <row r="1732" s="2" customFormat="1" ht="16.8" customHeight="1">
      <c r="A1732" s="38"/>
      <c r="B1732" s="44"/>
      <c r="C1732" s="310" t="s">
        <v>1</v>
      </c>
      <c r="D1732" s="310" t="s">
        <v>378</v>
      </c>
      <c r="E1732" s="17" t="s">
        <v>1</v>
      </c>
      <c r="F1732" s="311">
        <v>136.22800000000001</v>
      </c>
      <c r="G1732" s="38"/>
      <c r="H1732" s="44"/>
    </row>
    <row r="1733" s="2" customFormat="1" ht="16.8" customHeight="1">
      <c r="A1733" s="38"/>
      <c r="B1733" s="44"/>
      <c r="C1733" s="306" t="s">
        <v>4350</v>
      </c>
      <c r="D1733" s="307" t="s">
        <v>4351</v>
      </c>
      <c r="E1733" s="308" t="s">
        <v>194</v>
      </c>
      <c r="F1733" s="309">
        <v>320.83999999999997</v>
      </c>
      <c r="G1733" s="38"/>
      <c r="H1733" s="44"/>
    </row>
    <row r="1734" s="2" customFormat="1" ht="16.8" customHeight="1">
      <c r="A1734" s="38"/>
      <c r="B1734" s="44"/>
      <c r="C1734" s="310" t="s">
        <v>1</v>
      </c>
      <c r="D1734" s="310" t="s">
        <v>7286</v>
      </c>
      <c r="E1734" s="17" t="s">
        <v>1</v>
      </c>
      <c r="F1734" s="311">
        <v>320.83999999999997</v>
      </c>
      <c r="G1734" s="38"/>
      <c r="H1734" s="44"/>
    </row>
    <row r="1735" s="2" customFormat="1" ht="16.8" customHeight="1">
      <c r="A1735" s="38"/>
      <c r="B1735" s="44"/>
      <c r="C1735" s="312" t="s">
        <v>7110</v>
      </c>
      <c r="D1735" s="38"/>
      <c r="E1735" s="38"/>
      <c r="F1735" s="38"/>
      <c r="G1735" s="38"/>
      <c r="H1735" s="44"/>
    </row>
    <row r="1736" s="2" customFormat="1" ht="16.8" customHeight="1">
      <c r="A1736" s="38"/>
      <c r="B1736" s="44"/>
      <c r="C1736" s="310" t="s">
        <v>687</v>
      </c>
      <c r="D1736" s="310" t="s">
        <v>688</v>
      </c>
      <c r="E1736" s="17" t="s">
        <v>194</v>
      </c>
      <c r="F1736" s="311">
        <v>320.83999999999997</v>
      </c>
      <c r="G1736" s="38"/>
      <c r="H1736" s="44"/>
    </row>
    <row r="1737" s="2" customFormat="1" ht="16.8" customHeight="1">
      <c r="A1737" s="38"/>
      <c r="B1737" s="44"/>
      <c r="C1737" s="306" t="s">
        <v>4353</v>
      </c>
      <c r="D1737" s="307" t="s">
        <v>4354</v>
      </c>
      <c r="E1737" s="308" t="s">
        <v>194</v>
      </c>
      <c r="F1737" s="309">
        <v>19.149000000000001</v>
      </c>
      <c r="G1737" s="38"/>
      <c r="H1737" s="44"/>
    </row>
    <row r="1738" s="2" customFormat="1" ht="16.8" customHeight="1">
      <c r="A1738" s="38"/>
      <c r="B1738" s="44"/>
      <c r="C1738" s="310" t="s">
        <v>1</v>
      </c>
      <c r="D1738" s="310" t="s">
        <v>4414</v>
      </c>
      <c r="E1738" s="17" t="s">
        <v>1</v>
      </c>
      <c r="F1738" s="311">
        <v>19.149000000000001</v>
      </c>
      <c r="G1738" s="38"/>
      <c r="H1738" s="44"/>
    </row>
    <row r="1739" s="2" customFormat="1" ht="16.8" customHeight="1">
      <c r="A1739" s="38"/>
      <c r="B1739" s="44"/>
      <c r="C1739" s="306" t="s">
        <v>4356</v>
      </c>
      <c r="D1739" s="307" t="s">
        <v>1733</v>
      </c>
      <c r="E1739" s="308" t="s">
        <v>190</v>
      </c>
      <c r="F1739" s="309">
        <v>78.180000000000007</v>
      </c>
      <c r="G1739" s="38"/>
      <c r="H1739" s="44"/>
    </row>
    <row r="1740" s="2" customFormat="1" ht="16.8" customHeight="1">
      <c r="A1740" s="38"/>
      <c r="B1740" s="44"/>
      <c r="C1740" s="310" t="s">
        <v>1</v>
      </c>
      <c r="D1740" s="310" t="s">
        <v>7287</v>
      </c>
      <c r="E1740" s="17" t="s">
        <v>1</v>
      </c>
      <c r="F1740" s="311">
        <v>78.180000000000007</v>
      </c>
      <c r="G1740" s="38"/>
      <c r="H1740" s="44"/>
    </row>
    <row r="1741" s="2" customFormat="1" ht="16.8" customHeight="1">
      <c r="A1741" s="38"/>
      <c r="B1741" s="44"/>
      <c r="C1741" s="306" t="s">
        <v>4358</v>
      </c>
      <c r="D1741" s="307" t="s">
        <v>2936</v>
      </c>
      <c r="E1741" s="308" t="s">
        <v>194</v>
      </c>
      <c r="F1741" s="309">
        <v>361.80200000000002</v>
      </c>
      <c r="G1741" s="38"/>
      <c r="H1741" s="44"/>
    </row>
    <row r="1742" s="2" customFormat="1" ht="16.8" customHeight="1">
      <c r="A1742" s="38"/>
      <c r="B1742" s="44"/>
      <c r="C1742" s="310" t="s">
        <v>1</v>
      </c>
      <c r="D1742" s="310" t="s">
        <v>7288</v>
      </c>
      <c r="E1742" s="17" t="s">
        <v>1</v>
      </c>
      <c r="F1742" s="311">
        <v>361.80200000000002</v>
      </c>
      <c r="G1742" s="38"/>
      <c r="H1742" s="44"/>
    </row>
    <row r="1743" s="2" customFormat="1" ht="16.8" customHeight="1">
      <c r="A1743" s="38"/>
      <c r="B1743" s="44"/>
      <c r="C1743" s="306" t="s">
        <v>4360</v>
      </c>
      <c r="D1743" s="307" t="s">
        <v>4361</v>
      </c>
      <c r="E1743" s="308" t="s">
        <v>190</v>
      </c>
      <c r="F1743" s="309">
        <v>80.599999999999994</v>
      </c>
      <c r="G1743" s="38"/>
      <c r="H1743" s="44"/>
    </row>
    <row r="1744" s="2" customFormat="1" ht="16.8" customHeight="1">
      <c r="A1744" s="38"/>
      <c r="B1744" s="44"/>
      <c r="C1744" s="310" t="s">
        <v>1</v>
      </c>
      <c r="D1744" s="310" t="s">
        <v>7289</v>
      </c>
      <c r="E1744" s="17" t="s">
        <v>1</v>
      </c>
      <c r="F1744" s="311">
        <v>80.599999999999994</v>
      </c>
      <c r="G1744" s="38"/>
      <c r="H1744" s="44"/>
    </row>
    <row r="1745" s="2" customFormat="1" ht="16.8" customHeight="1">
      <c r="A1745" s="38"/>
      <c r="B1745" s="44"/>
      <c r="C1745" s="306" t="s">
        <v>4363</v>
      </c>
      <c r="D1745" s="307" t="s">
        <v>3903</v>
      </c>
      <c r="E1745" s="308" t="s">
        <v>190</v>
      </c>
      <c r="F1745" s="309">
        <v>15.08</v>
      </c>
      <c r="G1745" s="38"/>
      <c r="H1745" s="44"/>
    </row>
    <row r="1746" s="2" customFormat="1" ht="16.8" customHeight="1">
      <c r="A1746" s="38"/>
      <c r="B1746" s="44"/>
      <c r="C1746" s="310" t="s">
        <v>1</v>
      </c>
      <c r="D1746" s="310" t="s">
        <v>7290</v>
      </c>
      <c r="E1746" s="17" t="s">
        <v>1</v>
      </c>
      <c r="F1746" s="311">
        <v>15.08</v>
      </c>
      <c r="G1746" s="38"/>
      <c r="H1746" s="44"/>
    </row>
    <row r="1747" s="2" customFormat="1" ht="16.8" customHeight="1">
      <c r="A1747" s="38"/>
      <c r="B1747" s="44"/>
      <c r="C1747" s="306" t="s">
        <v>4365</v>
      </c>
      <c r="D1747" s="307" t="s">
        <v>4366</v>
      </c>
      <c r="E1747" s="308" t="s">
        <v>194</v>
      </c>
      <c r="F1747" s="309">
        <v>38.880000000000003</v>
      </c>
      <c r="G1747" s="38"/>
      <c r="H1747" s="44"/>
    </row>
    <row r="1748" s="2" customFormat="1" ht="16.8" customHeight="1">
      <c r="A1748" s="38"/>
      <c r="B1748" s="44"/>
      <c r="C1748" s="310" t="s">
        <v>1</v>
      </c>
      <c r="D1748" s="310" t="s">
        <v>7254</v>
      </c>
      <c r="E1748" s="17" t="s">
        <v>1</v>
      </c>
      <c r="F1748" s="311">
        <v>38.880000000000003</v>
      </c>
      <c r="G1748" s="38"/>
      <c r="H1748" s="44"/>
    </row>
    <row r="1749" s="2" customFormat="1" ht="16.8" customHeight="1">
      <c r="A1749" s="38"/>
      <c r="B1749" s="44"/>
      <c r="C1749" s="306" t="s">
        <v>5105</v>
      </c>
      <c r="D1749" s="307" t="s">
        <v>5106</v>
      </c>
      <c r="E1749" s="308" t="s">
        <v>194</v>
      </c>
      <c r="F1749" s="309">
        <v>100.798</v>
      </c>
      <c r="G1749" s="38"/>
      <c r="H1749" s="44"/>
    </row>
    <row r="1750" s="2" customFormat="1" ht="16.8" customHeight="1">
      <c r="A1750" s="38"/>
      <c r="B1750" s="44"/>
      <c r="C1750" s="310" t="s">
        <v>1</v>
      </c>
      <c r="D1750" s="310" t="s">
        <v>7324</v>
      </c>
      <c r="E1750" s="17" t="s">
        <v>1</v>
      </c>
      <c r="F1750" s="311">
        <v>51.75</v>
      </c>
      <c r="G1750" s="38"/>
      <c r="H1750" s="44"/>
    </row>
    <row r="1751" s="2" customFormat="1" ht="16.8" customHeight="1">
      <c r="A1751" s="38"/>
      <c r="B1751" s="44"/>
      <c r="C1751" s="310" t="s">
        <v>1</v>
      </c>
      <c r="D1751" s="310" t="s">
        <v>7325</v>
      </c>
      <c r="E1751" s="17" t="s">
        <v>1</v>
      </c>
      <c r="F1751" s="311">
        <v>16.847999999999999</v>
      </c>
      <c r="G1751" s="38"/>
      <c r="H1751" s="44"/>
    </row>
    <row r="1752" s="2" customFormat="1" ht="16.8" customHeight="1">
      <c r="A1752" s="38"/>
      <c r="B1752" s="44"/>
      <c r="C1752" s="310" t="s">
        <v>1</v>
      </c>
      <c r="D1752" s="310" t="s">
        <v>7326</v>
      </c>
      <c r="E1752" s="17" t="s">
        <v>1</v>
      </c>
      <c r="F1752" s="311">
        <v>52.094999999999999</v>
      </c>
      <c r="G1752" s="38"/>
      <c r="H1752" s="44"/>
    </row>
    <row r="1753" s="2" customFormat="1" ht="16.8" customHeight="1">
      <c r="A1753" s="38"/>
      <c r="B1753" s="44"/>
      <c r="C1753" s="310" t="s">
        <v>1</v>
      </c>
      <c r="D1753" s="310" t="s">
        <v>7327</v>
      </c>
      <c r="E1753" s="17" t="s">
        <v>1</v>
      </c>
      <c r="F1753" s="311">
        <v>5.8650000000000002</v>
      </c>
      <c r="G1753" s="38"/>
      <c r="H1753" s="44"/>
    </row>
    <row r="1754" s="2" customFormat="1" ht="16.8" customHeight="1">
      <c r="A1754" s="38"/>
      <c r="B1754" s="44"/>
      <c r="C1754" s="310" t="s">
        <v>1</v>
      </c>
      <c r="D1754" s="310" t="s">
        <v>7328</v>
      </c>
      <c r="E1754" s="17" t="s">
        <v>1</v>
      </c>
      <c r="F1754" s="311">
        <v>-25.760000000000002</v>
      </c>
      <c r="G1754" s="38"/>
      <c r="H1754" s="44"/>
    </row>
    <row r="1755" s="2" customFormat="1" ht="16.8" customHeight="1">
      <c r="A1755" s="38"/>
      <c r="B1755" s="44"/>
      <c r="C1755" s="310" t="s">
        <v>1</v>
      </c>
      <c r="D1755" s="310" t="s">
        <v>378</v>
      </c>
      <c r="E1755" s="17" t="s">
        <v>1</v>
      </c>
      <c r="F1755" s="311">
        <v>100.798</v>
      </c>
      <c r="G1755" s="38"/>
      <c r="H1755" s="44"/>
    </row>
    <row r="1756" s="2" customFormat="1" ht="16.8" customHeight="1">
      <c r="A1756" s="38"/>
      <c r="B1756" s="44"/>
      <c r="C1756" s="306" t="s">
        <v>5108</v>
      </c>
      <c r="D1756" s="307" t="s">
        <v>5109</v>
      </c>
      <c r="E1756" s="308" t="s">
        <v>194</v>
      </c>
      <c r="F1756" s="309">
        <v>100.798</v>
      </c>
      <c r="G1756" s="38"/>
      <c r="H1756" s="44"/>
    </row>
    <row r="1757" s="2" customFormat="1" ht="16.8" customHeight="1">
      <c r="A1757" s="38"/>
      <c r="B1757" s="44"/>
      <c r="C1757" s="310" t="s">
        <v>1</v>
      </c>
      <c r="D1757" s="310" t="s">
        <v>7324</v>
      </c>
      <c r="E1757" s="17" t="s">
        <v>1</v>
      </c>
      <c r="F1757" s="311">
        <v>51.75</v>
      </c>
      <c r="G1757" s="38"/>
      <c r="H1757" s="44"/>
    </row>
    <row r="1758" s="2" customFormat="1" ht="16.8" customHeight="1">
      <c r="A1758" s="38"/>
      <c r="B1758" s="44"/>
      <c r="C1758" s="310" t="s">
        <v>1</v>
      </c>
      <c r="D1758" s="310" t="s">
        <v>7325</v>
      </c>
      <c r="E1758" s="17" t="s">
        <v>1</v>
      </c>
      <c r="F1758" s="311">
        <v>16.847999999999999</v>
      </c>
      <c r="G1758" s="38"/>
      <c r="H1758" s="44"/>
    </row>
    <row r="1759" s="2" customFormat="1" ht="16.8" customHeight="1">
      <c r="A1759" s="38"/>
      <c r="B1759" s="44"/>
      <c r="C1759" s="310" t="s">
        <v>1</v>
      </c>
      <c r="D1759" s="310" t="s">
        <v>7326</v>
      </c>
      <c r="E1759" s="17" t="s">
        <v>1</v>
      </c>
      <c r="F1759" s="311">
        <v>52.094999999999999</v>
      </c>
      <c r="G1759" s="38"/>
      <c r="H1759" s="44"/>
    </row>
    <row r="1760" s="2" customFormat="1" ht="16.8" customHeight="1">
      <c r="A1760" s="38"/>
      <c r="B1760" s="44"/>
      <c r="C1760" s="310" t="s">
        <v>1</v>
      </c>
      <c r="D1760" s="310" t="s">
        <v>7327</v>
      </c>
      <c r="E1760" s="17" t="s">
        <v>1</v>
      </c>
      <c r="F1760" s="311">
        <v>5.8650000000000002</v>
      </c>
      <c r="G1760" s="38"/>
      <c r="H1760" s="44"/>
    </row>
    <row r="1761" s="2" customFormat="1" ht="16.8" customHeight="1">
      <c r="A1761" s="38"/>
      <c r="B1761" s="44"/>
      <c r="C1761" s="310" t="s">
        <v>1</v>
      </c>
      <c r="D1761" s="310" t="s">
        <v>7328</v>
      </c>
      <c r="E1761" s="17" t="s">
        <v>1</v>
      </c>
      <c r="F1761" s="311">
        <v>-25.760000000000002</v>
      </c>
      <c r="G1761" s="38"/>
      <c r="H1761" s="44"/>
    </row>
    <row r="1762" s="2" customFormat="1" ht="16.8" customHeight="1">
      <c r="A1762" s="38"/>
      <c r="B1762" s="44"/>
      <c r="C1762" s="310" t="s">
        <v>1</v>
      </c>
      <c r="D1762" s="310" t="s">
        <v>378</v>
      </c>
      <c r="E1762" s="17" t="s">
        <v>1</v>
      </c>
      <c r="F1762" s="311">
        <v>100.798</v>
      </c>
      <c r="G1762" s="38"/>
      <c r="H1762" s="44"/>
    </row>
    <row r="1763" s="2" customFormat="1" ht="16.8" customHeight="1">
      <c r="A1763" s="38"/>
      <c r="B1763" s="44"/>
      <c r="C1763" s="306" t="s">
        <v>5116</v>
      </c>
      <c r="D1763" s="307" t="s">
        <v>5117</v>
      </c>
      <c r="E1763" s="308" t="s">
        <v>190</v>
      </c>
      <c r="F1763" s="309">
        <v>206.74000000000001</v>
      </c>
      <c r="G1763" s="38"/>
      <c r="H1763" s="44"/>
    </row>
    <row r="1764" s="2" customFormat="1" ht="16.8" customHeight="1">
      <c r="A1764" s="38"/>
      <c r="B1764" s="44"/>
      <c r="C1764" s="310" t="s">
        <v>1</v>
      </c>
      <c r="D1764" s="310" t="s">
        <v>7338</v>
      </c>
      <c r="E1764" s="17" t="s">
        <v>1</v>
      </c>
      <c r="F1764" s="311">
        <v>106.94</v>
      </c>
      <c r="G1764" s="38"/>
      <c r="H1764" s="44"/>
    </row>
    <row r="1765" s="2" customFormat="1" ht="16.8" customHeight="1">
      <c r="A1765" s="38"/>
      <c r="B1765" s="44"/>
      <c r="C1765" s="310" t="s">
        <v>1</v>
      </c>
      <c r="D1765" s="310" t="s">
        <v>7339</v>
      </c>
      <c r="E1765" s="17" t="s">
        <v>1</v>
      </c>
      <c r="F1765" s="311">
        <v>0</v>
      </c>
      <c r="G1765" s="38"/>
      <c r="H1765" s="44"/>
    </row>
    <row r="1766" s="2" customFormat="1" ht="16.8" customHeight="1">
      <c r="A1766" s="38"/>
      <c r="B1766" s="44"/>
      <c r="C1766" s="310" t="s">
        <v>1</v>
      </c>
      <c r="D1766" s="310" t="s">
        <v>7340</v>
      </c>
      <c r="E1766" s="17" t="s">
        <v>1</v>
      </c>
      <c r="F1766" s="311">
        <v>99.799999999999997</v>
      </c>
      <c r="G1766" s="38"/>
      <c r="H1766" s="44"/>
    </row>
    <row r="1767" s="2" customFormat="1" ht="16.8" customHeight="1">
      <c r="A1767" s="38"/>
      <c r="B1767" s="44"/>
      <c r="C1767" s="310" t="s">
        <v>1</v>
      </c>
      <c r="D1767" s="310" t="s">
        <v>7341</v>
      </c>
      <c r="E1767" s="17" t="s">
        <v>1</v>
      </c>
      <c r="F1767" s="311">
        <v>0</v>
      </c>
      <c r="G1767" s="38"/>
      <c r="H1767" s="44"/>
    </row>
    <row r="1768" s="2" customFormat="1" ht="16.8" customHeight="1">
      <c r="A1768" s="38"/>
      <c r="B1768" s="44"/>
      <c r="C1768" s="310" t="s">
        <v>1</v>
      </c>
      <c r="D1768" s="310" t="s">
        <v>378</v>
      </c>
      <c r="E1768" s="17" t="s">
        <v>1</v>
      </c>
      <c r="F1768" s="311">
        <v>206.74000000000001</v>
      </c>
      <c r="G1768" s="38"/>
      <c r="H1768" s="44"/>
    </row>
    <row r="1769" s="2" customFormat="1" ht="16.8" customHeight="1">
      <c r="A1769" s="38"/>
      <c r="B1769" s="44"/>
      <c r="C1769" s="312" t="s">
        <v>7110</v>
      </c>
      <c r="D1769" s="38"/>
      <c r="E1769" s="38"/>
      <c r="F1769" s="38"/>
      <c r="G1769" s="38"/>
      <c r="H1769" s="44"/>
    </row>
    <row r="1770" s="2" customFormat="1" ht="16.8" customHeight="1">
      <c r="A1770" s="38"/>
      <c r="B1770" s="44"/>
      <c r="C1770" s="310" t="s">
        <v>5928</v>
      </c>
      <c r="D1770" s="310" t="s">
        <v>1459</v>
      </c>
      <c r="E1770" s="17" t="s">
        <v>190</v>
      </c>
      <c r="F1770" s="311">
        <v>222.03999999999999</v>
      </c>
      <c r="G1770" s="38"/>
      <c r="H1770" s="44"/>
    </row>
    <row r="1771" s="2" customFormat="1" ht="16.8" customHeight="1">
      <c r="A1771" s="38"/>
      <c r="B1771" s="44"/>
      <c r="C1771" s="306" t="s">
        <v>5119</v>
      </c>
      <c r="D1771" s="307" t="s">
        <v>2423</v>
      </c>
      <c r="E1771" s="308" t="s">
        <v>190</v>
      </c>
      <c r="F1771" s="309">
        <v>36.100000000000001</v>
      </c>
      <c r="G1771" s="38"/>
      <c r="H1771" s="44"/>
    </row>
    <row r="1772" s="2" customFormat="1" ht="16.8" customHeight="1">
      <c r="A1772" s="38"/>
      <c r="B1772" s="44"/>
      <c r="C1772" s="310" t="s">
        <v>1</v>
      </c>
      <c r="D1772" s="310" t="s">
        <v>7342</v>
      </c>
      <c r="E1772" s="17" t="s">
        <v>1</v>
      </c>
      <c r="F1772" s="311">
        <v>12.699999999999999</v>
      </c>
      <c r="G1772" s="38"/>
      <c r="H1772" s="44"/>
    </row>
    <row r="1773" s="2" customFormat="1" ht="16.8" customHeight="1">
      <c r="A1773" s="38"/>
      <c r="B1773" s="44"/>
      <c r="C1773" s="310" t="s">
        <v>1</v>
      </c>
      <c r="D1773" s="310" t="s">
        <v>7343</v>
      </c>
      <c r="E1773" s="17" t="s">
        <v>1</v>
      </c>
      <c r="F1773" s="311">
        <v>23.399999999999999</v>
      </c>
      <c r="G1773" s="38"/>
      <c r="H1773" s="44"/>
    </row>
    <row r="1774" s="2" customFormat="1" ht="16.8" customHeight="1">
      <c r="A1774" s="38"/>
      <c r="B1774" s="44"/>
      <c r="C1774" s="310" t="s">
        <v>1</v>
      </c>
      <c r="D1774" s="310" t="s">
        <v>378</v>
      </c>
      <c r="E1774" s="17" t="s">
        <v>1</v>
      </c>
      <c r="F1774" s="311">
        <v>36.100000000000001</v>
      </c>
      <c r="G1774" s="38"/>
      <c r="H1774" s="44"/>
    </row>
    <row r="1775" s="2" customFormat="1" ht="16.8" customHeight="1">
      <c r="A1775" s="38"/>
      <c r="B1775" s="44"/>
      <c r="C1775" s="312" t="s">
        <v>7110</v>
      </c>
      <c r="D1775" s="38"/>
      <c r="E1775" s="38"/>
      <c r="F1775" s="38"/>
      <c r="G1775" s="38"/>
      <c r="H1775" s="44"/>
    </row>
    <row r="1776" s="2" customFormat="1" ht="16.8" customHeight="1">
      <c r="A1776" s="38"/>
      <c r="B1776" s="44"/>
      <c r="C1776" s="310" t="s">
        <v>5928</v>
      </c>
      <c r="D1776" s="310" t="s">
        <v>1459</v>
      </c>
      <c r="E1776" s="17" t="s">
        <v>190</v>
      </c>
      <c r="F1776" s="311">
        <v>222.03999999999999</v>
      </c>
      <c r="G1776" s="38"/>
      <c r="H1776" s="44"/>
    </row>
    <row r="1777" s="2" customFormat="1" ht="16.8" customHeight="1">
      <c r="A1777" s="38"/>
      <c r="B1777" s="44"/>
      <c r="C1777" s="306" t="s">
        <v>5130</v>
      </c>
      <c r="D1777" s="307" t="s">
        <v>5131</v>
      </c>
      <c r="E1777" s="308" t="s">
        <v>190</v>
      </c>
      <c r="F1777" s="309">
        <v>200.09999999999999</v>
      </c>
      <c r="G1777" s="38"/>
      <c r="H1777" s="44"/>
    </row>
    <row r="1778" s="2" customFormat="1" ht="16.8" customHeight="1">
      <c r="A1778" s="38"/>
      <c r="B1778" s="44"/>
      <c r="C1778" s="310" t="s">
        <v>1</v>
      </c>
      <c r="D1778" s="310" t="s">
        <v>7351</v>
      </c>
      <c r="E1778" s="17" t="s">
        <v>1</v>
      </c>
      <c r="F1778" s="311">
        <v>51.200000000000003</v>
      </c>
      <c r="G1778" s="38"/>
      <c r="H1778" s="44"/>
    </row>
    <row r="1779" s="2" customFormat="1" ht="16.8" customHeight="1">
      <c r="A1779" s="38"/>
      <c r="B1779" s="44"/>
      <c r="C1779" s="310" t="s">
        <v>1</v>
      </c>
      <c r="D1779" s="310" t="s">
        <v>7352</v>
      </c>
      <c r="E1779" s="17" t="s">
        <v>1</v>
      </c>
      <c r="F1779" s="311">
        <v>48.899999999999999</v>
      </c>
      <c r="G1779" s="38"/>
      <c r="H1779" s="44"/>
    </row>
    <row r="1780" s="2" customFormat="1" ht="16.8" customHeight="1">
      <c r="A1780" s="38"/>
      <c r="B1780" s="44"/>
      <c r="C1780" s="310" t="s">
        <v>1</v>
      </c>
      <c r="D1780" s="310" t="s">
        <v>7352</v>
      </c>
      <c r="E1780" s="17" t="s">
        <v>1</v>
      </c>
      <c r="F1780" s="311">
        <v>48.899999999999999</v>
      </c>
      <c r="G1780" s="38"/>
      <c r="H1780" s="44"/>
    </row>
    <row r="1781" s="2" customFormat="1" ht="16.8" customHeight="1">
      <c r="A1781" s="38"/>
      <c r="B1781" s="44"/>
      <c r="C1781" s="310" t="s">
        <v>1</v>
      </c>
      <c r="D1781" s="310" t="s">
        <v>7353</v>
      </c>
      <c r="E1781" s="17" t="s">
        <v>1</v>
      </c>
      <c r="F1781" s="311">
        <v>51.100000000000001</v>
      </c>
      <c r="G1781" s="38"/>
      <c r="H1781" s="44"/>
    </row>
    <row r="1782" s="2" customFormat="1" ht="16.8" customHeight="1">
      <c r="A1782" s="38"/>
      <c r="B1782" s="44"/>
      <c r="C1782" s="310" t="s">
        <v>1</v>
      </c>
      <c r="D1782" s="310" t="s">
        <v>378</v>
      </c>
      <c r="E1782" s="17" t="s">
        <v>1</v>
      </c>
      <c r="F1782" s="311">
        <v>200.09999999999999</v>
      </c>
      <c r="G1782" s="38"/>
      <c r="H1782" s="44"/>
    </row>
    <row r="1783" s="2" customFormat="1" ht="16.8" customHeight="1">
      <c r="A1783" s="38"/>
      <c r="B1783" s="44"/>
      <c r="C1783" s="306" t="s">
        <v>5133</v>
      </c>
      <c r="D1783" s="307" t="s">
        <v>5134</v>
      </c>
      <c r="E1783" s="308" t="s">
        <v>194</v>
      </c>
      <c r="F1783" s="309">
        <v>564.09299999999996</v>
      </c>
      <c r="G1783" s="38"/>
      <c r="H1783" s="44"/>
    </row>
    <row r="1784" s="2" customFormat="1" ht="16.8" customHeight="1">
      <c r="A1784" s="38"/>
      <c r="B1784" s="44"/>
      <c r="C1784" s="310" t="s">
        <v>1</v>
      </c>
      <c r="D1784" s="310" t="s">
        <v>7354</v>
      </c>
      <c r="E1784" s="17" t="s">
        <v>1</v>
      </c>
      <c r="F1784" s="311">
        <v>136.27799999999999</v>
      </c>
      <c r="G1784" s="38"/>
      <c r="H1784" s="44"/>
    </row>
    <row r="1785" s="2" customFormat="1" ht="16.8" customHeight="1">
      <c r="A1785" s="38"/>
      <c r="B1785" s="44"/>
      <c r="C1785" s="310" t="s">
        <v>1</v>
      </c>
      <c r="D1785" s="310" t="s">
        <v>7355</v>
      </c>
      <c r="E1785" s="17" t="s">
        <v>1</v>
      </c>
      <c r="F1785" s="311">
        <v>146.12000000000001</v>
      </c>
      <c r="G1785" s="38"/>
      <c r="H1785" s="44"/>
    </row>
    <row r="1786" s="2" customFormat="1" ht="16.8" customHeight="1">
      <c r="A1786" s="38"/>
      <c r="B1786" s="44"/>
      <c r="C1786" s="310" t="s">
        <v>1</v>
      </c>
      <c r="D1786" s="310" t="s">
        <v>7355</v>
      </c>
      <c r="E1786" s="17" t="s">
        <v>1</v>
      </c>
      <c r="F1786" s="311">
        <v>146.12000000000001</v>
      </c>
      <c r="G1786" s="38"/>
      <c r="H1786" s="44"/>
    </row>
    <row r="1787" s="2" customFormat="1" ht="16.8" customHeight="1">
      <c r="A1787" s="38"/>
      <c r="B1787" s="44"/>
      <c r="C1787" s="310" t="s">
        <v>1</v>
      </c>
      <c r="D1787" s="310" t="s">
        <v>7356</v>
      </c>
      <c r="E1787" s="17" t="s">
        <v>1</v>
      </c>
      <c r="F1787" s="311">
        <v>135.57499999999999</v>
      </c>
      <c r="G1787" s="38"/>
      <c r="H1787" s="44"/>
    </row>
    <row r="1788" s="2" customFormat="1" ht="16.8" customHeight="1">
      <c r="A1788" s="38"/>
      <c r="B1788" s="44"/>
      <c r="C1788" s="310" t="s">
        <v>1</v>
      </c>
      <c r="D1788" s="310" t="s">
        <v>378</v>
      </c>
      <c r="E1788" s="17" t="s">
        <v>1</v>
      </c>
      <c r="F1788" s="311">
        <v>564.09299999999996</v>
      </c>
      <c r="G1788" s="38"/>
      <c r="H1788" s="44"/>
    </row>
    <row r="1789" s="2" customFormat="1" ht="16.8" customHeight="1">
      <c r="A1789" s="38"/>
      <c r="B1789" s="44"/>
      <c r="C1789" s="306" t="s">
        <v>5136</v>
      </c>
      <c r="D1789" s="307" t="s">
        <v>5137</v>
      </c>
      <c r="E1789" s="308" t="s">
        <v>190</v>
      </c>
      <c r="F1789" s="309">
        <v>120.67</v>
      </c>
      <c r="G1789" s="38"/>
      <c r="H1789" s="44"/>
    </row>
    <row r="1790" s="2" customFormat="1" ht="16.8" customHeight="1">
      <c r="A1790" s="38"/>
      <c r="B1790" s="44"/>
      <c r="C1790" s="310" t="s">
        <v>1</v>
      </c>
      <c r="D1790" s="310" t="s">
        <v>7357</v>
      </c>
      <c r="E1790" s="17" t="s">
        <v>1</v>
      </c>
      <c r="F1790" s="311">
        <v>120.67</v>
      </c>
      <c r="G1790" s="38"/>
      <c r="H1790" s="44"/>
    </row>
    <row r="1791" s="2" customFormat="1" ht="16.8" customHeight="1">
      <c r="A1791" s="38"/>
      <c r="B1791" s="44"/>
      <c r="C1791" s="306" t="s">
        <v>5139</v>
      </c>
      <c r="D1791" s="307" t="s">
        <v>5140</v>
      </c>
      <c r="E1791" s="308" t="s">
        <v>190</v>
      </c>
      <c r="F1791" s="309">
        <v>22.399999999999999</v>
      </c>
      <c r="G1791" s="38"/>
      <c r="H1791" s="44"/>
    </row>
    <row r="1792" s="2" customFormat="1" ht="16.8" customHeight="1">
      <c r="A1792" s="38"/>
      <c r="B1792" s="44"/>
      <c r="C1792" s="310" t="s">
        <v>1</v>
      </c>
      <c r="D1792" s="310" t="s">
        <v>7358</v>
      </c>
      <c r="E1792" s="17" t="s">
        <v>1</v>
      </c>
      <c r="F1792" s="311">
        <v>22.399999999999999</v>
      </c>
      <c r="G1792" s="38"/>
      <c r="H1792" s="44"/>
    </row>
    <row r="1793" s="2" customFormat="1" ht="16.8" customHeight="1">
      <c r="A1793" s="38"/>
      <c r="B1793" s="44"/>
      <c r="C1793" s="306" t="s">
        <v>5142</v>
      </c>
      <c r="D1793" s="307" t="s">
        <v>3452</v>
      </c>
      <c r="E1793" s="308" t="s">
        <v>194</v>
      </c>
      <c r="F1793" s="309">
        <v>28.800000000000001</v>
      </c>
      <c r="G1793" s="38"/>
      <c r="H1793" s="44"/>
    </row>
    <row r="1794" s="2" customFormat="1" ht="16.8" customHeight="1">
      <c r="A1794" s="38"/>
      <c r="B1794" s="44"/>
      <c r="C1794" s="310" t="s">
        <v>1</v>
      </c>
      <c r="D1794" s="310" t="s">
        <v>7359</v>
      </c>
      <c r="E1794" s="17" t="s">
        <v>1</v>
      </c>
      <c r="F1794" s="311">
        <v>28.800000000000001</v>
      </c>
      <c r="G1794" s="38"/>
      <c r="H1794" s="44"/>
    </row>
    <row r="1795" s="2" customFormat="1" ht="16.8" customHeight="1">
      <c r="A1795" s="38"/>
      <c r="B1795" s="44"/>
      <c r="C1795" s="306" t="s">
        <v>5146</v>
      </c>
      <c r="D1795" s="307" t="s">
        <v>5147</v>
      </c>
      <c r="E1795" s="308" t="s">
        <v>194</v>
      </c>
      <c r="F1795" s="309">
        <v>577.24800000000005</v>
      </c>
      <c r="G1795" s="38"/>
      <c r="H1795" s="44"/>
    </row>
    <row r="1796" s="2" customFormat="1" ht="16.8" customHeight="1">
      <c r="A1796" s="38"/>
      <c r="B1796" s="44"/>
      <c r="C1796" s="310" t="s">
        <v>1</v>
      </c>
      <c r="D1796" s="310" t="s">
        <v>7361</v>
      </c>
      <c r="E1796" s="17" t="s">
        <v>1</v>
      </c>
      <c r="F1796" s="311">
        <v>139.743</v>
      </c>
      <c r="G1796" s="38"/>
      <c r="H1796" s="44"/>
    </row>
    <row r="1797" s="2" customFormat="1" ht="16.8" customHeight="1">
      <c r="A1797" s="38"/>
      <c r="B1797" s="44"/>
      <c r="C1797" s="310" t="s">
        <v>1</v>
      </c>
      <c r="D1797" s="310" t="s">
        <v>7362</v>
      </c>
      <c r="E1797" s="17" t="s">
        <v>1</v>
      </c>
      <c r="F1797" s="311">
        <v>149.24000000000001</v>
      </c>
      <c r="G1797" s="38"/>
      <c r="H1797" s="44"/>
    </row>
    <row r="1798" s="2" customFormat="1" ht="16.8" customHeight="1">
      <c r="A1798" s="38"/>
      <c r="B1798" s="44"/>
      <c r="C1798" s="310" t="s">
        <v>1</v>
      </c>
      <c r="D1798" s="310" t="s">
        <v>7362</v>
      </c>
      <c r="E1798" s="17" t="s">
        <v>1</v>
      </c>
      <c r="F1798" s="311">
        <v>149.24000000000001</v>
      </c>
      <c r="G1798" s="38"/>
      <c r="H1798" s="44"/>
    </row>
    <row r="1799" s="2" customFormat="1" ht="16.8" customHeight="1">
      <c r="A1799" s="38"/>
      <c r="B1799" s="44"/>
      <c r="C1799" s="310" t="s">
        <v>1</v>
      </c>
      <c r="D1799" s="310" t="s">
        <v>7363</v>
      </c>
      <c r="E1799" s="17" t="s">
        <v>1</v>
      </c>
      <c r="F1799" s="311">
        <v>139.02500000000001</v>
      </c>
      <c r="G1799" s="38"/>
      <c r="H1799" s="44"/>
    </row>
    <row r="1800" s="2" customFormat="1" ht="16.8" customHeight="1">
      <c r="A1800" s="38"/>
      <c r="B1800" s="44"/>
      <c r="C1800" s="310" t="s">
        <v>1</v>
      </c>
      <c r="D1800" s="310" t="s">
        <v>378</v>
      </c>
      <c r="E1800" s="17" t="s">
        <v>1</v>
      </c>
      <c r="F1800" s="311">
        <v>577.24800000000005</v>
      </c>
      <c r="G1800" s="38"/>
      <c r="H1800" s="44"/>
    </row>
    <row r="1801" s="2" customFormat="1" ht="16.8" customHeight="1">
      <c r="A1801" s="38"/>
      <c r="B1801" s="44"/>
      <c r="C1801" s="306" t="s">
        <v>5149</v>
      </c>
      <c r="D1801" s="307" t="s">
        <v>5150</v>
      </c>
      <c r="E1801" s="308" t="s">
        <v>190</v>
      </c>
      <c r="F1801" s="309">
        <v>43.049999999999997</v>
      </c>
      <c r="G1801" s="38"/>
      <c r="H1801" s="44"/>
    </row>
    <row r="1802" s="2" customFormat="1" ht="16.8" customHeight="1">
      <c r="A1802" s="38"/>
      <c r="B1802" s="44"/>
      <c r="C1802" s="310" t="s">
        <v>1</v>
      </c>
      <c r="D1802" s="310" t="s">
        <v>7364</v>
      </c>
      <c r="E1802" s="17" t="s">
        <v>1</v>
      </c>
      <c r="F1802" s="311">
        <v>43.049999999999997</v>
      </c>
      <c r="G1802" s="38"/>
      <c r="H1802" s="44"/>
    </row>
    <row r="1803" s="2" customFormat="1" ht="16.8" customHeight="1">
      <c r="A1803" s="38"/>
      <c r="B1803" s="44"/>
      <c r="C1803" s="306" t="s">
        <v>5152</v>
      </c>
      <c r="D1803" s="307" t="s">
        <v>5153</v>
      </c>
      <c r="E1803" s="308" t="s">
        <v>194</v>
      </c>
      <c r="F1803" s="309">
        <v>188.191</v>
      </c>
      <c r="G1803" s="38"/>
      <c r="H1803" s="44"/>
    </row>
    <row r="1804" s="2" customFormat="1" ht="16.8" customHeight="1">
      <c r="A1804" s="38"/>
      <c r="B1804" s="44"/>
      <c r="C1804" s="310" t="s">
        <v>1</v>
      </c>
      <c r="D1804" s="310" t="s">
        <v>7365</v>
      </c>
      <c r="E1804" s="17" t="s">
        <v>1</v>
      </c>
      <c r="F1804" s="311">
        <v>76.492999999999995</v>
      </c>
      <c r="G1804" s="38"/>
      <c r="H1804" s="44"/>
    </row>
    <row r="1805" s="2" customFormat="1" ht="16.8" customHeight="1">
      <c r="A1805" s="38"/>
      <c r="B1805" s="44"/>
      <c r="C1805" s="310" t="s">
        <v>1</v>
      </c>
      <c r="D1805" s="310" t="s">
        <v>7366</v>
      </c>
      <c r="E1805" s="17" t="s">
        <v>1</v>
      </c>
      <c r="F1805" s="311">
        <v>111.69799999999999</v>
      </c>
      <c r="G1805" s="38"/>
      <c r="H1805" s="44"/>
    </row>
    <row r="1806" s="2" customFormat="1" ht="16.8" customHeight="1">
      <c r="A1806" s="38"/>
      <c r="B1806" s="44"/>
      <c r="C1806" s="310" t="s">
        <v>1</v>
      </c>
      <c r="D1806" s="310" t="s">
        <v>378</v>
      </c>
      <c r="E1806" s="17" t="s">
        <v>1</v>
      </c>
      <c r="F1806" s="311">
        <v>188.191</v>
      </c>
      <c r="G1806" s="38"/>
      <c r="H1806" s="44"/>
    </row>
    <row r="1807" s="2" customFormat="1" ht="16.8" customHeight="1">
      <c r="A1807" s="38"/>
      <c r="B1807" s="44"/>
      <c r="C1807" s="306" t="s">
        <v>5155</v>
      </c>
      <c r="D1807" s="307" t="s">
        <v>5156</v>
      </c>
      <c r="E1807" s="308" t="s">
        <v>194</v>
      </c>
      <c r="F1807" s="309">
        <v>151.00999999999999</v>
      </c>
      <c r="G1807" s="38"/>
      <c r="H1807" s="44"/>
    </row>
    <row r="1808" s="2" customFormat="1" ht="16.8" customHeight="1">
      <c r="A1808" s="38"/>
      <c r="B1808" s="44"/>
      <c r="C1808" s="310" t="s">
        <v>1</v>
      </c>
      <c r="D1808" s="310" t="s">
        <v>7367</v>
      </c>
      <c r="E1808" s="17" t="s">
        <v>1</v>
      </c>
      <c r="F1808" s="311">
        <v>58.280000000000001</v>
      </c>
      <c r="G1808" s="38"/>
      <c r="H1808" s="44"/>
    </row>
    <row r="1809" s="2" customFormat="1" ht="16.8" customHeight="1">
      <c r="A1809" s="38"/>
      <c r="B1809" s="44"/>
      <c r="C1809" s="310" t="s">
        <v>1</v>
      </c>
      <c r="D1809" s="310" t="s">
        <v>7368</v>
      </c>
      <c r="E1809" s="17" t="s">
        <v>1</v>
      </c>
      <c r="F1809" s="311">
        <v>92.730000000000004</v>
      </c>
      <c r="G1809" s="38"/>
      <c r="H1809" s="44"/>
    </row>
    <row r="1810" s="2" customFormat="1" ht="16.8" customHeight="1">
      <c r="A1810" s="38"/>
      <c r="B1810" s="44"/>
      <c r="C1810" s="310" t="s">
        <v>1</v>
      </c>
      <c r="D1810" s="310" t="s">
        <v>378</v>
      </c>
      <c r="E1810" s="17" t="s">
        <v>1</v>
      </c>
      <c r="F1810" s="311">
        <v>151.00999999999999</v>
      </c>
      <c r="G1810" s="38"/>
      <c r="H1810" s="44"/>
    </row>
    <row r="1811" s="2" customFormat="1" ht="16.8" customHeight="1">
      <c r="A1811" s="38"/>
      <c r="B1811" s="44"/>
      <c r="C1811" s="306" t="s">
        <v>5628</v>
      </c>
      <c r="D1811" s="307" t="s">
        <v>5629</v>
      </c>
      <c r="E1811" s="308" t="s">
        <v>190</v>
      </c>
      <c r="F1811" s="309">
        <v>59.049999999999997</v>
      </c>
      <c r="G1811" s="38"/>
      <c r="H1811" s="44"/>
    </row>
    <row r="1812" s="2" customFormat="1" ht="16.8" customHeight="1">
      <c r="A1812" s="38"/>
      <c r="B1812" s="44"/>
      <c r="C1812" s="310" t="s">
        <v>1</v>
      </c>
      <c r="D1812" s="310" t="s">
        <v>7372</v>
      </c>
      <c r="E1812" s="17" t="s">
        <v>1</v>
      </c>
      <c r="F1812" s="311">
        <v>2.5</v>
      </c>
      <c r="G1812" s="38"/>
      <c r="H1812" s="44"/>
    </row>
    <row r="1813" s="2" customFormat="1" ht="16.8" customHeight="1">
      <c r="A1813" s="38"/>
      <c r="B1813" s="44"/>
      <c r="C1813" s="310" t="s">
        <v>1</v>
      </c>
      <c r="D1813" s="310" t="s">
        <v>7373</v>
      </c>
      <c r="E1813" s="17" t="s">
        <v>1</v>
      </c>
      <c r="F1813" s="311">
        <v>22.449999999999999</v>
      </c>
      <c r="G1813" s="38"/>
      <c r="H1813" s="44"/>
    </row>
    <row r="1814" s="2" customFormat="1" ht="16.8" customHeight="1">
      <c r="A1814" s="38"/>
      <c r="B1814" s="44"/>
      <c r="C1814" s="310" t="s">
        <v>1</v>
      </c>
      <c r="D1814" s="310" t="s">
        <v>7374</v>
      </c>
      <c r="E1814" s="17" t="s">
        <v>1</v>
      </c>
      <c r="F1814" s="311">
        <v>12.050000000000001</v>
      </c>
      <c r="G1814" s="38"/>
      <c r="H1814" s="44"/>
    </row>
    <row r="1815" s="2" customFormat="1" ht="16.8" customHeight="1">
      <c r="A1815" s="38"/>
      <c r="B1815" s="44"/>
      <c r="C1815" s="310" t="s">
        <v>1</v>
      </c>
      <c r="D1815" s="310" t="s">
        <v>7375</v>
      </c>
      <c r="E1815" s="17" t="s">
        <v>1</v>
      </c>
      <c r="F1815" s="311">
        <v>22.050000000000001</v>
      </c>
      <c r="G1815" s="38"/>
      <c r="H1815" s="44"/>
    </row>
    <row r="1816" s="2" customFormat="1" ht="16.8" customHeight="1">
      <c r="A1816" s="38"/>
      <c r="B1816" s="44"/>
      <c r="C1816" s="310" t="s">
        <v>1</v>
      </c>
      <c r="D1816" s="310" t="s">
        <v>378</v>
      </c>
      <c r="E1816" s="17" t="s">
        <v>1</v>
      </c>
      <c r="F1816" s="311">
        <v>59.049999999999997</v>
      </c>
      <c r="G1816" s="38"/>
      <c r="H1816" s="44"/>
    </row>
    <row r="1817" s="2" customFormat="1" ht="16.8" customHeight="1">
      <c r="A1817" s="38"/>
      <c r="B1817" s="44"/>
      <c r="C1817" s="312" t="s">
        <v>7110</v>
      </c>
      <c r="D1817" s="38"/>
      <c r="E1817" s="38"/>
      <c r="F1817" s="38"/>
      <c r="G1817" s="38"/>
      <c r="H1817" s="44"/>
    </row>
    <row r="1818" s="2" customFormat="1" ht="16.8" customHeight="1">
      <c r="A1818" s="38"/>
      <c r="B1818" s="44"/>
      <c r="C1818" s="310" t="s">
        <v>282</v>
      </c>
      <c r="D1818" s="310" t="s">
        <v>283</v>
      </c>
      <c r="E1818" s="17" t="s">
        <v>194</v>
      </c>
      <c r="F1818" s="311">
        <v>29.524999999999999</v>
      </c>
      <c r="G1818" s="38"/>
      <c r="H1818" s="44"/>
    </row>
    <row r="1819" s="2" customFormat="1" ht="16.8" customHeight="1">
      <c r="A1819" s="38"/>
      <c r="B1819" s="44"/>
      <c r="C1819" s="310" t="s">
        <v>288</v>
      </c>
      <c r="D1819" s="310" t="s">
        <v>289</v>
      </c>
      <c r="E1819" s="17" t="s">
        <v>194</v>
      </c>
      <c r="F1819" s="311">
        <v>29.524999999999999</v>
      </c>
      <c r="G1819" s="38"/>
      <c r="H1819" s="44"/>
    </row>
    <row r="1820" s="2" customFormat="1" ht="16.8" customHeight="1">
      <c r="A1820" s="38"/>
      <c r="B1820" s="44"/>
      <c r="C1820" s="310" t="s">
        <v>358</v>
      </c>
      <c r="D1820" s="310" t="s">
        <v>359</v>
      </c>
      <c r="E1820" s="17" t="s">
        <v>194</v>
      </c>
      <c r="F1820" s="311">
        <v>29.524999999999999</v>
      </c>
      <c r="G1820" s="38"/>
      <c r="H1820" s="44"/>
    </row>
    <row r="1821" s="2" customFormat="1" ht="16.8" customHeight="1">
      <c r="A1821" s="38"/>
      <c r="B1821" s="44"/>
      <c r="C1821" s="310" t="s">
        <v>493</v>
      </c>
      <c r="D1821" s="310" t="s">
        <v>494</v>
      </c>
      <c r="E1821" s="17" t="s">
        <v>190</v>
      </c>
      <c r="F1821" s="311">
        <v>59.049999999999997</v>
      </c>
      <c r="G1821" s="38"/>
      <c r="H1821" s="44"/>
    </row>
    <row r="1822" s="2" customFormat="1" ht="16.8" customHeight="1">
      <c r="A1822" s="38"/>
      <c r="B1822" s="44"/>
      <c r="C1822" s="310" t="s">
        <v>567</v>
      </c>
      <c r="D1822" s="310" t="s">
        <v>568</v>
      </c>
      <c r="E1822" s="17" t="s">
        <v>194</v>
      </c>
      <c r="F1822" s="311">
        <v>88.575000000000003</v>
      </c>
      <c r="G1822" s="38"/>
      <c r="H1822" s="44"/>
    </row>
    <row r="1823" s="2" customFormat="1" ht="16.8" customHeight="1">
      <c r="A1823" s="38"/>
      <c r="B1823" s="44"/>
      <c r="C1823" s="310" t="s">
        <v>619</v>
      </c>
      <c r="D1823" s="310" t="s">
        <v>620</v>
      </c>
      <c r="E1823" s="17" t="s">
        <v>194</v>
      </c>
      <c r="F1823" s="311">
        <v>27.524999999999999</v>
      </c>
      <c r="G1823" s="38"/>
      <c r="H1823" s="44"/>
    </row>
    <row r="1824" s="2" customFormat="1" ht="16.8" customHeight="1">
      <c r="A1824" s="38"/>
      <c r="B1824" s="44"/>
      <c r="C1824" s="306" t="s">
        <v>5631</v>
      </c>
      <c r="D1824" s="307" t="s">
        <v>5632</v>
      </c>
      <c r="E1824" s="308" t="s">
        <v>194</v>
      </c>
      <c r="F1824" s="309">
        <v>63.658999999999999</v>
      </c>
      <c r="G1824" s="38"/>
      <c r="H1824" s="44"/>
    </row>
    <row r="1825" s="2" customFormat="1" ht="16.8" customHeight="1">
      <c r="A1825" s="38"/>
      <c r="B1825" s="44"/>
      <c r="C1825" s="310" t="s">
        <v>1</v>
      </c>
      <c r="D1825" s="310" t="s">
        <v>7376</v>
      </c>
      <c r="E1825" s="17" t="s">
        <v>1</v>
      </c>
      <c r="F1825" s="311">
        <v>2.875</v>
      </c>
      <c r="G1825" s="38"/>
      <c r="H1825" s="44"/>
    </row>
    <row r="1826" s="2" customFormat="1" ht="16.8" customHeight="1">
      <c r="A1826" s="38"/>
      <c r="B1826" s="44"/>
      <c r="C1826" s="310" t="s">
        <v>1</v>
      </c>
      <c r="D1826" s="310" t="s">
        <v>7377</v>
      </c>
      <c r="E1826" s="17" t="s">
        <v>1</v>
      </c>
      <c r="F1826" s="311">
        <v>21.16</v>
      </c>
      <c r="G1826" s="38"/>
      <c r="H1826" s="44"/>
    </row>
    <row r="1827" s="2" customFormat="1" ht="16.8" customHeight="1">
      <c r="A1827" s="38"/>
      <c r="B1827" s="44"/>
      <c r="C1827" s="310" t="s">
        <v>1</v>
      </c>
      <c r="D1827" s="310" t="s">
        <v>7378</v>
      </c>
      <c r="E1827" s="17" t="s">
        <v>1</v>
      </c>
      <c r="F1827" s="311">
        <v>13.858000000000001</v>
      </c>
      <c r="G1827" s="38"/>
      <c r="H1827" s="44"/>
    </row>
    <row r="1828" s="2" customFormat="1" ht="16.8" customHeight="1">
      <c r="A1828" s="38"/>
      <c r="B1828" s="44"/>
      <c r="C1828" s="310" t="s">
        <v>1</v>
      </c>
      <c r="D1828" s="310" t="s">
        <v>7379</v>
      </c>
      <c r="E1828" s="17" t="s">
        <v>1</v>
      </c>
      <c r="F1828" s="311">
        <v>25.765999999999998</v>
      </c>
      <c r="G1828" s="38"/>
      <c r="H1828" s="44"/>
    </row>
    <row r="1829" s="2" customFormat="1" ht="16.8" customHeight="1">
      <c r="A1829" s="38"/>
      <c r="B1829" s="44"/>
      <c r="C1829" s="310" t="s">
        <v>1</v>
      </c>
      <c r="D1829" s="310" t="s">
        <v>378</v>
      </c>
      <c r="E1829" s="17" t="s">
        <v>1</v>
      </c>
      <c r="F1829" s="311">
        <v>63.658999999999999</v>
      </c>
      <c r="G1829" s="38"/>
      <c r="H1829" s="44"/>
    </row>
    <row r="1830" s="2" customFormat="1" ht="16.8" customHeight="1">
      <c r="A1830" s="38"/>
      <c r="B1830" s="44"/>
      <c r="C1830" s="312" t="s">
        <v>7110</v>
      </c>
      <c r="D1830" s="38"/>
      <c r="E1830" s="38"/>
      <c r="F1830" s="38"/>
      <c r="G1830" s="38"/>
      <c r="H1830" s="44"/>
    </row>
    <row r="1831" s="2" customFormat="1" ht="16.8" customHeight="1">
      <c r="A1831" s="38"/>
      <c r="B1831" s="44"/>
      <c r="C1831" s="310" t="s">
        <v>432</v>
      </c>
      <c r="D1831" s="310" t="s">
        <v>433</v>
      </c>
      <c r="E1831" s="17" t="s">
        <v>194</v>
      </c>
      <c r="F1831" s="311">
        <v>63.658999999999999</v>
      </c>
      <c r="G1831" s="38"/>
      <c r="H1831" s="44"/>
    </row>
    <row r="1832" s="2" customFormat="1" ht="16.8" customHeight="1">
      <c r="A1832" s="38"/>
      <c r="B1832" s="44"/>
      <c r="C1832" s="310" t="s">
        <v>554</v>
      </c>
      <c r="D1832" s="310" t="s">
        <v>555</v>
      </c>
      <c r="E1832" s="17" t="s">
        <v>194</v>
      </c>
      <c r="F1832" s="311">
        <v>63.658999999999999</v>
      </c>
      <c r="G1832" s="38"/>
      <c r="H1832" s="44"/>
    </row>
    <row r="1833" s="2" customFormat="1" ht="16.8" customHeight="1">
      <c r="A1833" s="38"/>
      <c r="B1833" s="44"/>
      <c r="C1833" s="310" t="s">
        <v>1652</v>
      </c>
      <c r="D1833" s="310" t="s">
        <v>1653</v>
      </c>
      <c r="E1833" s="17" t="s">
        <v>194</v>
      </c>
      <c r="F1833" s="311">
        <v>63.658999999999999</v>
      </c>
      <c r="G1833" s="38"/>
      <c r="H1833" s="44"/>
    </row>
    <row r="1834" s="2" customFormat="1" ht="16.8" customHeight="1">
      <c r="A1834" s="38"/>
      <c r="B1834" s="44"/>
      <c r="C1834" s="306" t="s">
        <v>5634</v>
      </c>
      <c r="D1834" s="307" t="s">
        <v>1709</v>
      </c>
      <c r="E1834" s="308" t="s">
        <v>194</v>
      </c>
      <c r="F1834" s="309">
        <v>63.250999999999998</v>
      </c>
      <c r="G1834" s="38"/>
      <c r="H1834" s="44"/>
    </row>
    <row r="1835" s="2" customFormat="1" ht="16.8" customHeight="1">
      <c r="A1835" s="38"/>
      <c r="B1835" s="44"/>
      <c r="C1835" s="310" t="s">
        <v>1</v>
      </c>
      <c r="D1835" s="310" t="s">
        <v>7376</v>
      </c>
      <c r="E1835" s="17" t="s">
        <v>1</v>
      </c>
      <c r="F1835" s="311">
        <v>2.875</v>
      </c>
      <c r="G1835" s="38"/>
      <c r="H1835" s="44"/>
    </row>
    <row r="1836" s="2" customFormat="1" ht="16.8" customHeight="1">
      <c r="A1836" s="38"/>
      <c r="B1836" s="44"/>
      <c r="C1836" s="310" t="s">
        <v>1</v>
      </c>
      <c r="D1836" s="310" t="s">
        <v>7377</v>
      </c>
      <c r="E1836" s="17" t="s">
        <v>1</v>
      </c>
      <c r="F1836" s="311">
        <v>21.16</v>
      </c>
      <c r="G1836" s="38"/>
      <c r="H1836" s="44"/>
    </row>
    <row r="1837" s="2" customFormat="1" ht="16.8" customHeight="1">
      <c r="A1837" s="38"/>
      <c r="B1837" s="44"/>
      <c r="C1837" s="310" t="s">
        <v>1</v>
      </c>
      <c r="D1837" s="310" t="s">
        <v>7378</v>
      </c>
      <c r="E1837" s="17" t="s">
        <v>1</v>
      </c>
      <c r="F1837" s="311">
        <v>13.858000000000001</v>
      </c>
      <c r="G1837" s="38"/>
      <c r="H1837" s="44"/>
    </row>
    <row r="1838" s="2" customFormat="1" ht="16.8" customHeight="1">
      <c r="A1838" s="38"/>
      <c r="B1838" s="44"/>
      <c r="C1838" s="310" t="s">
        <v>1</v>
      </c>
      <c r="D1838" s="310" t="s">
        <v>7380</v>
      </c>
      <c r="E1838" s="17" t="s">
        <v>1</v>
      </c>
      <c r="F1838" s="311">
        <v>25.358000000000001</v>
      </c>
      <c r="G1838" s="38"/>
      <c r="H1838" s="44"/>
    </row>
    <row r="1839" s="2" customFormat="1" ht="16.8" customHeight="1">
      <c r="A1839" s="38"/>
      <c r="B1839" s="44"/>
      <c r="C1839" s="310" t="s">
        <v>1</v>
      </c>
      <c r="D1839" s="310" t="s">
        <v>378</v>
      </c>
      <c r="E1839" s="17" t="s">
        <v>1</v>
      </c>
      <c r="F1839" s="311">
        <v>63.250999999999998</v>
      </c>
      <c r="G1839" s="38"/>
      <c r="H1839" s="44"/>
    </row>
    <row r="1840" s="2" customFormat="1" ht="16.8" customHeight="1">
      <c r="A1840" s="38"/>
      <c r="B1840" s="44"/>
      <c r="C1840" s="312" t="s">
        <v>7110</v>
      </c>
      <c r="D1840" s="38"/>
      <c r="E1840" s="38"/>
      <c r="F1840" s="38"/>
      <c r="G1840" s="38"/>
      <c r="H1840" s="44"/>
    </row>
    <row r="1841" s="2" customFormat="1" ht="16.8" customHeight="1">
      <c r="A1841" s="38"/>
      <c r="B1841" s="44"/>
      <c r="C1841" s="310" t="s">
        <v>419</v>
      </c>
      <c r="D1841" s="310" t="s">
        <v>420</v>
      </c>
      <c r="E1841" s="17" t="s">
        <v>194</v>
      </c>
      <c r="F1841" s="311">
        <v>63.250999999999998</v>
      </c>
      <c r="G1841" s="38"/>
      <c r="H1841" s="44"/>
    </row>
    <row r="1842" s="2" customFormat="1" ht="16.8" customHeight="1">
      <c r="A1842" s="38"/>
      <c r="B1842" s="44"/>
      <c r="C1842" s="310" t="s">
        <v>423</v>
      </c>
      <c r="D1842" s="310" t="s">
        <v>424</v>
      </c>
      <c r="E1842" s="17" t="s">
        <v>194</v>
      </c>
      <c r="F1842" s="311">
        <v>63.250999999999998</v>
      </c>
      <c r="G1842" s="38"/>
      <c r="H1842" s="44"/>
    </row>
    <row r="1843" s="2" customFormat="1">
      <c r="A1843" s="38"/>
      <c r="B1843" s="44"/>
      <c r="C1843" s="310" t="s">
        <v>436</v>
      </c>
      <c r="D1843" s="310" t="s">
        <v>437</v>
      </c>
      <c r="E1843" s="17" t="s">
        <v>194</v>
      </c>
      <c r="F1843" s="311">
        <v>306.577</v>
      </c>
      <c r="G1843" s="38"/>
      <c r="H1843" s="44"/>
    </row>
    <row r="1844" s="2" customFormat="1">
      <c r="A1844" s="38"/>
      <c r="B1844" s="44"/>
      <c r="C1844" s="310" t="s">
        <v>476</v>
      </c>
      <c r="D1844" s="310" t="s">
        <v>477</v>
      </c>
      <c r="E1844" s="17" t="s">
        <v>194</v>
      </c>
      <c r="F1844" s="311">
        <v>306.577</v>
      </c>
      <c r="G1844" s="38"/>
      <c r="H1844" s="44"/>
    </row>
    <row r="1845" s="2" customFormat="1" ht="16.8" customHeight="1">
      <c r="A1845" s="38"/>
      <c r="B1845" s="44"/>
      <c r="C1845" s="310" t="s">
        <v>576</v>
      </c>
      <c r="D1845" s="310" t="s">
        <v>577</v>
      </c>
      <c r="E1845" s="17" t="s">
        <v>194</v>
      </c>
      <c r="F1845" s="311">
        <v>350.22699999999998</v>
      </c>
      <c r="G1845" s="38"/>
      <c r="H1845" s="44"/>
    </row>
    <row r="1846" s="2" customFormat="1" ht="16.8" customHeight="1">
      <c r="A1846" s="38"/>
      <c r="B1846" s="44"/>
      <c r="C1846" s="310" t="s">
        <v>932</v>
      </c>
      <c r="D1846" s="310" t="s">
        <v>933</v>
      </c>
      <c r="E1846" s="17" t="s">
        <v>194</v>
      </c>
      <c r="F1846" s="311">
        <v>63.250999999999998</v>
      </c>
      <c r="G1846" s="38"/>
      <c r="H1846" s="44"/>
    </row>
    <row r="1847" s="2" customFormat="1" ht="16.8" customHeight="1">
      <c r="A1847" s="38"/>
      <c r="B1847" s="44"/>
      <c r="C1847" s="310" t="s">
        <v>952</v>
      </c>
      <c r="D1847" s="310" t="s">
        <v>953</v>
      </c>
      <c r="E1847" s="17" t="s">
        <v>194</v>
      </c>
      <c r="F1847" s="311">
        <v>63.250999999999998</v>
      </c>
      <c r="G1847" s="38"/>
      <c r="H1847" s="44"/>
    </row>
    <row r="1848" s="2" customFormat="1" ht="16.8" customHeight="1">
      <c r="A1848" s="38"/>
      <c r="B1848" s="44"/>
      <c r="C1848" s="310" t="s">
        <v>1812</v>
      </c>
      <c r="D1848" s="310" t="s">
        <v>1813</v>
      </c>
      <c r="E1848" s="17" t="s">
        <v>194</v>
      </c>
      <c r="F1848" s="311">
        <v>66.414000000000001</v>
      </c>
      <c r="G1848" s="38"/>
      <c r="H1848" s="44"/>
    </row>
    <row r="1849" s="2" customFormat="1" ht="16.8" customHeight="1">
      <c r="A1849" s="38"/>
      <c r="B1849" s="44"/>
      <c r="C1849" s="306" t="s">
        <v>5636</v>
      </c>
      <c r="D1849" s="307" t="s">
        <v>4713</v>
      </c>
      <c r="E1849" s="308" t="s">
        <v>194</v>
      </c>
      <c r="F1849" s="309">
        <v>243.32599999999999</v>
      </c>
      <c r="G1849" s="38"/>
      <c r="H1849" s="44"/>
    </row>
    <row r="1850" s="2" customFormat="1" ht="16.8" customHeight="1">
      <c r="A1850" s="38"/>
      <c r="B1850" s="44"/>
      <c r="C1850" s="310" t="s">
        <v>1</v>
      </c>
      <c r="D1850" s="310" t="s">
        <v>7381</v>
      </c>
      <c r="E1850" s="17" t="s">
        <v>1</v>
      </c>
      <c r="F1850" s="311">
        <v>10.75</v>
      </c>
      <c r="G1850" s="38"/>
      <c r="H1850" s="44"/>
    </row>
    <row r="1851" s="2" customFormat="1" ht="16.8" customHeight="1">
      <c r="A1851" s="38"/>
      <c r="B1851" s="44"/>
      <c r="C1851" s="310" t="s">
        <v>1</v>
      </c>
      <c r="D1851" s="310" t="s">
        <v>7382</v>
      </c>
      <c r="E1851" s="17" t="s">
        <v>1</v>
      </c>
      <c r="F1851" s="311">
        <v>81.349999999999994</v>
      </c>
      <c r="G1851" s="38"/>
      <c r="H1851" s="44"/>
    </row>
    <row r="1852" s="2" customFormat="1" ht="16.8" customHeight="1">
      <c r="A1852" s="38"/>
      <c r="B1852" s="44"/>
      <c r="C1852" s="310" t="s">
        <v>1</v>
      </c>
      <c r="D1852" s="310" t="s">
        <v>7383</v>
      </c>
      <c r="E1852" s="17" t="s">
        <v>1</v>
      </c>
      <c r="F1852" s="311">
        <v>67.480000000000004</v>
      </c>
      <c r="G1852" s="38"/>
      <c r="H1852" s="44"/>
    </row>
    <row r="1853" s="2" customFormat="1" ht="16.8" customHeight="1">
      <c r="A1853" s="38"/>
      <c r="B1853" s="44"/>
      <c r="C1853" s="310" t="s">
        <v>1</v>
      </c>
      <c r="D1853" s="310" t="s">
        <v>7384</v>
      </c>
      <c r="E1853" s="17" t="s">
        <v>1</v>
      </c>
      <c r="F1853" s="311">
        <v>83.745999999999995</v>
      </c>
      <c r="G1853" s="38"/>
      <c r="H1853" s="44"/>
    </row>
    <row r="1854" s="2" customFormat="1" ht="16.8" customHeight="1">
      <c r="A1854" s="38"/>
      <c r="B1854" s="44"/>
      <c r="C1854" s="310" t="s">
        <v>1</v>
      </c>
      <c r="D1854" s="310" t="s">
        <v>378</v>
      </c>
      <c r="E1854" s="17" t="s">
        <v>1</v>
      </c>
      <c r="F1854" s="311">
        <v>243.32599999999999</v>
      </c>
      <c r="G1854" s="38"/>
      <c r="H1854" s="44"/>
    </row>
    <row r="1855" s="2" customFormat="1" ht="16.8" customHeight="1">
      <c r="A1855" s="38"/>
      <c r="B1855" s="44"/>
      <c r="C1855" s="312" t="s">
        <v>7110</v>
      </c>
      <c r="D1855" s="38"/>
      <c r="E1855" s="38"/>
      <c r="F1855" s="38"/>
      <c r="G1855" s="38"/>
      <c r="H1855" s="44"/>
    </row>
    <row r="1856" s="2" customFormat="1" ht="16.8" customHeight="1">
      <c r="A1856" s="38"/>
      <c r="B1856" s="44"/>
      <c r="C1856" s="310" t="s">
        <v>427</v>
      </c>
      <c r="D1856" s="310" t="s">
        <v>428</v>
      </c>
      <c r="E1856" s="17" t="s">
        <v>194</v>
      </c>
      <c r="F1856" s="311">
        <v>295.382</v>
      </c>
      <c r="G1856" s="38"/>
      <c r="H1856" s="44"/>
    </row>
    <row r="1857" s="2" customFormat="1">
      <c r="A1857" s="38"/>
      <c r="B1857" s="44"/>
      <c r="C1857" s="310" t="s">
        <v>436</v>
      </c>
      <c r="D1857" s="310" t="s">
        <v>437</v>
      </c>
      <c r="E1857" s="17" t="s">
        <v>194</v>
      </c>
      <c r="F1857" s="311">
        <v>306.577</v>
      </c>
      <c r="G1857" s="38"/>
      <c r="H1857" s="44"/>
    </row>
    <row r="1858" s="2" customFormat="1">
      <c r="A1858" s="38"/>
      <c r="B1858" s="44"/>
      <c r="C1858" s="310" t="s">
        <v>476</v>
      </c>
      <c r="D1858" s="310" t="s">
        <v>477</v>
      </c>
      <c r="E1858" s="17" t="s">
        <v>194</v>
      </c>
      <c r="F1858" s="311">
        <v>306.577</v>
      </c>
      <c r="G1858" s="38"/>
      <c r="H1858" s="44"/>
    </row>
    <row r="1859" s="2" customFormat="1" ht="16.8" customHeight="1">
      <c r="A1859" s="38"/>
      <c r="B1859" s="44"/>
      <c r="C1859" s="310" t="s">
        <v>549</v>
      </c>
      <c r="D1859" s="310" t="s">
        <v>550</v>
      </c>
      <c r="E1859" s="17" t="s">
        <v>194</v>
      </c>
      <c r="F1859" s="311">
        <v>286.976</v>
      </c>
      <c r="G1859" s="38"/>
      <c r="H1859" s="44"/>
    </row>
    <row r="1860" s="2" customFormat="1" ht="16.8" customHeight="1">
      <c r="A1860" s="38"/>
      <c r="B1860" s="44"/>
      <c r="C1860" s="310" t="s">
        <v>558</v>
      </c>
      <c r="D1860" s="310" t="s">
        <v>559</v>
      </c>
      <c r="E1860" s="17" t="s">
        <v>194</v>
      </c>
      <c r="F1860" s="311">
        <v>298.368</v>
      </c>
      <c r="G1860" s="38"/>
      <c r="H1860" s="44"/>
    </row>
    <row r="1861" s="2" customFormat="1" ht="16.8" customHeight="1">
      <c r="A1861" s="38"/>
      <c r="B1861" s="44"/>
      <c r="C1861" s="310" t="s">
        <v>576</v>
      </c>
      <c r="D1861" s="310" t="s">
        <v>577</v>
      </c>
      <c r="E1861" s="17" t="s">
        <v>194</v>
      </c>
      <c r="F1861" s="311">
        <v>350.22699999999998</v>
      </c>
      <c r="G1861" s="38"/>
      <c r="H1861" s="44"/>
    </row>
    <row r="1862" s="2" customFormat="1" ht="16.8" customHeight="1">
      <c r="A1862" s="38"/>
      <c r="B1862" s="44"/>
      <c r="C1862" s="310" t="s">
        <v>1816</v>
      </c>
      <c r="D1862" s="310" t="s">
        <v>1817</v>
      </c>
      <c r="E1862" s="17" t="s">
        <v>194</v>
      </c>
      <c r="F1862" s="311">
        <v>255.49199999999999</v>
      </c>
      <c r="G1862" s="38"/>
      <c r="H1862" s="44"/>
    </row>
    <row r="1863" s="2" customFormat="1" ht="16.8" customHeight="1">
      <c r="A1863" s="38"/>
      <c r="B1863" s="44"/>
      <c r="C1863" s="306" t="s">
        <v>5639</v>
      </c>
      <c r="D1863" s="307" t="s">
        <v>2417</v>
      </c>
      <c r="E1863" s="308" t="s">
        <v>194</v>
      </c>
      <c r="F1863" s="309">
        <v>43.649999999999999</v>
      </c>
      <c r="G1863" s="38"/>
      <c r="H1863" s="44"/>
    </row>
    <row r="1864" s="2" customFormat="1" ht="16.8" customHeight="1">
      <c r="A1864" s="38"/>
      <c r="B1864" s="44"/>
      <c r="C1864" s="310" t="s">
        <v>1</v>
      </c>
      <c r="D1864" s="310" t="s">
        <v>7385</v>
      </c>
      <c r="E1864" s="17" t="s">
        <v>1</v>
      </c>
      <c r="F1864" s="311">
        <v>2.25</v>
      </c>
      <c r="G1864" s="38"/>
      <c r="H1864" s="44"/>
    </row>
    <row r="1865" s="2" customFormat="1" ht="16.8" customHeight="1">
      <c r="A1865" s="38"/>
      <c r="B1865" s="44"/>
      <c r="C1865" s="310" t="s">
        <v>1</v>
      </c>
      <c r="D1865" s="310" t="s">
        <v>7386</v>
      </c>
      <c r="E1865" s="17" t="s">
        <v>1</v>
      </c>
      <c r="F1865" s="311">
        <v>10.35</v>
      </c>
      <c r="G1865" s="38"/>
      <c r="H1865" s="44"/>
    </row>
    <row r="1866" s="2" customFormat="1" ht="16.8" customHeight="1">
      <c r="A1866" s="38"/>
      <c r="B1866" s="44"/>
      <c r="C1866" s="310" t="s">
        <v>1</v>
      </c>
      <c r="D1866" s="310" t="s">
        <v>7387</v>
      </c>
      <c r="E1866" s="17" t="s">
        <v>1</v>
      </c>
      <c r="F1866" s="311">
        <v>10.845000000000001</v>
      </c>
      <c r="G1866" s="38"/>
      <c r="H1866" s="44"/>
    </row>
    <row r="1867" s="2" customFormat="1" ht="16.8" customHeight="1">
      <c r="A1867" s="38"/>
      <c r="B1867" s="44"/>
      <c r="C1867" s="310" t="s">
        <v>1</v>
      </c>
      <c r="D1867" s="310" t="s">
        <v>7388</v>
      </c>
      <c r="E1867" s="17" t="s">
        <v>1</v>
      </c>
      <c r="F1867" s="311">
        <v>20.204999999999998</v>
      </c>
      <c r="G1867" s="38"/>
      <c r="H1867" s="44"/>
    </row>
    <row r="1868" s="2" customFormat="1" ht="16.8" customHeight="1">
      <c r="A1868" s="38"/>
      <c r="B1868" s="44"/>
      <c r="C1868" s="310" t="s">
        <v>1</v>
      </c>
      <c r="D1868" s="310" t="s">
        <v>378</v>
      </c>
      <c r="E1868" s="17" t="s">
        <v>1</v>
      </c>
      <c r="F1868" s="311">
        <v>43.649999999999999</v>
      </c>
      <c r="G1868" s="38"/>
      <c r="H1868" s="44"/>
    </row>
    <row r="1869" s="2" customFormat="1" ht="16.8" customHeight="1">
      <c r="A1869" s="38"/>
      <c r="B1869" s="44"/>
      <c r="C1869" s="312" t="s">
        <v>7110</v>
      </c>
      <c r="D1869" s="38"/>
      <c r="E1869" s="38"/>
      <c r="F1869" s="38"/>
      <c r="G1869" s="38"/>
      <c r="H1869" s="44"/>
    </row>
    <row r="1870" s="2" customFormat="1" ht="16.8" customHeight="1">
      <c r="A1870" s="38"/>
      <c r="B1870" s="44"/>
      <c r="C1870" s="310" t="s">
        <v>427</v>
      </c>
      <c r="D1870" s="310" t="s">
        <v>428</v>
      </c>
      <c r="E1870" s="17" t="s">
        <v>194</v>
      </c>
      <c r="F1870" s="311">
        <v>295.382</v>
      </c>
      <c r="G1870" s="38"/>
      <c r="H1870" s="44"/>
    </row>
    <row r="1871" s="2" customFormat="1">
      <c r="A1871" s="38"/>
      <c r="B1871" s="44"/>
      <c r="C1871" s="310" t="s">
        <v>457</v>
      </c>
      <c r="D1871" s="310" t="s">
        <v>458</v>
      </c>
      <c r="E1871" s="17" t="s">
        <v>194</v>
      </c>
      <c r="F1871" s="311">
        <v>43.649999999999999</v>
      </c>
      <c r="G1871" s="38"/>
      <c r="H1871" s="44"/>
    </row>
    <row r="1872" s="2" customFormat="1">
      <c r="A1872" s="38"/>
      <c r="B1872" s="44"/>
      <c r="C1872" s="310" t="s">
        <v>480</v>
      </c>
      <c r="D1872" s="310" t="s">
        <v>481</v>
      </c>
      <c r="E1872" s="17" t="s">
        <v>194</v>
      </c>
      <c r="F1872" s="311">
        <v>43.649999999999999</v>
      </c>
      <c r="G1872" s="38"/>
      <c r="H1872" s="44"/>
    </row>
    <row r="1873" s="2" customFormat="1" ht="16.8" customHeight="1">
      <c r="A1873" s="38"/>
      <c r="B1873" s="44"/>
      <c r="C1873" s="310" t="s">
        <v>549</v>
      </c>
      <c r="D1873" s="310" t="s">
        <v>550</v>
      </c>
      <c r="E1873" s="17" t="s">
        <v>194</v>
      </c>
      <c r="F1873" s="311">
        <v>286.976</v>
      </c>
      <c r="G1873" s="38"/>
      <c r="H1873" s="44"/>
    </row>
    <row r="1874" s="2" customFormat="1" ht="16.8" customHeight="1">
      <c r="A1874" s="38"/>
      <c r="B1874" s="44"/>
      <c r="C1874" s="310" t="s">
        <v>558</v>
      </c>
      <c r="D1874" s="310" t="s">
        <v>559</v>
      </c>
      <c r="E1874" s="17" t="s">
        <v>194</v>
      </c>
      <c r="F1874" s="311">
        <v>298.368</v>
      </c>
      <c r="G1874" s="38"/>
      <c r="H1874" s="44"/>
    </row>
    <row r="1875" s="2" customFormat="1" ht="16.8" customHeight="1">
      <c r="A1875" s="38"/>
      <c r="B1875" s="44"/>
      <c r="C1875" s="310" t="s">
        <v>576</v>
      </c>
      <c r="D1875" s="310" t="s">
        <v>577</v>
      </c>
      <c r="E1875" s="17" t="s">
        <v>194</v>
      </c>
      <c r="F1875" s="311">
        <v>350.22699999999998</v>
      </c>
      <c r="G1875" s="38"/>
      <c r="H1875" s="44"/>
    </row>
    <row r="1876" s="2" customFormat="1" ht="16.8" customHeight="1">
      <c r="A1876" s="38"/>
      <c r="B1876" s="44"/>
      <c r="C1876" s="306" t="s">
        <v>5641</v>
      </c>
      <c r="D1876" s="307" t="s">
        <v>5642</v>
      </c>
      <c r="E1876" s="308" t="s">
        <v>190</v>
      </c>
      <c r="F1876" s="309">
        <v>46.700000000000003</v>
      </c>
      <c r="G1876" s="38"/>
      <c r="H1876" s="44"/>
    </row>
    <row r="1877" s="2" customFormat="1" ht="16.8" customHeight="1">
      <c r="A1877" s="38"/>
      <c r="B1877" s="44"/>
      <c r="C1877" s="310" t="s">
        <v>1</v>
      </c>
      <c r="D1877" s="310" t="s">
        <v>7389</v>
      </c>
      <c r="E1877" s="17" t="s">
        <v>1</v>
      </c>
      <c r="F1877" s="311">
        <v>30.699999999999999</v>
      </c>
      <c r="G1877" s="38"/>
      <c r="H1877" s="44"/>
    </row>
    <row r="1878" s="2" customFormat="1" ht="16.8" customHeight="1">
      <c r="A1878" s="38"/>
      <c r="B1878" s="44"/>
      <c r="C1878" s="310" t="s">
        <v>1</v>
      </c>
      <c r="D1878" s="310" t="s">
        <v>7390</v>
      </c>
      <c r="E1878" s="17" t="s">
        <v>1</v>
      </c>
      <c r="F1878" s="311">
        <v>16</v>
      </c>
      <c r="G1878" s="38"/>
      <c r="H1878" s="44"/>
    </row>
    <row r="1879" s="2" customFormat="1" ht="16.8" customHeight="1">
      <c r="A1879" s="38"/>
      <c r="B1879" s="44"/>
      <c r="C1879" s="310" t="s">
        <v>1</v>
      </c>
      <c r="D1879" s="310" t="s">
        <v>378</v>
      </c>
      <c r="E1879" s="17" t="s">
        <v>1</v>
      </c>
      <c r="F1879" s="311">
        <v>46.700000000000003</v>
      </c>
      <c r="G1879" s="38"/>
      <c r="H1879" s="44"/>
    </row>
    <row r="1880" s="2" customFormat="1" ht="16.8" customHeight="1">
      <c r="A1880" s="38"/>
      <c r="B1880" s="44"/>
      <c r="C1880" s="312" t="s">
        <v>7110</v>
      </c>
      <c r="D1880" s="38"/>
      <c r="E1880" s="38"/>
      <c r="F1880" s="38"/>
      <c r="G1880" s="38"/>
      <c r="H1880" s="44"/>
    </row>
    <row r="1881" s="2" customFormat="1" ht="16.8" customHeight="1">
      <c r="A1881" s="38"/>
      <c r="B1881" s="44"/>
      <c r="C1881" s="310" t="s">
        <v>374</v>
      </c>
      <c r="D1881" s="310" t="s">
        <v>375</v>
      </c>
      <c r="E1881" s="17" t="s">
        <v>194</v>
      </c>
      <c r="F1881" s="311">
        <v>16.376000000000001</v>
      </c>
      <c r="G1881" s="38"/>
      <c r="H1881" s="44"/>
    </row>
    <row r="1882" s="2" customFormat="1" ht="16.8" customHeight="1">
      <c r="A1882" s="38"/>
      <c r="B1882" s="44"/>
      <c r="C1882" s="310" t="s">
        <v>380</v>
      </c>
      <c r="D1882" s="310" t="s">
        <v>381</v>
      </c>
      <c r="E1882" s="17" t="s">
        <v>194</v>
      </c>
      <c r="F1882" s="311">
        <v>16.376000000000001</v>
      </c>
      <c r="G1882" s="38"/>
      <c r="H1882" s="44"/>
    </row>
    <row r="1883" s="2" customFormat="1" ht="16.8" customHeight="1">
      <c r="A1883" s="38"/>
      <c r="B1883" s="44"/>
      <c r="C1883" s="310" t="s">
        <v>427</v>
      </c>
      <c r="D1883" s="310" t="s">
        <v>428</v>
      </c>
      <c r="E1883" s="17" t="s">
        <v>194</v>
      </c>
      <c r="F1883" s="311">
        <v>295.382</v>
      </c>
      <c r="G1883" s="38"/>
      <c r="H1883" s="44"/>
    </row>
    <row r="1884" s="2" customFormat="1">
      <c r="A1884" s="38"/>
      <c r="B1884" s="44"/>
      <c r="C1884" s="310" t="s">
        <v>466</v>
      </c>
      <c r="D1884" s="310" t="s">
        <v>467</v>
      </c>
      <c r="E1884" s="17" t="s">
        <v>190</v>
      </c>
      <c r="F1884" s="311">
        <v>71.200000000000003</v>
      </c>
      <c r="G1884" s="38"/>
      <c r="H1884" s="44"/>
    </row>
    <row r="1885" s="2" customFormat="1" ht="16.8" customHeight="1">
      <c r="A1885" s="38"/>
      <c r="B1885" s="44"/>
      <c r="C1885" s="310" t="s">
        <v>503</v>
      </c>
      <c r="D1885" s="310" t="s">
        <v>504</v>
      </c>
      <c r="E1885" s="17" t="s">
        <v>190</v>
      </c>
      <c r="F1885" s="311">
        <v>206.97999999999999</v>
      </c>
      <c r="G1885" s="38"/>
      <c r="H1885" s="44"/>
    </row>
    <row r="1886" s="2" customFormat="1" ht="16.8" customHeight="1">
      <c r="A1886" s="38"/>
      <c r="B1886" s="44"/>
      <c r="C1886" s="310" t="s">
        <v>1383</v>
      </c>
      <c r="D1886" s="310" t="s">
        <v>1384</v>
      </c>
      <c r="E1886" s="17" t="s">
        <v>190</v>
      </c>
      <c r="F1886" s="311">
        <v>71.200000000000003</v>
      </c>
      <c r="G1886" s="38"/>
      <c r="H1886" s="44"/>
    </row>
    <row r="1887" s="2" customFormat="1" ht="16.8" customHeight="1">
      <c r="A1887" s="38"/>
      <c r="B1887" s="44"/>
      <c r="C1887" s="310" t="s">
        <v>1680</v>
      </c>
      <c r="D1887" s="310" t="s">
        <v>1681</v>
      </c>
      <c r="E1887" s="17" t="s">
        <v>194</v>
      </c>
      <c r="F1887" s="311">
        <v>116.476</v>
      </c>
      <c r="G1887" s="38"/>
      <c r="H1887" s="44"/>
    </row>
    <row r="1888" s="2" customFormat="1" ht="16.8" customHeight="1">
      <c r="A1888" s="38"/>
      <c r="B1888" s="44"/>
      <c r="C1888" s="310" t="s">
        <v>634</v>
      </c>
      <c r="D1888" s="310" t="s">
        <v>635</v>
      </c>
      <c r="E1888" s="17" t="s">
        <v>190</v>
      </c>
      <c r="F1888" s="311">
        <v>46.700000000000003</v>
      </c>
      <c r="G1888" s="38"/>
      <c r="H1888" s="44"/>
    </row>
    <row r="1889" s="2" customFormat="1" ht="16.8" customHeight="1">
      <c r="A1889" s="38"/>
      <c r="B1889" s="44"/>
      <c r="C1889" s="310" t="s">
        <v>527</v>
      </c>
      <c r="D1889" s="310" t="s">
        <v>528</v>
      </c>
      <c r="E1889" s="17" t="s">
        <v>190</v>
      </c>
      <c r="F1889" s="311">
        <v>49.034999999999997</v>
      </c>
      <c r="G1889" s="38"/>
      <c r="H1889" s="44"/>
    </row>
    <row r="1890" s="2" customFormat="1" ht="16.8" customHeight="1">
      <c r="A1890" s="38"/>
      <c r="B1890" s="44"/>
      <c r="C1890" s="310" t="s">
        <v>512</v>
      </c>
      <c r="D1890" s="310" t="s">
        <v>513</v>
      </c>
      <c r="E1890" s="17" t="s">
        <v>190</v>
      </c>
      <c r="F1890" s="311">
        <v>104.244</v>
      </c>
      <c r="G1890" s="38"/>
      <c r="H1890" s="44"/>
    </row>
    <row r="1891" s="2" customFormat="1" ht="16.8" customHeight="1">
      <c r="A1891" s="38"/>
      <c r="B1891" s="44"/>
      <c r="C1891" s="310" t="s">
        <v>471</v>
      </c>
      <c r="D1891" s="310" t="s">
        <v>472</v>
      </c>
      <c r="E1891" s="17" t="s">
        <v>194</v>
      </c>
      <c r="F1891" s="311">
        <v>12.531000000000001</v>
      </c>
      <c r="G1891" s="38"/>
      <c r="H1891" s="44"/>
    </row>
    <row r="1892" s="2" customFormat="1" ht="16.8" customHeight="1">
      <c r="A1892" s="38"/>
      <c r="B1892" s="44"/>
      <c r="C1892" s="306" t="s">
        <v>5644</v>
      </c>
      <c r="D1892" s="307" t="s">
        <v>2921</v>
      </c>
      <c r="E1892" s="308" t="s">
        <v>190</v>
      </c>
      <c r="F1892" s="309">
        <v>24.5</v>
      </c>
      <c r="G1892" s="38"/>
      <c r="H1892" s="44"/>
    </row>
    <row r="1893" s="2" customFormat="1" ht="16.8" customHeight="1">
      <c r="A1893" s="38"/>
      <c r="B1893" s="44"/>
      <c r="C1893" s="310" t="s">
        <v>1</v>
      </c>
      <c r="D1893" s="310" t="s">
        <v>7391</v>
      </c>
      <c r="E1893" s="17" t="s">
        <v>1</v>
      </c>
      <c r="F1893" s="311">
        <v>16.5</v>
      </c>
      <c r="G1893" s="38"/>
      <c r="H1893" s="44"/>
    </row>
    <row r="1894" s="2" customFormat="1" ht="16.8" customHeight="1">
      <c r="A1894" s="38"/>
      <c r="B1894" s="44"/>
      <c r="C1894" s="310" t="s">
        <v>1</v>
      </c>
      <c r="D1894" s="310" t="s">
        <v>7392</v>
      </c>
      <c r="E1894" s="17" t="s">
        <v>1</v>
      </c>
      <c r="F1894" s="311">
        <v>8</v>
      </c>
      <c r="G1894" s="38"/>
      <c r="H1894" s="44"/>
    </row>
    <row r="1895" s="2" customFormat="1" ht="16.8" customHeight="1">
      <c r="A1895" s="38"/>
      <c r="B1895" s="44"/>
      <c r="C1895" s="310" t="s">
        <v>1</v>
      </c>
      <c r="D1895" s="310" t="s">
        <v>378</v>
      </c>
      <c r="E1895" s="17" t="s">
        <v>1</v>
      </c>
      <c r="F1895" s="311">
        <v>24.5</v>
      </c>
      <c r="G1895" s="38"/>
      <c r="H1895" s="44"/>
    </row>
    <row r="1896" s="2" customFormat="1" ht="16.8" customHeight="1">
      <c r="A1896" s="38"/>
      <c r="B1896" s="44"/>
      <c r="C1896" s="312" t="s">
        <v>7110</v>
      </c>
      <c r="D1896" s="38"/>
      <c r="E1896" s="38"/>
      <c r="F1896" s="38"/>
      <c r="G1896" s="38"/>
      <c r="H1896" s="44"/>
    </row>
    <row r="1897" s="2" customFormat="1" ht="16.8" customHeight="1">
      <c r="A1897" s="38"/>
      <c r="B1897" s="44"/>
      <c r="C1897" s="310" t="s">
        <v>374</v>
      </c>
      <c r="D1897" s="310" t="s">
        <v>375</v>
      </c>
      <c r="E1897" s="17" t="s">
        <v>194</v>
      </c>
      <c r="F1897" s="311">
        <v>16.376000000000001</v>
      </c>
      <c r="G1897" s="38"/>
      <c r="H1897" s="44"/>
    </row>
    <row r="1898" s="2" customFormat="1" ht="16.8" customHeight="1">
      <c r="A1898" s="38"/>
      <c r="B1898" s="44"/>
      <c r="C1898" s="310" t="s">
        <v>380</v>
      </c>
      <c r="D1898" s="310" t="s">
        <v>381</v>
      </c>
      <c r="E1898" s="17" t="s">
        <v>194</v>
      </c>
      <c r="F1898" s="311">
        <v>16.376000000000001</v>
      </c>
      <c r="G1898" s="38"/>
      <c r="H1898" s="44"/>
    </row>
    <row r="1899" s="2" customFormat="1">
      <c r="A1899" s="38"/>
      <c r="B1899" s="44"/>
      <c r="C1899" s="310" t="s">
        <v>466</v>
      </c>
      <c r="D1899" s="310" t="s">
        <v>467</v>
      </c>
      <c r="E1899" s="17" t="s">
        <v>190</v>
      </c>
      <c r="F1899" s="311">
        <v>71.200000000000003</v>
      </c>
      <c r="G1899" s="38"/>
      <c r="H1899" s="44"/>
    </row>
    <row r="1900" s="2" customFormat="1" ht="16.8" customHeight="1">
      <c r="A1900" s="38"/>
      <c r="B1900" s="44"/>
      <c r="C1900" s="310" t="s">
        <v>503</v>
      </c>
      <c r="D1900" s="310" t="s">
        <v>504</v>
      </c>
      <c r="E1900" s="17" t="s">
        <v>190</v>
      </c>
      <c r="F1900" s="311">
        <v>206.97999999999999</v>
      </c>
      <c r="G1900" s="38"/>
      <c r="H1900" s="44"/>
    </row>
    <row r="1901" s="2" customFormat="1" ht="16.8" customHeight="1">
      <c r="A1901" s="38"/>
      <c r="B1901" s="44"/>
      <c r="C1901" s="310" t="s">
        <v>562</v>
      </c>
      <c r="D1901" s="310" t="s">
        <v>563</v>
      </c>
      <c r="E1901" s="17" t="s">
        <v>190</v>
      </c>
      <c r="F1901" s="311">
        <v>62.140000000000001</v>
      </c>
      <c r="G1901" s="38"/>
      <c r="H1901" s="44"/>
    </row>
    <row r="1902" s="2" customFormat="1" ht="16.8" customHeight="1">
      <c r="A1902" s="38"/>
      <c r="B1902" s="44"/>
      <c r="C1902" s="310" t="s">
        <v>1383</v>
      </c>
      <c r="D1902" s="310" t="s">
        <v>1384</v>
      </c>
      <c r="E1902" s="17" t="s">
        <v>190</v>
      </c>
      <c r="F1902" s="311">
        <v>71.200000000000003</v>
      </c>
      <c r="G1902" s="38"/>
      <c r="H1902" s="44"/>
    </row>
    <row r="1903" s="2" customFormat="1" ht="16.8" customHeight="1">
      <c r="A1903" s="38"/>
      <c r="B1903" s="44"/>
      <c r="C1903" s="310" t="s">
        <v>1680</v>
      </c>
      <c r="D1903" s="310" t="s">
        <v>1681</v>
      </c>
      <c r="E1903" s="17" t="s">
        <v>194</v>
      </c>
      <c r="F1903" s="311">
        <v>116.476</v>
      </c>
      <c r="G1903" s="38"/>
      <c r="H1903" s="44"/>
    </row>
    <row r="1904" s="2" customFormat="1" ht="16.8" customHeight="1">
      <c r="A1904" s="38"/>
      <c r="B1904" s="44"/>
      <c r="C1904" s="310" t="s">
        <v>537</v>
      </c>
      <c r="D1904" s="310" t="s">
        <v>538</v>
      </c>
      <c r="E1904" s="17" t="s">
        <v>190</v>
      </c>
      <c r="F1904" s="311">
        <v>25.725000000000001</v>
      </c>
      <c r="G1904" s="38"/>
      <c r="H1904" s="44"/>
    </row>
    <row r="1905" s="2" customFormat="1" ht="16.8" customHeight="1">
      <c r="A1905" s="38"/>
      <c r="B1905" s="44"/>
      <c r="C1905" s="310" t="s">
        <v>532</v>
      </c>
      <c r="D1905" s="310" t="s">
        <v>533</v>
      </c>
      <c r="E1905" s="17" t="s">
        <v>190</v>
      </c>
      <c r="F1905" s="311">
        <v>25.725000000000001</v>
      </c>
      <c r="G1905" s="38"/>
      <c r="H1905" s="44"/>
    </row>
    <row r="1906" s="2" customFormat="1" ht="16.8" customHeight="1">
      <c r="A1906" s="38"/>
      <c r="B1906" s="44"/>
      <c r="C1906" s="310" t="s">
        <v>512</v>
      </c>
      <c r="D1906" s="310" t="s">
        <v>513</v>
      </c>
      <c r="E1906" s="17" t="s">
        <v>190</v>
      </c>
      <c r="F1906" s="311">
        <v>104.244</v>
      </c>
      <c r="G1906" s="38"/>
      <c r="H1906" s="44"/>
    </row>
    <row r="1907" s="2" customFormat="1" ht="16.8" customHeight="1">
      <c r="A1907" s="38"/>
      <c r="B1907" s="44"/>
      <c r="C1907" s="310" t="s">
        <v>1449</v>
      </c>
      <c r="D1907" s="310" t="s">
        <v>1450</v>
      </c>
      <c r="E1907" s="17" t="s">
        <v>190</v>
      </c>
      <c r="F1907" s="311">
        <v>24.5</v>
      </c>
      <c r="G1907" s="38"/>
      <c r="H1907" s="44"/>
    </row>
    <row r="1908" s="2" customFormat="1" ht="16.8" customHeight="1">
      <c r="A1908" s="38"/>
      <c r="B1908" s="44"/>
      <c r="C1908" s="310" t="s">
        <v>471</v>
      </c>
      <c r="D1908" s="310" t="s">
        <v>472</v>
      </c>
      <c r="E1908" s="17" t="s">
        <v>194</v>
      </c>
      <c r="F1908" s="311">
        <v>12.531000000000001</v>
      </c>
      <c r="G1908" s="38"/>
      <c r="H1908" s="44"/>
    </row>
    <row r="1909" s="2" customFormat="1" ht="16.8" customHeight="1">
      <c r="A1909" s="38"/>
      <c r="B1909" s="44"/>
      <c r="C1909" s="306" t="s">
        <v>5646</v>
      </c>
      <c r="D1909" s="307" t="s">
        <v>5647</v>
      </c>
      <c r="E1909" s="308" t="s">
        <v>194</v>
      </c>
      <c r="F1909" s="309">
        <v>54.799999999999997</v>
      </c>
      <c r="G1909" s="38"/>
      <c r="H1909" s="44"/>
    </row>
    <row r="1910" s="2" customFormat="1" ht="16.8" customHeight="1">
      <c r="A1910" s="38"/>
      <c r="B1910" s="44"/>
      <c r="C1910" s="310" t="s">
        <v>1</v>
      </c>
      <c r="D1910" s="310" t="s">
        <v>7393</v>
      </c>
      <c r="E1910" s="17" t="s">
        <v>1</v>
      </c>
      <c r="F1910" s="311">
        <v>54.799999999999997</v>
      </c>
      <c r="G1910" s="38"/>
      <c r="H1910" s="44"/>
    </row>
    <row r="1911" s="2" customFormat="1" ht="16.8" customHeight="1">
      <c r="A1911" s="38"/>
      <c r="B1911" s="44"/>
      <c r="C1911" s="312" t="s">
        <v>7110</v>
      </c>
      <c r="D1911" s="38"/>
      <c r="E1911" s="38"/>
      <c r="F1911" s="38"/>
      <c r="G1911" s="38"/>
      <c r="H1911" s="44"/>
    </row>
    <row r="1912" s="2" customFormat="1" ht="16.8" customHeight="1">
      <c r="A1912" s="38"/>
      <c r="B1912" s="44"/>
      <c r="C1912" s="310" t="s">
        <v>572</v>
      </c>
      <c r="D1912" s="310" t="s">
        <v>573</v>
      </c>
      <c r="E1912" s="17" t="s">
        <v>194</v>
      </c>
      <c r="F1912" s="311">
        <v>54.799999999999997</v>
      </c>
      <c r="G1912" s="38"/>
      <c r="H1912" s="44"/>
    </row>
    <row r="1913" s="2" customFormat="1" ht="16.8" customHeight="1">
      <c r="A1913" s="38"/>
      <c r="B1913" s="44"/>
      <c r="C1913" s="306" t="s">
        <v>5649</v>
      </c>
      <c r="D1913" s="307" t="s">
        <v>5650</v>
      </c>
      <c r="E1913" s="308" t="s">
        <v>194</v>
      </c>
      <c r="F1913" s="309">
        <v>385.13999999999999</v>
      </c>
      <c r="G1913" s="38"/>
      <c r="H1913" s="44"/>
    </row>
    <row r="1914" s="2" customFormat="1" ht="16.8" customHeight="1">
      <c r="A1914" s="38"/>
      <c r="B1914" s="44"/>
      <c r="C1914" s="310" t="s">
        <v>1</v>
      </c>
      <c r="D1914" s="310" t="s">
        <v>7394</v>
      </c>
      <c r="E1914" s="17" t="s">
        <v>1</v>
      </c>
      <c r="F1914" s="311">
        <v>15.5</v>
      </c>
      <c r="G1914" s="38"/>
      <c r="H1914" s="44"/>
    </row>
    <row r="1915" s="2" customFormat="1" ht="16.8" customHeight="1">
      <c r="A1915" s="38"/>
      <c r="B1915" s="44"/>
      <c r="C1915" s="310" t="s">
        <v>1</v>
      </c>
      <c r="D1915" s="310" t="s">
        <v>7395</v>
      </c>
      <c r="E1915" s="17" t="s">
        <v>1</v>
      </c>
      <c r="F1915" s="311">
        <v>148.16999999999999</v>
      </c>
      <c r="G1915" s="38"/>
      <c r="H1915" s="44"/>
    </row>
    <row r="1916" s="2" customFormat="1" ht="16.8" customHeight="1">
      <c r="A1916" s="38"/>
      <c r="B1916" s="44"/>
      <c r="C1916" s="310" t="s">
        <v>1</v>
      </c>
      <c r="D1916" s="310" t="s">
        <v>7396</v>
      </c>
      <c r="E1916" s="17" t="s">
        <v>1</v>
      </c>
      <c r="F1916" s="311">
        <v>89.170000000000002</v>
      </c>
      <c r="G1916" s="38"/>
      <c r="H1916" s="44"/>
    </row>
    <row r="1917" s="2" customFormat="1" ht="16.8" customHeight="1">
      <c r="A1917" s="38"/>
      <c r="B1917" s="44"/>
      <c r="C1917" s="310" t="s">
        <v>1</v>
      </c>
      <c r="D1917" s="310" t="s">
        <v>7397</v>
      </c>
      <c r="E1917" s="17" t="s">
        <v>1</v>
      </c>
      <c r="F1917" s="311">
        <v>132.30000000000001</v>
      </c>
      <c r="G1917" s="38"/>
      <c r="H1917" s="44"/>
    </row>
    <row r="1918" s="2" customFormat="1" ht="16.8" customHeight="1">
      <c r="A1918" s="38"/>
      <c r="B1918" s="44"/>
      <c r="C1918" s="310" t="s">
        <v>1</v>
      </c>
      <c r="D1918" s="310" t="s">
        <v>378</v>
      </c>
      <c r="E1918" s="17" t="s">
        <v>1</v>
      </c>
      <c r="F1918" s="311">
        <v>385.13999999999999</v>
      </c>
      <c r="G1918" s="38"/>
      <c r="H1918" s="44"/>
    </row>
    <row r="1919" s="2" customFormat="1" ht="16.8" customHeight="1">
      <c r="A1919" s="38"/>
      <c r="B1919" s="44"/>
      <c r="C1919" s="312" t="s">
        <v>7110</v>
      </c>
      <c r="D1919" s="38"/>
      <c r="E1919" s="38"/>
      <c r="F1919" s="38"/>
      <c r="G1919" s="38"/>
      <c r="H1919" s="44"/>
    </row>
    <row r="1920" s="2" customFormat="1">
      <c r="A1920" s="38"/>
      <c r="B1920" s="44"/>
      <c r="C1920" s="310" t="s">
        <v>666</v>
      </c>
      <c r="D1920" s="310" t="s">
        <v>667</v>
      </c>
      <c r="E1920" s="17" t="s">
        <v>194</v>
      </c>
      <c r="F1920" s="311">
        <v>385.13999999999999</v>
      </c>
      <c r="G1920" s="38"/>
      <c r="H1920" s="44"/>
    </row>
    <row r="1921" s="2" customFormat="1">
      <c r="A1921" s="38"/>
      <c r="B1921" s="44"/>
      <c r="C1921" s="310" t="s">
        <v>670</v>
      </c>
      <c r="D1921" s="310" t="s">
        <v>671</v>
      </c>
      <c r="E1921" s="17" t="s">
        <v>194</v>
      </c>
      <c r="F1921" s="311">
        <v>17331.299999999999</v>
      </c>
      <c r="G1921" s="38"/>
      <c r="H1921" s="44"/>
    </row>
    <row r="1922" s="2" customFormat="1">
      <c r="A1922" s="38"/>
      <c r="B1922" s="44"/>
      <c r="C1922" s="310" t="s">
        <v>675</v>
      </c>
      <c r="D1922" s="310" t="s">
        <v>676</v>
      </c>
      <c r="E1922" s="17" t="s">
        <v>194</v>
      </c>
      <c r="F1922" s="311">
        <v>385.13999999999999</v>
      </c>
      <c r="G1922" s="38"/>
      <c r="H1922" s="44"/>
    </row>
    <row r="1923" s="2" customFormat="1" ht="16.8" customHeight="1">
      <c r="A1923" s="38"/>
      <c r="B1923" s="44"/>
      <c r="C1923" s="310" t="s">
        <v>679</v>
      </c>
      <c r="D1923" s="310" t="s">
        <v>680</v>
      </c>
      <c r="E1923" s="17" t="s">
        <v>194</v>
      </c>
      <c r="F1923" s="311">
        <v>385.13999999999999</v>
      </c>
      <c r="G1923" s="38"/>
      <c r="H1923" s="44"/>
    </row>
    <row r="1924" s="2" customFormat="1" ht="16.8" customHeight="1">
      <c r="A1924" s="38"/>
      <c r="B1924" s="44"/>
      <c r="C1924" s="310" t="s">
        <v>683</v>
      </c>
      <c r="D1924" s="310" t="s">
        <v>684</v>
      </c>
      <c r="E1924" s="17" t="s">
        <v>194</v>
      </c>
      <c r="F1924" s="311">
        <v>17331.299999999999</v>
      </c>
      <c r="G1924" s="38"/>
      <c r="H1924" s="44"/>
    </row>
    <row r="1925" s="2" customFormat="1" ht="16.8" customHeight="1">
      <c r="A1925" s="38"/>
      <c r="B1925" s="44"/>
      <c r="C1925" s="306" t="s">
        <v>5652</v>
      </c>
      <c r="D1925" s="307" t="s">
        <v>1730</v>
      </c>
      <c r="E1925" s="308" t="s">
        <v>194</v>
      </c>
      <c r="F1925" s="309">
        <v>11.392</v>
      </c>
      <c r="G1925" s="38"/>
      <c r="H1925" s="44"/>
    </row>
    <row r="1926" s="2" customFormat="1" ht="16.8" customHeight="1">
      <c r="A1926" s="38"/>
      <c r="B1926" s="44"/>
      <c r="C1926" s="310" t="s">
        <v>1</v>
      </c>
      <c r="D1926" s="310" t="s">
        <v>5720</v>
      </c>
      <c r="E1926" s="17" t="s">
        <v>1</v>
      </c>
      <c r="F1926" s="311">
        <v>11.392</v>
      </c>
      <c r="G1926" s="38"/>
      <c r="H1926" s="44"/>
    </row>
    <row r="1927" s="2" customFormat="1" ht="16.8" customHeight="1">
      <c r="A1927" s="38"/>
      <c r="B1927" s="44"/>
      <c r="C1927" s="312" t="s">
        <v>7110</v>
      </c>
      <c r="D1927" s="38"/>
      <c r="E1927" s="38"/>
      <c r="F1927" s="38"/>
      <c r="G1927" s="38"/>
      <c r="H1927" s="44"/>
    </row>
    <row r="1928" s="2" customFormat="1" ht="16.8" customHeight="1">
      <c r="A1928" s="38"/>
      <c r="B1928" s="44"/>
      <c r="C1928" s="310" t="s">
        <v>558</v>
      </c>
      <c r="D1928" s="310" t="s">
        <v>559</v>
      </c>
      <c r="E1928" s="17" t="s">
        <v>194</v>
      </c>
      <c r="F1928" s="311">
        <v>298.368</v>
      </c>
      <c r="G1928" s="38"/>
      <c r="H1928" s="44"/>
    </row>
    <row r="1929" s="2" customFormat="1" ht="16.8" customHeight="1">
      <c r="A1929" s="38"/>
      <c r="B1929" s="44"/>
      <c r="C1929" s="306" t="s">
        <v>5654</v>
      </c>
      <c r="D1929" s="307" t="s">
        <v>5655</v>
      </c>
      <c r="E1929" s="308" t="s">
        <v>190</v>
      </c>
      <c r="F1929" s="309">
        <v>34.75</v>
      </c>
      <c r="G1929" s="38"/>
      <c r="H1929" s="44"/>
    </row>
    <row r="1930" s="2" customFormat="1" ht="16.8" customHeight="1">
      <c r="A1930" s="38"/>
      <c r="B1930" s="44"/>
      <c r="C1930" s="310" t="s">
        <v>1</v>
      </c>
      <c r="D1930" s="310" t="s">
        <v>7398</v>
      </c>
      <c r="E1930" s="17" t="s">
        <v>1</v>
      </c>
      <c r="F1930" s="311">
        <v>34.75</v>
      </c>
      <c r="G1930" s="38"/>
      <c r="H1930" s="44"/>
    </row>
    <row r="1931" s="2" customFormat="1" ht="16.8" customHeight="1">
      <c r="A1931" s="38"/>
      <c r="B1931" s="44"/>
      <c r="C1931" s="312" t="s">
        <v>7110</v>
      </c>
      <c r="D1931" s="38"/>
      <c r="E1931" s="38"/>
      <c r="F1931" s="38"/>
      <c r="G1931" s="38"/>
      <c r="H1931" s="44"/>
    </row>
    <row r="1932" s="2" customFormat="1" ht="16.8" customHeight="1">
      <c r="A1932" s="38"/>
      <c r="B1932" s="44"/>
      <c r="C1932" s="310" t="s">
        <v>5355</v>
      </c>
      <c r="D1932" s="310" t="s">
        <v>5356</v>
      </c>
      <c r="E1932" s="17" t="s">
        <v>190</v>
      </c>
      <c r="F1932" s="311">
        <v>69.5</v>
      </c>
      <c r="G1932" s="38"/>
      <c r="H1932" s="44"/>
    </row>
    <row r="1933" s="2" customFormat="1">
      <c r="A1933" s="38"/>
      <c r="B1933" s="44"/>
      <c r="C1933" s="310" t="s">
        <v>5854</v>
      </c>
      <c r="D1933" s="310" t="s">
        <v>5855</v>
      </c>
      <c r="E1933" s="17" t="s">
        <v>194</v>
      </c>
      <c r="F1933" s="311">
        <v>294.34800000000001</v>
      </c>
      <c r="G1933" s="38"/>
      <c r="H1933" s="44"/>
    </row>
    <row r="1934" s="2" customFormat="1" ht="16.8" customHeight="1">
      <c r="A1934" s="38"/>
      <c r="B1934" s="44"/>
      <c r="C1934" s="310" t="s">
        <v>2057</v>
      </c>
      <c r="D1934" s="310" t="s">
        <v>2058</v>
      </c>
      <c r="E1934" s="17" t="s">
        <v>194</v>
      </c>
      <c r="F1934" s="311">
        <v>285.11500000000001</v>
      </c>
      <c r="G1934" s="38"/>
      <c r="H1934" s="44"/>
    </row>
    <row r="1935" s="2" customFormat="1" ht="16.8" customHeight="1">
      <c r="A1935" s="38"/>
      <c r="B1935" s="44"/>
      <c r="C1935" s="310" t="s">
        <v>1024</v>
      </c>
      <c r="D1935" s="310" t="s">
        <v>1025</v>
      </c>
      <c r="E1935" s="17" t="s">
        <v>194</v>
      </c>
      <c r="F1935" s="311">
        <v>294.34800000000001</v>
      </c>
      <c r="G1935" s="38"/>
      <c r="H1935" s="44"/>
    </row>
    <row r="1936" s="2" customFormat="1">
      <c r="A1936" s="38"/>
      <c r="B1936" s="44"/>
      <c r="C1936" s="310" t="s">
        <v>1085</v>
      </c>
      <c r="D1936" s="310" t="s">
        <v>1086</v>
      </c>
      <c r="E1936" s="17" t="s">
        <v>194</v>
      </c>
      <c r="F1936" s="311">
        <v>285.89800000000002</v>
      </c>
      <c r="G1936" s="38"/>
      <c r="H1936" s="44"/>
    </row>
    <row r="1937" s="2" customFormat="1" ht="16.8" customHeight="1">
      <c r="A1937" s="38"/>
      <c r="B1937" s="44"/>
      <c r="C1937" s="310" t="s">
        <v>1113</v>
      </c>
      <c r="D1937" s="310" t="s">
        <v>1114</v>
      </c>
      <c r="E1937" s="17" t="s">
        <v>190</v>
      </c>
      <c r="F1937" s="311">
        <v>78.099999999999994</v>
      </c>
      <c r="G1937" s="38"/>
      <c r="H1937" s="44"/>
    </row>
    <row r="1938" s="2" customFormat="1" ht="16.8" customHeight="1">
      <c r="A1938" s="38"/>
      <c r="B1938" s="44"/>
      <c r="C1938" s="310" t="s">
        <v>1090</v>
      </c>
      <c r="D1938" s="310" t="s">
        <v>1091</v>
      </c>
      <c r="E1938" s="17" t="s">
        <v>194</v>
      </c>
      <c r="F1938" s="311">
        <v>300.19299999999998</v>
      </c>
      <c r="G1938" s="38"/>
      <c r="H1938" s="44"/>
    </row>
    <row r="1939" s="2" customFormat="1" ht="16.8" customHeight="1">
      <c r="A1939" s="38"/>
      <c r="B1939" s="44"/>
      <c r="C1939" s="306" t="s">
        <v>5657</v>
      </c>
      <c r="D1939" s="307" t="s">
        <v>5658</v>
      </c>
      <c r="E1939" s="308" t="s">
        <v>194</v>
      </c>
      <c r="F1939" s="309">
        <v>255.06</v>
      </c>
      <c r="G1939" s="38"/>
      <c r="H1939" s="44"/>
    </row>
    <row r="1940" s="2" customFormat="1" ht="16.8" customHeight="1">
      <c r="A1940" s="38"/>
      <c r="B1940" s="44"/>
      <c r="C1940" s="310" t="s">
        <v>1</v>
      </c>
      <c r="D1940" s="310" t="s">
        <v>7399</v>
      </c>
      <c r="E1940" s="17" t="s">
        <v>1</v>
      </c>
      <c r="F1940" s="311">
        <v>255.06</v>
      </c>
      <c r="G1940" s="38"/>
      <c r="H1940" s="44"/>
    </row>
    <row r="1941" s="2" customFormat="1" ht="16.8" customHeight="1">
      <c r="A1941" s="38"/>
      <c r="B1941" s="44"/>
      <c r="C1941" s="312" t="s">
        <v>7110</v>
      </c>
      <c r="D1941" s="38"/>
      <c r="E1941" s="38"/>
      <c r="F1941" s="38"/>
      <c r="G1941" s="38"/>
      <c r="H1941" s="44"/>
    </row>
    <row r="1942" s="2" customFormat="1" ht="16.8" customHeight="1">
      <c r="A1942" s="38"/>
      <c r="B1942" s="44"/>
      <c r="C1942" s="310" t="s">
        <v>942</v>
      </c>
      <c r="D1942" s="310" t="s">
        <v>943</v>
      </c>
      <c r="E1942" s="17" t="s">
        <v>194</v>
      </c>
      <c r="F1942" s="311">
        <v>283.29000000000002</v>
      </c>
      <c r="G1942" s="38"/>
      <c r="H1942" s="44"/>
    </row>
    <row r="1943" s="2" customFormat="1">
      <c r="A1943" s="38"/>
      <c r="B1943" s="44"/>
      <c r="C1943" s="310" t="s">
        <v>5854</v>
      </c>
      <c r="D1943" s="310" t="s">
        <v>5855</v>
      </c>
      <c r="E1943" s="17" t="s">
        <v>194</v>
      </c>
      <c r="F1943" s="311">
        <v>294.34800000000001</v>
      </c>
      <c r="G1943" s="38"/>
      <c r="H1943" s="44"/>
    </row>
    <row r="1944" s="2" customFormat="1" ht="16.8" customHeight="1">
      <c r="A1944" s="38"/>
      <c r="B1944" s="44"/>
      <c r="C1944" s="310" t="s">
        <v>2057</v>
      </c>
      <c r="D1944" s="310" t="s">
        <v>2058</v>
      </c>
      <c r="E1944" s="17" t="s">
        <v>194</v>
      </c>
      <c r="F1944" s="311">
        <v>285.11500000000001</v>
      </c>
      <c r="G1944" s="38"/>
      <c r="H1944" s="44"/>
    </row>
    <row r="1945" s="2" customFormat="1" ht="16.8" customHeight="1">
      <c r="A1945" s="38"/>
      <c r="B1945" s="44"/>
      <c r="C1945" s="310" t="s">
        <v>1024</v>
      </c>
      <c r="D1945" s="310" t="s">
        <v>1025</v>
      </c>
      <c r="E1945" s="17" t="s">
        <v>194</v>
      </c>
      <c r="F1945" s="311">
        <v>294.34800000000001</v>
      </c>
      <c r="G1945" s="38"/>
      <c r="H1945" s="44"/>
    </row>
    <row r="1946" s="2" customFormat="1">
      <c r="A1946" s="38"/>
      <c r="B1946" s="44"/>
      <c r="C1946" s="310" t="s">
        <v>1085</v>
      </c>
      <c r="D1946" s="310" t="s">
        <v>1086</v>
      </c>
      <c r="E1946" s="17" t="s">
        <v>194</v>
      </c>
      <c r="F1946" s="311">
        <v>285.89800000000002</v>
      </c>
      <c r="G1946" s="38"/>
      <c r="H1946" s="44"/>
    </row>
    <row r="1947" s="2" customFormat="1">
      <c r="A1947" s="38"/>
      <c r="B1947" s="44"/>
      <c r="C1947" s="310" t="s">
        <v>5407</v>
      </c>
      <c r="D1947" s="310" t="s">
        <v>5408</v>
      </c>
      <c r="E1947" s="17" t="s">
        <v>194</v>
      </c>
      <c r="F1947" s="311">
        <v>255.06</v>
      </c>
      <c r="G1947" s="38"/>
      <c r="H1947" s="44"/>
    </row>
    <row r="1948" s="2" customFormat="1" ht="16.8" customHeight="1">
      <c r="A1948" s="38"/>
      <c r="B1948" s="44"/>
      <c r="C1948" s="310" t="s">
        <v>1100</v>
      </c>
      <c r="D1948" s="310" t="s">
        <v>1101</v>
      </c>
      <c r="E1948" s="17" t="s">
        <v>194</v>
      </c>
      <c r="F1948" s="311">
        <v>255.06</v>
      </c>
      <c r="G1948" s="38"/>
      <c r="H1948" s="44"/>
    </row>
    <row r="1949" s="2" customFormat="1">
      <c r="A1949" s="38"/>
      <c r="B1949" s="44"/>
      <c r="C1949" s="310" t="s">
        <v>5890</v>
      </c>
      <c r="D1949" s="310" t="s">
        <v>5891</v>
      </c>
      <c r="E1949" s="17" t="s">
        <v>194</v>
      </c>
      <c r="F1949" s="311">
        <v>255.06</v>
      </c>
      <c r="G1949" s="38"/>
      <c r="H1949" s="44"/>
    </row>
    <row r="1950" s="2" customFormat="1" ht="16.8" customHeight="1">
      <c r="A1950" s="38"/>
      <c r="B1950" s="44"/>
      <c r="C1950" s="310" t="s">
        <v>705</v>
      </c>
      <c r="D1950" s="310" t="s">
        <v>706</v>
      </c>
      <c r="E1950" s="17" t="s">
        <v>194</v>
      </c>
      <c r="F1950" s="311">
        <v>255.06</v>
      </c>
      <c r="G1950" s="38"/>
      <c r="H1950" s="44"/>
    </row>
    <row r="1951" s="2" customFormat="1" ht="16.8" customHeight="1">
      <c r="A1951" s="38"/>
      <c r="B1951" s="44"/>
      <c r="C1951" s="310" t="s">
        <v>710</v>
      </c>
      <c r="D1951" s="310" t="s">
        <v>711</v>
      </c>
      <c r="E1951" s="17" t="s">
        <v>194</v>
      </c>
      <c r="F1951" s="311">
        <v>255.06</v>
      </c>
      <c r="G1951" s="38"/>
      <c r="H1951" s="44"/>
    </row>
    <row r="1952" s="2" customFormat="1" ht="16.8" customHeight="1">
      <c r="A1952" s="38"/>
      <c r="B1952" s="44"/>
      <c r="C1952" s="310" t="s">
        <v>1090</v>
      </c>
      <c r="D1952" s="310" t="s">
        <v>1091</v>
      </c>
      <c r="E1952" s="17" t="s">
        <v>194</v>
      </c>
      <c r="F1952" s="311">
        <v>300.19299999999998</v>
      </c>
      <c r="G1952" s="38"/>
      <c r="H1952" s="44"/>
    </row>
    <row r="1953" s="2" customFormat="1" ht="16.8" customHeight="1">
      <c r="A1953" s="38"/>
      <c r="B1953" s="44"/>
      <c r="C1953" s="310" t="s">
        <v>5881</v>
      </c>
      <c r="D1953" s="310" t="s">
        <v>5882</v>
      </c>
      <c r="E1953" s="17" t="s">
        <v>194</v>
      </c>
      <c r="F1953" s="311">
        <v>267.81299999999999</v>
      </c>
      <c r="G1953" s="38"/>
      <c r="H1953" s="44"/>
    </row>
    <row r="1954" s="2" customFormat="1" ht="16.8" customHeight="1">
      <c r="A1954" s="38"/>
      <c r="B1954" s="44"/>
      <c r="C1954" s="310" t="s">
        <v>2101</v>
      </c>
      <c r="D1954" s="310" t="s">
        <v>2102</v>
      </c>
      <c r="E1954" s="17" t="s">
        <v>194</v>
      </c>
      <c r="F1954" s="311">
        <v>285.55799999999999</v>
      </c>
      <c r="G1954" s="38"/>
      <c r="H1954" s="44"/>
    </row>
    <row r="1955" s="2" customFormat="1" ht="16.8" customHeight="1">
      <c r="A1955" s="38"/>
      <c r="B1955" s="44"/>
      <c r="C1955" s="306" t="s">
        <v>5660</v>
      </c>
      <c r="D1955" s="307" t="s">
        <v>5661</v>
      </c>
      <c r="E1955" s="308" t="s">
        <v>190</v>
      </c>
      <c r="F1955" s="309">
        <v>37.640000000000001</v>
      </c>
      <c r="G1955" s="38"/>
      <c r="H1955" s="44"/>
    </row>
    <row r="1956" s="2" customFormat="1" ht="16.8" customHeight="1">
      <c r="A1956" s="38"/>
      <c r="B1956" s="44"/>
      <c r="C1956" s="310" t="s">
        <v>1</v>
      </c>
      <c r="D1956" s="310" t="s">
        <v>7400</v>
      </c>
      <c r="E1956" s="17" t="s">
        <v>1</v>
      </c>
      <c r="F1956" s="311">
        <v>37.640000000000001</v>
      </c>
      <c r="G1956" s="38"/>
      <c r="H1956" s="44"/>
    </row>
    <row r="1957" s="2" customFormat="1" ht="16.8" customHeight="1">
      <c r="A1957" s="38"/>
      <c r="B1957" s="44"/>
      <c r="C1957" s="312" t="s">
        <v>7110</v>
      </c>
      <c r="D1957" s="38"/>
      <c r="E1957" s="38"/>
      <c r="F1957" s="38"/>
      <c r="G1957" s="38"/>
      <c r="H1957" s="44"/>
    </row>
    <row r="1958" s="2" customFormat="1" ht="16.8" customHeight="1">
      <c r="A1958" s="38"/>
      <c r="B1958" s="44"/>
      <c r="C1958" s="310" t="s">
        <v>503</v>
      </c>
      <c r="D1958" s="310" t="s">
        <v>504</v>
      </c>
      <c r="E1958" s="17" t="s">
        <v>190</v>
      </c>
      <c r="F1958" s="311">
        <v>206.97999999999999</v>
      </c>
      <c r="G1958" s="38"/>
      <c r="H1958" s="44"/>
    </row>
    <row r="1959" s="2" customFormat="1" ht="16.8" customHeight="1">
      <c r="A1959" s="38"/>
      <c r="B1959" s="44"/>
      <c r="C1959" s="310" t="s">
        <v>562</v>
      </c>
      <c r="D1959" s="310" t="s">
        <v>563</v>
      </c>
      <c r="E1959" s="17" t="s">
        <v>190</v>
      </c>
      <c r="F1959" s="311">
        <v>62.140000000000001</v>
      </c>
      <c r="G1959" s="38"/>
      <c r="H1959" s="44"/>
    </row>
    <row r="1960" s="2" customFormat="1" ht="16.8" customHeight="1">
      <c r="A1960" s="38"/>
      <c r="B1960" s="44"/>
      <c r="C1960" s="310" t="s">
        <v>942</v>
      </c>
      <c r="D1960" s="310" t="s">
        <v>943</v>
      </c>
      <c r="E1960" s="17" t="s">
        <v>194</v>
      </c>
      <c r="F1960" s="311">
        <v>283.29000000000002</v>
      </c>
      <c r="G1960" s="38"/>
      <c r="H1960" s="44"/>
    </row>
    <row r="1961" s="2" customFormat="1" ht="16.8" customHeight="1">
      <c r="A1961" s="38"/>
      <c r="B1961" s="44"/>
      <c r="C1961" s="310" t="s">
        <v>1138</v>
      </c>
      <c r="D1961" s="310" t="s">
        <v>1139</v>
      </c>
      <c r="E1961" s="17" t="s">
        <v>190</v>
      </c>
      <c r="F1961" s="311">
        <v>37.640000000000001</v>
      </c>
      <c r="G1961" s="38"/>
      <c r="H1961" s="44"/>
    </row>
    <row r="1962" s="2" customFormat="1" ht="16.8" customHeight="1">
      <c r="A1962" s="38"/>
      <c r="B1962" s="44"/>
      <c r="C1962" s="310" t="s">
        <v>5758</v>
      </c>
      <c r="D1962" s="310" t="s">
        <v>643</v>
      </c>
      <c r="E1962" s="17" t="s">
        <v>190</v>
      </c>
      <c r="F1962" s="311">
        <v>59.079999999999998</v>
      </c>
      <c r="G1962" s="38"/>
      <c r="H1962" s="44"/>
    </row>
    <row r="1963" s="2" customFormat="1" ht="16.8" customHeight="1">
      <c r="A1963" s="38"/>
      <c r="B1963" s="44"/>
      <c r="C1963" s="310" t="s">
        <v>5761</v>
      </c>
      <c r="D1963" s="310" t="s">
        <v>648</v>
      </c>
      <c r="E1963" s="17" t="s">
        <v>190</v>
      </c>
      <c r="F1963" s="311">
        <v>59.079999999999998</v>
      </c>
      <c r="G1963" s="38"/>
      <c r="H1963" s="44"/>
    </row>
    <row r="1964" s="2" customFormat="1" ht="16.8" customHeight="1">
      <c r="A1964" s="38"/>
      <c r="B1964" s="44"/>
      <c r="C1964" s="310" t="s">
        <v>1269</v>
      </c>
      <c r="D1964" s="310" t="s">
        <v>1270</v>
      </c>
      <c r="E1964" s="17" t="s">
        <v>194</v>
      </c>
      <c r="F1964" s="311">
        <v>33.304000000000002</v>
      </c>
      <c r="G1964" s="38"/>
      <c r="H1964" s="44"/>
    </row>
    <row r="1965" s="2" customFormat="1" ht="16.8" customHeight="1">
      <c r="A1965" s="38"/>
      <c r="B1965" s="44"/>
      <c r="C1965" s="310" t="s">
        <v>1131</v>
      </c>
      <c r="D1965" s="310" t="s">
        <v>1132</v>
      </c>
      <c r="E1965" s="17" t="s">
        <v>319</v>
      </c>
      <c r="F1965" s="311">
        <v>0.55300000000000005</v>
      </c>
      <c r="G1965" s="38"/>
      <c r="H1965" s="44"/>
    </row>
    <row r="1966" s="2" customFormat="1" ht="16.8" customHeight="1">
      <c r="A1966" s="38"/>
      <c r="B1966" s="44"/>
      <c r="C1966" s="310" t="s">
        <v>512</v>
      </c>
      <c r="D1966" s="310" t="s">
        <v>513</v>
      </c>
      <c r="E1966" s="17" t="s">
        <v>190</v>
      </c>
      <c r="F1966" s="311">
        <v>104.244</v>
      </c>
      <c r="G1966" s="38"/>
      <c r="H1966" s="44"/>
    </row>
    <row r="1967" s="2" customFormat="1" ht="16.8" customHeight="1">
      <c r="A1967" s="38"/>
      <c r="B1967" s="44"/>
      <c r="C1967" s="306" t="s">
        <v>5663</v>
      </c>
      <c r="D1967" s="307" t="s">
        <v>5140</v>
      </c>
      <c r="E1967" s="308" t="s">
        <v>190</v>
      </c>
      <c r="F1967" s="309">
        <v>0</v>
      </c>
      <c r="G1967" s="38"/>
      <c r="H1967" s="44"/>
    </row>
    <row r="1968" s="2" customFormat="1" ht="16.8" customHeight="1">
      <c r="A1968" s="38"/>
      <c r="B1968" s="44"/>
      <c r="C1968" s="312" t="s">
        <v>7110</v>
      </c>
      <c r="D1968" s="38"/>
      <c r="E1968" s="38"/>
      <c r="F1968" s="38"/>
      <c r="G1968" s="38"/>
      <c r="H1968" s="44"/>
    </row>
    <row r="1969" s="2" customFormat="1" ht="16.8" customHeight="1">
      <c r="A1969" s="38"/>
      <c r="B1969" s="44"/>
      <c r="C1969" s="310" t="s">
        <v>493</v>
      </c>
      <c r="D1969" s="310" t="s">
        <v>494</v>
      </c>
      <c r="E1969" s="17" t="s">
        <v>190</v>
      </c>
      <c r="F1969" s="311">
        <v>59.049999999999997</v>
      </c>
      <c r="G1969" s="38"/>
      <c r="H1969" s="44"/>
    </row>
    <row r="1970" s="2" customFormat="1" ht="16.8" customHeight="1">
      <c r="A1970" s="38"/>
      <c r="B1970" s="44"/>
      <c r="C1970" s="310" t="s">
        <v>503</v>
      </c>
      <c r="D1970" s="310" t="s">
        <v>504</v>
      </c>
      <c r="E1970" s="17" t="s">
        <v>190</v>
      </c>
      <c r="F1970" s="311">
        <v>206.97999999999999</v>
      </c>
      <c r="G1970" s="38"/>
      <c r="H1970" s="44"/>
    </row>
    <row r="1971" s="2" customFormat="1" ht="16.8" customHeight="1">
      <c r="A1971" s="38"/>
      <c r="B1971" s="44"/>
      <c r="C1971" s="310" t="s">
        <v>532</v>
      </c>
      <c r="D1971" s="310" t="s">
        <v>533</v>
      </c>
      <c r="E1971" s="17" t="s">
        <v>190</v>
      </c>
      <c r="F1971" s="311">
        <v>25.725000000000001</v>
      </c>
      <c r="G1971" s="38"/>
      <c r="H1971" s="44"/>
    </row>
    <row r="1972" s="2" customFormat="1" ht="16.8" customHeight="1">
      <c r="A1972" s="38"/>
      <c r="B1972" s="44"/>
      <c r="C1972" s="306" t="s">
        <v>7401</v>
      </c>
      <c r="D1972" s="307" t="s">
        <v>7402</v>
      </c>
      <c r="E1972" s="308" t="s">
        <v>194</v>
      </c>
      <c r="F1972" s="309">
        <v>32.200000000000003</v>
      </c>
      <c r="G1972" s="38"/>
      <c r="H1972" s="44"/>
    </row>
    <row r="1973" s="2" customFormat="1" ht="16.8" customHeight="1">
      <c r="A1973" s="38"/>
      <c r="B1973" s="44"/>
      <c r="C1973" s="310" t="s">
        <v>1</v>
      </c>
      <c r="D1973" s="310" t="s">
        <v>7403</v>
      </c>
      <c r="E1973" s="17" t="s">
        <v>1</v>
      </c>
      <c r="F1973" s="311">
        <v>32.200000000000003</v>
      </c>
      <c r="G1973" s="38"/>
      <c r="H1973" s="44"/>
    </row>
    <row r="1974" s="2" customFormat="1" ht="16.8" customHeight="1">
      <c r="A1974" s="38"/>
      <c r="B1974" s="44"/>
      <c r="C1974" s="306" t="s">
        <v>5664</v>
      </c>
      <c r="D1974" s="307" t="s">
        <v>5150</v>
      </c>
      <c r="E1974" s="308" t="s">
        <v>190</v>
      </c>
      <c r="F1974" s="309">
        <v>21.440000000000001</v>
      </c>
      <c r="G1974" s="38"/>
      <c r="H1974" s="44"/>
    </row>
    <row r="1975" s="2" customFormat="1" ht="16.8" customHeight="1">
      <c r="A1975" s="38"/>
      <c r="B1975" s="44"/>
      <c r="C1975" s="310" t="s">
        <v>1</v>
      </c>
      <c r="D1975" s="310" t="s">
        <v>5665</v>
      </c>
      <c r="E1975" s="17" t="s">
        <v>1</v>
      </c>
      <c r="F1975" s="311">
        <v>21.440000000000001</v>
      </c>
      <c r="G1975" s="38"/>
      <c r="H1975" s="44"/>
    </row>
    <row r="1976" s="2" customFormat="1" ht="16.8" customHeight="1">
      <c r="A1976" s="38"/>
      <c r="B1976" s="44"/>
      <c r="C1976" s="312" t="s">
        <v>7110</v>
      </c>
      <c r="D1976" s="38"/>
      <c r="E1976" s="38"/>
      <c r="F1976" s="38"/>
      <c r="G1976" s="38"/>
      <c r="H1976" s="44"/>
    </row>
    <row r="1977" s="2" customFormat="1" ht="16.8" customHeight="1">
      <c r="A1977" s="38"/>
      <c r="B1977" s="44"/>
      <c r="C1977" s="310" t="s">
        <v>503</v>
      </c>
      <c r="D1977" s="310" t="s">
        <v>504</v>
      </c>
      <c r="E1977" s="17" t="s">
        <v>190</v>
      </c>
      <c r="F1977" s="311">
        <v>206.97999999999999</v>
      </c>
      <c r="G1977" s="38"/>
      <c r="H1977" s="44"/>
    </row>
    <row r="1978" s="2" customFormat="1">
      <c r="A1978" s="38"/>
      <c r="B1978" s="44"/>
      <c r="C1978" s="310" t="s">
        <v>5481</v>
      </c>
      <c r="D1978" s="310" t="s">
        <v>5482</v>
      </c>
      <c r="E1978" s="17" t="s">
        <v>194</v>
      </c>
      <c r="F1978" s="311">
        <v>10.720000000000001</v>
      </c>
      <c r="G1978" s="38"/>
      <c r="H1978" s="44"/>
    </row>
    <row r="1979" s="2" customFormat="1" ht="16.8" customHeight="1">
      <c r="A1979" s="38"/>
      <c r="B1979" s="44"/>
      <c r="C1979" s="310" t="s">
        <v>5758</v>
      </c>
      <c r="D1979" s="310" t="s">
        <v>643</v>
      </c>
      <c r="E1979" s="17" t="s">
        <v>190</v>
      </c>
      <c r="F1979" s="311">
        <v>59.079999999999998</v>
      </c>
      <c r="G1979" s="38"/>
      <c r="H1979" s="44"/>
    </row>
    <row r="1980" s="2" customFormat="1" ht="16.8" customHeight="1">
      <c r="A1980" s="38"/>
      <c r="B1980" s="44"/>
      <c r="C1980" s="310" t="s">
        <v>5761</v>
      </c>
      <c r="D1980" s="310" t="s">
        <v>648</v>
      </c>
      <c r="E1980" s="17" t="s">
        <v>190</v>
      </c>
      <c r="F1980" s="311">
        <v>59.079999999999998</v>
      </c>
      <c r="G1980" s="38"/>
      <c r="H1980" s="44"/>
    </row>
    <row r="1981" s="2" customFormat="1" ht="16.8" customHeight="1">
      <c r="A1981" s="38"/>
      <c r="B1981" s="44"/>
      <c r="C1981" s="310" t="s">
        <v>1269</v>
      </c>
      <c r="D1981" s="310" t="s">
        <v>1270</v>
      </c>
      <c r="E1981" s="17" t="s">
        <v>194</v>
      </c>
      <c r="F1981" s="311">
        <v>33.304000000000002</v>
      </c>
      <c r="G1981" s="38"/>
      <c r="H1981" s="44"/>
    </row>
    <row r="1982" s="2" customFormat="1" ht="16.8" customHeight="1">
      <c r="A1982" s="38"/>
      <c r="B1982" s="44"/>
      <c r="C1982" s="310" t="s">
        <v>512</v>
      </c>
      <c r="D1982" s="310" t="s">
        <v>513</v>
      </c>
      <c r="E1982" s="17" t="s">
        <v>190</v>
      </c>
      <c r="F1982" s="311">
        <v>104.244</v>
      </c>
      <c r="G1982" s="38"/>
      <c r="H1982" s="44"/>
    </row>
    <row r="1983" s="2" customFormat="1" ht="7.44" customHeight="1">
      <c r="A1983" s="38"/>
      <c r="B1983" s="181"/>
      <c r="C1983" s="182"/>
      <c r="D1983" s="182"/>
      <c r="E1983" s="182"/>
      <c r="F1983" s="182"/>
      <c r="G1983" s="182"/>
      <c r="H1983" s="44"/>
    </row>
    <row r="1984" s="2" customFormat="1">
      <c r="A1984" s="38"/>
      <c r="B1984" s="38"/>
      <c r="C1984" s="38"/>
      <c r="D1984" s="38"/>
      <c r="E1984" s="38"/>
      <c r="F1984" s="38"/>
      <c r="G1984" s="38"/>
      <c r="H1984" s="38"/>
    </row>
  </sheetData>
  <sheetProtection sheet="1" formatColumns="0" formatRows="0" objects="1" scenarios="1" spinCount="100000" saltValue="QmrivU4Fk8yCuW8XpbweuwbWks72KXk464RcDFxVvLXcQ3eGeVPlg0fnyJvB8fuNpLdbaDKE5v3+TF5GpQmEXw==" hashValue="T16v+5fm47pyXiE9/8OyCKRUD9e5+Jj2mUTD5//cz5MdyKK3iBeJk00+tbjqrQ8ZsEhEx3N2eXpHwZVLbLOBfQ==" algorithmName="SHA-512" password="C5D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PC108\Petr</dc:creator>
  <cp:lastModifiedBy>PC108\Petr</cp:lastModifiedBy>
  <dcterms:created xsi:type="dcterms:W3CDTF">2022-08-29T10:08:00Z</dcterms:created>
  <dcterms:modified xsi:type="dcterms:W3CDTF">2022-08-29T10:11:26Z</dcterms:modified>
</cp:coreProperties>
</file>